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เวิร์กบุ๊กนี้" defaultThemeVersion="124226"/>
  <mc:AlternateContent xmlns:mc="http://schemas.openxmlformats.org/markup-compatibility/2006">
    <mc:Choice Requires="x15">
      <x15ac:absPath xmlns:x15ac="http://schemas.microsoft.com/office/spreadsheetml/2010/11/ac" url="C:\Users\maint\OneDrive\เดสก์ท็อป\PT WTB 67\"/>
    </mc:Choice>
  </mc:AlternateContent>
  <xr:revisionPtr revIDLastSave="0" documentId="13_ncr:1_{941DEC39-6619-43B7-A1CD-16AB595598E8}" xr6:coauthVersionLast="47" xr6:coauthVersionMax="47" xr10:uidLastSave="{00000000-0000-0000-0000-000000000000}"/>
  <bookViews>
    <workbookView xWindow="-120" yWindow="-120" windowWidth="29040" windowHeight="15720" activeTab="5" xr2:uid="{52EFA433-849F-41E9-BB81-A0C5B4FAAB96}"/>
  </bookViews>
  <sheets>
    <sheet name="Form" sheetId="84" r:id="rId1"/>
    <sheet name="Page1" sheetId="78" r:id="rId2"/>
    <sheet name="Data" sheetId="80" state="hidden" r:id="rId3"/>
    <sheet name="STD" sheetId="81" state="hidden" r:id="rId4"/>
    <sheet name="44.5" sheetId="82" r:id="rId5"/>
    <sheet name="95" sheetId="86" r:id="rId6"/>
    <sheet name="Sheet1" sheetId="87" r:id="rId7"/>
    <sheet name="Certificate" sheetId="76" r:id="rId8"/>
  </sheets>
  <externalReferences>
    <externalReference r:id="rId9"/>
    <externalReference r:id="rId10"/>
  </externalReferences>
  <definedNames>
    <definedName name="_xlnm._FilterDatabase" localSheetId="2" hidden="1">Data!$H$1:$I$1</definedName>
    <definedName name="Data">[1]!Data</definedName>
    <definedName name="Name.Personnel" localSheetId="5">Personnel[Name]</definedName>
    <definedName name="Name.Personnel" localSheetId="0">[2]!Personnel[Name]</definedName>
    <definedName name="Name.Personnel">Personnel[Name]</definedName>
    <definedName name="_xlnm.Print_Area" localSheetId="4">'44.5'!$A$1:$AJ$920</definedName>
    <definedName name="_xlnm.Print_Area" localSheetId="5">'95'!$A$1:$AJ$920</definedName>
    <definedName name="_xlnm.Print_Area" localSheetId="7">Certificate!$A$1:$AM$105</definedName>
    <definedName name="_xlnm.Print_Area" localSheetId="0">Form!$A$1:$AL$35</definedName>
    <definedName name="_xlnm.Print_Area" localSheetId="1">Page1!$A$1:$AT$41</definedName>
    <definedName name="Standard">[1]!Data</definedName>
    <definedName name="Toolcode.Apparatus" localSheetId="0">[2]!Apparatus[Tool Code]</definedName>
    <definedName name="Toolcode.Apparatus">STD!$A$11:$G$17</definedName>
    <definedName name="Toolcode.Ref.STD" localSheetId="5">Ref.STD7[#All]</definedName>
    <definedName name="Toolcode.Ref.STD" localSheetId="0">[2]!Ref.STD[Tool Code]</definedName>
    <definedName name="Toolcode.Ref.STD">Ref.STD7[#All]</definedName>
    <definedName name="W_TEM_005">STD!$Y$3:$Y$4</definedName>
    <definedName name="W_TEM_006">STD!$Z$3:$Z$4</definedName>
    <definedName name="W_TEM_007">STD!$X$3:$X$4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904" i="82" l="1"/>
  <c r="Z75" i="76"/>
  <c r="Z74" i="76"/>
  <c r="Z915" i="86"/>
  <c r="Z915" i="82"/>
  <c r="L82" i="76"/>
  <c r="T75" i="76"/>
  <c r="N75" i="76"/>
  <c r="H75" i="76"/>
  <c r="B75" i="76"/>
  <c r="AV9" i="78"/>
  <c r="T69" i="76"/>
  <c r="Q69" i="76"/>
  <c r="N69" i="76"/>
  <c r="K69" i="76"/>
  <c r="H69" i="76"/>
  <c r="B69" i="76"/>
  <c r="AS12" i="82" l="1"/>
  <c r="AS13" i="82"/>
  <c r="AS14" i="82"/>
  <c r="AS15" i="82"/>
  <c r="AS16" i="82"/>
  <c r="AS17" i="82"/>
  <c r="AS18" i="82"/>
  <c r="AS19" i="82"/>
  <c r="AS20" i="82"/>
  <c r="AS21" i="82"/>
  <c r="AS22" i="82"/>
  <c r="AP926" i="86"/>
  <c r="AP925" i="86"/>
  <c r="AP924" i="86"/>
  <c r="AP923" i="86"/>
  <c r="AP922" i="86"/>
  <c r="AP921" i="86"/>
  <c r="F920" i="86"/>
  <c r="AP919" i="86"/>
  <c r="AP918" i="86"/>
  <c r="AP917" i="86"/>
  <c r="AJ905" i="86"/>
  <c r="AJ902" i="86"/>
  <c r="AG902" i="86"/>
  <c r="Q902" i="86"/>
  <c r="AH902" i="86" s="1"/>
  <c r="AJ901" i="86"/>
  <c r="AJ900" i="86"/>
  <c r="AJ899" i="86"/>
  <c r="AH899" i="86"/>
  <c r="AJ898" i="86"/>
  <c r="AH898" i="86"/>
  <c r="AJ897" i="86"/>
  <c r="AH897" i="86"/>
  <c r="Q897" i="86"/>
  <c r="AJ896" i="86"/>
  <c r="AJ895" i="86"/>
  <c r="AH895" i="86"/>
  <c r="AJ894" i="86"/>
  <c r="AH894" i="86"/>
  <c r="U889" i="86"/>
  <c r="AE877" i="86"/>
  <c r="Y877" i="86"/>
  <c r="AE876" i="86"/>
  <c r="Y876" i="86"/>
  <c r="AE875" i="86"/>
  <c r="Y875" i="86"/>
  <c r="AE874" i="86"/>
  <c r="Y874" i="86"/>
  <c r="AE873" i="86"/>
  <c r="Y873" i="86"/>
  <c r="AE872" i="86"/>
  <c r="Y872" i="86"/>
  <c r="AE871" i="86"/>
  <c r="Y871" i="86"/>
  <c r="AE870" i="86"/>
  <c r="Y870" i="86"/>
  <c r="AE869" i="86"/>
  <c r="Y869" i="86"/>
  <c r="AE868" i="86"/>
  <c r="Y868" i="86"/>
  <c r="AE867" i="86"/>
  <c r="Y867" i="86"/>
  <c r="AE866" i="86"/>
  <c r="Y866" i="86"/>
  <c r="AE865" i="86"/>
  <c r="Y865" i="86"/>
  <c r="AE864" i="86"/>
  <c r="Y864" i="86"/>
  <c r="AE863" i="86"/>
  <c r="Y863" i="86"/>
  <c r="J858" i="86"/>
  <c r="B910" i="86" s="1"/>
  <c r="B915" i="86" s="1"/>
  <c r="AG853" i="86"/>
  <c r="J787" i="86"/>
  <c r="AG782" i="86"/>
  <c r="BG731" i="86"/>
  <c r="BF731" i="86"/>
  <c r="BM731" i="86" s="1"/>
  <c r="BE731" i="86"/>
  <c r="BL731" i="86" s="1"/>
  <c r="BD731" i="86"/>
  <c r="BK731" i="86" s="1"/>
  <c r="BC731" i="86"/>
  <c r="BJ731" i="86" s="1"/>
  <c r="BB731" i="86"/>
  <c r="BI731" i="86" s="1"/>
  <c r="BA731" i="86"/>
  <c r="AS731" i="86"/>
  <c r="BG730" i="86"/>
  <c r="BF730" i="86"/>
  <c r="BM730" i="86" s="1"/>
  <c r="BE730" i="86"/>
  <c r="BL730" i="86" s="1"/>
  <c r="BD730" i="86"/>
  <c r="BK730" i="86" s="1"/>
  <c r="BC730" i="86"/>
  <c r="BJ730" i="86" s="1"/>
  <c r="BB730" i="86"/>
  <c r="BI730" i="86" s="1"/>
  <c r="BA730" i="86"/>
  <c r="AS730" i="86"/>
  <c r="BG729" i="86"/>
  <c r="BF729" i="86"/>
  <c r="BM729" i="86" s="1"/>
  <c r="BE729" i="86"/>
  <c r="BL729" i="86" s="1"/>
  <c r="BD729" i="86"/>
  <c r="BK729" i="86" s="1"/>
  <c r="BC729" i="86"/>
  <c r="BJ729" i="86" s="1"/>
  <c r="BB729" i="86"/>
  <c r="BI729" i="86" s="1"/>
  <c r="BA729" i="86"/>
  <c r="AS729" i="86"/>
  <c r="BG728" i="86"/>
  <c r="BF728" i="86"/>
  <c r="BM728" i="86" s="1"/>
  <c r="BE728" i="86"/>
  <c r="BL728" i="86" s="1"/>
  <c r="BD728" i="86"/>
  <c r="BK728" i="86" s="1"/>
  <c r="BC728" i="86"/>
  <c r="BJ728" i="86" s="1"/>
  <c r="BB728" i="86"/>
  <c r="BI728" i="86" s="1"/>
  <c r="BA728" i="86"/>
  <c r="AS728" i="86"/>
  <c r="BL727" i="86"/>
  <c r="BG727" i="86"/>
  <c r="BF727" i="86"/>
  <c r="BM727" i="86" s="1"/>
  <c r="BE727" i="86"/>
  <c r="BD727" i="86"/>
  <c r="BK727" i="86" s="1"/>
  <c r="BC727" i="86"/>
  <c r="BJ727" i="86" s="1"/>
  <c r="BB727" i="86"/>
  <c r="BI727" i="86" s="1"/>
  <c r="BA727" i="86"/>
  <c r="AS727" i="86"/>
  <c r="BG726" i="86"/>
  <c r="BF726" i="86"/>
  <c r="BM726" i="86" s="1"/>
  <c r="BE726" i="86"/>
  <c r="BL726" i="86" s="1"/>
  <c r="BD726" i="86"/>
  <c r="BK726" i="86" s="1"/>
  <c r="BC726" i="86"/>
  <c r="BJ726" i="86" s="1"/>
  <c r="BB726" i="86"/>
  <c r="BI726" i="86" s="1"/>
  <c r="BA726" i="86"/>
  <c r="AS726" i="86"/>
  <c r="BG725" i="86"/>
  <c r="BF725" i="86"/>
  <c r="BM725" i="86" s="1"/>
  <c r="BE725" i="86"/>
  <c r="BL725" i="86" s="1"/>
  <c r="BD725" i="86"/>
  <c r="BK725" i="86" s="1"/>
  <c r="BC725" i="86"/>
  <c r="BJ725" i="86" s="1"/>
  <c r="BB725" i="86"/>
  <c r="BI725" i="86" s="1"/>
  <c r="BA725" i="86"/>
  <c r="AS725" i="86"/>
  <c r="BG724" i="86"/>
  <c r="BF724" i="86"/>
  <c r="BM724" i="86" s="1"/>
  <c r="BE724" i="86"/>
  <c r="BL724" i="86" s="1"/>
  <c r="BD724" i="86"/>
  <c r="BK724" i="86" s="1"/>
  <c r="BC724" i="86"/>
  <c r="BJ724" i="86" s="1"/>
  <c r="BB724" i="86"/>
  <c r="BI724" i="86" s="1"/>
  <c r="BA724" i="86"/>
  <c r="AS724" i="86"/>
  <c r="BG723" i="86"/>
  <c r="BF723" i="86"/>
  <c r="BM723" i="86" s="1"/>
  <c r="BE723" i="86"/>
  <c r="BL723" i="86" s="1"/>
  <c r="BD723" i="86"/>
  <c r="BK723" i="86" s="1"/>
  <c r="BC723" i="86"/>
  <c r="BJ723" i="86" s="1"/>
  <c r="BB723" i="86"/>
  <c r="BI723" i="86" s="1"/>
  <c r="BA723" i="86"/>
  <c r="AS723" i="86"/>
  <c r="BG722" i="86"/>
  <c r="BF722" i="86"/>
  <c r="BM722" i="86" s="1"/>
  <c r="BE722" i="86"/>
  <c r="BL722" i="86" s="1"/>
  <c r="BD722" i="86"/>
  <c r="BK722" i="86" s="1"/>
  <c r="BC722" i="86"/>
  <c r="BJ722" i="86" s="1"/>
  <c r="BB722" i="86"/>
  <c r="BI722" i="86" s="1"/>
  <c r="BA722" i="86"/>
  <c r="AS722" i="86"/>
  <c r="BG721" i="86"/>
  <c r="BF721" i="86"/>
  <c r="BM721" i="86" s="1"/>
  <c r="BE721" i="86"/>
  <c r="BL721" i="86" s="1"/>
  <c r="BD721" i="86"/>
  <c r="BK721" i="86" s="1"/>
  <c r="BC721" i="86"/>
  <c r="BJ721" i="86" s="1"/>
  <c r="BB721" i="86"/>
  <c r="BI721" i="86" s="1"/>
  <c r="BA721" i="86"/>
  <c r="AS721" i="86"/>
  <c r="BG720" i="86"/>
  <c r="BF720" i="86"/>
  <c r="BM720" i="86" s="1"/>
  <c r="BE720" i="86"/>
  <c r="BL720" i="86" s="1"/>
  <c r="BD720" i="86"/>
  <c r="BK720" i="86" s="1"/>
  <c r="BC720" i="86"/>
  <c r="BJ720" i="86" s="1"/>
  <c r="BB720" i="86"/>
  <c r="BI720" i="86" s="1"/>
  <c r="BA720" i="86"/>
  <c r="AS720" i="86"/>
  <c r="BG719" i="86"/>
  <c r="BF719" i="86"/>
  <c r="BM719" i="86" s="1"/>
  <c r="BE719" i="86"/>
  <c r="BL719" i="86" s="1"/>
  <c r="BD719" i="86"/>
  <c r="BK719" i="86" s="1"/>
  <c r="BC719" i="86"/>
  <c r="BJ719" i="86" s="1"/>
  <c r="BB719" i="86"/>
  <c r="BI719" i="86" s="1"/>
  <c r="BA719" i="86"/>
  <c r="AS719" i="86"/>
  <c r="BG718" i="86"/>
  <c r="BF718" i="86"/>
  <c r="BM718" i="86" s="1"/>
  <c r="BE718" i="86"/>
  <c r="BL718" i="86" s="1"/>
  <c r="BD718" i="86"/>
  <c r="BK718" i="86" s="1"/>
  <c r="BC718" i="86"/>
  <c r="BJ718" i="86" s="1"/>
  <c r="BB718" i="86"/>
  <c r="BI718" i="86" s="1"/>
  <c r="BA718" i="86"/>
  <c r="AS718" i="86"/>
  <c r="BG717" i="86"/>
  <c r="BF717" i="86"/>
  <c r="BM717" i="86" s="1"/>
  <c r="BE717" i="86"/>
  <c r="BL717" i="86" s="1"/>
  <c r="BD717" i="86"/>
  <c r="BK717" i="86" s="1"/>
  <c r="BC717" i="86"/>
  <c r="BJ717" i="86" s="1"/>
  <c r="BB717" i="86"/>
  <c r="BI717" i="86" s="1"/>
  <c r="BA717" i="86"/>
  <c r="AS717" i="86"/>
  <c r="BK716" i="86"/>
  <c r="BG716" i="86"/>
  <c r="BF716" i="86"/>
  <c r="BM716" i="86" s="1"/>
  <c r="BE716" i="86"/>
  <c r="BL716" i="86" s="1"/>
  <c r="BD716" i="86"/>
  <c r="BC716" i="86"/>
  <c r="BJ716" i="86" s="1"/>
  <c r="BB716" i="86"/>
  <c r="BI716" i="86" s="1"/>
  <c r="BA716" i="86"/>
  <c r="AS716" i="86"/>
  <c r="J716" i="86"/>
  <c r="BG715" i="86"/>
  <c r="BF715" i="86"/>
  <c r="BM715" i="86" s="1"/>
  <c r="BE715" i="86"/>
  <c r="BL715" i="86" s="1"/>
  <c r="BD715" i="86"/>
  <c r="BK715" i="86" s="1"/>
  <c r="BC715" i="86"/>
  <c r="BJ715" i="86" s="1"/>
  <c r="BB715" i="86"/>
  <c r="BI715" i="86" s="1"/>
  <c r="BA715" i="86"/>
  <c r="AS715" i="86"/>
  <c r="BG714" i="86"/>
  <c r="BF714" i="86"/>
  <c r="BM714" i="86" s="1"/>
  <c r="BE714" i="86"/>
  <c r="BL714" i="86" s="1"/>
  <c r="BD714" i="86"/>
  <c r="BK714" i="86" s="1"/>
  <c r="BC714" i="86"/>
  <c r="BJ714" i="86" s="1"/>
  <c r="BB714" i="86"/>
  <c r="BI714" i="86" s="1"/>
  <c r="BA714" i="86"/>
  <c r="AS714" i="86"/>
  <c r="BG713" i="86"/>
  <c r="BF713" i="86"/>
  <c r="BM713" i="86" s="1"/>
  <c r="BE713" i="86"/>
  <c r="BL713" i="86" s="1"/>
  <c r="BD713" i="86"/>
  <c r="BK713" i="86" s="1"/>
  <c r="BC713" i="86"/>
  <c r="BJ713" i="86" s="1"/>
  <c r="BB713" i="86"/>
  <c r="BI713" i="86" s="1"/>
  <c r="BA713" i="86"/>
  <c r="AS713" i="86"/>
  <c r="BG712" i="86"/>
  <c r="BF712" i="86"/>
  <c r="BM712" i="86" s="1"/>
  <c r="BE712" i="86"/>
  <c r="BL712" i="86" s="1"/>
  <c r="BD712" i="86"/>
  <c r="BK712" i="86" s="1"/>
  <c r="BC712" i="86"/>
  <c r="BJ712" i="86" s="1"/>
  <c r="BB712" i="86"/>
  <c r="BI712" i="86" s="1"/>
  <c r="BA712" i="86"/>
  <c r="AS712" i="86"/>
  <c r="BG711" i="86"/>
  <c r="BF711" i="86"/>
  <c r="Q831" i="86" s="1"/>
  <c r="BE711" i="86"/>
  <c r="N831" i="86" s="1"/>
  <c r="BD711" i="86"/>
  <c r="K831" i="86" s="1"/>
  <c r="BC711" i="86"/>
  <c r="BB711" i="86"/>
  <c r="E831" i="86" s="1"/>
  <c r="BA711" i="86"/>
  <c r="AS711" i="86"/>
  <c r="AG711" i="86"/>
  <c r="BG710" i="86"/>
  <c r="BF710" i="86"/>
  <c r="Q830" i="86" s="1"/>
  <c r="BE710" i="86"/>
  <c r="N830" i="86" s="1"/>
  <c r="BD710" i="86"/>
  <c r="BK710" i="86" s="1"/>
  <c r="BC710" i="86"/>
  <c r="H830" i="86" s="1"/>
  <c r="BB710" i="86"/>
  <c r="E830" i="86" s="1"/>
  <c r="BA710" i="86"/>
  <c r="AS710" i="86"/>
  <c r="BK709" i="86"/>
  <c r="BG709" i="86"/>
  <c r="BF709" i="86"/>
  <c r="Q829" i="86" s="1"/>
  <c r="BE709" i="86"/>
  <c r="N829" i="86" s="1"/>
  <c r="BD709" i="86"/>
  <c r="K829" i="86" s="1"/>
  <c r="BC709" i="86"/>
  <c r="H829" i="86" s="1"/>
  <c r="BB709" i="86"/>
  <c r="E829" i="86" s="1"/>
  <c r="BA709" i="86"/>
  <c r="AS709" i="86"/>
  <c r="BG708" i="86"/>
  <c r="BF708" i="86"/>
  <c r="Q828" i="86" s="1"/>
  <c r="BE708" i="86"/>
  <c r="BD708" i="86"/>
  <c r="BK708" i="86" s="1"/>
  <c r="BC708" i="86"/>
  <c r="H828" i="86" s="1"/>
  <c r="BB708" i="86"/>
  <c r="E828" i="86" s="1"/>
  <c r="BA708" i="86"/>
  <c r="AS708" i="86"/>
  <c r="BG707" i="86"/>
  <c r="BF707" i="86"/>
  <c r="Q827" i="86" s="1"/>
  <c r="BE707" i="86"/>
  <c r="N827" i="86" s="1"/>
  <c r="BD707" i="86"/>
  <c r="K827" i="86" s="1"/>
  <c r="BC707" i="86"/>
  <c r="H827" i="86" s="1"/>
  <c r="BB707" i="86"/>
  <c r="E827" i="86" s="1"/>
  <c r="BA707" i="86"/>
  <c r="AS707" i="86"/>
  <c r="BG706" i="86"/>
  <c r="BF706" i="86"/>
  <c r="Q826" i="86" s="1"/>
  <c r="BE706" i="86"/>
  <c r="N826" i="86" s="1"/>
  <c r="BD706" i="86"/>
  <c r="BC706" i="86"/>
  <c r="H826" i="86" s="1"/>
  <c r="BB706" i="86"/>
  <c r="BI706" i="86" s="1"/>
  <c r="BA706" i="86"/>
  <c r="AS706" i="86"/>
  <c r="BG705" i="86"/>
  <c r="BF705" i="86"/>
  <c r="Q825" i="86" s="1"/>
  <c r="BE705" i="86"/>
  <c r="N825" i="86" s="1"/>
  <c r="BD705" i="86"/>
  <c r="K825" i="86" s="1"/>
  <c r="BC705" i="86"/>
  <c r="H825" i="86" s="1"/>
  <c r="BB705" i="86"/>
  <c r="E825" i="86" s="1"/>
  <c r="BA705" i="86"/>
  <c r="AS705" i="86"/>
  <c r="BJ704" i="86"/>
  <c r="BG704" i="86"/>
  <c r="BF704" i="86"/>
  <c r="Q824" i="86" s="1"/>
  <c r="BE704" i="86"/>
  <c r="N824" i="86" s="1"/>
  <c r="BD704" i="86"/>
  <c r="K824" i="86" s="1"/>
  <c r="BC704" i="86"/>
  <c r="H824" i="86" s="1"/>
  <c r="BB704" i="86"/>
  <c r="BI704" i="86" s="1"/>
  <c r="BA704" i="86"/>
  <c r="AS704" i="86"/>
  <c r="BG703" i="86"/>
  <c r="BF703" i="86"/>
  <c r="Q823" i="86" s="1"/>
  <c r="BE703" i="86"/>
  <c r="N823" i="86" s="1"/>
  <c r="BD703" i="86"/>
  <c r="K823" i="86" s="1"/>
  <c r="BC703" i="86"/>
  <c r="H823" i="86" s="1"/>
  <c r="BB703" i="86"/>
  <c r="BI703" i="86" s="1"/>
  <c r="BA703" i="86"/>
  <c r="AS703" i="86"/>
  <c r="BG702" i="86"/>
  <c r="BF702" i="86"/>
  <c r="Q822" i="86" s="1"/>
  <c r="BE702" i="86"/>
  <c r="N822" i="86" s="1"/>
  <c r="BD702" i="86"/>
  <c r="BK702" i="86" s="1"/>
  <c r="BC702" i="86"/>
  <c r="H822" i="86" s="1"/>
  <c r="BB702" i="86"/>
  <c r="BI702" i="86" s="1"/>
  <c r="BA702" i="86"/>
  <c r="AS702" i="86"/>
  <c r="BG701" i="86"/>
  <c r="BF701" i="86"/>
  <c r="Q821" i="86" s="1"/>
  <c r="BE701" i="86"/>
  <c r="N821" i="86" s="1"/>
  <c r="BD701" i="86"/>
  <c r="K821" i="86" s="1"/>
  <c r="BC701" i="86"/>
  <c r="H821" i="86" s="1"/>
  <c r="BB701" i="86"/>
  <c r="E821" i="86" s="1"/>
  <c r="BA701" i="86"/>
  <c r="AS701" i="86"/>
  <c r="BG700" i="86"/>
  <c r="BF700" i="86"/>
  <c r="Q820" i="86" s="1"/>
  <c r="BE700" i="86"/>
  <c r="N820" i="86" s="1"/>
  <c r="BD700" i="86"/>
  <c r="K820" i="86" s="1"/>
  <c r="BC700" i="86"/>
  <c r="H820" i="86" s="1"/>
  <c r="BB700" i="86"/>
  <c r="E820" i="86" s="1"/>
  <c r="BA700" i="86"/>
  <c r="AS700" i="86"/>
  <c r="BG699" i="86"/>
  <c r="BF699" i="86"/>
  <c r="Q819" i="86" s="1"/>
  <c r="BE699" i="86"/>
  <c r="N819" i="86" s="1"/>
  <c r="BD699" i="86"/>
  <c r="BC699" i="86"/>
  <c r="H819" i="86" s="1"/>
  <c r="BB699" i="86"/>
  <c r="E819" i="86" s="1"/>
  <c r="BA699" i="86"/>
  <c r="AS699" i="86"/>
  <c r="BG698" i="86"/>
  <c r="BF698" i="86"/>
  <c r="Q818" i="86" s="1"/>
  <c r="BE698" i="86"/>
  <c r="N818" i="86" s="1"/>
  <c r="BD698" i="86"/>
  <c r="K818" i="86" s="1"/>
  <c r="BC698" i="86"/>
  <c r="H818" i="86" s="1"/>
  <c r="BB698" i="86"/>
  <c r="E818" i="86" s="1"/>
  <c r="BA698" i="86"/>
  <c r="AS698" i="86"/>
  <c r="BG697" i="86"/>
  <c r="BF697" i="86"/>
  <c r="BE697" i="86"/>
  <c r="BD697" i="86"/>
  <c r="BC697" i="86"/>
  <c r="BB697" i="86"/>
  <c r="BA697" i="86"/>
  <c r="AS697" i="86"/>
  <c r="BG696" i="86"/>
  <c r="BF696" i="86"/>
  <c r="BE696" i="86"/>
  <c r="BD696" i="86"/>
  <c r="BC696" i="86"/>
  <c r="BB696" i="86"/>
  <c r="BA696" i="86"/>
  <c r="AS696" i="86"/>
  <c r="BG695" i="86"/>
  <c r="BF695" i="86"/>
  <c r="BE695" i="86"/>
  <c r="BD695" i="86"/>
  <c r="K815" i="86" s="1"/>
  <c r="BC695" i="86"/>
  <c r="BB695" i="86"/>
  <c r="BA695" i="86"/>
  <c r="AS695" i="86"/>
  <c r="BG694" i="86"/>
  <c r="BF694" i="86"/>
  <c r="BE694" i="86"/>
  <c r="BD694" i="86"/>
  <c r="BC694" i="86"/>
  <c r="BJ694" i="86" s="1"/>
  <c r="BB694" i="86"/>
  <c r="E848" i="86" s="1"/>
  <c r="BA694" i="86"/>
  <c r="AS694" i="86"/>
  <c r="BG693" i="86"/>
  <c r="BF693" i="86"/>
  <c r="BE693" i="86"/>
  <c r="BD693" i="86"/>
  <c r="BC693" i="86"/>
  <c r="BB693" i="86"/>
  <c r="BA693" i="86"/>
  <c r="AS693" i="86"/>
  <c r="BG692" i="86"/>
  <c r="BF692" i="86"/>
  <c r="BE692" i="86"/>
  <c r="BL692" i="86" s="1"/>
  <c r="BD692" i="86"/>
  <c r="BC692" i="86"/>
  <c r="BB692" i="86"/>
  <c r="BA692" i="86"/>
  <c r="AS692" i="86"/>
  <c r="BG691" i="86"/>
  <c r="BF691" i="86"/>
  <c r="BE691" i="86"/>
  <c r="BD691" i="86"/>
  <c r="BC691" i="86"/>
  <c r="BB691" i="86"/>
  <c r="BA691" i="86"/>
  <c r="AS691" i="86"/>
  <c r="BG690" i="86"/>
  <c r="BF690" i="86"/>
  <c r="BE690" i="86"/>
  <c r="BD690" i="86"/>
  <c r="BC690" i="86"/>
  <c r="BB690" i="86"/>
  <c r="E844" i="86" s="1"/>
  <c r="BA690" i="86"/>
  <c r="AS690" i="86"/>
  <c r="BG689" i="86"/>
  <c r="BF689" i="86"/>
  <c r="BE689" i="86"/>
  <c r="BD689" i="86"/>
  <c r="BC689" i="86"/>
  <c r="BB689" i="86"/>
  <c r="BA689" i="86"/>
  <c r="AS689" i="86"/>
  <c r="BG688" i="86"/>
  <c r="BF688" i="86"/>
  <c r="BE688" i="86"/>
  <c r="BD688" i="86"/>
  <c r="K808" i="86" s="1"/>
  <c r="BC688" i="86"/>
  <c r="BJ688" i="86" s="1"/>
  <c r="BB688" i="86"/>
  <c r="BA688" i="86"/>
  <c r="AS688" i="86"/>
  <c r="BG687" i="86"/>
  <c r="BF687" i="86"/>
  <c r="BE687" i="86"/>
  <c r="BD687" i="86"/>
  <c r="BK687" i="86" s="1"/>
  <c r="BC687" i="86"/>
  <c r="BB687" i="86"/>
  <c r="BA687" i="86"/>
  <c r="AS687" i="86"/>
  <c r="BG686" i="86"/>
  <c r="BF686" i="86"/>
  <c r="BE686" i="86"/>
  <c r="BL686" i="86" s="1"/>
  <c r="BD686" i="86"/>
  <c r="BC686" i="86"/>
  <c r="BB686" i="86"/>
  <c r="E840" i="86" s="1"/>
  <c r="BA686" i="86"/>
  <c r="AS686" i="86"/>
  <c r="BG685" i="86"/>
  <c r="BF685" i="86"/>
  <c r="BE685" i="86"/>
  <c r="BD685" i="86"/>
  <c r="BC685" i="86"/>
  <c r="BB685" i="86"/>
  <c r="BA685" i="86"/>
  <c r="AS685" i="86"/>
  <c r="BG684" i="86"/>
  <c r="BF684" i="86"/>
  <c r="BE684" i="86"/>
  <c r="BD684" i="86"/>
  <c r="BC684" i="86"/>
  <c r="BB684" i="86"/>
  <c r="BA684" i="86"/>
  <c r="AS684" i="86"/>
  <c r="BG683" i="86"/>
  <c r="BF683" i="86"/>
  <c r="BE683" i="86"/>
  <c r="BD683" i="86"/>
  <c r="BC683" i="86"/>
  <c r="BB683" i="86"/>
  <c r="BA683" i="86"/>
  <c r="AS683" i="86"/>
  <c r="BG682" i="86"/>
  <c r="BF682" i="86"/>
  <c r="BE682" i="86"/>
  <c r="BD682" i="86"/>
  <c r="K802" i="86" s="1"/>
  <c r="BC682" i="86"/>
  <c r="BB682" i="86"/>
  <c r="E836" i="86" s="1"/>
  <c r="BA682" i="86"/>
  <c r="AS682" i="86"/>
  <c r="BG681" i="86"/>
  <c r="BF681" i="86"/>
  <c r="BE681" i="86"/>
  <c r="BD681" i="86"/>
  <c r="BK681" i="86" s="1"/>
  <c r="BC681" i="86"/>
  <c r="BB681" i="86"/>
  <c r="BA681" i="86"/>
  <c r="AS681" i="86"/>
  <c r="BG680" i="86"/>
  <c r="BF680" i="86"/>
  <c r="BE680" i="86"/>
  <c r="BD680" i="86"/>
  <c r="BC680" i="86"/>
  <c r="BB680" i="86"/>
  <c r="BA680" i="86"/>
  <c r="AS680" i="86"/>
  <c r="BG679" i="86"/>
  <c r="BF679" i="86"/>
  <c r="BE679" i="86"/>
  <c r="BD679" i="86"/>
  <c r="BC679" i="86"/>
  <c r="BB679" i="86"/>
  <c r="BA679" i="86"/>
  <c r="AS679" i="86"/>
  <c r="BG678" i="86"/>
  <c r="BF678" i="86"/>
  <c r="BE678" i="86"/>
  <c r="BD678" i="86"/>
  <c r="BC678" i="86"/>
  <c r="BB678" i="86"/>
  <c r="E832" i="86" s="1"/>
  <c r="BA678" i="86"/>
  <c r="AS678" i="86"/>
  <c r="BG677" i="86"/>
  <c r="BF677" i="86"/>
  <c r="Q797" i="86" s="1"/>
  <c r="BE677" i="86"/>
  <c r="N797" i="86" s="1"/>
  <c r="BD677" i="86"/>
  <c r="K797" i="86" s="1"/>
  <c r="BC677" i="86"/>
  <c r="H797" i="86" s="1"/>
  <c r="BB677" i="86"/>
  <c r="E797" i="86" s="1"/>
  <c r="BA677" i="86"/>
  <c r="AS677" i="86"/>
  <c r="BG676" i="86"/>
  <c r="BF676" i="86"/>
  <c r="Q796" i="86" s="1"/>
  <c r="BE676" i="86"/>
  <c r="N796" i="86" s="1"/>
  <c r="BD676" i="86"/>
  <c r="K796" i="86" s="1"/>
  <c r="BC676" i="86"/>
  <c r="H796" i="86" s="1"/>
  <c r="BB676" i="86"/>
  <c r="E796" i="86" s="1"/>
  <c r="BA676" i="86"/>
  <c r="AS676" i="86"/>
  <c r="BG675" i="86"/>
  <c r="BF675" i="86"/>
  <c r="Q795" i="86" s="1"/>
  <c r="BE675" i="86"/>
  <c r="N795" i="86" s="1"/>
  <c r="BD675" i="86"/>
  <c r="K795" i="86" s="1"/>
  <c r="BC675" i="86"/>
  <c r="H795" i="86" s="1"/>
  <c r="BB675" i="86"/>
  <c r="E795" i="86" s="1"/>
  <c r="BA675" i="86"/>
  <c r="AS675" i="86"/>
  <c r="BG674" i="86"/>
  <c r="BF674" i="86"/>
  <c r="Q794" i="86" s="1"/>
  <c r="BE674" i="86"/>
  <c r="N794" i="86" s="1"/>
  <c r="BD674" i="86"/>
  <c r="K794" i="86" s="1"/>
  <c r="BC674" i="86"/>
  <c r="H794" i="86" s="1"/>
  <c r="BB674" i="86"/>
  <c r="E794" i="86" s="1"/>
  <c r="BA674" i="86"/>
  <c r="AS674" i="86"/>
  <c r="BM673" i="86"/>
  <c r="W793" i="86" s="1"/>
  <c r="BG673" i="86"/>
  <c r="BF673" i="86"/>
  <c r="Q793" i="86" s="1"/>
  <c r="BE673" i="86"/>
  <c r="N793" i="86" s="1"/>
  <c r="BD673" i="86"/>
  <c r="K793" i="86" s="1"/>
  <c r="BC673" i="86"/>
  <c r="H793" i="86" s="1"/>
  <c r="BB673" i="86"/>
  <c r="E793" i="86" s="1"/>
  <c r="BA673" i="86"/>
  <c r="AS673" i="86"/>
  <c r="BG672" i="86"/>
  <c r="BF672" i="86"/>
  <c r="Q792" i="86" s="1"/>
  <c r="BE672" i="86"/>
  <c r="N792" i="86" s="1"/>
  <c r="BD672" i="86"/>
  <c r="K792" i="86" s="1"/>
  <c r="BC672" i="86"/>
  <c r="H792" i="86" s="1"/>
  <c r="BB672" i="86"/>
  <c r="E792" i="86" s="1"/>
  <c r="BA672" i="86"/>
  <c r="AS672" i="86"/>
  <c r="BG671" i="86"/>
  <c r="BF671" i="86"/>
  <c r="Q780" i="86" s="1"/>
  <c r="BE671" i="86"/>
  <c r="N780" i="86" s="1"/>
  <c r="BD671" i="86"/>
  <c r="K780" i="86" s="1"/>
  <c r="BC671" i="86"/>
  <c r="H780" i="86" s="1"/>
  <c r="BB671" i="86"/>
  <c r="E780" i="86" s="1"/>
  <c r="BA671" i="86"/>
  <c r="AS671" i="86"/>
  <c r="BG670" i="86"/>
  <c r="BF670" i="86"/>
  <c r="Q779" i="86" s="1"/>
  <c r="BE670" i="86"/>
  <c r="N779" i="86" s="1"/>
  <c r="BD670" i="86"/>
  <c r="K779" i="86" s="1"/>
  <c r="BC670" i="86"/>
  <c r="H779" i="86" s="1"/>
  <c r="BB670" i="86"/>
  <c r="E779" i="86" s="1"/>
  <c r="BA670" i="86"/>
  <c r="AS670" i="86"/>
  <c r="BG669" i="86"/>
  <c r="BF669" i="86"/>
  <c r="Q778" i="86" s="1"/>
  <c r="BE669" i="86"/>
  <c r="N778" i="86" s="1"/>
  <c r="BD669" i="86"/>
  <c r="K778" i="86" s="1"/>
  <c r="BC669" i="86"/>
  <c r="H778" i="86" s="1"/>
  <c r="BB669" i="86"/>
  <c r="E778" i="86" s="1"/>
  <c r="BA669" i="86"/>
  <c r="AS669" i="86"/>
  <c r="BG668" i="86"/>
  <c r="BF668" i="86"/>
  <c r="Q777" i="86" s="1"/>
  <c r="BE668" i="86"/>
  <c r="N777" i="86" s="1"/>
  <c r="BD668" i="86"/>
  <c r="K777" i="86" s="1"/>
  <c r="BC668" i="86"/>
  <c r="H777" i="86" s="1"/>
  <c r="BB668" i="86"/>
  <c r="E777" i="86" s="1"/>
  <c r="BA668" i="86"/>
  <c r="AS668" i="86"/>
  <c r="BG667" i="86"/>
  <c r="BF667" i="86"/>
  <c r="Q776" i="86" s="1"/>
  <c r="BE667" i="86"/>
  <c r="N776" i="86" s="1"/>
  <c r="BD667" i="86"/>
  <c r="K776" i="86" s="1"/>
  <c r="BC667" i="86"/>
  <c r="H776" i="86" s="1"/>
  <c r="BB667" i="86"/>
  <c r="E776" i="86" s="1"/>
  <c r="BA667" i="86"/>
  <c r="AS667" i="86"/>
  <c r="BG666" i="86"/>
  <c r="BF666" i="86"/>
  <c r="Q775" i="86" s="1"/>
  <c r="BE666" i="86"/>
  <c r="N775" i="86" s="1"/>
  <c r="BD666" i="86"/>
  <c r="K775" i="86" s="1"/>
  <c r="BC666" i="86"/>
  <c r="H775" i="86" s="1"/>
  <c r="BB666" i="86"/>
  <c r="E775" i="86" s="1"/>
  <c r="BA666" i="86"/>
  <c r="AS666" i="86"/>
  <c r="BG665" i="86"/>
  <c r="BF665" i="86"/>
  <c r="Q774" i="86" s="1"/>
  <c r="BE665" i="86"/>
  <c r="N774" i="86" s="1"/>
  <c r="BD665" i="86"/>
  <c r="K774" i="86" s="1"/>
  <c r="BC665" i="86"/>
  <c r="H774" i="86" s="1"/>
  <c r="BB665" i="86"/>
  <c r="E774" i="86" s="1"/>
  <c r="BA665" i="86"/>
  <c r="AS665" i="86"/>
  <c r="BG664" i="86"/>
  <c r="BF664" i="86"/>
  <c r="Q773" i="86" s="1"/>
  <c r="BE664" i="86"/>
  <c r="N773" i="86" s="1"/>
  <c r="BD664" i="86"/>
  <c r="K773" i="86" s="1"/>
  <c r="BC664" i="86"/>
  <c r="H773" i="86" s="1"/>
  <c r="BB664" i="86"/>
  <c r="E773" i="86" s="1"/>
  <c r="BA664" i="86"/>
  <c r="AS664" i="86"/>
  <c r="BG663" i="86"/>
  <c r="BF663" i="86"/>
  <c r="Q772" i="86" s="1"/>
  <c r="BE663" i="86"/>
  <c r="N772" i="86" s="1"/>
  <c r="BD663" i="86"/>
  <c r="K772" i="86" s="1"/>
  <c r="BC663" i="86"/>
  <c r="H772" i="86" s="1"/>
  <c r="BB663" i="86"/>
  <c r="E772" i="86" s="1"/>
  <c r="BA663" i="86"/>
  <c r="AS663" i="86"/>
  <c r="BL662" i="86"/>
  <c r="BG662" i="86"/>
  <c r="BF662" i="86"/>
  <c r="Q771" i="86" s="1"/>
  <c r="BE662" i="86"/>
  <c r="N771" i="86" s="1"/>
  <c r="BD662" i="86"/>
  <c r="K771" i="86" s="1"/>
  <c r="BC662" i="86"/>
  <c r="H771" i="86" s="1"/>
  <c r="BB662" i="86"/>
  <c r="E771" i="86" s="1"/>
  <c r="BA662" i="86"/>
  <c r="AS662" i="86"/>
  <c r="BG661" i="86"/>
  <c r="BF661" i="86"/>
  <c r="BE661" i="86"/>
  <c r="N770" i="86" s="1"/>
  <c r="BD661" i="86"/>
  <c r="K770" i="86" s="1"/>
  <c r="BC661" i="86"/>
  <c r="H770" i="86" s="1"/>
  <c r="BB661" i="86"/>
  <c r="E770" i="86" s="1"/>
  <c r="BA661" i="86"/>
  <c r="AS661" i="86"/>
  <c r="BK660" i="86"/>
  <c r="BG660" i="86"/>
  <c r="BF660" i="86"/>
  <c r="Q769" i="86" s="1"/>
  <c r="BE660" i="86"/>
  <c r="N769" i="86" s="1"/>
  <c r="BD660" i="86"/>
  <c r="K769" i="86" s="1"/>
  <c r="BC660" i="86"/>
  <c r="H769" i="86" s="1"/>
  <c r="BB660" i="86"/>
  <c r="E769" i="86" s="1"/>
  <c r="BA660" i="86"/>
  <c r="AS660" i="86"/>
  <c r="BG659" i="86"/>
  <c r="BF659" i="86"/>
  <c r="Q768" i="86" s="1"/>
  <c r="BE659" i="86"/>
  <c r="BD659" i="86"/>
  <c r="K768" i="86" s="1"/>
  <c r="BC659" i="86"/>
  <c r="H768" i="86" s="1"/>
  <c r="BB659" i="86"/>
  <c r="E768" i="86" s="1"/>
  <c r="BA659" i="86"/>
  <c r="AS659" i="86"/>
  <c r="BG658" i="86"/>
  <c r="BF658" i="86"/>
  <c r="Q767" i="86" s="1"/>
  <c r="BE658" i="86"/>
  <c r="N767" i="86" s="1"/>
  <c r="BD658" i="86"/>
  <c r="K767" i="86" s="1"/>
  <c r="BC658" i="86"/>
  <c r="H767" i="86" s="1"/>
  <c r="BB658" i="86"/>
  <c r="E767" i="86" s="1"/>
  <c r="BA658" i="86"/>
  <c r="AS658" i="86"/>
  <c r="BG657" i="86"/>
  <c r="BF657" i="86"/>
  <c r="Q766" i="86" s="1"/>
  <c r="BE657" i="86"/>
  <c r="N766" i="86" s="1"/>
  <c r="BD657" i="86"/>
  <c r="BC657" i="86"/>
  <c r="H766" i="86" s="1"/>
  <c r="BB657" i="86"/>
  <c r="E766" i="86" s="1"/>
  <c r="BA657" i="86"/>
  <c r="AS657" i="86"/>
  <c r="BG656" i="86"/>
  <c r="BF656" i="86"/>
  <c r="Q765" i="86" s="1"/>
  <c r="BE656" i="86"/>
  <c r="N765" i="86" s="1"/>
  <c r="BD656" i="86"/>
  <c r="K765" i="86" s="1"/>
  <c r="BC656" i="86"/>
  <c r="H765" i="86" s="1"/>
  <c r="BB656" i="86"/>
  <c r="E765" i="86" s="1"/>
  <c r="BA656" i="86"/>
  <c r="AS656" i="86"/>
  <c r="BJ655" i="86"/>
  <c r="BG655" i="86"/>
  <c r="BF655" i="86"/>
  <c r="Q764" i="86" s="1"/>
  <c r="BE655" i="86"/>
  <c r="N764" i="86" s="1"/>
  <c r="BD655" i="86"/>
  <c r="K764" i="86" s="1"/>
  <c r="BC655" i="86"/>
  <c r="H764" i="86" s="1"/>
  <c r="BB655" i="86"/>
  <c r="E764" i="86" s="1"/>
  <c r="BA655" i="86"/>
  <c r="AS655" i="86"/>
  <c r="BG654" i="86"/>
  <c r="BF654" i="86"/>
  <c r="Q763" i="86" s="1"/>
  <c r="BE654" i="86"/>
  <c r="N763" i="86" s="1"/>
  <c r="BD654" i="86"/>
  <c r="K763" i="86" s="1"/>
  <c r="BC654" i="86"/>
  <c r="H763" i="86" s="1"/>
  <c r="BB654" i="86"/>
  <c r="E763" i="86" s="1"/>
  <c r="BA654" i="86"/>
  <c r="AS654" i="86"/>
  <c r="BG653" i="86"/>
  <c r="BF653" i="86"/>
  <c r="Q762" i="86" s="1"/>
  <c r="BE653" i="86"/>
  <c r="N762" i="86" s="1"/>
  <c r="BD653" i="86"/>
  <c r="K762" i="86" s="1"/>
  <c r="BC653" i="86"/>
  <c r="H762" i="86" s="1"/>
  <c r="BB653" i="86"/>
  <c r="E762" i="86" s="1"/>
  <c r="BA653" i="86"/>
  <c r="AS653" i="86"/>
  <c r="BM652" i="86"/>
  <c r="W761" i="86" s="1"/>
  <c r="BG652" i="86"/>
  <c r="BF652" i="86"/>
  <c r="Q761" i="86" s="1"/>
  <c r="BE652" i="86"/>
  <c r="N761" i="86" s="1"/>
  <c r="BD652" i="86"/>
  <c r="K761" i="86" s="1"/>
  <c r="BC652" i="86"/>
  <c r="BB652" i="86"/>
  <c r="E761" i="86" s="1"/>
  <c r="BA652" i="86"/>
  <c r="AS652" i="86"/>
  <c r="BG651" i="86"/>
  <c r="BF651" i="86"/>
  <c r="Q760" i="86" s="1"/>
  <c r="BE651" i="86"/>
  <c r="N760" i="86" s="1"/>
  <c r="BD651" i="86"/>
  <c r="K760" i="86" s="1"/>
  <c r="BC651" i="86"/>
  <c r="H760" i="86" s="1"/>
  <c r="BB651" i="86"/>
  <c r="E760" i="86" s="1"/>
  <c r="BA651" i="86"/>
  <c r="AS651" i="86"/>
  <c r="BG650" i="86"/>
  <c r="BF650" i="86"/>
  <c r="Q759" i="86" s="1"/>
  <c r="BE650" i="86"/>
  <c r="N759" i="86" s="1"/>
  <c r="BD650" i="86"/>
  <c r="K759" i="86" s="1"/>
  <c r="BC650" i="86"/>
  <c r="H759" i="86" s="1"/>
  <c r="BB650" i="86"/>
  <c r="E759" i="86" s="1"/>
  <c r="BA650" i="86"/>
  <c r="AS650" i="86"/>
  <c r="BG649" i="86"/>
  <c r="BF649" i="86"/>
  <c r="BE649" i="86"/>
  <c r="N758" i="86" s="1"/>
  <c r="BD649" i="86"/>
  <c r="K758" i="86" s="1"/>
  <c r="BC649" i="86"/>
  <c r="H758" i="86" s="1"/>
  <c r="BB649" i="86"/>
  <c r="E758" i="86" s="1"/>
  <c r="BA649" i="86"/>
  <c r="AS649" i="86"/>
  <c r="BG648" i="86"/>
  <c r="BF648" i="86"/>
  <c r="BE648" i="86"/>
  <c r="N757" i="86" s="1"/>
  <c r="BD648" i="86"/>
  <c r="K757" i="86" s="1"/>
  <c r="BC648" i="86"/>
  <c r="H757" i="86" s="1"/>
  <c r="BB648" i="86"/>
  <c r="E757" i="86" s="1"/>
  <c r="BA648" i="86"/>
  <c r="AS648" i="86"/>
  <c r="BG647" i="86"/>
  <c r="BF647" i="86"/>
  <c r="BE647" i="86"/>
  <c r="N756" i="86" s="1"/>
  <c r="BD647" i="86"/>
  <c r="K756" i="86" s="1"/>
  <c r="BC647" i="86"/>
  <c r="H756" i="86" s="1"/>
  <c r="BB647" i="86"/>
  <c r="E756" i="86" s="1"/>
  <c r="BA647" i="86"/>
  <c r="AS647" i="86"/>
  <c r="BG646" i="86"/>
  <c r="BF646" i="86"/>
  <c r="Q755" i="86" s="1"/>
  <c r="BE646" i="86"/>
  <c r="N755" i="86" s="1"/>
  <c r="BD646" i="86"/>
  <c r="K755" i="86" s="1"/>
  <c r="BC646" i="86"/>
  <c r="H755" i="86" s="1"/>
  <c r="BB646" i="86"/>
  <c r="E755" i="86" s="1"/>
  <c r="BA646" i="86"/>
  <c r="AS646" i="86"/>
  <c r="BG645" i="86"/>
  <c r="BF645" i="86"/>
  <c r="Q754" i="86" s="1"/>
  <c r="BE645" i="86"/>
  <c r="N754" i="86" s="1"/>
  <c r="BD645" i="86"/>
  <c r="K754" i="86" s="1"/>
  <c r="BC645" i="86"/>
  <c r="H754" i="86" s="1"/>
  <c r="BB645" i="86"/>
  <c r="E754" i="86" s="1"/>
  <c r="BA645" i="86"/>
  <c r="AS645" i="86"/>
  <c r="J645" i="86"/>
  <c r="BG644" i="86"/>
  <c r="BF644" i="86"/>
  <c r="Q753" i="86" s="1"/>
  <c r="BE644" i="86"/>
  <c r="N753" i="86" s="1"/>
  <c r="BD644" i="86"/>
  <c r="K753" i="86" s="1"/>
  <c r="BC644" i="86"/>
  <c r="H753" i="86" s="1"/>
  <c r="BB644" i="86"/>
  <c r="E753" i="86" s="1"/>
  <c r="BA644" i="86"/>
  <c r="AS644" i="86"/>
  <c r="BG643" i="86"/>
  <c r="BF643" i="86"/>
  <c r="Q752" i="86" s="1"/>
  <c r="BE643" i="86"/>
  <c r="N752" i="86" s="1"/>
  <c r="BD643" i="86"/>
  <c r="K752" i="86" s="1"/>
  <c r="BC643" i="86"/>
  <c r="H752" i="86" s="1"/>
  <c r="BB643" i="86"/>
  <c r="E752" i="86" s="1"/>
  <c r="BA643" i="86"/>
  <c r="AS643" i="86"/>
  <c r="BG642" i="86"/>
  <c r="BF642" i="86"/>
  <c r="Q751" i="86" s="1"/>
  <c r="BE642" i="86"/>
  <c r="N751" i="86" s="1"/>
  <c r="BD642" i="86"/>
  <c r="K751" i="86" s="1"/>
  <c r="BC642" i="86"/>
  <c r="H751" i="86" s="1"/>
  <c r="BB642" i="86"/>
  <c r="E751" i="86" s="1"/>
  <c r="BA642" i="86"/>
  <c r="AS642" i="86"/>
  <c r="BG641" i="86"/>
  <c r="BF641" i="86"/>
  <c r="Q750" i="86" s="1"/>
  <c r="BE641" i="86"/>
  <c r="N750" i="86" s="1"/>
  <c r="BD641" i="86"/>
  <c r="K750" i="86" s="1"/>
  <c r="BC641" i="86"/>
  <c r="H750" i="86" s="1"/>
  <c r="BB641" i="86"/>
  <c r="E750" i="86" s="1"/>
  <c r="BA641" i="86"/>
  <c r="AS641" i="86"/>
  <c r="BG640" i="86"/>
  <c r="BF640" i="86"/>
  <c r="Q749" i="86" s="1"/>
  <c r="BE640" i="86"/>
  <c r="N749" i="86" s="1"/>
  <c r="BD640" i="86"/>
  <c r="K749" i="86" s="1"/>
  <c r="BC640" i="86"/>
  <c r="H749" i="86" s="1"/>
  <c r="BB640" i="86"/>
  <c r="E749" i="86" s="1"/>
  <c r="BA640" i="86"/>
  <c r="AS640" i="86"/>
  <c r="AG640" i="86"/>
  <c r="BG639" i="86"/>
  <c r="BF639" i="86"/>
  <c r="Q748" i="86" s="1"/>
  <c r="BE639" i="86"/>
  <c r="N748" i="86" s="1"/>
  <c r="BD639" i="86"/>
  <c r="K748" i="86" s="1"/>
  <c r="BC639" i="86"/>
  <c r="H748" i="86" s="1"/>
  <c r="BB639" i="86"/>
  <c r="E748" i="86" s="1"/>
  <c r="BA639" i="86"/>
  <c r="AS639" i="86"/>
  <c r="BG638" i="86"/>
  <c r="BF638" i="86"/>
  <c r="Q747" i="86" s="1"/>
  <c r="BE638" i="86"/>
  <c r="N747" i="86" s="1"/>
  <c r="BD638" i="86"/>
  <c r="K747" i="86" s="1"/>
  <c r="BC638" i="86"/>
  <c r="H747" i="86" s="1"/>
  <c r="BB638" i="86"/>
  <c r="E747" i="86" s="1"/>
  <c r="BA638" i="86"/>
  <c r="AS638" i="86"/>
  <c r="BG637" i="86"/>
  <c r="BF637" i="86"/>
  <c r="Q746" i="86" s="1"/>
  <c r="BE637" i="86"/>
  <c r="N746" i="86" s="1"/>
  <c r="BD637" i="86"/>
  <c r="K746" i="86" s="1"/>
  <c r="BC637" i="86"/>
  <c r="H746" i="86" s="1"/>
  <c r="BB637" i="86"/>
  <c r="E746" i="86" s="1"/>
  <c r="BA637" i="86"/>
  <c r="AS637" i="86"/>
  <c r="BG636" i="86"/>
  <c r="BF636" i="86"/>
  <c r="Q745" i="86" s="1"/>
  <c r="BE636" i="86"/>
  <c r="N745" i="86" s="1"/>
  <c r="BD636" i="86"/>
  <c r="BC636" i="86"/>
  <c r="H745" i="86" s="1"/>
  <c r="BB636" i="86"/>
  <c r="E745" i="86" s="1"/>
  <c r="BA636" i="86"/>
  <c r="AS636" i="86"/>
  <c r="BG635" i="86"/>
  <c r="BF635" i="86"/>
  <c r="Q744" i="86" s="1"/>
  <c r="BE635" i="86"/>
  <c r="N744" i="86" s="1"/>
  <c r="BD635" i="86"/>
  <c r="K744" i="86" s="1"/>
  <c r="BC635" i="86"/>
  <c r="H744" i="86" s="1"/>
  <c r="BB635" i="86"/>
  <c r="E744" i="86" s="1"/>
  <c r="BA635" i="86"/>
  <c r="AS635" i="86"/>
  <c r="BG634" i="86"/>
  <c r="BF634" i="86"/>
  <c r="BE634" i="86"/>
  <c r="N743" i="86" s="1"/>
  <c r="BD634" i="86"/>
  <c r="K743" i="86" s="1"/>
  <c r="BC634" i="86"/>
  <c r="H743" i="86" s="1"/>
  <c r="BB634" i="86"/>
  <c r="E743" i="86" s="1"/>
  <c r="BA634" i="86"/>
  <c r="AS634" i="86"/>
  <c r="BG633" i="86"/>
  <c r="BF633" i="86"/>
  <c r="Q742" i="86" s="1"/>
  <c r="BE633" i="86"/>
  <c r="N742" i="86" s="1"/>
  <c r="BD633" i="86"/>
  <c r="K742" i="86" s="1"/>
  <c r="BC633" i="86"/>
  <c r="H742" i="86" s="1"/>
  <c r="BB633" i="86"/>
  <c r="E742" i="86" s="1"/>
  <c r="BA633" i="86"/>
  <c r="AS633" i="86"/>
  <c r="BG632" i="86"/>
  <c r="BF632" i="86"/>
  <c r="Q741" i="86" s="1"/>
  <c r="BE632" i="86"/>
  <c r="N741" i="86" s="1"/>
  <c r="BD632" i="86"/>
  <c r="K741" i="86" s="1"/>
  <c r="BC632" i="86"/>
  <c r="H741" i="86" s="1"/>
  <c r="BB632" i="86"/>
  <c r="E741" i="86" s="1"/>
  <c r="BA632" i="86"/>
  <c r="AS632" i="86"/>
  <c r="BJ631" i="86"/>
  <c r="BG631" i="86"/>
  <c r="BF631" i="86"/>
  <c r="Q740" i="86" s="1"/>
  <c r="BE631" i="86"/>
  <c r="N740" i="86" s="1"/>
  <c r="BD631" i="86"/>
  <c r="K740" i="86" s="1"/>
  <c r="BC631" i="86"/>
  <c r="H740" i="86" s="1"/>
  <c r="BB631" i="86"/>
  <c r="E740" i="86" s="1"/>
  <c r="BA631" i="86"/>
  <c r="AS631" i="86"/>
  <c r="BG630" i="86"/>
  <c r="BF630" i="86"/>
  <c r="Q739" i="86" s="1"/>
  <c r="BE630" i="86"/>
  <c r="N739" i="86" s="1"/>
  <c r="BD630" i="86"/>
  <c r="K739" i="86" s="1"/>
  <c r="BC630" i="86"/>
  <c r="H739" i="86" s="1"/>
  <c r="BB630" i="86"/>
  <c r="E739" i="86" s="1"/>
  <c r="BA630" i="86"/>
  <c r="AS630" i="86"/>
  <c r="BG629" i="86"/>
  <c r="BF629" i="86"/>
  <c r="Q738" i="86" s="1"/>
  <c r="BE629" i="86"/>
  <c r="N738" i="86" s="1"/>
  <c r="BD629" i="86"/>
  <c r="K738" i="86" s="1"/>
  <c r="BC629" i="86"/>
  <c r="H738" i="86" s="1"/>
  <c r="BB629" i="86"/>
  <c r="E738" i="86" s="1"/>
  <c r="BA629" i="86"/>
  <c r="AS629" i="86"/>
  <c r="BG628" i="86"/>
  <c r="BF628" i="86"/>
  <c r="Q737" i="86" s="1"/>
  <c r="BE628" i="86"/>
  <c r="N737" i="86" s="1"/>
  <c r="BD628" i="86"/>
  <c r="K737" i="86" s="1"/>
  <c r="BC628" i="86"/>
  <c r="H737" i="86" s="1"/>
  <c r="BB628" i="86"/>
  <c r="E737" i="86" s="1"/>
  <c r="BA628" i="86"/>
  <c r="AS628" i="86"/>
  <c r="BG627" i="86"/>
  <c r="BF627" i="86"/>
  <c r="Q736" i="86" s="1"/>
  <c r="BE627" i="86"/>
  <c r="N736" i="86" s="1"/>
  <c r="BD627" i="86"/>
  <c r="K736" i="86" s="1"/>
  <c r="BC627" i="86"/>
  <c r="H736" i="86" s="1"/>
  <c r="BB627" i="86"/>
  <c r="E736" i="86" s="1"/>
  <c r="BA627" i="86"/>
  <c r="AS627" i="86"/>
  <c r="BG626" i="86"/>
  <c r="BF626" i="86"/>
  <c r="Q735" i="86" s="1"/>
  <c r="BE626" i="86"/>
  <c r="N735" i="86" s="1"/>
  <c r="BD626" i="86"/>
  <c r="K735" i="86" s="1"/>
  <c r="BC626" i="86"/>
  <c r="H735" i="86" s="1"/>
  <c r="BB626" i="86"/>
  <c r="E735" i="86" s="1"/>
  <c r="BA626" i="86"/>
  <c r="AS626" i="86"/>
  <c r="BG625" i="86"/>
  <c r="BF625" i="86"/>
  <c r="Q734" i="86" s="1"/>
  <c r="BE625" i="86"/>
  <c r="N734" i="86" s="1"/>
  <c r="BD625" i="86"/>
  <c r="K734" i="86" s="1"/>
  <c r="BC625" i="86"/>
  <c r="H734" i="86" s="1"/>
  <c r="BB625" i="86"/>
  <c r="E734" i="86" s="1"/>
  <c r="BA625" i="86"/>
  <c r="AS625" i="86"/>
  <c r="BK624" i="86"/>
  <c r="BG624" i="86"/>
  <c r="BF624" i="86"/>
  <c r="Q733" i="86" s="1"/>
  <c r="BE624" i="86"/>
  <c r="N733" i="86" s="1"/>
  <c r="BD624" i="86"/>
  <c r="K733" i="86" s="1"/>
  <c r="BC624" i="86"/>
  <c r="H733" i="86" s="1"/>
  <c r="BB624" i="86"/>
  <c r="E733" i="86" s="1"/>
  <c r="BA624" i="86"/>
  <c r="AS624" i="86"/>
  <c r="BG623" i="86"/>
  <c r="BF623" i="86"/>
  <c r="Q732" i="86" s="1"/>
  <c r="BE623" i="86"/>
  <c r="N732" i="86" s="1"/>
  <c r="BD623" i="86"/>
  <c r="K732" i="86" s="1"/>
  <c r="BC623" i="86"/>
  <c r="H732" i="86" s="1"/>
  <c r="BB623" i="86"/>
  <c r="E732" i="86" s="1"/>
  <c r="BA623" i="86"/>
  <c r="AS623" i="86"/>
  <c r="BG622" i="86"/>
  <c r="BF622" i="86"/>
  <c r="Q731" i="86" s="1"/>
  <c r="BE622" i="86"/>
  <c r="N731" i="86" s="1"/>
  <c r="BD622" i="86"/>
  <c r="K731" i="86" s="1"/>
  <c r="BC622" i="86"/>
  <c r="H731" i="86" s="1"/>
  <c r="BB622" i="86"/>
  <c r="E731" i="86" s="1"/>
  <c r="BA622" i="86"/>
  <c r="AS622" i="86"/>
  <c r="BG621" i="86"/>
  <c r="BF621" i="86"/>
  <c r="Q730" i="86" s="1"/>
  <c r="BE621" i="86"/>
  <c r="N730" i="86" s="1"/>
  <c r="BD621" i="86"/>
  <c r="K730" i="86" s="1"/>
  <c r="BC621" i="86"/>
  <c r="H730" i="86" s="1"/>
  <c r="BB621" i="86"/>
  <c r="E730" i="86" s="1"/>
  <c r="BA621" i="86"/>
  <c r="AS621" i="86"/>
  <c r="BG620" i="86"/>
  <c r="BF620" i="86"/>
  <c r="Q729" i="86" s="1"/>
  <c r="BE620" i="86"/>
  <c r="N729" i="86" s="1"/>
  <c r="BD620" i="86"/>
  <c r="K729" i="86" s="1"/>
  <c r="BC620" i="86"/>
  <c r="H729" i="86" s="1"/>
  <c r="BB620" i="86"/>
  <c r="E729" i="86" s="1"/>
  <c r="BA620" i="86"/>
  <c r="AS620" i="86"/>
  <c r="BG619" i="86"/>
  <c r="BF619" i="86"/>
  <c r="Q728" i="86" s="1"/>
  <c r="BE619" i="86"/>
  <c r="N728" i="86" s="1"/>
  <c r="BD619" i="86"/>
  <c r="K728" i="86" s="1"/>
  <c r="BC619" i="86"/>
  <c r="BB619" i="86"/>
  <c r="E728" i="86" s="1"/>
  <c r="BA619" i="86"/>
  <c r="AS619" i="86"/>
  <c r="BG618" i="86"/>
  <c r="BF618" i="86"/>
  <c r="Q727" i="86" s="1"/>
  <c r="BE618" i="86"/>
  <c r="N727" i="86" s="1"/>
  <c r="BD618" i="86"/>
  <c r="K727" i="86" s="1"/>
  <c r="BC618" i="86"/>
  <c r="H727" i="86" s="1"/>
  <c r="BB618" i="86"/>
  <c r="E727" i="86" s="1"/>
  <c r="BA618" i="86"/>
  <c r="AS618" i="86"/>
  <c r="BG617" i="86"/>
  <c r="BF617" i="86"/>
  <c r="Q726" i="86" s="1"/>
  <c r="BE617" i="86"/>
  <c r="BD617" i="86"/>
  <c r="K726" i="86" s="1"/>
  <c r="BC617" i="86"/>
  <c r="H726" i="86" s="1"/>
  <c r="BB617" i="86"/>
  <c r="E726" i="86" s="1"/>
  <c r="BA617" i="86"/>
  <c r="AS617" i="86"/>
  <c r="BG616" i="86"/>
  <c r="BF616" i="86"/>
  <c r="BM616" i="86" s="1"/>
  <c r="W725" i="86" s="1"/>
  <c r="BE616" i="86"/>
  <c r="N725" i="86" s="1"/>
  <c r="BD616" i="86"/>
  <c r="K725" i="86" s="1"/>
  <c r="BC616" i="86"/>
  <c r="H725" i="86" s="1"/>
  <c r="BB616" i="86"/>
  <c r="E725" i="86" s="1"/>
  <c r="BA616" i="86"/>
  <c r="AS616" i="86"/>
  <c r="BG615" i="86"/>
  <c r="BF615" i="86"/>
  <c r="Q724" i="86" s="1"/>
  <c r="BE615" i="86"/>
  <c r="N724" i="86" s="1"/>
  <c r="BD615" i="86"/>
  <c r="K724" i="86" s="1"/>
  <c r="BC615" i="86"/>
  <c r="H724" i="86" s="1"/>
  <c r="BB615" i="86"/>
  <c r="E724" i="86" s="1"/>
  <c r="BA615" i="86"/>
  <c r="AS615" i="86"/>
  <c r="BG614" i="86"/>
  <c r="BF614" i="86"/>
  <c r="Q723" i="86" s="1"/>
  <c r="BE614" i="86"/>
  <c r="N723" i="86" s="1"/>
  <c r="BD614" i="86"/>
  <c r="K723" i="86" s="1"/>
  <c r="BC614" i="86"/>
  <c r="H723" i="86" s="1"/>
  <c r="BB614" i="86"/>
  <c r="E723" i="86" s="1"/>
  <c r="BA614" i="86"/>
  <c r="AS614" i="86"/>
  <c r="BJ613" i="86"/>
  <c r="BG613" i="86"/>
  <c r="BF613" i="86"/>
  <c r="Q722" i="86" s="1"/>
  <c r="BE613" i="86"/>
  <c r="N722" i="86" s="1"/>
  <c r="BD613" i="86"/>
  <c r="K722" i="86" s="1"/>
  <c r="BC613" i="86"/>
  <c r="H722" i="86" s="1"/>
  <c r="BB613" i="86"/>
  <c r="E722" i="86" s="1"/>
  <c r="BA613" i="86"/>
  <c r="AS613" i="86"/>
  <c r="BG612" i="86"/>
  <c r="BF612" i="86"/>
  <c r="Q721" i="86" s="1"/>
  <c r="BE612" i="86"/>
  <c r="N721" i="86" s="1"/>
  <c r="BD612" i="86"/>
  <c r="K721" i="86" s="1"/>
  <c r="BC612" i="86"/>
  <c r="H721" i="86" s="1"/>
  <c r="BB612" i="86"/>
  <c r="E721" i="86" s="1"/>
  <c r="BA612" i="86"/>
  <c r="AS612" i="86"/>
  <c r="BG611" i="86"/>
  <c r="BF611" i="86"/>
  <c r="BM611" i="86" s="1"/>
  <c r="W709" i="86" s="1"/>
  <c r="BE611" i="86"/>
  <c r="N709" i="86" s="1"/>
  <c r="BD611" i="86"/>
  <c r="K709" i="86" s="1"/>
  <c r="BC611" i="86"/>
  <c r="H709" i="86" s="1"/>
  <c r="BB611" i="86"/>
  <c r="E709" i="86" s="1"/>
  <c r="BA611" i="86"/>
  <c r="AS611" i="86"/>
  <c r="BG610" i="86"/>
  <c r="BF610" i="86"/>
  <c r="Q708" i="86" s="1"/>
  <c r="BE610" i="86"/>
  <c r="N708" i="86" s="1"/>
  <c r="BD610" i="86"/>
  <c r="K708" i="86" s="1"/>
  <c r="BC610" i="86"/>
  <c r="H708" i="86" s="1"/>
  <c r="BB610" i="86"/>
  <c r="E708" i="86" s="1"/>
  <c r="BA610" i="86"/>
  <c r="AS610" i="86"/>
  <c r="BG609" i="86"/>
  <c r="BF609" i="86"/>
  <c r="Q707" i="86" s="1"/>
  <c r="BE609" i="86"/>
  <c r="N707" i="86" s="1"/>
  <c r="BD609" i="86"/>
  <c r="K707" i="86" s="1"/>
  <c r="BC609" i="86"/>
  <c r="H707" i="86" s="1"/>
  <c r="BB609" i="86"/>
  <c r="E707" i="86" s="1"/>
  <c r="BA609" i="86"/>
  <c r="AS609" i="86"/>
  <c r="BG608" i="86"/>
  <c r="BF608" i="86"/>
  <c r="Q706" i="86" s="1"/>
  <c r="BE608" i="86"/>
  <c r="N706" i="86" s="1"/>
  <c r="BD608" i="86"/>
  <c r="K706" i="86" s="1"/>
  <c r="BC608" i="86"/>
  <c r="H706" i="86" s="1"/>
  <c r="BB608" i="86"/>
  <c r="E706" i="86" s="1"/>
  <c r="BA608" i="86"/>
  <c r="AS608" i="86"/>
  <c r="BG607" i="86"/>
  <c r="BF607" i="86"/>
  <c r="Q705" i="86" s="1"/>
  <c r="BE607" i="86"/>
  <c r="N705" i="86" s="1"/>
  <c r="BD607" i="86"/>
  <c r="K705" i="86" s="1"/>
  <c r="BC607" i="86"/>
  <c r="H705" i="86" s="1"/>
  <c r="BB607" i="86"/>
  <c r="E705" i="86" s="1"/>
  <c r="BA607" i="86"/>
  <c r="AS607" i="86"/>
  <c r="BG606" i="86"/>
  <c r="BF606" i="86"/>
  <c r="Q704" i="86" s="1"/>
  <c r="BE606" i="86"/>
  <c r="N704" i="86" s="1"/>
  <c r="BD606" i="86"/>
  <c r="K704" i="86" s="1"/>
  <c r="BC606" i="86"/>
  <c r="H704" i="86" s="1"/>
  <c r="BB606" i="86"/>
  <c r="BI606" i="86" s="1"/>
  <c r="BA606" i="86"/>
  <c r="AS606" i="86"/>
  <c r="BG605" i="86"/>
  <c r="BF605" i="86"/>
  <c r="Q703" i="86" s="1"/>
  <c r="BE605" i="86"/>
  <c r="N703" i="86" s="1"/>
  <c r="BD605" i="86"/>
  <c r="K703" i="86" s="1"/>
  <c r="BC605" i="86"/>
  <c r="H703" i="86" s="1"/>
  <c r="BB605" i="86"/>
  <c r="E703" i="86" s="1"/>
  <c r="BA605" i="86"/>
  <c r="AS605" i="86"/>
  <c r="BG604" i="86"/>
  <c r="BF604" i="86"/>
  <c r="Q702" i="86" s="1"/>
  <c r="BE604" i="86"/>
  <c r="N702" i="86" s="1"/>
  <c r="BD604" i="86"/>
  <c r="BK604" i="86" s="1"/>
  <c r="BC604" i="86"/>
  <c r="H702" i="86" s="1"/>
  <c r="BB604" i="86"/>
  <c r="E702" i="86" s="1"/>
  <c r="BA604" i="86"/>
  <c r="AS604" i="86"/>
  <c r="BG603" i="86"/>
  <c r="BF603" i="86"/>
  <c r="Q701" i="86" s="1"/>
  <c r="BE603" i="86"/>
  <c r="N701" i="86" s="1"/>
  <c r="BD603" i="86"/>
  <c r="K701" i="86" s="1"/>
  <c r="BC603" i="86"/>
  <c r="H701" i="86" s="1"/>
  <c r="BB603" i="86"/>
  <c r="E701" i="86" s="1"/>
  <c r="BA603" i="86"/>
  <c r="AS603" i="86"/>
  <c r="BG602" i="86"/>
  <c r="BF602" i="86"/>
  <c r="Q700" i="86" s="1"/>
  <c r="BE602" i="86"/>
  <c r="N700" i="86" s="1"/>
  <c r="BD602" i="86"/>
  <c r="K700" i="86" s="1"/>
  <c r="BC602" i="86"/>
  <c r="H700" i="86" s="1"/>
  <c r="BB602" i="86"/>
  <c r="E700" i="86" s="1"/>
  <c r="BA602" i="86"/>
  <c r="AS602" i="86"/>
  <c r="BG601" i="86"/>
  <c r="BF601" i="86"/>
  <c r="BM601" i="86" s="1"/>
  <c r="W699" i="86" s="1"/>
  <c r="BE601" i="86"/>
  <c r="N699" i="86" s="1"/>
  <c r="BD601" i="86"/>
  <c r="K699" i="86" s="1"/>
  <c r="BC601" i="86"/>
  <c r="H699" i="86" s="1"/>
  <c r="BB601" i="86"/>
  <c r="E699" i="86" s="1"/>
  <c r="BA601" i="86"/>
  <c r="AS601" i="86"/>
  <c r="BG600" i="86"/>
  <c r="BF600" i="86"/>
  <c r="Q698" i="86" s="1"/>
  <c r="BE600" i="86"/>
  <c r="N698" i="86" s="1"/>
  <c r="BD600" i="86"/>
  <c r="BC600" i="86"/>
  <c r="H698" i="86" s="1"/>
  <c r="BB600" i="86"/>
  <c r="E698" i="86" s="1"/>
  <c r="BA600" i="86"/>
  <c r="AS600" i="86"/>
  <c r="BG599" i="86"/>
  <c r="BF599" i="86"/>
  <c r="Q697" i="86" s="1"/>
  <c r="BE599" i="86"/>
  <c r="N697" i="86" s="1"/>
  <c r="BD599" i="86"/>
  <c r="K697" i="86" s="1"/>
  <c r="BC599" i="86"/>
  <c r="H697" i="86" s="1"/>
  <c r="BB599" i="86"/>
  <c r="E697" i="86" s="1"/>
  <c r="BA599" i="86"/>
  <c r="AS599" i="86"/>
  <c r="BG598" i="86"/>
  <c r="BF598" i="86"/>
  <c r="BE598" i="86"/>
  <c r="N696" i="86" s="1"/>
  <c r="BD598" i="86"/>
  <c r="K696" i="86" s="1"/>
  <c r="BC598" i="86"/>
  <c r="BJ598" i="86" s="1"/>
  <c r="BB598" i="86"/>
  <c r="E696" i="86" s="1"/>
  <c r="BA598" i="86"/>
  <c r="AS598" i="86"/>
  <c r="BG597" i="86"/>
  <c r="BF597" i="86"/>
  <c r="Q695" i="86" s="1"/>
  <c r="BE597" i="86"/>
  <c r="N695" i="86" s="1"/>
  <c r="BD597" i="86"/>
  <c r="K695" i="86" s="1"/>
  <c r="BC597" i="86"/>
  <c r="H695" i="86" s="1"/>
  <c r="BB597" i="86"/>
  <c r="E695" i="86" s="1"/>
  <c r="BA597" i="86"/>
  <c r="AS597" i="86"/>
  <c r="BG596" i="86"/>
  <c r="BF596" i="86"/>
  <c r="Q694" i="86" s="1"/>
  <c r="BE596" i="86"/>
  <c r="BL596" i="86" s="1"/>
  <c r="BD596" i="86"/>
  <c r="K694" i="86" s="1"/>
  <c r="BC596" i="86"/>
  <c r="H694" i="86" s="1"/>
  <c r="BB596" i="86"/>
  <c r="E694" i="86" s="1"/>
  <c r="BA596" i="86"/>
  <c r="AS596" i="86"/>
  <c r="BG595" i="86"/>
  <c r="BF595" i="86"/>
  <c r="BM595" i="86" s="1"/>
  <c r="W693" i="86" s="1"/>
  <c r="BE595" i="86"/>
  <c r="N693" i="86" s="1"/>
  <c r="BD595" i="86"/>
  <c r="K693" i="86" s="1"/>
  <c r="BC595" i="86"/>
  <c r="H693" i="86" s="1"/>
  <c r="BB595" i="86"/>
  <c r="E693" i="86" s="1"/>
  <c r="BA595" i="86"/>
  <c r="AS595" i="86"/>
  <c r="BG594" i="86"/>
  <c r="BF594" i="86"/>
  <c r="Q692" i="86" s="1"/>
  <c r="BE594" i="86"/>
  <c r="N692" i="86" s="1"/>
  <c r="BD594" i="86"/>
  <c r="K692" i="86" s="1"/>
  <c r="BC594" i="86"/>
  <c r="H692" i="86" s="1"/>
  <c r="BB594" i="86"/>
  <c r="E692" i="86" s="1"/>
  <c r="BA594" i="86"/>
  <c r="AS594" i="86"/>
  <c r="BG593" i="86"/>
  <c r="BF593" i="86"/>
  <c r="Q691" i="86" s="1"/>
  <c r="BE593" i="86"/>
  <c r="N691" i="86" s="1"/>
  <c r="BD593" i="86"/>
  <c r="K691" i="86" s="1"/>
  <c r="BC593" i="86"/>
  <c r="H691" i="86" s="1"/>
  <c r="BB593" i="86"/>
  <c r="BI593" i="86" s="1"/>
  <c r="BA593" i="86"/>
  <c r="AS593" i="86"/>
  <c r="BG592" i="86"/>
  <c r="BF592" i="86"/>
  <c r="Q690" i="86" s="1"/>
  <c r="BE592" i="86"/>
  <c r="N690" i="86" s="1"/>
  <c r="BD592" i="86"/>
  <c r="K690" i="86" s="1"/>
  <c r="BC592" i="86"/>
  <c r="H690" i="86" s="1"/>
  <c r="BB592" i="86"/>
  <c r="E690" i="86" s="1"/>
  <c r="BA592" i="86"/>
  <c r="AS592" i="86"/>
  <c r="BG591" i="86"/>
  <c r="BF591" i="86"/>
  <c r="Q689" i="86" s="1"/>
  <c r="BE591" i="86"/>
  <c r="N689" i="86" s="1"/>
  <c r="BD591" i="86"/>
  <c r="K689" i="86" s="1"/>
  <c r="BC591" i="86"/>
  <c r="H689" i="86" s="1"/>
  <c r="BB591" i="86"/>
  <c r="E689" i="86" s="1"/>
  <c r="BA591" i="86"/>
  <c r="AS591" i="86"/>
  <c r="BG590" i="86"/>
  <c r="BF590" i="86"/>
  <c r="Q688" i="86" s="1"/>
  <c r="BE590" i="86"/>
  <c r="BL590" i="86" s="1"/>
  <c r="BD590" i="86"/>
  <c r="K688" i="86" s="1"/>
  <c r="BC590" i="86"/>
  <c r="H688" i="86" s="1"/>
  <c r="BB590" i="86"/>
  <c r="E688" i="86" s="1"/>
  <c r="BA590" i="86"/>
  <c r="AS590" i="86"/>
  <c r="BG589" i="86"/>
  <c r="BF589" i="86"/>
  <c r="Q687" i="86" s="1"/>
  <c r="BE589" i="86"/>
  <c r="N687" i="86" s="1"/>
  <c r="BD589" i="86"/>
  <c r="K687" i="86" s="1"/>
  <c r="BC589" i="86"/>
  <c r="H687" i="86" s="1"/>
  <c r="BB589" i="86"/>
  <c r="E687" i="86" s="1"/>
  <c r="BA589" i="86"/>
  <c r="AS589" i="86"/>
  <c r="BG588" i="86"/>
  <c r="BF588" i="86"/>
  <c r="Q686" i="86" s="1"/>
  <c r="BE588" i="86"/>
  <c r="N686" i="86" s="1"/>
  <c r="BD588" i="86"/>
  <c r="K686" i="86" s="1"/>
  <c r="BC588" i="86"/>
  <c r="H686" i="86" s="1"/>
  <c r="BB588" i="86"/>
  <c r="E686" i="86" s="1"/>
  <c r="BA588" i="86"/>
  <c r="AS588" i="86"/>
  <c r="BG587" i="86"/>
  <c r="BF587" i="86"/>
  <c r="Q685" i="86" s="1"/>
  <c r="BE587" i="86"/>
  <c r="N685" i="86" s="1"/>
  <c r="BD587" i="86"/>
  <c r="K685" i="86" s="1"/>
  <c r="BC587" i="86"/>
  <c r="H685" i="86" s="1"/>
  <c r="BB587" i="86"/>
  <c r="BI587" i="86" s="1"/>
  <c r="BA587" i="86"/>
  <c r="AS587" i="86"/>
  <c r="BG586" i="86"/>
  <c r="BF586" i="86"/>
  <c r="Q684" i="86" s="1"/>
  <c r="BE586" i="86"/>
  <c r="N684" i="86" s="1"/>
  <c r="BD586" i="86"/>
  <c r="K684" i="86" s="1"/>
  <c r="BC586" i="86"/>
  <c r="H684" i="86" s="1"/>
  <c r="BB586" i="86"/>
  <c r="E684" i="86" s="1"/>
  <c r="BA586" i="86"/>
  <c r="AS586" i="86"/>
  <c r="BG585" i="86"/>
  <c r="BF585" i="86"/>
  <c r="Q683" i="86" s="1"/>
  <c r="BE585" i="86"/>
  <c r="N683" i="86" s="1"/>
  <c r="BD585" i="86"/>
  <c r="BK585" i="86" s="1"/>
  <c r="BC585" i="86"/>
  <c r="H683" i="86" s="1"/>
  <c r="BB585" i="86"/>
  <c r="E683" i="86" s="1"/>
  <c r="BA585" i="86"/>
  <c r="AS585" i="86"/>
  <c r="BG584" i="86"/>
  <c r="BF584" i="86"/>
  <c r="Q682" i="86" s="1"/>
  <c r="BE584" i="86"/>
  <c r="BL584" i="86" s="1"/>
  <c r="BD584" i="86"/>
  <c r="K682" i="86" s="1"/>
  <c r="BC584" i="86"/>
  <c r="H682" i="86" s="1"/>
  <c r="BB584" i="86"/>
  <c r="E682" i="86" s="1"/>
  <c r="BA584" i="86"/>
  <c r="AS584" i="86"/>
  <c r="BG583" i="86"/>
  <c r="BF583" i="86"/>
  <c r="Q681" i="86" s="1"/>
  <c r="BE583" i="86"/>
  <c r="N681" i="86" s="1"/>
  <c r="BD583" i="86"/>
  <c r="K681" i="86" s="1"/>
  <c r="BC583" i="86"/>
  <c r="BB583" i="86"/>
  <c r="E681" i="86" s="1"/>
  <c r="BA583" i="86"/>
  <c r="AS583" i="86"/>
  <c r="BG582" i="86"/>
  <c r="BF582" i="86"/>
  <c r="Q680" i="86" s="1"/>
  <c r="BE582" i="86"/>
  <c r="N680" i="86" s="1"/>
  <c r="BD582" i="86"/>
  <c r="K680" i="86" s="1"/>
  <c r="BC582" i="86"/>
  <c r="H680" i="86" s="1"/>
  <c r="BB582" i="86"/>
  <c r="E680" i="86" s="1"/>
  <c r="BA582" i="86"/>
  <c r="AS582" i="86"/>
  <c r="BG581" i="86"/>
  <c r="BF581" i="86"/>
  <c r="Q679" i="86" s="1"/>
  <c r="BE581" i="86"/>
  <c r="BD581" i="86"/>
  <c r="K679" i="86" s="1"/>
  <c r="BC581" i="86"/>
  <c r="H679" i="86" s="1"/>
  <c r="BB581" i="86"/>
  <c r="BI581" i="86" s="1"/>
  <c r="BA581" i="86"/>
  <c r="AS581" i="86"/>
  <c r="BG580" i="86"/>
  <c r="BF580" i="86"/>
  <c r="Q678" i="86" s="1"/>
  <c r="BE580" i="86"/>
  <c r="N678" i="86" s="1"/>
  <c r="BD580" i="86"/>
  <c r="K678" i="86" s="1"/>
  <c r="BC580" i="86"/>
  <c r="H678" i="86" s="1"/>
  <c r="BB580" i="86"/>
  <c r="E678" i="86" s="1"/>
  <c r="BA580" i="86"/>
  <c r="AS580" i="86"/>
  <c r="BG579" i="86"/>
  <c r="BF579" i="86"/>
  <c r="Q677" i="86" s="1"/>
  <c r="BE579" i="86"/>
  <c r="N677" i="86" s="1"/>
  <c r="BD579" i="86"/>
  <c r="BK579" i="86" s="1"/>
  <c r="BC579" i="86"/>
  <c r="H677" i="86" s="1"/>
  <c r="BB579" i="86"/>
  <c r="E677" i="86" s="1"/>
  <c r="BA579" i="86"/>
  <c r="AS579" i="86"/>
  <c r="BG578" i="86"/>
  <c r="BF578" i="86"/>
  <c r="Q676" i="86" s="1"/>
  <c r="BE578" i="86"/>
  <c r="N676" i="86" s="1"/>
  <c r="BD578" i="86"/>
  <c r="K676" i="86" s="1"/>
  <c r="BC578" i="86"/>
  <c r="H676" i="86" s="1"/>
  <c r="BB578" i="86"/>
  <c r="E676" i="86" s="1"/>
  <c r="BA578" i="86"/>
  <c r="AS578" i="86"/>
  <c r="BG577" i="86"/>
  <c r="BF577" i="86"/>
  <c r="Q675" i="86" s="1"/>
  <c r="BE577" i="86"/>
  <c r="N675" i="86" s="1"/>
  <c r="BD577" i="86"/>
  <c r="K675" i="86" s="1"/>
  <c r="BC577" i="86"/>
  <c r="H675" i="86" s="1"/>
  <c r="BB577" i="86"/>
  <c r="E675" i="86" s="1"/>
  <c r="BA577" i="86"/>
  <c r="AS577" i="86"/>
  <c r="BG576" i="86"/>
  <c r="BF576" i="86"/>
  <c r="Q674" i="86" s="1"/>
  <c r="BE576" i="86"/>
  <c r="N674" i="86" s="1"/>
  <c r="BD576" i="86"/>
  <c r="BC576" i="86"/>
  <c r="H674" i="86" s="1"/>
  <c r="BB576" i="86"/>
  <c r="E674" i="86" s="1"/>
  <c r="BA576" i="86"/>
  <c r="AS576" i="86"/>
  <c r="BL575" i="86"/>
  <c r="BG575" i="86"/>
  <c r="BF575" i="86"/>
  <c r="Q673" i="86" s="1"/>
  <c r="BE575" i="86"/>
  <c r="N673" i="86" s="1"/>
  <c r="BD575" i="86"/>
  <c r="K673" i="86" s="1"/>
  <c r="BC575" i="86"/>
  <c r="H673" i="86" s="1"/>
  <c r="BB575" i="86"/>
  <c r="E673" i="86" s="1"/>
  <c r="BA575" i="86"/>
  <c r="AS575" i="86"/>
  <c r="BG574" i="86"/>
  <c r="BF574" i="86"/>
  <c r="Q672" i="86" s="1"/>
  <c r="BE574" i="86"/>
  <c r="N672" i="86" s="1"/>
  <c r="BD574" i="86"/>
  <c r="K672" i="86" s="1"/>
  <c r="BC574" i="86"/>
  <c r="BJ574" i="86" s="1"/>
  <c r="BB574" i="86"/>
  <c r="E672" i="86" s="1"/>
  <c r="BA574" i="86"/>
  <c r="AS574" i="86"/>
  <c r="J574" i="86"/>
  <c r="BG573" i="86"/>
  <c r="BF573" i="86"/>
  <c r="Q671" i="86" s="1"/>
  <c r="BE573" i="86"/>
  <c r="N671" i="86" s="1"/>
  <c r="BD573" i="86"/>
  <c r="K671" i="86" s="1"/>
  <c r="BC573" i="86"/>
  <c r="H671" i="86" s="1"/>
  <c r="BB573" i="86"/>
  <c r="E671" i="86" s="1"/>
  <c r="BA573" i="86"/>
  <c r="AS573" i="86"/>
  <c r="BG572" i="86"/>
  <c r="BF572" i="86"/>
  <c r="Q670" i="86" s="1"/>
  <c r="BE572" i="86"/>
  <c r="N670" i="86" s="1"/>
  <c r="BD572" i="86"/>
  <c r="K670" i="86" s="1"/>
  <c r="BC572" i="86"/>
  <c r="H670" i="86" s="1"/>
  <c r="BB572" i="86"/>
  <c r="E670" i="86" s="1"/>
  <c r="BA572" i="86"/>
  <c r="AS572" i="86"/>
  <c r="BG571" i="86"/>
  <c r="BF571" i="86"/>
  <c r="Q669" i="86" s="1"/>
  <c r="BE571" i="86"/>
  <c r="N669" i="86" s="1"/>
  <c r="BD571" i="86"/>
  <c r="K669" i="86" s="1"/>
  <c r="BC571" i="86"/>
  <c r="H669" i="86" s="1"/>
  <c r="BB571" i="86"/>
  <c r="E669" i="86" s="1"/>
  <c r="BA571" i="86"/>
  <c r="AS571" i="86"/>
  <c r="BG570" i="86"/>
  <c r="BF570" i="86"/>
  <c r="Q668" i="86" s="1"/>
  <c r="BE570" i="86"/>
  <c r="N668" i="86" s="1"/>
  <c r="BD570" i="86"/>
  <c r="K668" i="86" s="1"/>
  <c r="BC570" i="86"/>
  <c r="H668" i="86" s="1"/>
  <c r="BB570" i="86"/>
  <c r="E668" i="86" s="1"/>
  <c r="BA570" i="86"/>
  <c r="AS570" i="86"/>
  <c r="BG569" i="86"/>
  <c r="BF569" i="86"/>
  <c r="Q667" i="86" s="1"/>
  <c r="BE569" i="86"/>
  <c r="N667" i="86" s="1"/>
  <c r="BD569" i="86"/>
  <c r="K667" i="86" s="1"/>
  <c r="BC569" i="86"/>
  <c r="H667" i="86" s="1"/>
  <c r="BB569" i="86"/>
  <c r="E667" i="86" s="1"/>
  <c r="BA569" i="86"/>
  <c r="AS569" i="86"/>
  <c r="AG569" i="86"/>
  <c r="BG568" i="86"/>
  <c r="BF568" i="86"/>
  <c r="Q666" i="86" s="1"/>
  <c r="BE568" i="86"/>
  <c r="BD568" i="86"/>
  <c r="K666" i="86" s="1"/>
  <c r="BC568" i="86"/>
  <c r="BJ568" i="86" s="1"/>
  <c r="BB568" i="86"/>
  <c r="E666" i="86" s="1"/>
  <c r="BA568" i="86"/>
  <c r="AS568" i="86"/>
  <c r="BG567" i="86"/>
  <c r="BF567" i="86"/>
  <c r="Q665" i="86" s="1"/>
  <c r="BE567" i="86"/>
  <c r="N665" i="86" s="1"/>
  <c r="BD567" i="86"/>
  <c r="BK567" i="86" s="1"/>
  <c r="BC567" i="86"/>
  <c r="H665" i="86" s="1"/>
  <c r="BB567" i="86"/>
  <c r="E665" i="86" s="1"/>
  <c r="BA567" i="86"/>
  <c r="AS567" i="86"/>
  <c r="BG566" i="86"/>
  <c r="BF566" i="86"/>
  <c r="Q664" i="86" s="1"/>
  <c r="BE566" i="86"/>
  <c r="N664" i="86" s="1"/>
  <c r="BD566" i="86"/>
  <c r="K664" i="86" s="1"/>
  <c r="BC566" i="86"/>
  <c r="H664" i="86" s="1"/>
  <c r="BB566" i="86"/>
  <c r="E664" i="86" s="1"/>
  <c r="BA566" i="86"/>
  <c r="AS566" i="86"/>
  <c r="BK565" i="86"/>
  <c r="BG565" i="86"/>
  <c r="BF565" i="86"/>
  <c r="Q663" i="86" s="1"/>
  <c r="BE565" i="86"/>
  <c r="N663" i="86" s="1"/>
  <c r="BD565" i="86"/>
  <c r="K663" i="86" s="1"/>
  <c r="BC565" i="86"/>
  <c r="H663" i="86" s="1"/>
  <c r="BB565" i="86"/>
  <c r="E663" i="86" s="1"/>
  <c r="BA565" i="86"/>
  <c r="AS565" i="86"/>
  <c r="BG564" i="86"/>
  <c r="BF564" i="86"/>
  <c r="Q662" i="86" s="1"/>
  <c r="BE564" i="86"/>
  <c r="N662" i="86" s="1"/>
  <c r="BD564" i="86"/>
  <c r="K662" i="86" s="1"/>
  <c r="BC564" i="86"/>
  <c r="H662" i="86" s="1"/>
  <c r="BB564" i="86"/>
  <c r="E662" i="86" s="1"/>
  <c r="BA564" i="86"/>
  <c r="AS564" i="86"/>
  <c r="BG563" i="86"/>
  <c r="BF563" i="86"/>
  <c r="Q661" i="86" s="1"/>
  <c r="BE563" i="86"/>
  <c r="N661" i="86" s="1"/>
  <c r="BD563" i="86"/>
  <c r="K661" i="86" s="1"/>
  <c r="BC563" i="86"/>
  <c r="H661" i="86" s="1"/>
  <c r="BB563" i="86"/>
  <c r="E661" i="86" s="1"/>
  <c r="BA563" i="86"/>
  <c r="AS563" i="86"/>
  <c r="BG562" i="86"/>
  <c r="BF562" i="86"/>
  <c r="BM562" i="86" s="1"/>
  <c r="W660" i="86" s="1"/>
  <c r="BE562" i="86"/>
  <c r="N660" i="86" s="1"/>
  <c r="BD562" i="86"/>
  <c r="K660" i="86" s="1"/>
  <c r="BC562" i="86"/>
  <c r="H660" i="86" s="1"/>
  <c r="BB562" i="86"/>
  <c r="E660" i="86" s="1"/>
  <c r="BA562" i="86"/>
  <c r="AS562" i="86"/>
  <c r="BG561" i="86"/>
  <c r="BF561" i="86"/>
  <c r="Q659" i="86" s="1"/>
  <c r="BE561" i="86"/>
  <c r="N659" i="86" s="1"/>
  <c r="BD561" i="86"/>
  <c r="K659" i="86" s="1"/>
  <c r="BC561" i="86"/>
  <c r="H659" i="86" s="1"/>
  <c r="BB561" i="86"/>
  <c r="E659" i="86" s="1"/>
  <c r="BA561" i="86"/>
  <c r="AS561" i="86"/>
  <c r="BG560" i="86"/>
  <c r="BF560" i="86"/>
  <c r="Q658" i="86" s="1"/>
  <c r="BE560" i="86"/>
  <c r="BL560" i="86" s="1"/>
  <c r="BD560" i="86"/>
  <c r="K658" i="86" s="1"/>
  <c r="BC560" i="86"/>
  <c r="H658" i="86" s="1"/>
  <c r="BB560" i="86"/>
  <c r="E658" i="86" s="1"/>
  <c r="BA560" i="86"/>
  <c r="AS560" i="86"/>
  <c r="BG559" i="86"/>
  <c r="BF559" i="86"/>
  <c r="BM559" i="86" s="1"/>
  <c r="W657" i="86" s="1"/>
  <c r="BE559" i="86"/>
  <c r="N657" i="86" s="1"/>
  <c r="BD559" i="86"/>
  <c r="K657" i="86" s="1"/>
  <c r="BC559" i="86"/>
  <c r="BJ559" i="86" s="1"/>
  <c r="BB559" i="86"/>
  <c r="E657" i="86" s="1"/>
  <c r="BA559" i="86"/>
  <c r="AS559" i="86"/>
  <c r="BG558" i="86"/>
  <c r="BF558" i="86"/>
  <c r="Q656" i="86" s="1"/>
  <c r="BE558" i="86"/>
  <c r="N656" i="86" s="1"/>
  <c r="BD558" i="86"/>
  <c r="BK558" i="86" s="1"/>
  <c r="BC558" i="86"/>
  <c r="H656" i="86" s="1"/>
  <c r="BB558" i="86"/>
  <c r="E656" i="86" s="1"/>
  <c r="BA558" i="86"/>
  <c r="AS558" i="86"/>
  <c r="BG557" i="86"/>
  <c r="BF557" i="86"/>
  <c r="Q655" i="86" s="1"/>
  <c r="BE557" i="86"/>
  <c r="N655" i="86" s="1"/>
  <c r="BD557" i="86"/>
  <c r="K655" i="86" s="1"/>
  <c r="BC557" i="86"/>
  <c r="H655" i="86" s="1"/>
  <c r="BB557" i="86"/>
  <c r="E655" i="86" s="1"/>
  <c r="BA557" i="86"/>
  <c r="AS557" i="86"/>
  <c r="BG556" i="86"/>
  <c r="BF556" i="86"/>
  <c r="Q654" i="86" s="1"/>
  <c r="BE556" i="86"/>
  <c r="N654" i="86" s="1"/>
  <c r="BD556" i="86"/>
  <c r="K654" i="86" s="1"/>
  <c r="BC556" i="86"/>
  <c r="H654" i="86" s="1"/>
  <c r="BB556" i="86"/>
  <c r="E654" i="86" s="1"/>
  <c r="BA556" i="86"/>
  <c r="AS556" i="86"/>
  <c r="BG555" i="86"/>
  <c r="BF555" i="86"/>
  <c r="Q653" i="86" s="1"/>
  <c r="BE555" i="86"/>
  <c r="BD555" i="86"/>
  <c r="K653" i="86" s="1"/>
  <c r="BC555" i="86"/>
  <c r="H653" i="86" s="1"/>
  <c r="BB555" i="86"/>
  <c r="E653" i="86" s="1"/>
  <c r="BA555" i="86"/>
  <c r="AS555" i="86"/>
  <c r="BG554" i="86"/>
  <c r="BF554" i="86"/>
  <c r="Q652" i="86" s="1"/>
  <c r="BE554" i="86"/>
  <c r="N652" i="86" s="1"/>
  <c r="BD554" i="86"/>
  <c r="K652" i="86" s="1"/>
  <c r="BC554" i="86"/>
  <c r="H652" i="86" s="1"/>
  <c r="BB554" i="86"/>
  <c r="E652" i="86" s="1"/>
  <c r="BA554" i="86"/>
  <c r="AS554" i="86"/>
  <c r="BG553" i="86"/>
  <c r="BF553" i="86"/>
  <c r="Q651" i="86" s="1"/>
  <c r="BE553" i="86"/>
  <c r="N651" i="86" s="1"/>
  <c r="BD553" i="86"/>
  <c r="K651" i="86" s="1"/>
  <c r="BC553" i="86"/>
  <c r="H651" i="86" s="1"/>
  <c r="BB553" i="86"/>
  <c r="E651" i="86" s="1"/>
  <c r="BA553" i="86"/>
  <c r="AS553" i="86"/>
  <c r="BG552" i="86"/>
  <c r="BF552" i="86"/>
  <c r="Q650" i="86" s="1"/>
  <c r="BE552" i="86"/>
  <c r="N650" i="86" s="1"/>
  <c r="BD552" i="86"/>
  <c r="BK552" i="86" s="1"/>
  <c r="BC552" i="86"/>
  <c r="H650" i="86" s="1"/>
  <c r="BB552" i="86"/>
  <c r="E650" i="86" s="1"/>
  <c r="BA552" i="86"/>
  <c r="AS552" i="86"/>
  <c r="BG551" i="86"/>
  <c r="BF551" i="86"/>
  <c r="Q638" i="86" s="1"/>
  <c r="BE551" i="86"/>
  <c r="N638" i="86" s="1"/>
  <c r="BD551" i="86"/>
  <c r="K638" i="86" s="1"/>
  <c r="BC551" i="86"/>
  <c r="H638" i="86" s="1"/>
  <c r="BB551" i="86"/>
  <c r="E638" i="86" s="1"/>
  <c r="BA551" i="86"/>
  <c r="AS551" i="86"/>
  <c r="BG550" i="86"/>
  <c r="BF550" i="86"/>
  <c r="Q637" i="86" s="1"/>
  <c r="BE550" i="86"/>
  <c r="N637" i="86" s="1"/>
  <c r="BD550" i="86"/>
  <c r="K637" i="86" s="1"/>
  <c r="BC550" i="86"/>
  <c r="H637" i="86" s="1"/>
  <c r="BB550" i="86"/>
  <c r="E637" i="86" s="1"/>
  <c r="BA550" i="86"/>
  <c r="AS550" i="86"/>
  <c r="BG549" i="86"/>
  <c r="BF549" i="86"/>
  <c r="Q636" i="86" s="1"/>
  <c r="BE549" i="86"/>
  <c r="N636" i="86" s="1"/>
  <c r="BD549" i="86"/>
  <c r="K636" i="86" s="1"/>
  <c r="BC549" i="86"/>
  <c r="H636" i="86" s="1"/>
  <c r="BB549" i="86"/>
  <c r="E636" i="86" s="1"/>
  <c r="BA549" i="86"/>
  <c r="AS549" i="86"/>
  <c r="BG548" i="86"/>
  <c r="BF548" i="86"/>
  <c r="Q635" i="86" s="1"/>
  <c r="BE548" i="86"/>
  <c r="N635" i="86" s="1"/>
  <c r="BD548" i="86"/>
  <c r="K635" i="86" s="1"/>
  <c r="BC548" i="86"/>
  <c r="H635" i="86" s="1"/>
  <c r="BB548" i="86"/>
  <c r="E635" i="86" s="1"/>
  <c r="BA548" i="86"/>
  <c r="AS548" i="86"/>
  <c r="BG547" i="86"/>
  <c r="BF547" i="86"/>
  <c r="Q634" i="86" s="1"/>
  <c r="BE547" i="86"/>
  <c r="N634" i="86" s="1"/>
  <c r="BD547" i="86"/>
  <c r="K634" i="86" s="1"/>
  <c r="BC547" i="86"/>
  <c r="H634" i="86" s="1"/>
  <c r="BB547" i="86"/>
  <c r="E634" i="86" s="1"/>
  <c r="BA547" i="86"/>
  <c r="AS547" i="86"/>
  <c r="BG546" i="86"/>
  <c r="BF546" i="86"/>
  <c r="Q633" i="86" s="1"/>
  <c r="BE546" i="86"/>
  <c r="N633" i="86" s="1"/>
  <c r="BD546" i="86"/>
  <c r="K633" i="86" s="1"/>
  <c r="BC546" i="86"/>
  <c r="H633" i="86" s="1"/>
  <c r="BB546" i="86"/>
  <c r="E633" i="86" s="1"/>
  <c r="BA546" i="86"/>
  <c r="AS546" i="86"/>
  <c r="BG545" i="86"/>
  <c r="BF545" i="86"/>
  <c r="Q632" i="86" s="1"/>
  <c r="BE545" i="86"/>
  <c r="N632" i="86" s="1"/>
  <c r="BD545" i="86"/>
  <c r="K632" i="86" s="1"/>
  <c r="BC545" i="86"/>
  <c r="H632" i="86" s="1"/>
  <c r="BB545" i="86"/>
  <c r="E632" i="86" s="1"/>
  <c r="BA545" i="86"/>
  <c r="AS545" i="86"/>
  <c r="BG544" i="86"/>
  <c r="BF544" i="86"/>
  <c r="Q631" i="86" s="1"/>
  <c r="BE544" i="86"/>
  <c r="BL544" i="86" s="1"/>
  <c r="BD544" i="86"/>
  <c r="K631" i="86" s="1"/>
  <c r="BC544" i="86"/>
  <c r="H631" i="86" s="1"/>
  <c r="BB544" i="86"/>
  <c r="E631" i="86" s="1"/>
  <c r="BA544" i="86"/>
  <c r="AS544" i="86"/>
  <c r="BG543" i="86"/>
  <c r="BF543" i="86"/>
  <c r="Q630" i="86" s="1"/>
  <c r="BE543" i="86"/>
  <c r="N630" i="86" s="1"/>
  <c r="BD543" i="86"/>
  <c r="K630" i="86" s="1"/>
  <c r="BC543" i="86"/>
  <c r="H630" i="86" s="1"/>
  <c r="BB543" i="86"/>
  <c r="E630" i="86" s="1"/>
  <c r="BA543" i="86"/>
  <c r="AS543" i="86"/>
  <c r="BG542" i="86"/>
  <c r="BF542" i="86"/>
  <c r="Q629" i="86" s="1"/>
  <c r="BE542" i="86"/>
  <c r="N629" i="86" s="1"/>
  <c r="BD542" i="86"/>
  <c r="K629" i="86" s="1"/>
  <c r="BC542" i="86"/>
  <c r="H629" i="86" s="1"/>
  <c r="BB542" i="86"/>
  <c r="E629" i="86" s="1"/>
  <c r="BA542" i="86"/>
  <c r="AS542" i="86"/>
  <c r="BG541" i="86"/>
  <c r="BF541" i="86"/>
  <c r="Q628" i="86" s="1"/>
  <c r="BE541" i="86"/>
  <c r="N628" i="86" s="1"/>
  <c r="BD541" i="86"/>
  <c r="K628" i="86" s="1"/>
  <c r="BC541" i="86"/>
  <c r="H628" i="86" s="1"/>
  <c r="BB541" i="86"/>
  <c r="BI541" i="86" s="1"/>
  <c r="BA541" i="86"/>
  <c r="AS541" i="86"/>
  <c r="BG540" i="86"/>
  <c r="BF540" i="86"/>
  <c r="Q627" i="86" s="1"/>
  <c r="BE540" i="86"/>
  <c r="N627" i="86" s="1"/>
  <c r="BD540" i="86"/>
  <c r="K627" i="86" s="1"/>
  <c r="BC540" i="86"/>
  <c r="H627" i="86" s="1"/>
  <c r="BB540" i="86"/>
  <c r="E627" i="86" s="1"/>
  <c r="BA540" i="86"/>
  <c r="AS540" i="86"/>
  <c r="BG539" i="86"/>
  <c r="BF539" i="86"/>
  <c r="Q626" i="86" s="1"/>
  <c r="BE539" i="86"/>
  <c r="N626" i="86" s="1"/>
  <c r="BD539" i="86"/>
  <c r="K626" i="86" s="1"/>
  <c r="BC539" i="86"/>
  <c r="H626" i="86" s="1"/>
  <c r="BB539" i="86"/>
  <c r="E626" i="86" s="1"/>
  <c r="BA539" i="86"/>
  <c r="AS539" i="86"/>
  <c r="BG538" i="86"/>
  <c r="BF538" i="86"/>
  <c r="Q625" i="86" s="1"/>
  <c r="BE538" i="86"/>
  <c r="N625" i="86" s="1"/>
  <c r="BD538" i="86"/>
  <c r="BC538" i="86"/>
  <c r="H625" i="86" s="1"/>
  <c r="BB538" i="86"/>
  <c r="E625" i="86" s="1"/>
  <c r="BA538" i="86"/>
  <c r="AS538" i="86"/>
  <c r="BG537" i="86"/>
  <c r="BF537" i="86"/>
  <c r="Q624" i="86" s="1"/>
  <c r="BE537" i="86"/>
  <c r="N624" i="86" s="1"/>
  <c r="BD537" i="86"/>
  <c r="K624" i="86" s="1"/>
  <c r="BC537" i="86"/>
  <c r="H624" i="86" s="1"/>
  <c r="BB537" i="86"/>
  <c r="E624" i="86" s="1"/>
  <c r="BA537" i="86"/>
  <c r="AS537" i="86"/>
  <c r="BG536" i="86"/>
  <c r="BF536" i="86"/>
  <c r="BE536" i="86"/>
  <c r="N623" i="86" s="1"/>
  <c r="BD536" i="86"/>
  <c r="K623" i="86" s="1"/>
  <c r="BC536" i="86"/>
  <c r="H623" i="86" s="1"/>
  <c r="BB536" i="86"/>
  <c r="E623" i="86" s="1"/>
  <c r="BA536" i="86"/>
  <c r="AS536" i="86"/>
  <c r="BG535" i="86"/>
  <c r="BF535" i="86"/>
  <c r="Q622" i="86" s="1"/>
  <c r="BE535" i="86"/>
  <c r="N622" i="86" s="1"/>
  <c r="BD535" i="86"/>
  <c r="K622" i="86" s="1"/>
  <c r="BC535" i="86"/>
  <c r="H622" i="86" s="1"/>
  <c r="BB535" i="86"/>
  <c r="E622" i="86" s="1"/>
  <c r="BA535" i="86"/>
  <c r="AS535" i="86"/>
  <c r="BG534" i="86"/>
  <c r="BF534" i="86"/>
  <c r="Q621" i="86" s="1"/>
  <c r="BE534" i="86"/>
  <c r="N621" i="86" s="1"/>
  <c r="BD534" i="86"/>
  <c r="K621" i="86" s="1"/>
  <c r="BC534" i="86"/>
  <c r="H621" i="86" s="1"/>
  <c r="BB534" i="86"/>
  <c r="E621" i="86" s="1"/>
  <c r="BA534" i="86"/>
  <c r="AS534" i="86"/>
  <c r="BG533" i="86"/>
  <c r="BF533" i="86"/>
  <c r="Q620" i="86" s="1"/>
  <c r="BE533" i="86"/>
  <c r="N620" i="86" s="1"/>
  <c r="BD533" i="86"/>
  <c r="BK533" i="86" s="1"/>
  <c r="BC533" i="86"/>
  <c r="H620" i="86" s="1"/>
  <c r="BB533" i="86"/>
  <c r="E620" i="86" s="1"/>
  <c r="BA533" i="86"/>
  <c r="AS533" i="86"/>
  <c r="BG532" i="86"/>
  <c r="BF532" i="86"/>
  <c r="Q619" i="86" s="1"/>
  <c r="BE532" i="86"/>
  <c r="N619" i="86" s="1"/>
  <c r="BD532" i="86"/>
  <c r="K619" i="86" s="1"/>
  <c r="BC532" i="86"/>
  <c r="H619" i="86" s="1"/>
  <c r="BB532" i="86"/>
  <c r="E619" i="86" s="1"/>
  <c r="BA532" i="86"/>
  <c r="AS532" i="86"/>
  <c r="BG531" i="86"/>
  <c r="BF531" i="86"/>
  <c r="Q618" i="86" s="1"/>
  <c r="BE531" i="86"/>
  <c r="N618" i="86" s="1"/>
  <c r="BD531" i="86"/>
  <c r="K618" i="86" s="1"/>
  <c r="BC531" i="86"/>
  <c r="H618" i="86" s="1"/>
  <c r="BB531" i="86"/>
  <c r="E618" i="86" s="1"/>
  <c r="BA531" i="86"/>
  <c r="AS531" i="86"/>
  <c r="BG530" i="86"/>
  <c r="BF530" i="86"/>
  <c r="Q617" i="86" s="1"/>
  <c r="BE530" i="86"/>
  <c r="N617" i="86" s="1"/>
  <c r="BD530" i="86"/>
  <c r="K617" i="86" s="1"/>
  <c r="BC530" i="86"/>
  <c r="H617" i="86" s="1"/>
  <c r="BB530" i="86"/>
  <c r="E617" i="86" s="1"/>
  <c r="BA530" i="86"/>
  <c r="AS530" i="86"/>
  <c r="BG529" i="86"/>
  <c r="BF529" i="86"/>
  <c r="Q616" i="86" s="1"/>
  <c r="BE529" i="86"/>
  <c r="N616" i="86" s="1"/>
  <c r="BD529" i="86"/>
  <c r="K616" i="86" s="1"/>
  <c r="BC529" i="86"/>
  <c r="H616" i="86" s="1"/>
  <c r="BB529" i="86"/>
  <c r="E616" i="86" s="1"/>
  <c r="BA529" i="86"/>
  <c r="AS529" i="86"/>
  <c r="BG528" i="86"/>
  <c r="BF528" i="86"/>
  <c r="Q615" i="86" s="1"/>
  <c r="BE528" i="86"/>
  <c r="N615" i="86" s="1"/>
  <c r="BD528" i="86"/>
  <c r="K615" i="86" s="1"/>
  <c r="BC528" i="86"/>
  <c r="H615" i="86" s="1"/>
  <c r="BB528" i="86"/>
  <c r="E615" i="86" s="1"/>
  <c r="BA528" i="86"/>
  <c r="AS528" i="86"/>
  <c r="BG527" i="86"/>
  <c r="BF527" i="86"/>
  <c r="Q614" i="86" s="1"/>
  <c r="BE527" i="86"/>
  <c r="N614" i="86" s="1"/>
  <c r="BD527" i="86"/>
  <c r="K614" i="86" s="1"/>
  <c r="BC527" i="86"/>
  <c r="H614" i="86" s="1"/>
  <c r="BB527" i="86"/>
  <c r="E614" i="86" s="1"/>
  <c r="BA527" i="86"/>
  <c r="AS527" i="86"/>
  <c r="BK526" i="86"/>
  <c r="BG526" i="86"/>
  <c r="BF526" i="86"/>
  <c r="Q613" i="86" s="1"/>
  <c r="BE526" i="86"/>
  <c r="N613" i="86" s="1"/>
  <c r="BD526" i="86"/>
  <c r="K613" i="86" s="1"/>
  <c r="BC526" i="86"/>
  <c r="H613" i="86" s="1"/>
  <c r="BB526" i="86"/>
  <c r="E613" i="86" s="1"/>
  <c r="BA526" i="86"/>
  <c r="AS526" i="86"/>
  <c r="BG525" i="86"/>
  <c r="BF525" i="86"/>
  <c r="Q612" i="86" s="1"/>
  <c r="BE525" i="86"/>
  <c r="N612" i="86" s="1"/>
  <c r="BD525" i="86"/>
  <c r="K612" i="86" s="1"/>
  <c r="BC525" i="86"/>
  <c r="H612" i="86" s="1"/>
  <c r="BB525" i="86"/>
  <c r="E612" i="86" s="1"/>
  <c r="BA525" i="86"/>
  <c r="AS525" i="86"/>
  <c r="BG524" i="86"/>
  <c r="BF524" i="86"/>
  <c r="Q611" i="86" s="1"/>
  <c r="BE524" i="86"/>
  <c r="N611" i="86" s="1"/>
  <c r="BD524" i="86"/>
  <c r="K611" i="86" s="1"/>
  <c r="BC524" i="86"/>
  <c r="H611" i="86" s="1"/>
  <c r="BB524" i="86"/>
  <c r="E611" i="86" s="1"/>
  <c r="BA524" i="86"/>
  <c r="AS524" i="86"/>
  <c r="BG523" i="86"/>
  <c r="BF523" i="86"/>
  <c r="Q610" i="86" s="1"/>
  <c r="BE523" i="86"/>
  <c r="N610" i="86" s="1"/>
  <c r="BD523" i="86"/>
  <c r="K610" i="86" s="1"/>
  <c r="BC523" i="86"/>
  <c r="H610" i="86" s="1"/>
  <c r="BB523" i="86"/>
  <c r="E610" i="86" s="1"/>
  <c r="BA523" i="86"/>
  <c r="AS523" i="86"/>
  <c r="BG522" i="86"/>
  <c r="BF522" i="86"/>
  <c r="Q609" i="86" s="1"/>
  <c r="BE522" i="86"/>
  <c r="N609" i="86" s="1"/>
  <c r="BD522" i="86"/>
  <c r="K609" i="86" s="1"/>
  <c r="BC522" i="86"/>
  <c r="BJ522" i="86" s="1"/>
  <c r="BB522" i="86"/>
  <c r="E609" i="86" s="1"/>
  <c r="BA522" i="86"/>
  <c r="AS522" i="86"/>
  <c r="BG521" i="86"/>
  <c r="BF521" i="86"/>
  <c r="Q608" i="86" s="1"/>
  <c r="BE521" i="86"/>
  <c r="N608" i="86" s="1"/>
  <c r="BD521" i="86"/>
  <c r="K608" i="86" s="1"/>
  <c r="BC521" i="86"/>
  <c r="BB521" i="86"/>
  <c r="E608" i="86" s="1"/>
  <c r="BA521" i="86"/>
  <c r="AS521" i="86"/>
  <c r="BK520" i="86"/>
  <c r="BG520" i="86"/>
  <c r="BF520" i="86"/>
  <c r="Q607" i="86" s="1"/>
  <c r="BE520" i="86"/>
  <c r="N607" i="86" s="1"/>
  <c r="BD520" i="86"/>
  <c r="K607" i="86" s="1"/>
  <c r="BC520" i="86"/>
  <c r="H607" i="86" s="1"/>
  <c r="BB520" i="86"/>
  <c r="E607" i="86" s="1"/>
  <c r="BA520" i="86"/>
  <c r="AS520" i="86"/>
  <c r="BG519" i="86"/>
  <c r="BF519" i="86"/>
  <c r="BM519" i="86" s="1"/>
  <c r="W606" i="86" s="1"/>
  <c r="BE519" i="86"/>
  <c r="BD519" i="86"/>
  <c r="K606" i="86" s="1"/>
  <c r="BC519" i="86"/>
  <c r="H606" i="86" s="1"/>
  <c r="BB519" i="86"/>
  <c r="E606" i="86" s="1"/>
  <c r="BA519" i="86"/>
  <c r="AS519" i="86"/>
  <c r="BG518" i="86"/>
  <c r="BF518" i="86"/>
  <c r="Q605" i="86" s="1"/>
  <c r="BE518" i="86"/>
  <c r="N605" i="86" s="1"/>
  <c r="BD518" i="86"/>
  <c r="K605" i="86" s="1"/>
  <c r="BC518" i="86"/>
  <c r="H605" i="86" s="1"/>
  <c r="BB518" i="86"/>
  <c r="E605" i="86" s="1"/>
  <c r="BA518" i="86"/>
  <c r="AS518" i="86"/>
  <c r="BG517" i="86"/>
  <c r="BF517" i="86"/>
  <c r="Q604" i="86" s="1"/>
  <c r="BE517" i="86"/>
  <c r="N604" i="86" s="1"/>
  <c r="BD517" i="86"/>
  <c r="K604" i="86" s="1"/>
  <c r="BC517" i="86"/>
  <c r="H604" i="86" s="1"/>
  <c r="BB517" i="86"/>
  <c r="E604" i="86" s="1"/>
  <c r="BA517" i="86"/>
  <c r="AS517" i="86"/>
  <c r="BG516" i="86"/>
  <c r="BF516" i="86"/>
  <c r="Q603" i="86" s="1"/>
  <c r="BE516" i="86"/>
  <c r="N603" i="86" s="1"/>
  <c r="BD516" i="86"/>
  <c r="K603" i="86" s="1"/>
  <c r="BC516" i="86"/>
  <c r="H603" i="86" s="1"/>
  <c r="BB516" i="86"/>
  <c r="E603" i="86" s="1"/>
  <c r="BA516" i="86"/>
  <c r="AS516" i="86"/>
  <c r="BJ515" i="86"/>
  <c r="BG515" i="86"/>
  <c r="BF515" i="86"/>
  <c r="Q602" i="86" s="1"/>
  <c r="BE515" i="86"/>
  <c r="N602" i="86" s="1"/>
  <c r="BD515" i="86"/>
  <c r="K602" i="86" s="1"/>
  <c r="BC515" i="86"/>
  <c r="H602" i="86" s="1"/>
  <c r="BB515" i="86"/>
  <c r="E602" i="86" s="1"/>
  <c r="BA515" i="86"/>
  <c r="AS515" i="86"/>
  <c r="BG514" i="86"/>
  <c r="BF514" i="86"/>
  <c r="Q601" i="86" s="1"/>
  <c r="BE514" i="86"/>
  <c r="N601" i="86" s="1"/>
  <c r="BD514" i="86"/>
  <c r="K601" i="86" s="1"/>
  <c r="BC514" i="86"/>
  <c r="H601" i="86" s="1"/>
  <c r="BB514" i="86"/>
  <c r="E601" i="86" s="1"/>
  <c r="BA514" i="86"/>
  <c r="AS514" i="86"/>
  <c r="BG513" i="86"/>
  <c r="BF513" i="86"/>
  <c r="Q600" i="86" s="1"/>
  <c r="BE513" i="86"/>
  <c r="N600" i="86" s="1"/>
  <c r="BD513" i="86"/>
  <c r="K600" i="86" s="1"/>
  <c r="BC513" i="86"/>
  <c r="H600" i="86" s="1"/>
  <c r="BB513" i="86"/>
  <c r="E600" i="86" s="1"/>
  <c r="BA513" i="86"/>
  <c r="AS513" i="86"/>
  <c r="BG512" i="86"/>
  <c r="BF512" i="86"/>
  <c r="Q599" i="86" s="1"/>
  <c r="BE512" i="86"/>
  <c r="N599" i="86" s="1"/>
  <c r="BD512" i="86"/>
  <c r="K599" i="86" s="1"/>
  <c r="BC512" i="86"/>
  <c r="H599" i="86" s="1"/>
  <c r="BB512" i="86"/>
  <c r="E599" i="86" s="1"/>
  <c r="BA512" i="86"/>
  <c r="AS512" i="86"/>
  <c r="BG511" i="86"/>
  <c r="BF511" i="86"/>
  <c r="Q598" i="86" s="1"/>
  <c r="BE511" i="86"/>
  <c r="N598" i="86" s="1"/>
  <c r="BD511" i="86"/>
  <c r="K598" i="86" s="1"/>
  <c r="BC511" i="86"/>
  <c r="H598" i="86" s="1"/>
  <c r="BB511" i="86"/>
  <c r="E598" i="86" s="1"/>
  <c r="BA511" i="86"/>
  <c r="AS511" i="86"/>
  <c r="BG510" i="86"/>
  <c r="BF510" i="86"/>
  <c r="Q597" i="86" s="1"/>
  <c r="BE510" i="86"/>
  <c r="N597" i="86" s="1"/>
  <c r="BD510" i="86"/>
  <c r="K597" i="86" s="1"/>
  <c r="BC510" i="86"/>
  <c r="H597" i="86" s="1"/>
  <c r="BB510" i="86"/>
  <c r="E597" i="86" s="1"/>
  <c r="BA510" i="86"/>
  <c r="AS510" i="86"/>
  <c r="BG509" i="86"/>
  <c r="BF509" i="86"/>
  <c r="Q596" i="86" s="1"/>
  <c r="BE509" i="86"/>
  <c r="N596" i="86" s="1"/>
  <c r="BD509" i="86"/>
  <c r="K596" i="86" s="1"/>
  <c r="BC509" i="86"/>
  <c r="H596" i="86" s="1"/>
  <c r="BB509" i="86"/>
  <c r="E596" i="86" s="1"/>
  <c r="BA509" i="86"/>
  <c r="AS509" i="86"/>
  <c r="BG508" i="86"/>
  <c r="BF508" i="86"/>
  <c r="Q595" i="86" s="1"/>
  <c r="BE508" i="86"/>
  <c r="BL508" i="86" s="1"/>
  <c r="BD508" i="86"/>
  <c r="K595" i="86" s="1"/>
  <c r="BC508" i="86"/>
  <c r="H595" i="86" s="1"/>
  <c r="BB508" i="86"/>
  <c r="E595" i="86" s="1"/>
  <c r="BA508" i="86"/>
  <c r="AS508" i="86"/>
  <c r="BG507" i="86"/>
  <c r="BF507" i="86"/>
  <c r="Q594" i="86" s="1"/>
  <c r="BE507" i="86"/>
  <c r="N594" i="86" s="1"/>
  <c r="BD507" i="86"/>
  <c r="K594" i="86" s="1"/>
  <c r="BC507" i="86"/>
  <c r="H594" i="86" s="1"/>
  <c r="BB507" i="86"/>
  <c r="E594" i="86" s="1"/>
  <c r="BA507" i="86"/>
  <c r="AS507" i="86"/>
  <c r="BG506" i="86"/>
  <c r="BF506" i="86"/>
  <c r="BE506" i="86"/>
  <c r="N593" i="86" s="1"/>
  <c r="BD506" i="86"/>
  <c r="K593" i="86" s="1"/>
  <c r="BC506" i="86"/>
  <c r="H593" i="86" s="1"/>
  <c r="BB506" i="86"/>
  <c r="E593" i="86" s="1"/>
  <c r="BA506" i="86"/>
  <c r="AS506" i="86"/>
  <c r="BG505" i="86"/>
  <c r="BF505" i="86"/>
  <c r="Q592" i="86" s="1"/>
  <c r="BE505" i="86"/>
  <c r="N592" i="86" s="1"/>
  <c r="BD505" i="86"/>
  <c r="K592" i="86" s="1"/>
  <c r="BC505" i="86"/>
  <c r="H592" i="86" s="1"/>
  <c r="BB505" i="86"/>
  <c r="BI505" i="86" s="1"/>
  <c r="BA505" i="86"/>
  <c r="AS505" i="86"/>
  <c r="BG504" i="86"/>
  <c r="BF504" i="86"/>
  <c r="Q591" i="86" s="1"/>
  <c r="BE504" i="86"/>
  <c r="N591" i="86" s="1"/>
  <c r="BD504" i="86"/>
  <c r="K591" i="86" s="1"/>
  <c r="BC504" i="86"/>
  <c r="H591" i="86" s="1"/>
  <c r="BB504" i="86"/>
  <c r="E591" i="86" s="1"/>
  <c r="BA504" i="86"/>
  <c r="AS504" i="86"/>
  <c r="BG503" i="86"/>
  <c r="BF503" i="86"/>
  <c r="Q590" i="86" s="1"/>
  <c r="BE503" i="86"/>
  <c r="N590" i="86" s="1"/>
  <c r="BD503" i="86"/>
  <c r="K590" i="86" s="1"/>
  <c r="BC503" i="86"/>
  <c r="H590" i="86" s="1"/>
  <c r="BB503" i="86"/>
  <c r="E590" i="86" s="1"/>
  <c r="BA503" i="86"/>
  <c r="AS503" i="86"/>
  <c r="J503" i="86"/>
  <c r="BL502" i="86"/>
  <c r="BG502" i="86"/>
  <c r="BF502" i="86"/>
  <c r="Q589" i="86" s="1"/>
  <c r="BE502" i="86"/>
  <c r="N589" i="86" s="1"/>
  <c r="BD502" i="86"/>
  <c r="K589" i="86" s="1"/>
  <c r="BC502" i="86"/>
  <c r="H589" i="86" s="1"/>
  <c r="BB502" i="86"/>
  <c r="E589" i="86" s="1"/>
  <c r="BA502" i="86"/>
  <c r="AS502" i="86"/>
  <c r="BG501" i="86"/>
  <c r="BF501" i="86"/>
  <c r="BM501" i="86" s="1"/>
  <c r="W588" i="86" s="1"/>
  <c r="BE501" i="86"/>
  <c r="N588" i="86" s="1"/>
  <c r="BD501" i="86"/>
  <c r="K588" i="86" s="1"/>
  <c r="BC501" i="86"/>
  <c r="H588" i="86" s="1"/>
  <c r="BB501" i="86"/>
  <c r="E588" i="86" s="1"/>
  <c r="BA501" i="86"/>
  <c r="AS501" i="86"/>
  <c r="BG500" i="86"/>
  <c r="BF500" i="86"/>
  <c r="Q587" i="86" s="1"/>
  <c r="BE500" i="86"/>
  <c r="N587" i="86" s="1"/>
  <c r="BD500" i="86"/>
  <c r="K587" i="86" s="1"/>
  <c r="BC500" i="86"/>
  <c r="H587" i="86" s="1"/>
  <c r="BB500" i="86"/>
  <c r="E587" i="86" s="1"/>
  <c r="BA500" i="86"/>
  <c r="AS500" i="86"/>
  <c r="BG499" i="86"/>
  <c r="BF499" i="86"/>
  <c r="Q586" i="86" s="1"/>
  <c r="BE499" i="86"/>
  <c r="N586" i="86" s="1"/>
  <c r="BD499" i="86"/>
  <c r="K586" i="86" s="1"/>
  <c r="BC499" i="86"/>
  <c r="H586" i="86" s="1"/>
  <c r="BB499" i="86"/>
  <c r="BI499" i="86" s="1"/>
  <c r="BA499" i="86"/>
  <c r="AS499" i="86"/>
  <c r="BG498" i="86"/>
  <c r="BF498" i="86"/>
  <c r="Q585" i="86" s="1"/>
  <c r="BE498" i="86"/>
  <c r="N585" i="86" s="1"/>
  <c r="BD498" i="86"/>
  <c r="K585" i="86" s="1"/>
  <c r="BC498" i="86"/>
  <c r="H585" i="86" s="1"/>
  <c r="BB498" i="86"/>
  <c r="E585" i="86" s="1"/>
  <c r="BA498" i="86"/>
  <c r="AS498" i="86"/>
  <c r="AG498" i="86"/>
  <c r="BG497" i="86"/>
  <c r="BF497" i="86"/>
  <c r="Q584" i="86" s="1"/>
  <c r="BE497" i="86"/>
  <c r="BD497" i="86"/>
  <c r="BK497" i="86" s="1"/>
  <c r="BC497" i="86"/>
  <c r="H584" i="86" s="1"/>
  <c r="BB497" i="86"/>
  <c r="E584" i="86" s="1"/>
  <c r="BA497" i="86"/>
  <c r="AS497" i="86"/>
  <c r="BG496" i="86"/>
  <c r="BF496" i="86"/>
  <c r="Q583" i="86" s="1"/>
  <c r="BE496" i="86"/>
  <c r="N583" i="86" s="1"/>
  <c r="BD496" i="86"/>
  <c r="K583" i="86" s="1"/>
  <c r="BC496" i="86"/>
  <c r="BB496" i="86"/>
  <c r="E583" i="86" s="1"/>
  <c r="BA496" i="86"/>
  <c r="AS496" i="86"/>
  <c r="BG495" i="86"/>
  <c r="BF495" i="86"/>
  <c r="Q582" i="86" s="1"/>
  <c r="BE495" i="86"/>
  <c r="N582" i="86" s="1"/>
  <c r="BD495" i="86"/>
  <c r="K582" i="86" s="1"/>
  <c r="BC495" i="86"/>
  <c r="H582" i="86" s="1"/>
  <c r="BB495" i="86"/>
  <c r="E582" i="86" s="1"/>
  <c r="BA495" i="86"/>
  <c r="AS495" i="86"/>
  <c r="BG494" i="86"/>
  <c r="BF494" i="86"/>
  <c r="Q581" i="86" s="1"/>
  <c r="BE494" i="86"/>
  <c r="N581" i="86" s="1"/>
  <c r="BD494" i="86"/>
  <c r="K581" i="86" s="1"/>
  <c r="BC494" i="86"/>
  <c r="H581" i="86" s="1"/>
  <c r="BB494" i="86"/>
  <c r="E581" i="86" s="1"/>
  <c r="BA494" i="86"/>
  <c r="AS494" i="86"/>
  <c r="BG493" i="86"/>
  <c r="BF493" i="86"/>
  <c r="Q580" i="86" s="1"/>
  <c r="BE493" i="86"/>
  <c r="N580" i="86" s="1"/>
  <c r="BD493" i="86"/>
  <c r="K580" i="86" s="1"/>
  <c r="BC493" i="86"/>
  <c r="H580" i="86" s="1"/>
  <c r="BB493" i="86"/>
  <c r="E580" i="86" s="1"/>
  <c r="BA493" i="86"/>
  <c r="AS493" i="86"/>
  <c r="BG492" i="86"/>
  <c r="BF492" i="86"/>
  <c r="Q579" i="86" s="1"/>
  <c r="BE492" i="86"/>
  <c r="N579" i="86" s="1"/>
  <c r="BD492" i="86"/>
  <c r="K579" i="86" s="1"/>
  <c r="BC492" i="86"/>
  <c r="H579" i="86" s="1"/>
  <c r="BB492" i="86"/>
  <c r="E579" i="86" s="1"/>
  <c r="BA492" i="86"/>
  <c r="AS492" i="86"/>
  <c r="BG491" i="86"/>
  <c r="BF491" i="86"/>
  <c r="Q567" i="86" s="1"/>
  <c r="BE491" i="86"/>
  <c r="N567" i="86" s="1"/>
  <c r="BD491" i="86"/>
  <c r="K567" i="86" s="1"/>
  <c r="BC491" i="86"/>
  <c r="H567" i="86" s="1"/>
  <c r="BB491" i="86"/>
  <c r="E567" i="86" s="1"/>
  <c r="BA491" i="86"/>
  <c r="AS491" i="86"/>
  <c r="BG490" i="86"/>
  <c r="BF490" i="86"/>
  <c r="Q566" i="86" s="1"/>
  <c r="BE490" i="86"/>
  <c r="N566" i="86" s="1"/>
  <c r="BD490" i="86"/>
  <c r="K566" i="86" s="1"/>
  <c r="BC490" i="86"/>
  <c r="H566" i="86" s="1"/>
  <c r="BB490" i="86"/>
  <c r="E566" i="86" s="1"/>
  <c r="BA490" i="86"/>
  <c r="AS490" i="86"/>
  <c r="BG489" i="86"/>
  <c r="BF489" i="86"/>
  <c r="Q565" i="86" s="1"/>
  <c r="BE489" i="86"/>
  <c r="N565" i="86" s="1"/>
  <c r="BD489" i="86"/>
  <c r="K565" i="86" s="1"/>
  <c r="BC489" i="86"/>
  <c r="H565" i="86" s="1"/>
  <c r="BB489" i="86"/>
  <c r="E565" i="86" s="1"/>
  <c r="BA489" i="86"/>
  <c r="AS489" i="86"/>
  <c r="BG488" i="86"/>
  <c r="BF488" i="86"/>
  <c r="Q564" i="86" s="1"/>
  <c r="BE488" i="86"/>
  <c r="N564" i="86" s="1"/>
  <c r="BD488" i="86"/>
  <c r="K564" i="86" s="1"/>
  <c r="BC488" i="86"/>
  <c r="H564" i="86" s="1"/>
  <c r="BB488" i="86"/>
  <c r="E564" i="86" s="1"/>
  <c r="BA488" i="86"/>
  <c r="AS488" i="86"/>
  <c r="BJ487" i="86"/>
  <c r="BG487" i="86"/>
  <c r="BF487" i="86"/>
  <c r="BE487" i="86"/>
  <c r="N563" i="86" s="1"/>
  <c r="BD487" i="86"/>
  <c r="K563" i="86" s="1"/>
  <c r="BC487" i="86"/>
  <c r="H563" i="86" s="1"/>
  <c r="BB487" i="86"/>
  <c r="E563" i="86" s="1"/>
  <c r="BA487" i="86"/>
  <c r="AS487" i="86"/>
  <c r="BG486" i="86"/>
  <c r="BF486" i="86"/>
  <c r="BE486" i="86"/>
  <c r="N562" i="86" s="1"/>
  <c r="BD486" i="86"/>
  <c r="K562" i="86" s="1"/>
  <c r="BC486" i="86"/>
  <c r="H562" i="86" s="1"/>
  <c r="BB486" i="86"/>
  <c r="E562" i="86" s="1"/>
  <c r="BA486" i="86"/>
  <c r="AS486" i="86"/>
  <c r="BG485" i="86"/>
  <c r="BF485" i="86"/>
  <c r="Q561" i="86" s="1"/>
  <c r="BE485" i="86"/>
  <c r="BD485" i="86"/>
  <c r="K561" i="86" s="1"/>
  <c r="BC485" i="86"/>
  <c r="H561" i="86" s="1"/>
  <c r="BB485" i="86"/>
  <c r="E561" i="86" s="1"/>
  <c r="BA485" i="86"/>
  <c r="AS485" i="86"/>
  <c r="BG484" i="86"/>
  <c r="BF484" i="86"/>
  <c r="Q560" i="86" s="1"/>
  <c r="BE484" i="86"/>
  <c r="N560" i="86" s="1"/>
  <c r="BD484" i="86"/>
  <c r="K560" i="86" s="1"/>
  <c r="BC484" i="86"/>
  <c r="H560" i="86" s="1"/>
  <c r="BB484" i="86"/>
  <c r="BA484" i="86"/>
  <c r="AS484" i="86"/>
  <c r="BG483" i="86"/>
  <c r="BF483" i="86"/>
  <c r="Q559" i="86" s="1"/>
  <c r="BE483" i="86"/>
  <c r="N559" i="86" s="1"/>
  <c r="BD483" i="86"/>
  <c r="BC483" i="86"/>
  <c r="BB483" i="86"/>
  <c r="E559" i="86" s="1"/>
  <c r="BA483" i="86"/>
  <c r="AS483" i="86"/>
  <c r="BG482" i="86"/>
  <c r="BF482" i="86"/>
  <c r="Q558" i="86" s="1"/>
  <c r="BE482" i="86"/>
  <c r="N558" i="86" s="1"/>
  <c r="BD482" i="86"/>
  <c r="BK482" i="86" s="1"/>
  <c r="BC482" i="86"/>
  <c r="BB482" i="86"/>
  <c r="E558" i="86" s="1"/>
  <c r="BA482" i="86"/>
  <c r="AS482" i="86"/>
  <c r="BG481" i="86"/>
  <c r="BF481" i="86"/>
  <c r="Q557" i="86" s="1"/>
  <c r="BE481" i="86"/>
  <c r="BD481" i="86"/>
  <c r="K557" i="86" s="1"/>
  <c r="BC481" i="86"/>
  <c r="H557" i="86" s="1"/>
  <c r="BB481" i="86"/>
  <c r="E557" i="86" s="1"/>
  <c r="BA481" i="86"/>
  <c r="AS481" i="86"/>
  <c r="BG480" i="86"/>
  <c r="BF480" i="86"/>
  <c r="Q556" i="86" s="1"/>
  <c r="BE480" i="86"/>
  <c r="N556" i="86" s="1"/>
  <c r="BD480" i="86"/>
  <c r="K556" i="86" s="1"/>
  <c r="BC480" i="86"/>
  <c r="H556" i="86" s="1"/>
  <c r="BB480" i="86"/>
  <c r="E556" i="86" s="1"/>
  <c r="BA480" i="86"/>
  <c r="AS480" i="86"/>
  <c r="BG479" i="86"/>
  <c r="BF479" i="86"/>
  <c r="Q555" i="86" s="1"/>
  <c r="BE479" i="86"/>
  <c r="N555" i="86" s="1"/>
  <c r="BD479" i="86"/>
  <c r="K555" i="86" s="1"/>
  <c r="BC479" i="86"/>
  <c r="H555" i="86" s="1"/>
  <c r="BB479" i="86"/>
  <c r="E555" i="86" s="1"/>
  <c r="BA479" i="86"/>
  <c r="AS479" i="86"/>
  <c r="BG478" i="86"/>
  <c r="BF478" i="86"/>
  <c r="Q554" i="86" s="1"/>
  <c r="BE478" i="86"/>
  <c r="N554" i="86" s="1"/>
  <c r="BD478" i="86"/>
  <c r="K554" i="86" s="1"/>
  <c r="BC478" i="86"/>
  <c r="H554" i="86" s="1"/>
  <c r="BB478" i="86"/>
  <c r="BA478" i="86"/>
  <c r="AS478" i="86"/>
  <c r="BG477" i="86"/>
  <c r="BF477" i="86"/>
  <c r="Q553" i="86" s="1"/>
  <c r="BE477" i="86"/>
  <c r="N553" i="86" s="1"/>
  <c r="BD477" i="86"/>
  <c r="K553" i="86" s="1"/>
  <c r="BC477" i="86"/>
  <c r="H553" i="86" s="1"/>
  <c r="BB477" i="86"/>
  <c r="E553" i="86" s="1"/>
  <c r="BA477" i="86"/>
  <c r="AS477" i="86"/>
  <c r="BG476" i="86"/>
  <c r="BF476" i="86"/>
  <c r="Q552" i="86" s="1"/>
  <c r="BE476" i="86"/>
  <c r="N552" i="86" s="1"/>
  <c r="BD476" i="86"/>
  <c r="K552" i="86" s="1"/>
  <c r="BC476" i="86"/>
  <c r="H552" i="86" s="1"/>
  <c r="BB476" i="86"/>
  <c r="E552" i="86" s="1"/>
  <c r="BA476" i="86"/>
  <c r="AS476" i="86"/>
  <c r="BJ475" i="86"/>
  <c r="BG475" i="86"/>
  <c r="BF475" i="86"/>
  <c r="Q551" i="86" s="1"/>
  <c r="BE475" i="86"/>
  <c r="BD475" i="86"/>
  <c r="K551" i="86" s="1"/>
  <c r="BC475" i="86"/>
  <c r="H551" i="86" s="1"/>
  <c r="BB475" i="86"/>
  <c r="E551" i="86" s="1"/>
  <c r="BA475" i="86"/>
  <c r="AS475" i="86"/>
  <c r="BG474" i="86"/>
  <c r="BF474" i="86"/>
  <c r="Q550" i="86" s="1"/>
  <c r="BE474" i="86"/>
  <c r="N550" i="86" s="1"/>
  <c r="BD474" i="86"/>
  <c r="K550" i="86" s="1"/>
  <c r="BC474" i="86"/>
  <c r="BB474" i="86"/>
  <c r="E550" i="86" s="1"/>
  <c r="BA474" i="86"/>
  <c r="AS474" i="86"/>
  <c r="BG473" i="86"/>
  <c r="BF473" i="86"/>
  <c r="Q549" i="86" s="1"/>
  <c r="BE473" i="86"/>
  <c r="N549" i="86" s="1"/>
  <c r="BD473" i="86"/>
  <c r="K549" i="86" s="1"/>
  <c r="BC473" i="86"/>
  <c r="H549" i="86" s="1"/>
  <c r="BB473" i="86"/>
  <c r="E549" i="86" s="1"/>
  <c r="BA473" i="86"/>
  <c r="AS473" i="86"/>
  <c r="BG472" i="86"/>
  <c r="BF472" i="86"/>
  <c r="Q548" i="86" s="1"/>
  <c r="BE472" i="86"/>
  <c r="N548" i="86" s="1"/>
  <c r="BD472" i="86"/>
  <c r="K548" i="86" s="1"/>
  <c r="BC472" i="86"/>
  <c r="BB472" i="86"/>
  <c r="BA472" i="86"/>
  <c r="AS472" i="86"/>
  <c r="BG471" i="86"/>
  <c r="BF471" i="86"/>
  <c r="Q547" i="86" s="1"/>
  <c r="BE471" i="86"/>
  <c r="N547" i="86" s="1"/>
  <c r="BD471" i="86"/>
  <c r="K547" i="86" s="1"/>
  <c r="BC471" i="86"/>
  <c r="BB471" i="86"/>
  <c r="E547" i="86" s="1"/>
  <c r="BA471" i="86"/>
  <c r="AS471" i="86"/>
  <c r="BG470" i="86"/>
  <c r="BF470" i="86"/>
  <c r="Q546" i="86" s="1"/>
  <c r="BE470" i="86"/>
  <c r="BD470" i="86"/>
  <c r="BC470" i="86"/>
  <c r="H546" i="86" s="1"/>
  <c r="BB470" i="86"/>
  <c r="E546" i="86" s="1"/>
  <c r="BA470" i="86"/>
  <c r="AS470" i="86"/>
  <c r="BG469" i="86"/>
  <c r="BF469" i="86"/>
  <c r="Q545" i="86" s="1"/>
  <c r="BE469" i="86"/>
  <c r="BD469" i="86"/>
  <c r="K545" i="86" s="1"/>
  <c r="BC469" i="86"/>
  <c r="H545" i="86" s="1"/>
  <c r="BB469" i="86"/>
  <c r="E545" i="86" s="1"/>
  <c r="BA469" i="86"/>
  <c r="AS469" i="86"/>
  <c r="BG468" i="86"/>
  <c r="BF468" i="86"/>
  <c r="BE468" i="86"/>
  <c r="N544" i="86" s="1"/>
  <c r="BD468" i="86"/>
  <c r="K544" i="86" s="1"/>
  <c r="BC468" i="86"/>
  <c r="H544" i="86" s="1"/>
  <c r="BB468" i="86"/>
  <c r="E544" i="86" s="1"/>
  <c r="BA468" i="86"/>
  <c r="AS468" i="86"/>
  <c r="BG467" i="86"/>
  <c r="BF467" i="86"/>
  <c r="Q543" i="86" s="1"/>
  <c r="BE467" i="86"/>
  <c r="N543" i="86" s="1"/>
  <c r="BD467" i="86"/>
  <c r="K543" i="86" s="1"/>
  <c r="BC467" i="86"/>
  <c r="H543" i="86" s="1"/>
  <c r="BB467" i="86"/>
  <c r="E543" i="86" s="1"/>
  <c r="BA467" i="86"/>
  <c r="AS467" i="86"/>
  <c r="BJ466" i="86"/>
  <c r="BG466" i="86"/>
  <c r="BF466" i="86"/>
  <c r="Q542" i="86" s="1"/>
  <c r="BE466" i="86"/>
  <c r="N542" i="86" s="1"/>
  <c r="BD466" i="86"/>
  <c r="K542" i="86" s="1"/>
  <c r="BC466" i="86"/>
  <c r="H542" i="86" s="1"/>
  <c r="BB466" i="86"/>
  <c r="BI466" i="86" s="1"/>
  <c r="BA466" i="86"/>
  <c r="AS466" i="86"/>
  <c r="BG465" i="86"/>
  <c r="BF465" i="86"/>
  <c r="Q541" i="86" s="1"/>
  <c r="BE465" i="86"/>
  <c r="N541" i="86" s="1"/>
  <c r="BD465" i="86"/>
  <c r="K541" i="86" s="1"/>
  <c r="BC465" i="86"/>
  <c r="BB465" i="86"/>
  <c r="E541" i="86" s="1"/>
  <c r="BA465" i="86"/>
  <c r="AS465" i="86"/>
  <c r="BG464" i="86"/>
  <c r="BF464" i="86"/>
  <c r="Q540" i="86" s="1"/>
  <c r="BE464" i="86"/>
  <c r="N540" i="86" s="1"/>
  <c r="BD464" i="86"/>
  <c r="BC464" i="86"/>
  <c r="H540" i="86" s="1"/>
  <c r="BB464" i="86"/>
  <c r="E540" i="86" s="1"/>
  <c r="BA464" i="86"/>
  <c r="AS464" i="86"/>
  <c r="BG463" i="86"/>
  <c r="BF463" i="86"/>
  <c r="Q539" i="86" s="1"/>
  <c r="BE463" i="86"/>
  <c r="N539" i="86" s="1"/>
  <c r="BD463" i="86"/>
  <c r="K539" i="86" s="1"/>
  <c r="BC463" i="86"/>
  <c r="H539" i="86" s="1"/>
  <c r="BB463" i="86"/>
  <c r="E539" i="86" s="1"/>
  <c r="BA463" i="86"/>
  <c r="AS463" i="86"/>
  <c r="BG462" i="86"/>
  <c r="BF462" i="86"/>
  <c r="BE462" i="86"/>
  <c r="N538" i="86" s="1"/>
  <c r="BD462" i="86"/>
  <c r="K538" i="86" s="1"/>
  <c r="BC462" i="86"/>
  <c r="H538" i="86" s="1"/>
  <c r="BB462" i="86"/>
  <c r="E538" i="86" s="1"/>
  <c r="BA462" i="86"/>
  <c r="AS462" i="86"/>
  <c r="BG461" i="86"/>
  <c r="BF461" i="86"/>
  <c r="Q537" i="86" s="1"/>
  <c r="BE461" i="86"/>
  <c r="N537" i="86" s="1"/>
  <c r="BD461" i="86"/>
  <c r="K537" i="86" s="1"/>
  <c r="BC461" i="86"/>
  <c r="H537" i="86" s="1"/>
  <c r="BB461" i="86"/>
  <c r="E537" i="86" s="1"/>
  <c r="BA461" i="86"/>
  <c r="AS461" i="86"/>
  <c r="BG460" i="86"/>
  <c r="BF460" i="86"/>
  <c r="Q536" i="86" s="1"/>
  <c r="BE460" i="86"/>
  <c r="N536" i="86" s="1"/>
  <c r="BD460" i="86"/>
  <c r="K536" i="86" s="1"/>
  <c r="BC460" i="86"/>
  <c r="H536" i="86" s="1"/>
  <c r="BB460" i="86"/>
  <c r="E536" i="86" s="1"/>
  <c r="BA460" i="86"/>
  <c r="AS460" i="86"/>
  <c r="BG459" i="86"/>
  <c r="BF459" i="86"/>
  <c r="Q535" i="86" s="1"/>
  <c r="BE459" i="86"/>
  <c r="N535" i="86" s="1"/>
  <c r="BD459" i="86"/>
  <c r="K535" i="86" s="1"/>
  <c r="BC459" i="86"/>
  <c r="BB459" i="86"/>
  <c r="E535" i="86" s="1"/>
  <c r="BA459" i="86"/>
  <c r="AS459" i="86"/>
  <c r="BG458" i="86"/>
  <c r="BF458" i="86"/>
  <c r="Q534" i="86" s="1"/>
  <c r="BE458" i="86"/>
  <c r="N534" i="86" s="1"/>
  <c r="BD458" i="86"/>
  <c r="BC458" i="86"/>
  <c r="H534" i="86" s="1"/>
  <c r="BB458" i="86"/>
  <c r="E534" i="86" s="1"/>
  <c r="BA458" i="86"/>
  <c r="AS458" i="86"/>
  <c r="BG457" i="86"/>
  <c r="BF457" i="86"/>
  <c r="Q533" i="86" s="1"/>
  <c r="BE457" i="86"/>
  <c r="BD457" i="86"/>
  <c r="K533" i="86" s="1"/>
  <c r="BC457" i="86"/>
  <c r="H533" i="86" s="1"/>
  <c r="BB457" i="86"/>
  <c r="E533" i="86" s="1"/>
  <c r="BA457" i="86"/>
  <c r="AS457" i="86"/>
  <c r="BG456" i="86"/>
  <c r="BF456" i="86"/>
  <c r="BE456" i="86"/>
  <c r="N532" i="86" s="1"/>
  <c r="BD456" i="86"/>
  <c r="K532" i="86" s="1"/>
  <c r="BC456" i="86"/>
  <c r="H532" i="86" s="1"/>
  <c r="BB456" i="86"/>
  <c r="E532" i="86" s="1"/>
  <c r="BA456" i="86"/>
  <c r="AS456" i="86"/>
  <c r="BG455" i="86"/>
  <c r="BF455" i="86"/>
  <c r="Q531" i="86" s="1"/>
  <c r="BE455" i="86"/>
  <c r="N531" i="86" s="1"/>
  <c r="BD455" i="86"/>
  <c r="K531" i="86" s="1"/>
  <c r="BC455" i="86"/>
  <c r="H531" i="86" s="1"/>
  <c r="BB455" i="86"/>
  <c r="E531" i="86" s="1"/>
  <c r="BA455" i="86"/>
  <c r="AS455" i="86"/>
  <c r="BG454" i="86"/>
  <c r="BF454" i="86"/>
  <c r="Q530" i="86" s="1"/>
  <c r="BE454" i="86"/>
  <c r="N530" i="86" s="1"/>
  <c r="BD454" i="86"/>
  <c r="K530" i="86" s="1"/>
  <c r="BC454" i="86"/>
  <c r="H530" i="86" s="1"/>
  <c r="BB454" i="86"/>
  <c r="BI454" i="86" s="1"/>
  <c r="BA454" i="86"/>
  <c r="AS454" i="86"/>
  <c r="BG453" i="86"/>
  <c r="BF453" i="86"/>
  <c r="Q529" i="86" s="1"/>
  <c r="BE453" i="86"/>
  <c r="N529" i="86" s="1"/>
  <c r="BD453" i="86"/>
  <c r="BC453" i="86"/>
  <c r="BB453" i="86"/>
  <c r="E529" i="86" s="1"/>
  <c r="BA453" i="86"/>
  <c r="AS453" i="86"/>
  <c r="BG452" i="86"/>
  <c r="BF452" i="86"/>
  <c r="Q528" i="86" s="1"/>
  <c r="BE452" i="86"/>
  <c r="N528" i="86" s="1"/>
  <c r="BD452" i="86"/>
  <c r="K528" i="86" s="1"/>
  <c r="BC452" i="86"/>
  <c r="H528" i="86" s="1"/>
  <c r="BB452" i="86"/>
  <c r="E528" i="86" s="1"/>
  <c r="BA452" i="86"/>
  <c r="AS452" i="86"/>
  <c r="BG451" i="86"/>
  <c r="BF451" i="86"/>
  <c r="BE451" i="86"/>
  <c r="BD451" i="86"/>
  <c r="K527" i="86" s="1"/>
  <c r="BC451" i="86"/>
  <c r="H527" i="86" s="1"/>
  <c r="BB451" i="86"/>
  <c r="E527" i="86" s="1"/>
  <c r="BA451" i="86"/>
  <c r="AS451" i="86"/>
  <c r="BG450" i="86"/>
  <c r="BF450" i="86"/>
  <c r="BE450" i="86"/>
  <c r="N526" i="86" s="1"/>
  <c r="BD450" i="86"/>
  <c r="K526" i="86" s="1"/>
  <c r="BC450" i="86"/>
  <c r="H526" i="86" s="1"/>
  <c r="BB450" i="86"/>
  <c r="E526" i="86" s="1"/>
  <c r="BA450" i="86"/>
  <c r="AS450" i="86"/>
  <c r="BG449" i="86"/>
  <c r="BF449" i="86"/>
  <c r="Q525" i="86" s="1"/>
  <c r="BE449" i="86"/>
  <c r="N525" i="86" s="1"/>
  <c r="BD449" i="86"/>
  <c r="K525" i="86" s="1"/>
  <c r="BC449" i="86"/>
  <c r="H525" i="86" s="1"/>
  <c r="BB449" i="86"/>
  <c r="E525" i="86" s="1"/>
  <c r="BA449" i="86"/>
  <c r="AS449" i="86"/>
  <c r="BG448" i="86"/>
  <c r="BF448" i="86"/>
  <c r="Q524" i="86" s="1"/>
  <c r="BE448" i="86"/>
  <c r="N524" i="86" s="1"/>
  <c r="BD448" i="86"/>
  <c r="K524" i="86" s="1"/>
  <c r="BC448" i="86"/>
  <c r="H524" i="86" s="1"/>
  <c r="BB448" i="86"/>
  <c r="BI448" i="86" s="1"/>
  <c r="BA448" i="86"/>
  <c r="AS448" i="86"/>
  <c r="BG447" i="86"/>
  <c r="BF447" i="86"/>
  <c r="Q523" i="86" s="1"/>
  <c r="BE447" i="86"/>
  <c r="N523" i="86" s="1"/>
  <c r="BD447" i="86"/>
  <c r="K523" i="86" s="1"/>
  <c r="BC447" i="86"/>
  <c r="BB447" i="86"/>
  <c r="E523" i="86" s="1"/>
  <c r="BA447" i="86"/>
  <c r="AS447" i="86"/>
  <c r="BG446" i="86"/>
  <c r="BF446" i="86"/>
  <c r="Q522" i="86" s="1"/>
  <c r="BE446" i="86"/>
  <c r="N522" i="86" s="1"/>
  <c r="BD446" i="86"/>
  <c r="BC446" i="86"/>
  <c r="H522" i="86" s="1"/>
  <c r="BB446" i="86"/>
  <c r="E522" i="86" s="1"/>
  <c r="BA446" i="86"/>
  <c r="AS446" i="86"/>
  <c r="BG445" i="86"/>
  <c r="BF445" i="86"/>
  <c r="Q521" i="86" s="1"/>
  <c r="BE445" i="86"/>
  <c r="BD445" i="86"/>
  <c r="K521" i="86" s="1"/>
  <c r="BC445" i="86"/>
  <c r="H521" i="86" s="1"/>
  <c r="BB445" i="86"/>
  <c r="E521" i="86" s="1"/>
  <c r="BA445" i="86"/>
  <c r="AS445" i="86"/>
  <c r="BG444" i="86"/>
  <c r="BF444" i="86"/>
  <c r="BE444" i="86"/>
  <c r="N520" i="86" s="1"/>
  <c r="BD444" i="86"/>
  <c r="K520" i="86" s="1"/>
  <c r="BC444" i="86"/>
  <c r="H520" i="86" s="1"/>
  <c r="BB444" i="86"/>
  <c r="E520" i="86" s="1"/>
  <c r="BA444" i="86"/>
  <c r="AS444" i="86"/>
  <c r="BG443" i="86"/>
  <c r="BF443" i="86"/>
  <c r="Q519" i="86" s="1"/>
  <c r="BE443" i="86"/>
  <c r="N519" i="86" s="1"/>
  <c r="BD443" i="86"/>
  <c r="K519" i="86" s="1"/>
  <c r="BC443" i="86"/>
  <c r="H519" i="86" s="1"/>
  <c r="BB443" i="86"/>
  <c r="E519" i="86" s="1"/>
  <c r="BA443" i="86"/>
  <c r="AS443" i="86"/>
  <c r="BG442" i="86"/>
  <c r="BF442" i="86"/>
  <c r="Q518" i="86" s="1"/>
  <c r="BE442" i="86"/>
  <c r="N518" i="86" s="1"/>
  <c r="BD442" i="86"/>
  <c r="K518" i="86" s="1"/>
  <c r="BC442" i="86"/>
  <c r="H518" i="86" s="1"/>
  <c r="BB442" i="86"/>
  <c r="BI442" i="86" s="1"/>
  <c r="BA442" i="86"/>
  <c r="AS442" i="86"/>
  <c r="BG441" i="86"/>
  <c r="BF441" i="86"/>
  <c r="Q517" i="86" s="1"/>
  <c r="BE441" i="86"/>
  <c r="N517" i="86" s="1"/>
  <c r="BD441" i="86"/>
  <c r="K517" i="86" s="1"/>
  <c r="BC441" i="86"/>
  <c r="H517" i="86" s="1"/>
  <c r="BB441" i="86"/>
  <c r="E517" i="86" s="1"/>
  <c r="BA441" i="86"/>
  <c r="AS441" i="86"/>
  <c r="BG440" i="86"/>
  <c r="BF440" i="86"/>
  <c r="Q516" i="86" s="1"/>
  <c r="BE440" i="86"/>
  <c r="N516" i="86" s="1"/>
  <c r="BD440" i="86"/>
  <c r="BC440" i="86"/>
  <c r="H516" i="86" s="1"/>
  <c r="BB440" i="86"/>
  <c r="E516" i="86" s="1"/>
  <c r="BA440" i="86"/>
  <c r="AS440" i="86"/>
  <c r="BG439" i="86"/>
  <c r="BF439" i="86"/>
  <c r="BE439" i="86"/>
  <c r="BD439" i="86"/>
  <c r="K515" i="86" s="1"/>
  <c r="BC439" i="86"/>
  <c r="H515" i="86" s="1"/>
  <c r="BB439" i="86"/>
  <c r="E515" i="86" s="1"/>
  <c r="BA439" i="86"/>
  <c r="AS439" i="86"/>
  <c r="BG438" i="86"/>
  <c r="BF438" i="86"/>
  <c r="Q514" i="86" s="1"/>
  <c r="BE438" i="86"/>
  <c r="N514" i="86" s="1"/>
  <c r="BD438" i="86"/>
  <c r="K514" i="86" s="1"/>
  <c r="BC438" i="86"/>
  <c r="H514" i="86" s="1"/>
  <c r="BB438" i="86"/>
  <c r="E514" i="86" s="1"/>
  <c r="BA438" i="86"/>
  <c r="AS438" i="86"/>
  <c r="BG437" i="86"/>
  <c r="BF437" i="86"/>
  <c r="Q513" i="86" s="1"/>
  <c r="BE437" i="86"/>
  <c r="N513" i="86" s="1"/>
  <c r="BD437" i="86"/>
  <c r="K513" i="86" s="1"/>
  <c r="BC437" i="86"/>
  <c r="H513" i="86" s="1"/>
  <c r="BB437" i="86"/>
  <c r="E513" i="86" s="1"/>
  <c r="BA437" i="86"/>
  <c r="AS437" i="86"/>
  <c r="BG436" i="86"/>
  <c r="BF436" i="86"/>
  <c r="Q512" i="86" s="1"/>
  <c r="BE436" i="86"/>
  <c r="N512" i="86" s="1"/>
  <c r="BD436" i="86"/>
  <c r="BC436" i="86"/>
  <c r="H512" i="86" s="1"/>
  <c r="BB436" i="86"/>
  <c r="BA436" i="86"/>
  <c r="AS436" i="86"/>
  <c r="BG435" i="86"/>
  <c r="BF435" i="86"/>
  <c r="Q511" i="86" s="1"/>
  <c r="BE435" i="86"/>
  <c r="N511" i="86" s="1"/>
  <c r="BD435" i="86"/>
  <c r="K511" i="86" s="1"/>
  <c r="BC435" i="86"/>
  <c r="BB435" i="86"/>
  <c r="E511" i="86" s="1"/>
  <c r="BA435" i="86"/>
  <c r="AS435" i="86"/>
  <c r="BG434" i="86"/>
  <c r="BF434" i="86"/>
  <c r="Q510" i="86" s="1"/>
  <c r="BE434" i="86"/>
  <c r="N510" i="86" s="1"/>
  <c r="BD434" i="86"/>
  <c r="BC434" i="86"/>
  <c r="H510" i="86" s="1"/>
  <c r="BB434" i="86"/>
  <c r="E510" i="86" s="1"/>
  <c r="BA434" i="86"/>
  <c r="AS434" i="86"/>
  <c r="BG433" i="86"/>
  <c r="BF433" i="86"/>
  <c r="Q509" i="86" s="1"/>
  <c r="BE433" i="86"/>
  <c r="BD433" i="86"/>
  <c r="K509" i="86" s="1"/>
  <c r="BC433" i="86"/>
  <c r="H509" i="86" s="1"/>
  <c r="BB433" i="86"/>
  <c r="E509" i="86" s="1"/>
  <c r="BA433" i="86"/>
  <c r="AS433" i="86"/>
  <c r="BG432" i="86"/>
  <c r="BF432" i="86"/>
  <c r="BE432" i="86"/>
  <c r="N508" i="86" s="1"/>
  <c r="BD432" i="86"/>
  <c r="K508" i="86" s="1"/>
  <c r="BC432" i="86"/>
  <c r="H508" i="86" s="1"/>
  <c r="BB432" i="86"/>
  <c r="E508" i="86" s="1"/>
  <c r="BA432" i="86"/>
  <c r="AS432" i="86"/>
  <c r="J432" i="86"/>
  <c r="BG431" i="86"/>
  <c r="BF431" i="86"/>
  <c r="Q496" i="86" s="1"/>
  <c r="BE431" i="86"/>
  <c r="N496" i="86" s="1"/>
  <c r="BD431" i="86"/>
  <c r="K496" i="86" s="1"/>
  <c r="BC431" i="86"/>
  <c r="H496" i="86" s="1"/>
  <c r="BB431" i="86"/>
  <c r="BA431" i="86"/>
  <c r="AS431" i="86"/>
  <c r="BG430" i="86"/>
  <c r="BF430" i="86"/>
  <c r="Q495" i="86" s="1"/>
  <c r="BE430" i="86"/>
  <c r="N495" i="86" s="1"/>
  <c r="BD430" i="86"/>
  <c r="K495" i="86" s="1"/>
  <c r="BC430" i="86"/>
  <c r="BJ430" i="86" s="1"/>
  <c r="BB430" i="86"/>
  <c r="E495" i="86" s="1"/>
  <c r="BA430" i="86"/>
  <c r="AS430" i="86"/>
  <c r="BG429" i="86"/>
  <c r="BF429" i="86"/>
  <c r="Q494" i="86" s="1"/>
  <c r="BE429" i="86"/>
  <c r="N494" i="86" s="1"/>
  <c r="BD429" i="86"/>
  <c r="BC429" i="86"/>
  <c r="H494" i="86" s="1"/>
  <c r="BB429" i="86"/>
  <c r="E494" i="86" s="1"/>
  <c r="BA429" i="86"/>
  <c r="AS429" i="86"/>
  <c r="BG428" i="86"/>
  <c r="BF428" i="86"/>
  <c r="Q493" i="86" s="1"/>
  <c r="BE428" i="86"/>
  <c r="N493" i="86" s="1"/>
  <c r="BD428" i="86"/>
  <c r="K493" i="86" s="1"/>
  <c r="BC428" i="86"/>
  <c r="H493" i="86" s="1"/>
  <c r="BB428" i="86"/>
  <c r="E493" i="86" s="1"/>
  <c r="BA428" i="86"/>
  <c r="AS428" i="86"/>
  <c r="BG427" i="86"/>
  <c r="BF427" i="86"/>
  <c r="Q492" i="86" s="1"/>
  <c r="BE427" i="86"/>
  <c r="N492" i="86" s="1"/>
  <c r="BD427" i="86"/>
  <c r="BC427" i="86"/>
  <c r="H492" i="86" s="1"/>
  <c r="BB427" i="86"/>
  <c r="E492" i="86" s="1"/>
  <c r="BA427" i="86"/>
  <c r="AS427" i="86"/>
  <c r="AG427" i="86"/>
  <c r="BG426" i="86"/>
  <c r="BF426" i="86"/>
  <c r="Q491" i="86" s="1"/>
  <c r="BE426" i="86"/>
  <c r="N491" i="86" s="1"/>
  <c r="BD426" i="86"/>
  <c r="BK426" i="86" s="1"/>
  <c r="BC426" i="86"/>
  <c r="H491" i="86" s="1"/>
  <c r="BB426" i="86"/>
  <c r="E491" i="86" s="1"/>
  <c r="BA426" i="86"/>
  <c r="AS426" i="86"/>
  <c r="BG425" i="86"/>
  <c r="BF425" i="86"/>
  <c r="Q490" i="86" s="1"/>
  <c r="BE425" i="86"/>
  <c r="N490" i="86" s="1"/>
  <c r="BD425" i="86"/>
  <c r="K490" i="86" s="1"/>
  <c r="BC425" i="86"/>
  <c r="H490" i="86" s="1"/>
  <c r="BB425" i="86"/>
  <c r="E490" i="86" s="1"/>
  <c r="BA425" i="86"/>
  <c r="AS425" i="86"/>
  <c r="BG424" i="86"/>
  <c r="BF424" i="86"/>
  <c r="Q489" i="86" s="1"/>
  <c r="BE424" i="86"/>
  <c r="N489" i="86" s="1"/>
  <c r="BD424" i="86"/>
  <c r="K489" i="86" s="1"/>
  <c r="BC424" i="86"/>
  <c r="H489" i="86" s="1"/>
  <c r="BB424" i="86"/>
  <c r="E489" i="86" s="1"/>
  <c r="BA424" i="86"/>
  <c r="AS424" i="86"/>
  <c r="BG423" i="86"/>
  <c r="BF423" i="86"/>
  <c r="Q488" i="86" s="1"/>
  <c r="BE423" i="86"/>
  <c r="N488" i="86" s="1"/>
  <c r="BD423" i="86"/>
  <c r="K488" i="86" s="1"/>
  <c r="BC423" i="86"/>
  <c r="H488" i="86" s="1"/>
  <c r="BB423" i="86"/>
  <c r="E488" i="86" s="1"/>
  <c r="BA423" i="86"/>
  <c r="AS423" i="86"/>
  <c r="BG422" i="86"/>
  <c r="BF422" i="86"/>
  <c r="Q487" i="86" s="1"/>
  <c r="BE422" i="86"/>
  <c r="BD422" i="86"/>
  <c r="K487" i="86" s="1"/>
  <c r="BC422" i="86"/>
  <c r="H487" i="86" s="1"/>
  <c r="BB422" i="86"/>
  <c r="E487" i="86" s="1"/>
  <c r="BA422" i="86"/>
  <c r="AS422" i="86"/>
  <c r="BG421" i="86"/>
  <c r="BF421" i="86"/>
  <c r="BE421" i="86"/>
  <c r="N486" i="86" s="1"/>
  <c r="BD421" i="86"/>
  <c r="K486" i="86" s="1"/>
  <c r="BC421" i="86"/>
  <c r="H486" i="86" s="1"/>
  <c r="BB421" i="86"/>
  <c r="E486" i="86" s="1"/>
  <c r="BA421" i="86"/>
  <c r="AS421" i="86"/>
  <c r="BG420" i="86"/>
  <c r="BF420" i="86"/>
  <c r="Q485" i="86" s="1"/>
  <c r="BE420" i="86"/>
  <c r="N485" i="86" s="1"/>
  <c r="BD420" i="86"/>
  <c r="K485" i="86" s="1"/>
  <c r="BC420" i="86"/>
  <c r="H485" i="86" s="1"/>
  <c r="BB420" i="86"/>
  <c r="E485" i="86" s="1"/>
  <c r="BA420" i="86"/>
  <c r="AS420" i="86"/>
  <c r="BG419" i="86"/>
  <c r="BF419" i="86"/>
  <c r="Q484" i="86" s="1"/>
  <c r="BE419" i="86"/>
  <c r="BL419" i="86" s="1"/>
  <c r="BD419" i="86"/>
  <c r="K484" i="86" s="1"/>
  <c r="BC419" i="86"/>
  <c r="H484" i="86" s="1"/>
  <c r="BB419" i="86"/>
  <c r="E484" i="86" s="1"/>
  <c r="BA419" i="86"/>
  <c r="AS419" i="86"/>
  <c r="BG418" i="86"/>
  <c r="BF418" i="86"/>
  <c r="BE418" i="86"/>
  <c r="N483" i="86" s="1"/>
  <c r="BD418" i="86"/>
  <c r="K483" i="86" s="1"/>
  <c r="BC418" i="86"/>
  <c r="BJ418" i="86" s="1"/>
  <c r="BB418" i="86"/>
  <c r="E483" i="86" s="1"/>
  <c r="BA418" i="86"/>
  <c r="AS418" i="86"/>
  <c r="BG417" i="86"/>
  <c r="BF417" i="86"/>
  <c r="Q482" i="86" s="1"/>
  <c r="BE417" i="86"/>
  <c r="N482" i="86" s="1"/>
  <c r="BD417" i="86"/>
  <c r="BC417" i="86"/>
  <c r="H482" i="86" s="1"/>
  <c r="BB417" i="86"/>
  <c r="E482" i="86" s="1"/>
  <c r="BA417" i="86"/>
  <c r="AS417" i="86"/>
  <c r="BG416" i="86"/>
  <c r="BF416" i="86"/>
  <c r="Q481" i="86" s="1"/>
  <c r="BE416" i="86"/>
  <c r="N481" i="86" s="1"/>
  <c r="BD416" i="86"/>
  <c r="BC416" i="86"/>
  <c r="H481" i="86" s="1"/>
  <c r="BB416" i="86"/>
  <c r="E481" i="86" s="1"/>
  <c r="BA416" i="86"/>
  <c r="AS416" i="86"/>
  <c r="BG415" i="86"/>
  <c r="BF415" i="86"/>
  <c r="Q480" i="86" s="1"/>
  <c r="BE415" i="86"/>
  <c r="N480" i="86" s="1"/>
  <c r="BD415" i="86"/>
  <c r="K480" i="86" s="1"/>
  <c r="BC415" i="86"/>
  <c r="BB415" i="86"/>
  <c r="E480" i="86" s="1"/>
  <c r="BA415" i="86"/>
  <c r="AS415" i="86"/>
  <c r="BG414" i="86"/>
  <c r="BF414" i="86"/>
  <c r="Q479" i="86" s="1"/>
  <c r="BE414" i="86"/>
  <c r="N479" i="86" s="1"/>
  <c r="BD414" i="86"/>
  <c r="BC414" i="86"/>
  <c r="H479" i="86" s="1"/>
  <c r="BB414" i="86"/>
  <c r="E479" i="86" s="1"/>
  <c r="BA414" i="86"/>
  <c r="AS414" i="86"/>
  <c r="BG413" i="86"/>
  <c r="BF413" i="86"/>
  <c r="Q478" i="86" s="1"/>
  <c r="BE413" i="86"/>
  <c r="BD413" i="86"/>
  <c r="K478" i="86" s="1"/>
  <c r="BC413" i="86"/>
  <c r="H478" i="86" s="1"/>
  <c r="BB413" i="86"/>
  <c r="E478" i="86" s="1"/>
  <c r="BA413" i="86"/>
  <c r="AS413" i="86"/>
  <c r="BG412" i="86"/>
  <c r="BF412" i="86"/>
  <c r="Q477" i="86" s="1"/>
  <c r="BE412" i="86"/>
  <c r="N477" i="86" s="1"/>
  <c r="BD412" i="86"/>
  <c r="K477" i="86" s="1"/>
  <c r="BC412" i="86"/>
  <c r="H477" i="86" s="1"/>
  <c r="BB412" i="86"/>
  <c r="E477" i="86" s="1"/>
  <c r="BA412" i="86"/>
  <c r="AS412" i="86"/>
  <c r="BG411" i="86"/>
  <c r="BF411" i="86"/>
  <c r="BE411" i="86"/>
  <c r="N476" i="86" s="1"/>
  <c r="BD411" i="86"/>
  <c r="K476" i="86" s="1"/>
  <c r="BC411" i="86"/>
  <c r="H476" i="86" s="1"/>
  <c r="BB411" i="86"/>
  <c r="E476" i="86" s="1"/>
  <c r="BA411" i="86"/>
  <c r="AS411" i="86"/>
  <c r="BG410" i="86"/>
  <c r="BF410" i="86"/>
  <c r="Q475" i="86" s="1"/>
  <c r="BE410" i="86"/>
  <c r="BD410" i="86"/>
  <c r="BC410" i="86"/>
  <c r="H475" i="86" s="1"/>
  <c r="BB410" i="86"/>
  <c r="E475" i="86" s="1"/>
  <c r="BA410" i="86"/>
  <c r="AS410" i="86"/>
  <c r="BG409" i="86"/>
  <c r="BF409" i="86"/>
  <c r="Q474" i="86" s="1"/>
  <c r="BE409" i="86"/>
  <c r="BD409" i="86"/>
  <c r="BK409" i="86" s="1"/>
  <c r="BC409" i="86"/>
  <c r="BJ409" i="86" s="1"/>
  <c r="BB409" i="86"/>
  <c r="E474" i="86" s="1"/>
  <c r="BA409" i="86"/>
  <c r="AS409" i="86"/>
  <c r="BG408" i="86"/>
  <c r="BF408" i="86"/>
  <c r="BE408" i="86"/>
  <c r="BD408" i="86"/>
  <c r="BC408" i="86"/>
  <c r="H473" i="86" s="1"/>
  <c r="BB408" i="86"/>
  <c r="E473" i="86" s="1"/>
  <c r="BA408" i="86"/>
  <c r="AS408" i="86"/>
  <c r="BG407" i="86"/>
  <c r="BF407" i="86"/>
  <c r="BE407" i="86"/>
  <c r="BD407" i="86"/>
  <c r="K472" i="86" s="1"/>
  <c r="BC407" i="86"/>
  <c r="H472" i="86" s="1"/>
  <c r="BB407" i="86"/>
  <c r="E472" i="86" s="1"/>
  <c r="BA407" i="86"/>
  <c r="AS407" i="86"/>
  <c r="BG406" i="86"/>
  <c r="BF406" i="86"/>
  <c r="BE406" i="86"/>
  <c r="N471" i="86" s="1"/>
  <c r="BD406" i="86"/>
  <c r="K471" i="86" s="1"/>
  <c r="BC406" i="86"/>
  <c r="H471" i="86" s="1"/>
  <c r="BB406" i="86"/>
  <c r="E471" i="86" s="1"/>
  <c r="BA406" i="86"/>
  <c r="AS406" i="86"/>
  <c r="BG405" i="86"/>
  <c r="BF405" i="86"/>
  <c r="Q470" i="86" s="1"/>
  <c r="BE405" i="86"/>
  <c r="BD405" i="86"/>
  <c r="K470" i="86" s="1"/>
  <c r="BC405" i="86"/>
  <c r="H470" i="86" s="1"/>
  <c r="BB405" i="86"/>
  <c r="BA405" i="86"/>
  <c r="AS405" i="86"/>
  <c r="BG404" i="86"/>
  <c r="BF404" i="86"/>
  <c r="Q469" i="86" s="1"/>
  <c r="BE404" i="86"/>
  <c r="N469" i="86" s="1"/>
  <c r="BD404" i="86"/>
  <c r="K469" i="86" s="1"/>
  <c r="BC404" i="86"/>
  <c r="BJ404" i="86" s="1"/>
  <c r="BB404" i="86"/>
  <c r="BI404" i="86" s="1"/>
  <c r="BA404" i="86"/>
  <c r="AS404" i="86"/>
  <c r="BG403" i="86"/>
  <c r="BF403" i="86"/>
  <c r="Q468" i="86" s="1"/>
  <c r="BE403" i="86"/>
  <c r="N468" i="86" s="1"/>
  <c r="BD403" i="86"/>
  <c r="BK403" i="86" s="1"/>
  <c r="BC403" i="86"/>
  <c r="H468" i="86" s="1"/>
  <c r="BB403" i="86"/>
  <c r="E468" i="86" s="1"/>
  <c r="BA403" i="86"/>
  <c r="AS403" i="86"/>
  <c r="BG402" i="86"/>
  <c r="BF402" i="86"/>
  <c r="Q467" i="86" s="1"/>
  <c r="BE402" i="86"/>
  <c r="BD402" i="86"/>
  <c r="BC402" i="86"/>
  <c r="H467" i="86" s="1"/>
  <c r="BB402" i="86"/>
  <c r="E467" i="86" s="1"/>
  <c r="BA402" i="86"/>
  <c r="AS402" i="86"/>
  <c r="BG401" i="86"/>
  <c r="BF401" i="86"/>
  <c r="BE401" i="86"/>
  <c r="N466" i="86" s="1"/>
  <c r="BD401" i="86"/>
  <c r="K466" i="86" s="1"/>
  <c r="BC401" i="86"/>
  <c r="H466" i="86" s="1"/>
  <c r="BB401" i="86"/>
  <c r="E466" i="86" s="1"/>
  <c r="BA401" i="86"/>
  <c r="AS401" i="86"/>
  <c r="BG400" i="86"/>
  <c r="BF400" i="86"/>
  <c r="Q465" i="86" s="1"/>
  <c r="BE400" i="86"/>
  <c r="N465" i="86" s="1"/>
  <c r="BD400" i="86"/>
  <c r="K465" i="86" s="1"/>
  <c r="BC400" i="86"/>
  <c r="H465" i="86" s="1"/>
  <c r="BB400" i="86"/>
  <c r="E465" i="86" s="1"/>
  <c r="BA400" i="86"/>
  <c r="AS400" i="86"/>
  <c r="BG399" i="86"/>
  <c r="BF399" i="86"/>
  <c r="Q464" i="86" s="1"/>
  <c r="BE399" i="86"/>
  <c r="BD399" i="86"/>
  <c r="K464" i="86" s="1"/>
  <c r="BC399" i="86"/>
  <c r="BB399" i="86"/>
  <c r="BI399" i="86" s="1"/>
  <c r="BA399" i="86"/>
  <c r="AS399" i="86"/>
  <c r="BG398" i="86"/>
  <c r="BF398" i="86"/>
  <c r="Q463" i="86" s="1"/>
  <c r="BE398" i="86"/>
  <c r="N463" i="86" s="1"/>
  <c r="BD398" i="86"/>
  <c r="BC398" i="86"/>
  <c r="BB398" i="86"/>
  <c r="BA398" i="86"/>
  <c r="AS398" i="86"/>
  <c r="BG397" i="86"/>
  <c r="BF397" i="86"/>
  <c r="Q462" i="86" s="1"/>
  <c r="BE397" i="86"/>
  <c r="N462" i="86" s="1"/>
  <c r="BD397" i="86"/>
  <c r="BK397" i="86" s="1"/>
  <c r="BC397" i="86"/>
  <c r="H462" i="86" s="1"/>
  <c r="BB397" i="86"/>
  <c r="E462" i="86" s="1"/>
  <c r="BA397" i="86"/>
  <c r="AS397" i="86"/>
  <c r="BG396" i="86"/>
  <c r="BF396" i="86"/>
  <c r="Q461" i="86" s="1"/>
  <c r="BE396" i="86"/>
  <c r="BD396" i="86"/>
  <c r="K461" i="86" s="1"/>
  <c r="BC396" i="86"/>
  <c r="H461" i="86" s="1"/>
  <c r="BB396" i="86"/>
  <c r="E461" i="86" s="1"/>
  <c r="BA396" i="86"/>
  <c r="AS396" i="86"/>
  <c r="BG395" i="86"/>
  <c r="BF395" i="86"/>
  <c r="BE395" i="86"/>
  <c r="N460" i="86" s="1"/>
  <c r="BD395" i="86"/>
  <c r="K460" i="86" s="1"/>
  <c r="BC395" i="86"/>
  <c r="H460" i="86" s="1"/>
  <c r="BB395" i="86"/>
  <c r="E460" i="86" s="1"/>
  <c r="BA395" i="86"/>
  <c r="AS395" i="86"/>
  <c r="BG394" i="86"/>
  <c r="BF394" i="86"/>
  <c r="BE394" i="86"/>
  <c r="N459" i="86" s="1"/>
  <c r="BD394" i="86"/>
  <c r="K459" i="86" s="1"/>
  <c r="BC394" i="86"/>
  <c r="H459" i="86" s="1"/>
  <c r="BB394" i="86"/>
  <c r="E459" i="86" s="1"/>
  <c r="BA394" i="86"/>
  <c r="AS394" i="86"/>
  <c r="BG393" i="86"/>
  <c r="BF393" i="86"/>
  <c r="Q458" i="86" s="1"/>
  <c r="BE393" i="86"/>
  <c r="N458" i="86" s="1"/>
  <c r="BD393" i="86"/>
  <c r="K458" i="86" s="1"/>
  <c r="BC393" i="86"/>
  <c r="H458" i="86" s="1"/>
  <c r="BB393" i="86"/>
  <c r="E458" i="86" s="1"/>
  <c r="BA393" i="86"/>
  <c r="AS393" i="86"/>
  <c r="BG392" i="86"/>
  <c r="BF392" i="86"/>
  <c r="Q457" i="86" s="1"/>
  <c r="BE392" i="86"/>
  <c r="N457" i="86" s="1"/>
  <c r="BD392" i="86"/>
  <c r="K457" i="86" s="1"/>
  <c r="BC392" i="86"/>
  <c r="H457" i="86" s="1"/>
  <c r="BB392" i="86"/>
  <c r="BA392" i="86"/>
  <c r="AS392" i="86"/>
  <c r="BG391" i="86"/>
  <c r="BF391" i="86"/>
  <c r="Q456" i="86" s="1"/>
  <c r="BE391" i="86"/>
  <c r="N456" i="86" s="1"/>
  <c r="BD391" i="86"/>
  <c r="K456" i="86" s="1"/>
  <c r="BC391" i="86"/>
  <c r="BB391" i="86"/>
  <c r="E456" i="86" s="1"/>
  <c r="BA391" i="86"/>
  <c r="AS391" i="86"/>
  <c r="BG390" i="86"/>
  <c r="BF390" i="86"/>
  <c r="Q455" i="86" s="1"/>
  <c r="BE390" i="86"/>
  <c r="N455" i="86" s="1"/>
  <c r="BD390" i="86"/>
  <c r="BK390" i="86" s="1"/>
  <c r="BC390" i="86"/>
  <c r="H455" i="86" s="1"/>
  <c r="BB390" i="86"/>
  <c r="E455" i="86" s="1"/>
  <c r="BA390" i="86"/>
  <c r="AS390" i="86"/>
  <c r="BG389" i="86"/>
  <c r="BF389" i="86"/>
  <c r="Q454" i="86" s="1"/>
  <c r="BE389" i="86"/>
  <c r="N454" i="86" s="1"/>
  <c r="BD389" i="86"/>
  <c r="K454" i="86" s="1"/>
  <c r="BC389" i="86"/>
  <c r="H454" i="86" s="1"/>
  <c r="BB389" i="86"/>
  <c r="E454" i="86" s="1"/>
  <c r="BA389" i="86"/>
  <c r="AS389" i="86"/>
  <c r="BG388" i="86"/>
  <c r="BF388" i="86"/>
  <c r="BE388" i="86"/>
  <c r="N453" i="86" s="1"/>
  <c r="BD388" i="86"/>
  <c r="K453" i="86" s="1"/>
  <c r="BC388" i="86"/>
  <c r="H453" i="86" s="1"/>
  <c r="BB388" i="86"/>
  <c r="E453" i="86" s="1"/>
  <c r="BA388" i="86"/>
  <c r="AS388" i="86"/>
  <c r="BG387" i="86"/>
  <c r="BF387" i="86"/>
  <c r="Q452" i="86" s="1"/>
  <c r="BE387" i="86"/>
  <c r="N452" i="86" s="1"/>
  <c r="BD387" i="86"/>
  <c r="K452" i="86" s="1"/>
  <c r="BC387" i="86"/>
  <c r="H452" i="86" s="1"/>
  <c r="BB387" i="86"/>
  <c r="E452" i="86" s="1"/>
  <c r="BA387" i="86"/>
  <c r="AS387" i="86"/>
  <c r="BG386" i="86"/>
  <c r="BF386" i="86"/>
  <c r="Q451" i="86" s="1"/>
  <c r="BE386" i="86"/>
  <c r="N451" i="86" s="1"/>
  <c r="BD386" i="86"/>
  <c r="K451" i="86" s="1"/>
  <c r="BC386" i="86"/>
  <c r="H451" i="86" s="1"/>
  <c r="BB386" i="86"/>
  <c r="E451" i="86" s="1"/>
  <c r="BA386" i="86"/>
  <c r="AS386" i="86"/>
  <c r="BG385" i="86"/>
  <c r="BF385" i="86"/>
  <c r="Q450" i="86" s="1"/>
  <c r="BE385" i="86"/>
  <c r="N450" i="86" s="1"/>
  <c r="BD385" i="86"/>
  <c r="K450" i="86" s="1"/>
  <c r="BC385" i="86"/>
  <c r="BJ385" i="86" s="1"/>
  <c r="BB385" i="86"/>
  <c r="E450" i="86" s="1"/>
  <c r="BA385" i="86"/>
  <c r="AS385" i="86"/>
  <c r="BG384" i="86"/>
  <c r="BF384" i="86"/>
  <c r="Q449" i="86" s="1"/>
  <c r="BE384" i="86"/>
  <c r="N449" i="86" s="1"/>
  <c r="BD384" i="86"/>
  <c r="BK384" i="86" s="1"/>
  <c r="BC384" i="86"/>
  <c r="H449" i="86" s="1"/>
  <c r="BB384" i="86"/>
  <c r="E449" i="86" s="1"/>
  <c r="BA384" i="86"/>
  <c r="AS384" i="86"/>
  <c r="BG383" i="86"/>
  <c r="BF383" i="86"/>
  <c r="Q448" i="86" s="1"/>
  <c r="BE383" i="86"/>
  <c r="BL383" i="86" s="1"/>
  <c r="BD383" i="86"/>
  <c r="K448" i="86" s="1"/>
  <c r="BC383" i="86"/>
  <c r="H448" i="86" s="1"/>
  <c r="BB383" i="86"/>
  <c r="E448" i="86" s="1"/>
  <c r="BA383" i="86"/>
  <c r="AS383" i="86"/>
  <c r="BG382" i="86"/>
  <c r="BF382" i="86"/>
  <c r="BE382" i="86"/>
  <c r="N447" i="86" s="1"/>
  <c r="BD382" i="86"/>
  <c r="K447" i="86" s="1"/>
  <c r="BC382" i="86"/>
  <c r="H447" i="86" s="1"/>
  <c r="BB382" i="86"/>
  <c r="E447" i="86" s="1"/>
  <c r="BA382" i="86"/>
  <c r="AS382" i="86"/>
  <c r="BG381" i="86"/>
  <c r="BF381" i="86"/>
  <c r="Q446" i="86" s="1"/>
  <c r="BE381" i="86"/>
  <c r="N446" i="86" s="1"/>
  <c r="BD381" i="86"/>
  <c r="K446" i="86" s="1"/>
  <c r="BC381" i="86"/>
  <c r="H446" i="86" s="1"/>
  <c r="BB381" i="86"/>
  <c r="E446" i="86" s="1"/>
  <c r="BA381" i="86"/>
  <c r="AS381" i="86"/>
  <c r="BG380" i="86"/>
  <c r="BF380" i="86"/>
  <c r="Q445" i="86" s="1"/>
  <c r="BE380" i="86"/>
  <c r="N445" i="86" s="1"/>
  <c r="BD380" i="86"/>
  <c r="K445" i="86" s="1"/>
  <c r="BC380" i="86"/>
  <c r="H445" i="86" s="1"/>
  <c r="BB380" i="86"/>
  <c r="BA380" i="86"/>
  <c r="AS380" i="86"/>
  <c r="BG379" i="86"/>
  <c r="BF379" i="86"/>
  <c r="Q444" i="86" s="1"/>
  <c r="BE379" i="86"/>
  <c r="N444" i="86" s="1"/>
  <c r="BD379" i="86"/>
  <c r="K444" i="86" s="1"/>
  <c r="BC379" i="86"/>
  <c r="BJ379" i="86" s="1"/>
  <c r="BB379" i="86"/>
  <c r="E444" i="86" s="1"/>
  <c r="BA379" i="86"/>
  <c r="AS379" i="86"/>
  <c r="BG378" i="86"/>
  <c r="BF378" i="86"/>
  <c r="Q443" i="86" s="1"/>
  <c r="BE378" i="86"/>
  <c r="N443" i="86" s="1"/>
  <c r="BD378" i="86"/>
  <c r="BC378" i="86"/>
  <c r="H443" i="86" s="1"/>
  <c r="BB378" i="86"/>
  <c r="E443" i="86" s="1"/>
  <c r="BA378" i="86"/>
  <c r="AS378" i="86"/>
  <c r="BG377" i="86"/>
  <c r="BF377" i="86"/>
  <c r="Q442" i="86" s="1"/>
  <c r="BE377" i="86"/>
  <c r="BD377" i="86"/>
  <c r="K442" i="86" s="1"/>
  <c r="BC377" i="86"/>
  <c r="H442" i="86" s="1"/>
  <c r="BB377" i="86"/>
  <c r="E442" i="86" s="1"/>
  <c r="BA377" i="86"/>
  <c r="AS377" i="86"/>
  <c r="BG376" i="86"/>
  <c r="BF376" i="86"/>
  <c r="BE376" i="86"/>
  <c r="N441" i="86" s="1"/>
  <c r="BD376" i="86"/>
  <c r="K441" i="86" s="1"/>
  <c r="BC376" i="86"/>
  <c r="H441" i="86" s="1"/>
  <c r="BB376" i="86"/>
  <c r="E441" i="86" s="1"/>
  <c r="BA376" i="86"/>
  <c r="AS376" i="86"/>
  <c r="BG375" i="86"/>
  <c r="BF375" i="86"/>
  <c r="Q440" i="86" s="1"/>
  <c r="BE375" i="86"/>
  <c r="N440" i="86" s="1"/>
  <c r="BD375" i="86"/>
  <c r="K440" i="86" s="1"/>
  <c r="BC375" i="86"/>
  <c r="H440" i="86" s="1"/>
  <c r="BB375" i="86"/>
  <c r="E440" i="86" s="1"/>
  <c r="BA375" i="86"/>
  <c r="AS375" i="86"/>
  <c r="BG374" i="86"/>
  <c r="BF374" i="86"/>
  <c r="Q439" i="86" s="1"/>
  <c r="BE374" i="86"/>
  <c r="N439" i="86" s="1"/>
  <c r="BD374" i="86"/>
  <c r="K439" i="86" s="1"/>
  <c r="BC374" i="86"/>
  <c r="H439" i="86" s="1"/>
  <c r="BB374" i="86"/>
  <c r="BA374" i="86"/>
  <c r="AS374" i="86"/>
  <c r="BG373" i="86"/>
  <c r="BF373" i="86"/>
  <c r="Q438" i="86" s="1"/>
  <c r="BE373" i="86"/>
  <c r="N438" i="86" s="1"/>
  <c r="BD373" i="86"/>
  <c r="K438" i="86" s="1"/>
  <c r="BC373" i="86"/>
  <c r="H438" i="86" s="1"/>
  <c r="BB373" i="86"/>
  <c r="E438" i="86" s="1"/>
  <c r="BA373" i="86"/>
  <c r="AS373" i="86"/>
  <c r="BG372" i="86"/>
  <c r="BF372" i="86"/>
  <c r="Q437" i="86" s="1"/>
  <c r="BE372" i="86"/>
  <c r="N437" i="86" s="1"/>
  <c r="BD372" i="86"/>
  <c r="K437" i="86" s="1"/>
  <c r="BC372" i="86"/>
  <c r="H437" i="86" s="1"/>
  <c r="BB372" i="86"/>
  <c r="E437" i="86" s="1"/>
  <c r="BA372" i="86"/>
  <c r="AS372" i="86"/>
  <c r="BG371" i="86"/>
  <c r="BF371" i="86"/>
  <c r="Q425" i="86" s="1"/>
  <c r="BE371" i="86"/>
  <c r="N425" i="86" s="1"/>
  <c r="BD371" i="86"/>
  <c r="K425" i="86" s="1"/>
  <c r="BC371" i="86"/>
  <c r="H425" i="86" s="1"/>
  <c r="BB371" i="86"/>
  <c r="E425" i="86" s="1"/>
  <c r="BA371" i="86"/>
  <c r="AS371" i="86"/>
  <c r="BG370" i="86"/>
  <c r="BF370" i="86"/>
  <c r="Q424" i="86" s="1"/>
  <c r="BE370" i="86"/>
  <c r="N424" i="86" s="1"/>
  <c r="BD370" i="86"/>
  <c r="K424" i="86" s="1"/>
  <c r="BC370" i="86"/>
  <c r="H424" i="86" s="1"/>
  <c r="BB370" i="86"/>
  <c r="E424" i="86" s="1"/>
  <c r="BA370" i="86"/>
  <c r="AS370" i="86"/>
  <c r="BG369" i="86"/>
  <c r="BF369" i="86"/>
  <c r="Q423" i="86" s="1"/>
  <c r="BE369" i="86"/>
  <c r="N423" i="86" s="1"/>
  <c r="BD369" i="86"/>
  <c r="K423" i="86" s="1"/>
  <c r="BC369" i="86"/>
  <c r="H423" i="86" s="1"/>
  <c r="BB369" i="86"/>
  <c r="E423" i="86" s="1"/>
  <c r="BA369" i="86"/>
  <c r="AS369" i="86"/>
  <c r="BG368" i="86"/>
  <c r="BF368" i="86"/>
  <c r="Q422" i="86" s="1"/>
  <c r="BE368" i="86"/>
  <c r="N422" i="86" s="1"/>
  <c r="BD368" i="86"/>
  <c r="K422" i="86" s="1"/>
  <c r="BC368" i="86"/>
  <c r="H422" i="86" s="1"/>
  <c r="BB368" i="86"/>
  <c r="E422" i="86" s="1"/>
  <c r="BA368" i="86"/>
  <c r="AS368" i="86"/>
  <c r="BG367" i="86"/>
  <c r="BF367" i="86"/>
  <c r="Q421" i="86" s="1"/>
  <c r="BE367" i="86"/>
  <c r="N421" i="86" s="1"/>
  <c r="BD367" i="86"/>
  <c r="BC367" i="86"/>
  <c r="H421" i="86" s="1"/>
  <c r="BB367" i="86"/>
  <c r="E421" i="86" s="1"/>
  <c r="BA367" i="86"/>
  <c r="AS367" i="86"/>
  <c r="BG366" i="86"/>
  <c r="BF366" i="86"/>
  <c r="Q420" i="86" s="1"/>
  <c r="BE366" i="86"/>
  <c r="N420" i="86" s="1"/>
  <c r="BD366" i="86"/>
  <c r="K420" i="86" s="1"/>
  <c r="BC366" i="86"/>
  <c r="BB366" i="86"/>
  <c r="E420" i="86" s="1"/>
  <c r="BA366" i="86"/>
  <c r="AS366" i="86"/>
  <c r="BG365" i="86"/>
  <c r="BF365" i="86"/>
  <c r="Q419" i="86" s="1"/>
  <c r="BE365" i="86"/>
  <c r="N419" i="86" s="1"/>
  <c r="BD365" i="86"/>
  <c r="BC365" i="86"/>
  <c r="BJ365" i="86" s="1"/>
  <c r="BB365" i="86"/>
  <c r="E419" i="86" s="1"/>
  <c r="BA365" i="86"/>
  <c r="AS365" i="86"/>
  <c r="BG364" i="86"/>
  <c r="BF364" i="86"/>
  <c r="Q418" i="86" s="1"/>
  <c r="BE364" i="86"/>
  <c r="BL364" i="86" s="1"/>
  <c r="BD364" i="86"/>
  <c r="BK364" i="86" s="1"/>
  <c r="BC364" i="86"/>
  <c r="H418" i="86" s="1"/>
  <c r="BB364" i="86"/>
  <c r="E418" i="86" s="1"/>
  <c r="BA364" i="86"/>
  <c r="AS364" i="86"/>
  <c r="BG363" i="86"/>
  <c r="BF363" i="86"/>
  <c r="BE363" i="86"/>
  <c r="BD363" i="86"/>
  <c r="K417" i="86" s="1"/>
  <c r="BC363" i="86"/>
  <c r="H417" i="86" s="1"/>
  <c r="BB363" i="86"/>
  <c r="E417" i="86" s="1"/>
  <c r="BA363" i="86"/>
  <c r="AS363" i="86"/>
  <c r="BG362" i="86"/>
  <c r="BF362" i="86"/>
  <c r="BE362" i="86"/>
  <c r="N416" i="86" s="1"/>
  <c r="BD362" i="86"/>
  <c r="K416" i="86" s="1"/>
  <c r="BC362" i="86"/>
  <c r="H416" i="86" s="1"/>
  <c r="BB362" i="86"/>
  <c r="E416" i="86" s="1"/>
  <c r="BA362" i="86"/>
  <c r="AS362" i="86"/>
  <c r="BG361" i="86"/>
  <c r="BF361" i="86"/>
  <c r="Q415" i="86" s="1"/>
  <c r="BE361" i="86"/>
  <c r="N415" i="86" s="1"/>
  <c r="BD361" i="86"/>
  <c r="K415" i="86" s="1"/>
  <c r="BC361" i="86"/>
  <c r="H415" i="86" s="1"/>
  <c r="BB361" i="86"/>
  <c r="BI361" i="86" s="1"/>
  <c r="BA361" i="86"/>
  <c r="AS361" i="86"/>
  <c r="J361" i="86"/>
  <c r="BG360" i="86"/>
  <c r="BF360" i="86"/>
  <c r="Q414" i="86" s="1"/>
  <c r="BE360" i="86"/>
  <c r="N414" i="86" s="1"/>
  <c r="BD360" i="86"/>
  <c r="K414" i="86" s="1"/>
  <c r="BC360" i="86"/>
  <c r="BB360" i="86"/>
  <c r="BA360" i="86"/>
  <c r="AS360" i="86"/>
  <c r="BG359" i="86"/>
  <c r="BF359" i="86"/>
  <c r="Q413" i="86" s="1"/>
  <c r="BE359" i="86"/>
  <c r="N413" i="86" s="1"/>
  <c r="BD359" i="86"/>
  <c r="K413" i="86" s="1"/>
  <c r="BC359" i="86"/>
  <c r="H413" i="86" s="1"/>
  <c r="BB359" i="86"/>
  <c r="E413" i="86" s="1"/>
  <c r="BA359" i="86"/>
  <c r="AS359" i="86"/>
  <c r="BG358" i="86"/>
  <c r="BF358" i="86"/>
  <c r="Q412" i="86" s="1"/>
  <c r="BE358" i="86"/>
  <c r="N412" i="86" s="1"/>
  <c r="BD358" i="86"/>
  <c r="K412" i="86" s="1"/>
  <c r="BC358" i="86"/>
  <c r="H412" i="86" s="1"/>
  <c r="BB358" i="86"/>
  <c r="E412" i="86" s="1"/>
  <c r="BA358" i="86"/>
  <c r="AS358" i="86"/>
  <c r="BG357" i="86"/>
  <c r="BF357" i="86"/>
  <c r="Q411" i="86" s="1"/>
  <c r="BE357" i="86"/>
  <c r="N411" i="86" s="1"/>
  <c r="BD357" i="86"/>
  <c r="K411" i="86" s="1"/>
  <c r="BC357" i="86"/>
  <c r="H411" i="86" s="1"/>
  <c r="BB357" i="86"/>
  <c r="E411" i="86" s="1"/>
  <c r="BA357" i="86"/>
  <c r="AS357" i="86"/>
  <c r="BG356" i="86"/>
  <c r="BF356" i="86"/>
  <c r="Q410" i="86" s="1"/>
  <c r="BE356" i="86"/>
  <c r="N410" i="86" s="1"/>
  <c r="BD356" i="86"/>
  <c r="K410" i="86" s="1"/>
  <c r="BC356" i="86"/>
  <c r="H410" i="86" s="1"/>
  <c r="BB356" i="86"/>
  <c r="E410" i="86" s="1"/>
  <c r="BA356" i="86"/>
  <c r="AS356" i="86"/>
  <c r="AG356" i="86"/>
  <c r="BG355" i="86"/>
  <c r="BF355" i="86"/>
  <c r="Q409" i="86" s="1"/>
  <c r="BE355" i="86"/>
  <c r="N409" i="86" s="1"/>
  <c r="BD355" i="86"/>
  <c r="K409" i="86" s="1"/>
  <c r="BC355" i="86"/>
  <c r="H409" i="86" s="1"/>
  <c r="BB355" i="86"/>
  <c r="BA355" i="86"/>
  <c r="AS355" i="86"/>
  <c r="BG354" i="86"/>
  <c r="BF354" i="86"/>
  <c r="Q408" i="86" s="1"/>
  <c r="BE354" i="86"/>
  <c r="N408" i="86" s="1"/>
  <c r="BD354" i="86"/>
  <c r="K408" i="86" s="1"/>
  <c r="BC354" i="86"/>
  <c r="BB354" i="86"/>
  <c r="BA354" i="86"/>
  <c r="AS354" i="86"/>
  <c r="BG353" i="86"/>
  <c r="BF353" i="86"/>
  <c r="Q407" i="86" s="1"/>
  <c r="BE353" i="86"/>
  <c r="N407" i="86" s="1"/>
  <c r="BD353" i="86"/>
  <c r="BK353" i="86" s="1"/>
  <c r="BC353" i="86"/>
  <c r="BB353" i="86"/>
  <c r="E407" i="86" s="1"/>
  <c r="BA353" i="86"/>
  <c r="AS353" i="86"/>
  <c r="BG352" i="86"/>
  <c r="BF352" i="86"/>
  <c r="Q406" i="86" s="1"/>
  <c r="BE352" i="86"/>
  <c r="BD352" i="86"/>
  <c r="BC352" i="86"/>
  <c r="H406" i="86" s="1"/>
  <c r="BB352" i="86"/>
  <c r="E406" i="86" s="1"/>
  <c r="BA352" i="86"/>
  <c r="AS352" i="86"/>
  <c r="BG351" i="86"/>
  <c r="BF351" i="86"/>
  <c r="Q405" i="86" s="1"/>
  <c r="BE351" i="86"/>
  <c r="N405" i="86" s="1"/>
  <c r="BD351" i="86"/>
  <c r="K405" i="86" s="1"/>
  <c r="BC351" i="86"/>
  <c r="H405" i="86" s="1"/>
  <c r="BB351" i="86"/>
  <c r="E405" i="86" s="1"/>
  <c r="BA351" i="86"/>
  <c r="AS351" i="86"/>
  <c r="BG350" i="86"/>
  <c r="BF350" i="86"/>
  <c r="BE350" i="86"/>
  <c r="N404" i="86" s="1"/>
  <c r="BD350" i="86"/>
  <c r="K404" i="86" s="1"/>
  <c r="BC350" i="86"/>
  <c r="H404" i="86" s="1"/>
  <c r="BB350" i="86"/>
  <c r="E404" i="86" s="1"/>
  <c r="BA350" i="86"/>
  <c r="AS350" i="86"/>
  <c r="BG349" i="86"/>
  <c r="BF349" i="86"/>
  <c r="Q403" i="86" s="1"/>
  <c r="BE349" i="86"/>
  <c r="BD349" i="86"/>
  <c r="K403" i="86" s="1"/>
  <c r="BC349" i="86"/>
  <c r="H403" i="86" s="1"/>
  <c r="BB349" i="86"/>
  <c r="BA349" i="86"/>
  <c r="AS349" i="86"/>
  <c r="BG348" i="86"/>
  <c r="BF348" i="86"/>
  <c r="Q402" i="86" s="1"/>
  <c r="BE348" i="86"/>
  <c r="N402" i="86" s="1"/>
  <c r="BD348" i="86"/>
  <c r="K402" i="86" s="1"/>
  <c r="BC348" i="86"/>
  <c r="BB348" i="86"/>
  <c r="BA348" i="86"/>
  <c r="AS348" i="86"/>
  <c r="BG347" i="86"/>
  <c r="BF347" i="86"/>
  <c r="Q401" i="86" s="1"/>
  <c r="BE347" i="86"/>
  <c r="BL347" i="86" s="1"/>
  <c r="BD347" i="86"/>
  <c r="K401" i="86" s="1"/>
  <c r="BC347" i="86"/>
  <c r="H401" i="86" s="1"/>
  <c r="BB347" i="86"/>
  <c r="E401" i="86" s="1"/>
  <c r="BA347" i="86"/>
  <c r="AS347" i="86"/>
  <c r="BG346" i="86"/>
  <c r="BF346" i="86"/>
  <c r="Q400" i="86" s="1"/>
  <c r="BE346" i="86"/>
  <c r="BD346" i="86"/>
  <c r="BC346" i="86"/>
  <c r="H400" i="86" s="1"/>
  <c r="BB346" i="86"/>
  <c r="BA346" i="86"/>
  <c r="AS346" i="86"/>
  <c r="BG345" i="86"/>
  <c r="BF345" i="86"/>
  <c r="Q399" i="86" s="1"/>
  <c r="BE345" i="86"/>
  <c r="N399" i="86" s="1"/>
  <c r="BD345" i="86"/>
  <c r="K399" i="86" s="1"/>
  <c r="BC345" i="86"/>
  <c r="H399" i="86" s="1"/>
  <c r="BB345" i="86"/>
  <c r="E399" i="86" s="1"/>
  <c r="BA345" i="86"/>
  <c r="AS345" i="86"/>
  <c r="BG344" i="86"/>
  <c r="BF344" i="86"/>
  <c r="Q398" i="86" s="1"/>
  <c r="BE344" i="86"/>
  <c r="N398" i="86" s="1"/>
  <c r="BD344" i="86"/>
  <c r="K398" i="86" s="1"/>
  <c r="BC344" i="86"/>
  <c r="H398" i="86" s="1"/>
  <c r="BB344" i="86"/>
  <c r="E398" i="86" s="1"/>
  <c r="BA344" i="86"/>
  <c r="AS344" i="86"/>
  <c r="BG343" i="86"/>
  <c r="BF343" i="86"/>
  <c r="Q397" i="86" s="1"/>
  <c r="BE343" i="86"/>
  <c r="BD343" i="86"/>
  <c r="BC343" i="86"/>
  <c r="H397" i="86" s="1"/>
  <c r="BB343" i="86"/>
  <c r="BA343" i="86"/>
  <c r="AS343" i="86"/>
  <c r="BG342" i="86"/>
  <c r="BF342" i="86"/>
  <c r="Q396" i="86" s="1"/>
  <c r="BE342" i="86"/>
  <c r="N396" i="86" s="1"/>
  <c r="BD342" i="86"/>
  <c r="K396" i="86" s="1"/>
  <c r="BC342" i="86"/>
  <c r="BB342" i="86"/>
  <c r="E396" i="86" s="1"/>
  <c r="BA342" i="86"/>
  <c r="AS342" i="86"/>
  <c r="BG341" i="86"/>
  <c r="BF341" i="86"/>
  <c r="Q395" i="86" s="1"/>
  <c r="BE341" i="86"/>
  <c r="N395" i="86" s="1"/>
  <c r="BD341" i="86"/>
  <c r="BK341" i="86" s="1"/>
  <c r="BC341" i="86"/>
  <c r="BB341" i="86"/>
  <c r="E395" i="86" s="1"/>
  <c r="BA341" i="86"/>
  <c r="AS341" i="86"/>
  <c r="BG340" i="86"/>
  <c r="BF340" i="86"/>
  <c r="Q394" i="86" s="1"/>
  <c r="BE340" i="86"/>
  <c r="BD340" i="86"/>
  <c r="BC340" i="86"/>
  <c r="BB340" i="86"/>
  <c r="E394" i="86" s="1"/>
  <c r="BA340" i="86"/>
  <c r="AS340" i="86"/>
  <c r="BG339" i="86"/>
  <c r="BF339" i="86"/>
  <c r="BE339" i="86"/>
  <c r="BD339" i="86"/>
  <c r="BC339" i="86"/>
  <c r="H393" i="86" s="1"/>
  <c r="BB339" i="86"/>
  <c r="E393" i="86" s="1"/>
  <c r="BA339" i="86"/>
  <c r="AS339" i="86"/>
  <c r="BG338" i="86"/>
  <c r="BF338" i="86"/>
  <c r="BE338" i="86"/>
  <c r="BD338" i="86"/>
  <c r="K392" i="86" s="1"/>
  <c r="BC338" i="86"/>
  <c r="H392" i="86" s="1"/>
  <c r="BB338" i="86"/>
  <c r="E392" i="86" s="1"/>
  <c r="BA338" i="86"/>
  <c r="AS338" i="86"/>
  <c r="BG337" i="86"/>
  <c r="BF337" i="86"/>
  <c r="BE337" i="86"/>
  <c r="N391" i="86" s="1"/>
  <c r="BD337" i="86"/>
  <c r="K391" i="86" s="1"/>
  <c r="BC337" i="86"/>
  <c r="H391" i="86" s="1"/>
  <c r="BB337" i="86"/>
  <c r="BA337" i="86"/>
  <c r="AS337" i="86"/>
  <c r="BG336" i="86"/>
  <c r="BF336" i="86"/>
  <c r="Q390" i="86" s="1"/>
  <c r="BE336" i="86"/>
  <c r="N390" i="86" s="1"/>
  <c r="BD336" i="86"/>
  <c r="K390" i="86" s="1"/>
  <c r="BC336" i="86"/>
  <c r="BB336" i="86"/>
  <c r="BA336" i="86"/>
  <c r="AS336" i="86"/>
  <c r="BG335" i="86"/>
  <c r="BF335" i="86"/>
  <c r="Q389" i="86" s="1"/>
  <c r="BE335" i="86"/>
  <c r="N389" i="86" s="1"/>
  <c r="BD335" i="86"/>
  <c r="BK335" i="86" s="1"/>
  <c r="BC335" i="86"/>
  <c r="BB335" i="86"/>
  <c r="E389" i="86" s="1"/>
  <c r="BA335" i="86"/>
  <c r="AS335" i="86"/>
  <c r="BG334" i="86"/>
  <c r="BF334" i="86"/>
  <c r="Q388" i="86" s="1"/>
  <c r="BE334" i="86"/>
  <c r="BD334" i="86"/>
  <c r="BC334" i="86"/>
  <c r="H388" i="86" s="1"/>
  <c r="BB334" i="86"/>
  <c r="E388" i="86" s="1"/>
  <c r="BA334" i="86"/>
  <c r="AS334" i="86"/>
  <c r="BG333" i="86"/>
  <c r="BF333" i="86"/>
  <c r="BE333" i="86"/>
  <c r="BD333" i="86"/>
  <c r="K387" i="86" s="1"/>
  <c r="BC333" i="86"/>
  <c r="H387" i="86" s="1"/>
  <c r="BB333" i="86"/>
  <c r="E387" i="86" s="1"/>
  <c r="BA333" i="86"/>
  <c r="AS333" i="86"/>
  <c r="BG332" i="86"/>
  <c r="BF332" i="86"/>
  <c r="BE332" i="86"/>
  <c r="BD332" i="86"/>
  <c r="K386" i="86" s="1"/>
  <c r="BC332" i="86"/>
  <c r="H386" i="86" s="1"/>
  <c r="BB332" i="86"/>
  <c r="E386" i="86" s="1"/>
  <c r="BA332" i="86"/>
  <c r="AS332" i="86"/>
  <c r="BG331" i="86"/>
  <c r="BF331" i="86"/>
  <c r="BE331" i="86"/>
  <c r="N385" i="86" s="1"/>
  <c r="BD331" i="86"/>
  <c r="K385" i="86" s="1"/>
  <c r="BC331" i="86"/>
  <c r="H385" i="86" s="1"/>
  <c r="BB331" i="86"/>
  <c r="BA331" i="86"/>
  <c r="AS331" i="86"/>
  <c r="BG330" i="86"/>
  <c r="BF330" i="86"/>
  <c r="Q384" i="86" s="1"/>
  <c r="BE330" i="86"/>
  <c r="N384" i="86" s="1"/>
  <c r="BD330" i="86"/>
  <c r="K384" i="86" s="1"/>
  <c r="BC330" i="86"/>
  <c r="BB330" i="86"/>
  <c r="BA330" i="86"/>
  <c r="AS330" i="86"/>
  <c r="BG329" i="86"/>
  <c r="BF329" i="86"/>
  <c r="Q383" i="86" s="1"/>
  <c r="BE329" i="86"/>
  <c r="N383" i="86" s="1"/>
  <c r="BD329" i="86"/>
  <c r="BK329" i="86" s="1"/>
  <c r="BC329" i="86"/>
  <c r="BB329" i="86"/>
  <c r="BI329" i="86" s="1"/>
  <c r="BA329" i="86"/>
  <c r="AS329" i="86"/>
  <c r="BG328" i="86"/>
  <c r="BF328" i="86"/>
  <c r="Q382" i="86" s="1"/>
  <c r="BE328" i="86"/>
  <c r="BD328" i="86"/>
  <c r="BC328" i="86"/>
  <c r="BB328" i="86"/>
  <c r="E382" i="86" s="1"/>
  <c r="BA328" i="86"/>
  <c r="AS328" i="86"/>
  <c r="BG327" i="86"/>
  <c r="BF327" i="86"/>
  <c r="BE327" i="86"/>
  <c r="BD327" i="86"/>
  <c r="K381" i="86" s="1"/>
  <c r="BC327" i="86"/>
  <c r="H381" i="86" s="1"/>
  <c r="BB327" i="86"/>
  <c r="E381" i="86" s="1"/>
  <c r="BA327" i="86"/>
  <c r="AS327" i="86"/>
  <c r="BG326" i="86"/>
  <c r="BF326" i="86"/>
  <c r="BE326" i="86"/>
  <c r="N380" i="86" s="1"/>
  <c r="BD326" i="86"/>
  <c r="K380" i="86" s="1"/>
  <c r="BC326" i="86"/>
  <c r="H380" i="86" s="1"/>
  <c r="BB326" i="86"/>
  <c r="E380" i="86" s="1"/>
  <c r="BA326" i="86"/>
  <c r="AS326" i="86"/>
  <c r="BG325" i="86"/>
  <c r="BF325" i="86"/>
  <c r="Q379" i="86" s="1"/>
  <c r="BE325" i="86"/>
  <c r="N379" i="86" s="1"/>
  <c r="BD325" i="86"/>
  <c r="K379" i="86" s="1"/>
  <c r="BC325" i="86"/>
  <c r="H379" i="86" s="1"/>
  <c r="BB325" i="86"/>
  <c r="BA325" i="86"/>
  <c r="AS325" i="86"/>
  <c r="BG324" i="86"/>
  <c r="BF324" i="86"/>
  <c r="Q378" i="86" s="1"/>
  <c r="BE324" i="86"/>
  <c r="N378" i="86" s="1"/>
  <c r="BD324" i="86"/>
  <c r="BC324" i="86"/>
  <c r="BB324" i="86"/>
  <c r="BA324" i="86"/>
  <c r="AS324" i="86"/>
  <c r="BG323" i="86"/>
  <c r="BF323" i="86"/>
  <c r="Q377" i="86" s="1"/>
  <c r="BE323" i="86"/>
  <c r="N377" i="86" s="1"/>
  <c r="BD323" i="86"/>
  <c r="BC323" i="86"/>
  <c r="BB323" i="86"/>
  <c r="E377" i="86" s="1"/>
  <c r="BA323" i="86"/>
  <c r="AS323" i="86"/>
  <c r="BG322" i="86"/>
  <c r="BF322" i="86"/>
  <c r="Q376" i="86" s="1"/>
  <c r="BE322" i="86"/>
  <c r="BD322" i="86"/>
  <c r="BC322" i="86"/>
  <c r="BB322" i="86"/>
  <c r="E376" i="86" s="1"/>
  <c r="BA322" i="86"/>
  <c r="AS322" i="86"/>
  <c r="BG321" i="86"/>
  <c r="BF321" i="86"/>
  <c r="BE321" i="86"/>
  <c r="BD321" i="86"/>
  <c r="BC321" i="86"/>
  <c r="H375" i="86" s="1"/>
  <c r="BB321" i="86"/>
  <c r="E375" i="86" s="1"/>
  <c r="BA321" i="86"/>
  <c r="AS321" i="86"/>
  <c r="BL320" i="86"/>
  <c r="BG320" i="86"/>
  <c r="BF320" i="86"/>
  <c r="BE320" i="86"/>
  <c r="N374" i="86" s="1"/>
  <c r="BD320" i="86"/>
  <c r="K374" i="86" s="1"/>
  <c r="BC320" i="86"/>
  <c r="H374" i="86" s="1"/>
  <c r="BB320" i="86"/>
  <c r="E374" i="86" s="1"/>
  <c r="BA320" i="86"/>
  <c r="AS320" i="86"/>
  <c r="BG319" i="86"/>
  <c r="BF319" i="86"/>
  <c r="Q373" i="86" s="1"/>
  <c r="BE319" i="86"/>
  <c r="N373" i="86" s="1"/>
  <c r="BD319" i="86"/>
  <c r="K373" i="86" s="1"/>
  <c r="BC319" i="86"/>
  <c r="H373" i="86" s="1"/>
  <c r="BB319" i="86"/>
  <c r="BA319" i="86"/>
  <c r="AS319" i="86"/>
  <c r="BG318" i="86"/>
  <c r="BF318" i="86"/>
  <c r="Q372" i="86" s="1"/>
  <c r="BE318" i="86"/>
  <c r="N372" i="86" s="1"/>
  <c r="BD318" i="86"/>
  <c r="K372" i="86" s="1"/>
  <c r="BC318" i="86"/>
  <c r="BB318" i="86"/>
  <c r="BA318" i="86"/>
  <c r="AS318" i="86"/>
  <c r="BG317" i="86"/>
  <c r="BF317" i="86"/>
  <c r="Q371" i="86" s="1"/>
  <c r="BE317" i="86"/>
  <c r="N371" i="86" s="1"/>
  <c r="BD317" i="86"/>
  <c r="BC317" i="86"/>
  <c r="BJ317" i="86" s="1"/>
  <c r="BB317" i="86"/>
  <c r="E371" i="86" s="1"/>
  <c r="BA317" i="86"/>
  <c r="AS317" i="86"/>
  <c r="BG316" i="86"/>
  <c r="BF316" i="86"/>
  <c r="Q370" i="86" s="1"/>
  <c r="BE316" i="86"/>
  <c r="BL316" i="86" s="1"/>
  <c r="BD316" i="86"/>
  <c r="BK316" i="86" s="1"/>
  <c r="BC316" i="86"/>
  <c r="H370" i="86" s="1"/>
  <c r="BB316" i="86"/>
  <c r="E370" i="86" s="1"/>
  <c r="BA316" i="86"/>
  <c r="AS316" i="86"/>
  <c r="BG315" i="86"/>
  <c r="BF315" i="86"/>
  <c r="BE315" i="86"/>
  <c r="BD315" i="86"/>
  <c r="BC315" i="86"/>
  <c r="H369" i="86" s="1"/>
  <c r="BB315" i="86"/>
  <c r="E369" i="86" s="1"/>
  <c r="BA315" i="86"/>
  <c r="AS315" i="86"/>
  <c r="BG314" i="86"/>
  <c r="BF314" i="86"/>
  <c r="BE314" i="86"/>
  <c r="N368" i="86" s="1"/>
  <c r="BD314" i="86"/>
  <c r="K368" i="86" s="1"/>
  <c r="BC314" i="86"/>
  <c r="H368" i="86" s="1"/>
  <c r="BB314" i="86"/>
  <c r="E368" i="86" s="1"/>
  <c r="BA314" i="86"/>
  <c r="AS314" i="86"/>
  <c r="BG313" i="86"/>
  <c r="BF313" i="86"/>
  <c r="Q367" i="86" s="1"/>
  <c r="BE313" i="86"/>
  <c r="N367" i="86" s="1"/>
  <c r="BD313" i="86"/>
  <c r="K367" i="86" s="1"/>
  <c r="BC313" i="86"/>
  <c r="H367" i="86" s="1"/>
  <c r="BB313" i="86"/>
  <c r="BA313" i="86"/>
  <c r="AS313" i="86"/>
  <c r="BG312" i="86"/>
  <c r="BF312" i="86"/>
  <c r="Q366" i="86" s="1"/>
  <c r="BE312" i="86"/>
  <c r="N366" i="86" s="1"/>
  <c r="BD312" i="86"/>
  <c r="K366" i="86" s="1"/>
  <c r="BC312" i="86"/>
  <c r="BB312" i="86"/>
  <c r="BA312" i="86"/>
  <c r="AS312" i="86"/>
  <c r="BG311" i="86"/>
  <c r="BF311" i="86"/>
  <c r="Q354" i="86" s="1"/>
  <c r="BE311" i="86"/>
  <c r="N354" i="86" s="1"/>
  <c r="BD311" i="86"/>
  <c r="K354" i="86" s="1"/>
  <c r="BC311" i="86"/>
  <c r="BJ311" i="86" s="1"/>
  <c r="BB311" i="86"/>
  <c r="E354" i="86" s="1"/>
  <c r="BA311" i="86"/>
  <c r="AS311" i="86"/>
  <c r="BG310" i="86"/>
  <c r="BF310" i="86"/>
  <c r="Q353" i="86" s="1"/>
  <c r="BE310" i="86"/>
  <c r="N353" i="86" s="1"/>
  <c r="BD310" i="86"/>
  <c r="BK310" i="86" s="1"/>
  <c r="BC310" i="86"/>
  <c r="H353" i="86" s="1"/>
  <c r="BB310" i="86"/>
  <c r="E353" i="86" s="1"/>
  <c r="BA310" i="86"/>
  <c r="AS310" i="86"/>
  <c r="BG309" i="86"/>
  <c r="BF309" i="86"/>
  <c r="Q352" i="86" s="1"/>
  <c r="BE309" i="86"/>
  <c r="BD309" i="86"/>
  <c r="K352" i="86" s="1"/>
  <c r="BC309" i="86"/>
  <c r="H352" i="86" s="1"/>
  <c r="BB309" i="86"/>
  <c r="E352" i="86" s="1"/>
  <c r="BA309" i="86"/>
  <c r="AS309" i="86"/>
  <c r="BG308" i="86"/>
  <c r="BF308" i="86"/>
  <c r="BE308" i="86"/>
  <c r="N351" i="86" s="1"/>
  <c r="BD308" i="86"/>
  <c r="K351" i="86" s="1"/>
  <c r="BC308" i="86"/>
  <c r="BJ308" i="86" s="1"/>
  <c r="BB308" i="86"/>
  <c r="E351" i="86" s="1"/>
  <c r="BA308" i="86"/>
  <c r="AS308" i="86"/>
  <c r="BG307" i="86"/>
  <c r="BF307" i="86"/>
  <c r="Q350" i="86" s="1"/>
  <c r="BE307" i="86"/>
  <c r="N350" i="86" s="1"/>
  <c r="BD307" i="86"/>
  <c r="BC307" i="86"/>
  <c r="H350" i="86" s="1"/>
  <c r="BB307" i="86"/>
  <c r="E350" i="86" s="1"/>
  <c r="BA307" i="86"/>
  <c r="AS307" i="86"/>
  <c r="BG306" i="86"/>
  <c r="BF306" i="86"/>
  <c r="Q349" i="86" s="1"/>
  <c r="BE306" i="86"/>
  <c r="N349" i="86" s="1"/>
  <c r="BD306" i="86"/>
  <c r="K349" i="86" s="1"/>
  <c r="BC306" i="86"/>
  <c r="H349" i="86" s="1"/>
  <c r="BB306" i="86"/>
  <c r="E349" i="86" s="1"/>
  <c r="BA306" i="86"/>
  <c r="AS306" i="86"/>
  <c r="BG305" i="86"/>
  <c r="BF305" i="86"/>
  <c r="BE305" i="86"/>
  <c r="N348" i="86" s="1"/>
  <c r="BD305" i="86"/>
  <c r="K348" i="86" s="1"/>
  <c r="BC305" i="86"/>
  <c r="H348" i="86" s="1"/>
  <c r="BB305" i="86"/>
  <c r="E348" i="86" s="1"/>
  <c r="BA305" i="86"/>
  <c r="AS305" i="86"/>
  <c r="BG304" i="86"/>
  <c r="BF304" i="86"/>
  <c r="Q347" i="86" s="1"/>
  <c r="BE304" i="86"/>
  <c r="N347" i="86" s="1"/>
  <c r="BD304" i="86"/>
  <c r="K347" i="86" s="1"/>
  <c r="BC304" i="86"/>
  <c r="H347" i="86" s="1"/>
  <c r="BB304" i="86"/>
  <c r="E347" i="86" s="1"/>
  <c r="BA304" i="86"/>
  <c r="AS304" i="86"/>
  <c r="BG303" i="86"/>
  <c r="BF303" i="86"/>
  <c r="Q346" i="86" s="1"/>
  <c r="BE303" i="86"/>
  <c r="N346" i="86" s="1"/>
  <c r="BD303" i="86"/>
  <c r="K346" i="86" s="1"/>
  <c r="BC303" i="86"/>
  <c r="H346" i="86" s="1"/>
  <c r="BB303" i="86"/>
  <c r="E346" i="86" s="1"/>
  <c r="BA303" i="86"/>
  <c r="AS303" i="86"/>
  <c r="BG302" i="86"/>
  <c r="BF302" i="86"/>
  <c r="Q345" i="86" s="1"/>
  <c r="BE302" i="86"/>
  <c r="N345" i="86" s="1"/>
  <c r="BD302" i="86"/>
  <c r="K345" i="86" s="1"/>
  <c r="BC302" i="86"/>
  <c r="BJ302" i="86" s="1"/>
  <c r="BB302" i="86"/>
  <c r="E345" i="86" s="1"/>
  <c r="BA302" i="86"/>
  <c r="AS302" i="86"/>
  <c r="BG301" i="86"/>
  <c r="BF301" i="86"/>
  <c r="Q344" i="86" s="1"/>
  <c r="BE301" i="86"/>
  <c r="N344" i="86" s="1"/>
  <c r="BD301" i="86"/>
  <c r="K344" i="86" s="1"/>
  <c r="BC301" i="86"/>
  <c r="H344" i="86" s="1"/>
  <c r="BB301" i="86"/>
  <c r="E344" i="86" s="1"/>
  <c r="BA301" i="86"/>
  <c r="AS301" i="86"/>
  <c r="BG300" i="86"/>
  <c r="BF300" i="86"/>
  <c r="Q343" i="86" s="1"/>
  <c r="BE300" i="86"/>
  <c r="N343" i="86" s="1"/>
  <c r="BD300" i="86"/>
  <c r="K343" i="86" s="1"/>
  <c r="BC300" i="86"/>
  <c r="H343" i="86" s="1"/>
  <c r="BB300" i="86"/>
  <c r="E343" i="86" s="1"/>
  <c r="BA300" i="86"/>
  <c r="AS300" i="86"/>
  <c r="BG299" i="86"/>
  <c r="BF299" i="86"/>
  <c r="BE299" i="86"/>
  <c r="N342" i="86" s="1"/>
  <c r="BD299" i="86"/>
  <c r="K342" i="86" s="1"/>
  <c r="BC299" i="86"/>
  <c r="H342" i="86" s="1"/>
  <c r="BB299" i="86"/>
  <c r="E342" i="86" s="1"/>
  <c r="BA299" i="86"/>
  <c r="AS299" i="86"/>
  <c r="BG298" i="86"/>
  <c r="BF298" i="86"/>
  <c r="Q341" i="86" s="1"/>
  <c r="BE298" i="86"/>
  <c r="N341" i="86" s="1"/>
  <c r="BD298" i="86"/>
  <c r="K341" i="86" s="1"/>
  <c r="BC298" i="86"/>
  <c r="H341" i="86" s="1"/>
  <c r="BB298" i="86"/>
  <c r="E341" i="86" s="1"/>
  <c r="BA298" i="86"/>
  <c r="AS298" i="86"/>
  <c r="BG297" i="86"/>
  <c r="BF297" i="86"/>
  <c r="Q340" i="86" s="1"/>
  <c r="BE297" i="86"/>
  <c r="N340" i="86" s="1"/>
  <c r="BD297" i="86"/>
  <c r="K340" i="86" s="1"/>
  <c r="BC297" i="86"/>
  <c r="H340" i="86" s="1"/>
  <c r="BB297" i="86"/>
  <c r="E340" i="86" s="1"/>
  <c r="BA297" i="86"/>
  <c r="AS297" i="86"/>
  <c r="BG296" i="86"/>
  <c r="BF296" i="86"/>
  <c r="Q339" i="86" s="1"/>
  <c r="BE296" i="86"/>
  <c r="N339" i="86" s="1"/>
  <c r="BD296" i="86"/>
  <c r="K339" i="86" s="1"/>
  <c r="BC296" i="86"/>
  <c r="BJ296" i="86" s="1"/>
  <c r="BB296" i="86"/>
  <c r="E339" i="86" s="1"/>
  <c r="BA296" i="86"/>
  <c r="AS296" i="86"/>
  <c r="BG295" i="86"/>
  <c r="BF295" i="86"/>
  <c r="Q338" i="86" s="1"/>
  <c r="BE295" i="86"/>
  <c r="N338" i="86" s="1"/>
  <c r="BD295" i="86"/>
  <c r="K338" i="86" s="1"/>
  <c r="BC295" i="86"/>
  <c r="H338" i="86" s="1"/>
  <c r="BB295" i="86"/>
  <c r="E338" i="86" s="1"/>
  <c r="BA295" i="86"/>
  <c r="AS295" i="86"/>
  <c r="BG294" i="86"/>
  <c r="BF294" i="86"/>
  <c r="Q337" i="86" s="1"/>
  <c r="BE294" i="86"/>
  <c r="N337" i="86" s="1"/>
  <c r="BD294" i="86"/>
  <c r="K337" i="86" s="1"/>
  <c r="BC294" i="86"/>
  <c r="H337" i="86" s="1"/>
  <c r="BB294" i="86"/>
  <c r="E337" i="86" s="1"/>
  <c r="BA294" i="86"/>
  <c r="AS294" i="86"/>
  <c r="BG293" i="86"/>
  <c r="BF293" i="86"/>
  <c r="Q336" i="86" s="1"/>
  <c r="BE293" i="86"/>
  <c r="N336" i="86" s="1"/>
  <c r="BD293" i="86"/>
  <c r="K336" i="86" s="1"/>
  <c r="BC293" i="86"/>
  <c r="H336" i="86" s="1"/>
  <c r="BB293" i="86"/>
  <c r="E336" i="86" s="1"/>
  <c r="BA293" i="86"/>
  <c r="AS293" i="86"/>
  <c r="BG292" i="86"/>
  <c r="BF292" i="86"/>
  <c r="Q335" i="86" s="1"/>
  <c r="BE292" i="86"/>
  <c r="N335" i="86" s="1"/>
  <c r="BD292" i="86"/>
  <c r="K335" i="86" s="1"/>
  <c r="BC292" i="86"/>
  <c r="H335" i="86" s="1"/>
  <c r="BB292" i="86"/>
  <c r="E335" i="86" s="1"/>
  <c r="BA292" i="86"/>
  <c r="AS292" i="86"/>
  <c r="BG291" i="86"/>
  <c r="BF291" i="86"/>
  <c r="Q334" i="86" s="1"/>
  <c r="BE291" i="86"/>
  <c r="N334" i="86" s="1"/>
  <c r="BD291" i="86"/>
  <c r="K334" i="86" s="1"/>
  <c r="BC291" i="86"/>
  <c r="H334" i="86" s="1"/>
  <c r="BB291" i="86"/>
  <c r="E334" i="86" s="1"/>
  <c r="BA291" i="86"/>
  <c r="AS291" i="86"/>
  <c r="BG290" i="86"/>
  <c r="BF290" i="86"/>
  <c r="Q333" i="86" s="1"/>
  <c r="BE290" i="86"/>
  <c r="N333" i="86" s="1"/>
  <c r="BD290" i="86"/>
  <c r="K333" i="86" s="1"/>
  <c r="BC290" i="86"/>
  <c r="H333" i="86" s="1"/>
  <c r="BB290" i="86"/>
  <c r="E333" i="86" s="1"/>
  <c r="BA290" i="86"/>
  <c r="AS290" i="86"/>
  <c r="J290" i="86"/>
  <c r="BG289" i="86"/>
  <c r="BF289" i="86"/>
  <c r="Q332" i="86" s="1"/>
  <c r="BE289" i="86"/>
  <c r="N332" i="86" s="1"/>
  <c r="BD289" i="86"/>
  <c r="K332" i="86" s="1"/>
  <c r="BC289" i="86"/>
  <c r="H332" i="86" s="1"/>
  <c r="BB289" i="86"/>
  <c r="E332" i="86" s="1"/>
  <c r="BA289" i="86"/>
  <c r="AS289" i="86"/>
  <c r="BG288" i="86"/>
  <c r="BF288" i="86"/>
  <c r="Q331" i="86" s="1"/>
  <c r="BE288" i="86"/>
  <c r="BL288" i="86" s="1"/>
  <c r="BD288" i="86"/>
  <c r="K331" i="86" s="1"/>
  <c r="BC288" i="86"/>
  <c r="H331" i="86" s="1"/>
  <c r="BB288" i="86"/>
  <c r="E331" i="86" s="1"/>
  <c r="BA288" i="86"/>
  <c r="AS288" i="86"/>
  <c r="BG287" i="86"/>
  <c r="BF287" i="86"/>
  <c r="Q330" i="86" s="1"/>
  <c r="BE287" i="86"/>
  <c r="N330" i="86" s="1"/>
  <c r="BD287" i="86"/>
  <c r="K330" i="86" s="1"/>
  <c r="BC287" i="86"/>
  <c r="BB287" i="86"/>
  <c r="E330" i="86" s="1"/>
  <c r="BA287" i="86"/>
  <c r="AS287" i="86"/>
  <c r="BG286" i="86"/>
  <c r="BF286" i="86"/>
  <c r="Q329" i="86" s="1"/>
  <c r="BE286" i="86"/>
  <c r="N329" i="86" s="1"/>
  <c r="BD286" i="86"/>
  <c r="BC286" i="86"/>
  <c r="H329" i="86" s="1"/>
  <c r="BB286" i="86"/>
  <c r="E329" i="86" s="1"/>
  <c r="BA286" i="86"/>
  <c r="AS286" i="86"/>
  <c r="BG285" i="86"/>
  <c r="BF285" i="86"/>
  <c r="Q328" i="86" s="1"/>
  <c r="BE285" i="86"/>
  <c r="BD285" i="86"/>
  <c r="K328" i="86" s="1"/>
  <c r="BC285" i="86"/>
  <c r="H328" i="86" s="1"/>
  <c r="BB285" i="86"/>
  <c r="E328" i="86" s="1"/>
  <c r="BA285" i="86"/>
  <c r="AS285" i="86"/>
  <c r="AG285" i="86"/>
  <c r="BG284" i="86"/>
  <c r="BF284" i="86"/>
  <c r="Q327" i="86" s="1"/>
  <c r="BE284" i="86"/>
  <c r="N327" i="86" s="1"/>
  <c r="BD284" i="86"/>
  <c r="K327" i="86" s="1"/>
  <c r="BC284" i="86"/>
  <c r="BB284" i="86"/>
  <c r="E327" i="86" s="1"/>
  <c r="BA284" i="86"/>
  <c r="AS284" i="86"/>
  <c r="BG283" i="86"/>
  <c r="BF283" i="86"/>
  <c r="Q326" i="86" s="1"/>
  <c r="BE283" i="86"/>
  <c r="N326" i="86" s="1"/>
  <c r="BD283" i="86"/>
  <c r="BC283" i="86"/>
  <c r="H326" i="86" s="1"/>
  <c r="BB283" i="86"/>
  <c r="E326" i="86" s="1"/>
  <c r="BA283" i="86"/>
  <c r="AS283" i="86"/>
  <c r="BG282" i="86"/>
  <c r="BF282" i="86"/>
  <c r="Q325" i="86" s="1"/>
  <c r="BE282" i="86"/>
  <c r="BD282" i="86"/>
  <c r="K325" i="86" s="1"/>
  <c r="BC282" i="86"/>
  <c r="H325" i="86" s="1"/>
  <c r="BB282" i="86"/>
  <c r="E325" i="86" s="1"/>
  <c r="BA282" i="86"/>
  <c r="AS282" i="86"/>
  <c r="BG281" i="86"/>
  <c r="BF281" i="86"/>
  <c r="BE281" i="86"/>
  <c r="N324" i="86" s="1"/>
  <c r="BD281" i="86"/>
  <c r="K324" i="86" s="1"/>
  <c r="BC281" i="86"/>
  <c r="H324" i="86" s="1"/>
  <c r="BB281" i="86"/>
  <c r="E324" i="86" s="1"/>
  <c r="BA281" i="86"/>
  <c r="AS281" i="86"/>
  <c r="BG280" i="86"/>
  <c r="BF280" i="86"/>
  <c r="Q323" i="86" s="1"/>
  <c r="BE280" i="86"/>
  <c r="N323" i="86" s="1"/>
  <c r="BD280" i="86"/>
  <c r="K323" i="86" s="1"/>
  <c r="BC280" i="86"/>
  <c r="H323" i="86" s="1"/>
  <c r="BB280" i="86"/>
  <c r="E323" i="86" s="1"/>
  <c r="BA280" i="86"/>
  <c r="AS280" i="86"/>
  <c r="BG279" i="86"/>
  <c r="BF279" i="86"/>
  <c r="Q322" i="86" s="1"/>
  <c r="BE279" i="86"/>
  <c r="N322" i="86" s="1"/>
  <c r="BD279" i="86"/>
  <c r="K322" i="86" s="1"/>
  <c r="BC279" i="86"/>
  <c r="H322" i="86" s="1"/>
  <c r="BB279" i="86"/>
  <c r="BI279" i="86" s="1"/>
  <c r="BA279" i="86"/>
  <c r="AS279" i="86"/>
  <c r="BG278" i="86"/>
  <c r="BF278" i="86"/>
  <c r="Q321" i="86" s="1"/>
  <c r="BE278" i="86"/>
  <c r="N321" i="86" s="1"/>
  <c r="BD278" i="86"/>
  <c r="K321" i="86" s="1"/>
  <c r="BC278" i="86"/>
  <c r="BB278" i="86"/>
  <c r="E321" i="86" s="1"/>
  <c r="BA278" i="86"/>
  <c r="AS278" i="86"/>
  <c r="BG277" i="86"/>
  <c r="BF277" i="86"/>
  <c r="Q320" i="86" s="1"/>
  <c r="BE277" i="86"/>
  <c r="N320" i="86" s="1"/>
  <c r="BD277" i="86"/>
  <c r="BC277" i="86"/>
  <c r="H320" i="86" s="1"/>
  <c r="BB277" i="86"/>
  <c r="E320" i="86" s="1"/>
  <c r="BA277" i="86"/>
  <c r="AS277" i="86"/>
  <c r="BG276" i="86"/>
  <c r="BF276" i="86"/>
  <c r="Q319" i="86" s="1"/>
  <c r="BE276" i="86"/>
  <c r="N319" i="86" s="1"/>
  <c r="BD276" i="86"/>
  <c r="K319" i="86" s="1"/>
  <c r="BC276" i="86"/>
  <c r="H319" i="86" s="1"/>
  <c r="BB276" i="86"/>
  <c r="E319" i="86" s="1"/>
  <c r="BA276" i="86"/>
  <c r="AS276" i="86"/>
  <c r="BG275" i="86"/>
  <c r="BF275" i="86"/>
  <c r="Q318" i="86" s="1"/>
  <c r="BE275" i="86"/>
  <c r="N318" i="86" s="1"/>
  <c r="BD275" i="86"/>
  <c r="K318" i="86" s="1"/>
  <c r="BC275" i="86"/>
  <c r="H318" i="86" s="1"/>
  <c r="BB275" i="86"/>
  <c r="E318" i="86" s="1"/>
  <c r="BA275" i="86"/>
  <c r="AS275" i="86"/>
  <c r="BG274" i="86"/>
  <c r="BF274" i="86"/>
  <c r="Q317" i="86" s="1"/>
  <c r="BE274" i="86"/>
  <c r="N317" i="86" s="1"/>
  <c r="BD274" i="86"/>
  <c r="K317" i="86" s="1"/>
  <c r="BC274" i="86"/>
  <c r="H317" i="86" s="1"/>
  <c r="BB274" i="86"/>
  <c r="E317" i="86" s="1"/>
  <c r="BA274" i="86"/>
  <c r="AS274" i="86"/>
  <c r="BG273" i="86"/>
  <c r="BF273" i="86"/>
  <c r="Q316" i="86" s="1"/>
  <c r="BE273" i="86"/>
  <c r="N316" i="86" s="1"/>
  <c r="BD273" i="86"/>
  <c r="K316" i="86" s="1"/>
  <c r="BC273" i="86"/>
  <c r="BB273" i="86"/>
  <c r="BI273" i="86" s="1"/>
  <c r="BA273" i="86"/>
  <c r="AS273" i="86"/>
  <c r="BG272" i="86"/>
  <c r="BF272" i="86"/>
  <c r="BE272" i="86"/>
  <c r="N315" i="86" s="1"/>
  <c r="BD272" i="86"/>
  <c r="BC272" i="86"/>
  <c r="BB272" i="86"/>
  <c r="E315" i="86" s="1"/>
  <c r="BA272" i="86"/>
  <c r="AS272" i="86"/>
  <c r="BG271" i="86"/>
  <c r="BF271" i="86"/>
  <c r="Q314" i="86" s="1"/>
  <c r="BE271" i="86"/>
  <c r="BD271" i="86"/>
  <c r="K314" i="86" s="1"/>
  <c r="BC271" i="86"/>
  <c r="H314" i="86" s="1"/>
  <c r="BB271" i="86"/>
  <c r="E314" i="86" s="1"/>
  <c r="BA271" i="86"/>
  <c r="AS271" i="86"/>
  <c r="BG270" i="86"/>
  <c r="BF270" i="86"/>
  <c r="BE270" i="86"/>
  <c r="BD270" i="86"/>
  <c r="K313" i="86" s="1"/>
  <c r="BC270" i="86"/>
  <c r="H313" i="86" s="1"/>
  <c r="BB270" i="86"/>
  <c r="E313" i="86" s="1"/>
  <c r="BA270" i="86"/>
  <c r="AS270" i="86"/>
  <c r="BG269" i="86"/>
  <c r="BF269" i="86"/>
  <c r="BE269" i="86"/>
  <c r="N312" i="86" s="1"/>
  <c r="BD269" i="86"/>
  <c r="K312" i="86" s="1"/>
  <c r="BC269" i="86"/>
  <c r="H312" i="86" s="1"/>
  <c r="BB269" i="86"/>
  <c r="E312" i="86" s="1"/>
  <c r="BA269" i="86"/>
  <c r="AS269" i="86"/>
  <c r="BG268" i="86"/>
  <c r="BF268" i="86"/>
  <c r="Q311" i="86" s="1"/>
  <c r="BE268" i="86"/>
  <c r="N311" i="86" s="1"/>
  <c r="BD268" i="86"/>
  <c r="BC268" i="86"/>
  <c r="H311" i="86" s="1"/>
  <c r="BB268" i="86"/>
  <c r="BA268" i="86"/>
  <c r="AS268" i="86"/>
  <c r="BG267" i="86"/>
  <c r="BF267" i="86"/>
  <c r="Q310" i="86" s="1"/>
  <c r="BE267" i="86"/>
  <c r="N310" i="86" s="1"/>
  <c r="BD267" i="86"/>
  <c r="BC267" i="86"/>
  <c r="BB267" i="86"/>
  <c r="E310" i="86" s="1"/>
  <c r="BA267" i="86"/>
  <c r="AS267" i="86"/>
  <c r="BG266" i="86"/>
  <c r="BF266" i="86"/>
  <c r="Q309" i="86" s="1"/>
  <c r="BE266" i="86"/>
  <c r="N309" i="86" s="1"/>
  <c r="BD266" i="86"/>
  <c r="BC266" i="86"/>
  <c r="BB266" i="86"/>
  <c r="E309" i="86" s="1"/>
  <c r="BA266" i="86"/>
  <c r="AS266" i="86"/>
  <c r="BJ265" i="86"/>
  <c r="BG265" i="86"/>
  <c r="BF265" i="86"/>
  <c r="Q308" i="86" s="1"/>
  <c r="BE265" i="86"/>
  <c r="BD265" i="86"/>
  <c r="BC265" i="86"/>
  <c r="H308" i="86" s="1"/>
  <c r="BB265" i="86"/>
  <c r="BI265" i="86" s="1"/>
  <c r="BA265" i="86"/>
  <c r="AS265" i="86"/>
  <c r="BG264" i="86"/>
  <c r="BF264" i="86"/>
  <c r="BE264" i="86"/>
  <c r="BD264" i="86"/>
  <c r="K307" i="86" s="1"/>
  <c r="BC264" i="86"/>
  <c r="BB264" i="86"/>
  <c r="E307" i="86" s="1"/>
  <c r="BA264" i="86"/>
  <c r="AS264" i="86"/>
  <c r="BG263" i="86"/>
  <c r="BF263" i="86"/>
  <c r="BE263" i="86"/>
  <c r="N306" i="86" s="1"/>
  <c r="BD263" i="86"/>
  <c r="BC263" i="86"/>
  <c r="H306" i="86" s="1"/>
  <c r="BB263" i="86"/>
  <c r="E306" i="86" s="1"/>
  <c r="BA263" i="86"/>
  <c r="AS263" i="86"/>
  <c r="BG262" i="86"/>
  <c r="BF262" i="86"/>
  <c r="Q305" i="86" s="1"/>
  <c r="BE262" i="86"/>
  <c r="BD262" i="86"/>
  <c r="K305" i="86" s="1"/>
  <c r="BC262" i="86"/>
  <c r="H305" i="86" s="1"/>
  <c r="BB262" i="86"/>
  <c r="E305" i="86" s="1"/>
  <c r="BA262" i="86"/>
  <c r="AS262" i="86"/>
  <c r="BG261" i="86"/>
  <c r="BF261" i="86"/>
  <c r="BE261" i="86"/>
  <c r="N304" i="86" s="1"/>
  <c r="BD261" i="86"/>
  <c r="K304" i="86" s="1"/>
  <c r="BC261" i="86"/>
  <c r="H304" i="86" s="1"/>
  <c r="BB261" i="86"/>
  <c r="BA261" i="86"/>
  <c r="AS261" i="86"/>
  <c r="BG260" i="86"/>
  <c r="BF260" i="86"/>
  <c r="Q303" i="86" s="1"/>
  <c r="BE260" i="86"/>
  <c r="N303" i="86" s="1"/>
  <c r="BD260" i="86"/>
  <c r="K303" i="86" s="1"/>
  <c r="BC260" i="86"/>
  <c r="BB260" i="86"/>
  <c r="E303" i="86" s="1"/>
  <c r="BA260" i="86"/>
  <c r="AS260" i="86"/>
  <c r="BG259" i="86"/>
  <c r="BF259" i="86"/>
  <c r="Q302" i="86" s="1"/>
  <c r="BE259" i="86"/>
  <c r="N302" i="86" s="1"/>
  <c r="BD259" i="86"/>
  <c r="BC259" i="86"/>
  <c r="H302" i="86" s="1"/>
  <c r="BB259" i="86"/>
  <c r="E302" i="86" s="1"/>
  <c r="BA259" i="86"/>
  <c r="AS259" i="86"/>
  <c r="BG258" i="86"/>
  <c r="BF258" i="86"/>
  <c r="Q301" i="86" s="1"/>
  <c r="BE258" i="86"/>
  <c r="BD258" i="86"/>
  <c r="K301" i="86" s="1"/>
  <c r="BC258" i="86"/>
  <c r="H301" i="86" s="1"/>
  <c r="BB258" i="86"/>
  <c r="E301" i="86" s="1"/>
  <c r="BA258" i="86"/>
  <c r="AS258" i="86"/>
  <c r="BG257" i="86"/>
  <c r="BF257" i="86"/>
  <c r="BE257" i="86"/>
  <c r="N300" i="86" s="1"/>
  <c r="BD257" i="86"/>
  <c r="K300" i="86" s="1"/>
  <c r="BC257" i="86"/>
  <c r="H300" i="86" s="1"/>
  <c r="BB257" i="86"/>
  <c r="E300" i="86" s="1"/>
  <c r="BA257" i="86"/>
  <c r="AS257" i="86"/>
  <c r="BG256" i="86"/>
  <c r="BF256" i="86"/>
  <c r="Q299" i="86" s="1"/>
  <c r="BE256" i="86"/>
  <c r="N299" i="86" s="1"/>
  <c r="BD256" i="86"/>
  <c r="K299" i="86" s="1"/>
  <c r="BC256" i="86"/>
  <c r="H299" i="86" s="1"/>
  <c r="BB256" i="86"/>
  <c r="E299" i="86" s="1"/>
  <c r="BA256" i="86"/>
  <c r="AS256" i="86"/>
  <c r="BG255" i="86"/>
  <c r="BF255" i="86"/>
  <c r="Q298" i="86" s="1"/>
  <c r="BE255" i="86"/>
  <c r="N298" i="86" s="1"/>
  <c r="BD255" i="86"/>
  <c r="K298" i="86" s="1"/>
  <c r="BC255" i="86"/>
  <c r="H298" i="86" s="1"/>
  <c r="BB255" i="86"/>
  <c r="BA255" i="86"/>
  <c r="AS255" i="86"/>
  <c r="BL254" i="86"/>
  <c r="BG254" i="86"/>
  <c r="BF254" i="86"/>
  <c r="Q297" i="86" s="1"/>
  <c r="BE254" i="86"/>
  <c r="N297" i="86" s="1"/>
  <c r="BD254" i="86"/>
  <c r="K297" i="86" s="1"/>
  <c r="BC254" i="86"/>
  <c r="BJ254" i="86" s="1"/>
  <c r="BB254" i="86"/>
  <c r="E297" i="86" s="1"/>
  <c r="BA254" i="86"/>
  <c r="AS254" i="86"/>
  <c r="BG253" i="86"/>
  <c r="BF253" i="86"/>
  <c r="Q296" i="86" s="1"/>
  <c r="BE253" i="86"/>
  <c r="N296" i="86" s="1"/>
  <c r="BD253" i="86"/>
  <c r="BK253" i="86" s="1"/>
  <c r="BC253" i="86"/>
  <c r="H296" i="86" s="1"/>
  <c r="BB253" i="86"/>
  <c r="E296" i="86" s="1"/>
  <c r="BA253" i="86"/>
  <c r="AS253" i="86"/>
  <c r="BG252" i="86"/>
  <c r="BF252" i="86"/>
  <c r="Q295" i="86" s="1"/>
  <c r="BE252" i="86"/>
  <c r="BL252" i="86" s="1"/>
  <c r="BD252" i="86"/>
  <c r="K295" i="86" s="1"/>
  <c r="BC252" i="86"/>
  <c r="H295" i="86" s="1"/>
  <c r="BB252" i="86"/>
  <c r="E295" i="86" s="1"/>
  <c r="BA252" i="86"/>
  <c r="AS252" i="86"/>
  <c r="BG251" i="86"/>
  <c r="BF251" i="86"/>
  <c r="Q283" i="86" s="1"/>
  <c r="BE251" i="86"/>
  <c r="N283" i="86" s="1"/>
  <c r="BD251" i="86"/>
  <c r="K283" i="86" s="1"/>
  <c r="BC251" i="86"/>
  <c r="H283" i="86" s="1"/>
  <c r="BB251" i="86"/>
  <c r="E283" i="86" s="1"/>
  <c r="BA251" i="86"/>
  <c r="AS251" i="86"/>
  <c r="BG250" i="86"/>
  <c r="BF250" i="86"/>
  <c r="BE250" i="86"/>
  <c r="N282" i="86" s="1"/>
  <c r="BD250" i="86"/>
  <c r="K282" i="86" s="1"/>
  <c r="BC250" i="86"/>
  <c r="H282" i="86" s="1"/>
  <c r="BB250" i="86"/>
  <c r="E282" i="86" s="1"/>
  <c r="BA250" i="86"/>
  <c r="AS250" i="86"/>
  <c r="BG249" i="86"/>
  <c r="BF249" i="86"/>
  <c r="Q281" i="86" s="1"/>
  <c r="BE249" i="86"/>
  <c r="N281" i="86" s="1"/>
  <c r="BD249" i="86"/>
  <c r="K281" i="86" s="1"/>
  <c r="BC249" i="86"/>
  <c r="H281" i="86" s="1"/>
  <c r="BB249" i="86"/>
  <c r="E281" i="86" s="1"/>
  <c r="BA249" i="86"/>
  <c r="AS249" i="86"/>
  <c r="BG248" i="86"/>
  <c r="BF248" i="86"/>
  <c r="Q280" i="86" s="1"/>
  <c r="BE248" i="86"/>
  <c r="N280" i="86" s="1"/>
  <c r="BD248" i="86"/>
  <c r="K280" i="86" s="1"/>
  <c r="BC248" i="86"/>
  <c r="H280" i="86" s="1"/>
  <c r="BB248" i="86"/>
  <c r="E280" i="86" s="1"/>
  <c r="BA248" i="86"/>
  <c r="AS248" i="86"/>
  <c r="BG247" i="86"/>
  <c r="BF247" i="86"/>
  <c r="Q279" i="86" s="1"/>
  <c r="BE247" i="86"/>
  <c r="N279" i="86" s="1"/>
  <c r="BD247" i="86"/>
  <c r="K279" i="86" s="1"/>
  <c r="BC247" i="86"/>
  <c r="H279" i="86" s="1"/>
  <c r="BB247" i="86"/>
  <c r="E279" i="86" s="1"/>
  <c r="BA247" i="86"/>
  <c r="AS247" i="86"/>
  <c r="BG246" i="86"/>
  <c r="BF246" i="86"/>
  <c r="Q278" i="86" s="1"/>
  <c r="BE246" i="86"/>
  <c r="N278" i="86" s="1"/>
  <c r="BD246" i="86"/>
  <c r="K278" i="86" s="1"/>
  <c r="BC246" i="86"/>
  <c r="H278" i="86" s="1"/>
  <c r="BB246" i="86"/>
  <c r="E278" i="86" s="1"/>
  <c r="BA246" i="86"/>
  <c r="AS246" i="86"/>
  <c r="BG245" i="86"/>
  <c r="BF245" i="86"/>
  <c r="Q277" i="86" s="1"/>
  <c r="BE245" i="86"/>
  <c r="N277" i="86" s="1"/>
  <c r="BD245" i="86"/>
  <c r="K277" i="86" s="1"/>
  <c r="BC245" i="86"/>
  <c r="H277" i="86" s="1"/>
  <c r="BB245" i="86"/>
  <c r="E277" i="86" s="1"/>
  <c r="BA245" i="86"/>
  <c r="AS245" i="86"/>
  <c r="BG244" i="86"/>
  <c r="BF244" i="86"/>
  <c r="Q276" i="86" s="1"/>
  <c r="BE244" i="86"/>
  <c r="N276" i="86" s="1"/>
  <c r="BD244" i="86"/>
  <c r="K276" i="86" s="1"/>
  <c r="BC244" i="86"/>
  <c r="H276" i="86" s="1"/>
  <c r="BB244" i="86"/>
  <c r="E276" i="86" s="1"/>
  <c r="BA244" i="86"/>
  <c r="AS244" i="86"/>
  <c r="BG243" i="86"/>
  <c r="BF243" i="86"/>
  <c r="Q275" i="86" s="1"/>
  <c r="BE243" i="86"/>
  <c r="N275" i="86" s="1"/>
  <c r="BD243" i="86"/>
  <c r="K275" i="86" s="1"/>
  <c r="BC243" i="86"/>
  <c r="H275" i="86" s="1"/>
  <c r="BB243" i="86"/>
  <c r="E275" i="86" s="1"/>
  <c r="BA243" i="86"/>
  <c r="AS243" i="86"/>
  <c r="BG242" i="86"/>
  <c r="BF242" i="86"/>
  <c r="Q274" i="86" s="1"/>
  <c r="BE242" i="86"/>
  <c r="N274" i="86" s="1"/>
  <c r="BD242" i="86"/>
  <c r="K274" i="86" s="1"/>
  <c r="BC242" i="86"/>
  <c r="H274" i="86" s="1"/>
  <c r="BB242" i="86"/>
  <c r="E274" i="86" s="1"/>
  <c r="BA242" i="86"/>
  <c r="AS242" i="86"/>
  <c r="BG241" i="86"/>
  <c r="BF241" i="86"/>
  <c r="Q273" i="86" s="1"/>
  <c r="BE241" i="86"/>
  <c r="N273" i="86" s="1"/>
  <c r="BD241" i="86"/>
  <c r="K273" i="86" s="1"/>
  <c r="BC241" i="86"/>
  <c r="H273" i="86" s="1"/>
  <c r="BB241" i="86"/>
  <c r="E273" i="86" s="1"/>
  <c r="BA241" i="86"/>
  <c r="AS241" i="86"/>
  <c r="BG240" i="86"/>
  <c r="BF240" i="86"/>
  <c r="Q272" i="86" s="1"/>
  <c r="BE240" i="86"/>
  <c r="N272" i="86" s="1"/>
  <c r="BD240" i="86"/>
  <c r="K272" i="86" s="1"/>
  <c r="BC240" i="86"/>
  <c r="H272" i="86" s="1"/>
  <c r="BB240" i="86"/>
  <c r="E272" i="86" s="1"/>
  <c r="BA240" i="86"/>
  <c r="AS240" i="86"/>
  <c r="BG239" i="86"/>
  <c r="BF239" i="86"/>
  <c r="Q271" i="86" s="1"/>
  <c r="BE239" i="86"/>
  <c r="N271" i="86" s="1"/>
  <c r="BD239" i="86"/>
  <c r="K271" i="86" s="1"/>
  <c r="BC239" i="86"/>
  <c r="H271" i="86" s="1"/>
  <c r="BB239" i="86"/>
  <c r="E271" i="86" s="1"/>
  <c r="BA239" i="86"/>
  <c r="AS239" i="86"/>
  <c r="BG238" i="86"/>
  <c r="BF238" i="86"/>
  <c r="Q270" i="86" s="1"/>
  <c r="BE238" i="86"/>
  <c r="N270" i="86" s="1"/>
  <c r="BD238" i="86"/>
  <c r="K270" i="86" s="1"/>
  <c r="BC238" i="86"/>
  <c r="H270" i="86" s="1"/>
  <c r="BB238" i="86"/>
  <c r="E270" i="86" s="1"/>
  <c r="BA238" i="86"/>
  <c r="AS238" i="86"/>
  <c r="BG237" i="86"/>
  <c r="BF237" i="86"/>
  <c r="Q269" i="86" s="1"/>
  <c r="BE237" i="86"/>
  <c r="N269" i="86" s="1"/>
  <c r="BD237" i="86"/>
  <c r="K269" i="86" s="1"/>
  <c r="BC237" i="86"/>
  <c r="H269" i="86" s="1"/>
  <c r="BB237" i="86"/>
  <c r="E269" i="86" s="1"/>
  <c r="BA237" i="86"/>
  <c r="AS237" i="86"/>
  <c r="BG236" i="86"/>
  <c r="BF236" i="86"/>
  <c r="Q268" i="86" s="1"/>
  <c r="BE236" i="86"/>
  <c r="N268" i="86" s="1"/>
  <c r="BD236" i="86"/>
  <c r="K268" i="86" s="1"/>
  <c r="BC236" i="86"/>
  <c r="H268" i="86" s="1"/>
  <c r="BB236" i="86"/>
  <c r="E268" i="86" s="1"/>
  <c r="BA236" i="86"/>
  <c r="AS236" i="86"/>
  <c r="BG235" i="86"/>
  <c r="BF235" i="86"/>
  <c r="BE235" i="86"/>
  <c r="N267" i="86" s="1"/>
  <c r="BD235" i="86"/>
  <c r="K267" i="86" s="1"/>
  <c r="BC235" i="86"/>
  <c r="H267" i="86" s="1"/>
  <c r="BB235" i="86"/>
  <c r="E267" i="86" s="1"/>
  <c r="BA235" i="86"/>
  <c r="AS235" i="86"/>
  <c r="BG234" i="86"/>
  <c r="BF234" i="86"/>
  <c r="Q266" i="86" s="1"/>
  <c r="BE234" i="86"/>
  <c r="N266" i="86" s="1"/>
  <c r="BD234" i="86"/>
  <c r="K266" i="86" s="1"/>
  <c r="BC234" i="86"/>
  <c r="H266" i="86" s="1"/>
  <c r="BB234" i="86"/>
  <c r="E266" i="86" s="1"/>
  <c r="BA234" i="86"/>
  <c r="AS234" i="86"/>
  <c r="BG233" i="86"/>
  <c r="BF233" i="86"/>
  <c r="Q265" i="86" s="1"/>
  <c r="BE233" i="86"/>
  <c r="N265" i="86" s="1"/>
  <c r="BD233" i="86"/>
  <c r="K265" i="86" s="1"/>
  <c r="BC233" i="86"/>
  <c r="H265" i="86" s="1"/>
  <c r="BB233" i="86"/>
  <c r="E265" i="86" s="1"/>
  <c r="BA233" i="86"/>
  <c r="AS233" i="86"/>
  <c r="BG232" i="86"/>
  <c r="BF232" i="86"/>
  <c r="Q264" i="86" s="1"/>
  <c r="BE232" i="86"/>
  <c r="N264" i="86" s="1"/>
  <c r="BD232" i="86"/>
  <c r="K264" i="86" s="1"/>
  <c r="BC232" i="86"/>
  <c r="BJ232" i="86" s="1"/>
  <c r="BB232" i="86"/>
  <c r="E264" i="86" s="1"/>
  <c r="BA232" i="86"/>
  <c r="AS232" i="86"/>
  <c r="BG231" i="86"/>
  <c r="BF231" i="86"/>
  <c r="Q263" i="86" s="1"/>
  <c r="BE231" i="86"/>
  <c r="N263" i="86" s="1"/>
  <c r="BD231" i="86"/>
  <c r="K263" i="86" s="1"/>
  <c r="BC231" i="86"/>
  <c r="H263" i="86" s="1"/>
  <c r="BB231" i="86"/>
  <c r="E263" i="86" s="1"/>
  <c r="BA231" i="86"/>
  <c r="AS231" i="86"/>
  <c r="BG230" i="86"/>
  <c r="BF230" i="86"/>
  <c r="Q262" i="86" s="1"/>
  <c r="BE230" i="86"/>
  <c r="N262" i="86" s="1"/>
  <c r="BD230" i="86"/>
  <c r="K262" i="86" s="1"/>
  <c r="BC230" i="86"/>
  <c r="H262" i="86" s="1"/>
  <c r="BB230" i="86"/>
  <c r="E262" i="86" s="1"/>
  <c r="BA230" i="86"/>
  <c r="AS230" i="86"/>
  <c r="BG229" i="86"/>
  <c r="BF229" i="86"/>
  <c r="Q261" i="86" s="1"/>
  <c r="BE229" i="86"/>
  <c r="N261" i="86" s="1"/>
  <c r="BD229" i="86"/>
  <c r="K261" i="86" s="1"/>
  <c r="BC229" i="86"/>
  <c r="H261" i="86" s="1"/>
  <c r="BB229" i="86"/>
  <c r="BA229" i="86"/>
  <c r="AS229" i="86"/>
  <c r="BG228" i="86"/>
  <c r="BF228" i="86"/>
  <c r="Q260" i="86" s="1"/>
  <c r="BE228" i="86"/>
  <c r="N260" i="86" s="1"/>
  <c r="BD228" i="86"/>
  <c r="K260" i="86" s="1"/>
  <c r="BC228" i="86"/>
  <c r="BB228" i="86"/>
  <c r="BA228" i="86"/>
  <c r="AS228" i="86"/>
  <c r="BG227" i="86"/>
  <c r="BF227" i="86"/>
  <c r="Q259" i="86" s="1"/>
  <c r="BE227" i="86"/>
  <c r="N259" i="86" s="1"/>
  <c r="BD227" i="86"/>
  <c r="K259" i="86" s="1"/>
  <c r="BC227" i="86"/>
  <c r="H259" i="86" s="1"/>
  <c r="BB227" i="86"/>
  <c r="E259" i="86" s="1"/>
  <c r="BA227" i="86"/>
  <c r="AS227" i="86"/>
  <c r="BG226" i="86"/>
  <c r="BF226" i="86"/>
  <c r="Q258" i="86" s="1"/>
  <c r="BE226" i="86"/>
  <c r="BD226" i="86"/>
  <c r="BK226" i="86" s="1"/>
  <c r="BC226" i="86"/>
  <c r="H258" i="86" s="1"/>
  <c r="BB226" i="86"/>
  <c r="E258" i="86" s="1"/>
  <c r="BA226" i="86"/>
  <c r="AS226" i="86"/>
  <c r="BG225" i="86"/>
  <c r="BF225" i="86"/>
  <c r="BE225" i="86"/>
  <c r="BL225" i="86" s="1"/>
  <c r="BD225" i="86"/>
  <c r="BC225" i="86"/>
  <c r="H257" i="86" s="1"/>
  <c r="BB225" i="86"/>
  <c r="E257" i="86" s="1"/>
  <c r="BA225" i="86"/>
  <c r="AS225" i="86"/>
  <c r="BG224" i="86"/>
  <c r="BF224" i="86"/>
  <c r="BE224" i="86"/>
  <c r="BD224" i="86"/>
  <c r="BK224" i="86" s="1"/>
  <c r="BC224" i="86"/>
  <c r="H256" i="86" s="1"/>
  <c r="BB224" i="86"/>
  <c r="E256" i="86" s="1"/>
  <c r="BA224" i="86"/>
  <c r="AS224" i="86"/>
  <c r="BG223" i="86"/>
  <c r="BF223" i="86"/>
  <c r="Q255" i="86" s="1"/>
  <c r="BE223" i="86"/>
  <c r="N255" i="86" s="1"/>
  <c r="BD223" i="86"/>
  <c r="K255" i="86" s="1"/>
  <c r="BC223" i="86"/>
  <c r="H255" i="86" s="1"/>
  <c r="BB223" i="86"/>
  <c r="BA223" i="86"/>
  <c r="AS223" i="86"/>
  <c r="BG222" i="86"/>
  <c r="BF222" i="86"/>
  <c r="Q254" i="86" s="1"/>
  <c r="BE222" i="86"/>
  <c r="N254" i="86" s="1"/>
  <c r="BD222" i="86"/>
  <c r="K254" i="86" s="1"/>
  <c r="BC222" i="86"/>
  <c r="BB222" i="86"/>
  <c r="BA222" i="86"/>
  <c r="AS222" i="86"/>
  <c r="BG221" i="86"/>
  <c r="BF221" i="86"/>
  <c r="Q253" i="86" s="1"/>
  <c r="BE221" i="86"/>
  <c r="N253" i="86" s="1"/>
  <c r="BD221" i="86"/>
  <c r="BK221" i="86" s="1"/>
  <c r="BC221" i="86"/>
  <c r="BB221" i="86"/>
  <c r="BI221" i="86" s="1"/>
  <c r="BA221" i="86"/>
  <c r="AS221" i="86"/>
  <c r="BG220" i="86"/>
  <c r="BF220" i="86"/>
  <c r="Q252" i="86" s="1"/>
  <c r="BE220" i="86"/>
  <c r="BD220" i="86"/>
  <c r="K252" i="86" s="1"/>
  <c r="BC220" i="86"/>
  <c r="H252" i="86" s="1"/>
  <c r="BB220" i="86"/>
  <c r="E252" i="86" s="1"/>
  <c r="BA220" i="86"/>
  <c r="AS220" i="86"/>
  <c r="BG219" i="86"/>
  <c r="BF219" i="86"/>
  <c r="BE219" i="86"/>
  <c r="BD219" i="86"/>
  <c r="K251" i="86" s="1"/>
  <c r="BC219" i="86"/>
  <c r="H251" i="86" s="1"/>
  <c r="BB219" i="86"/>
  <c r="E251" i="86" s="1"/>
  <c r="BA219" i="86"/>
  <c r="AS219" i="86"/>
  <c r="J219" i="86"/>
  <c r="BG218" i="86"/>
  <c r="BF218" i="86"/>
  <c r="BE218" i="86"/>
  <c r="BL218" i="86" s="1"/>
  <c r="BD218" i="86"/>
  <c r="K250" i="86" s="1"/>
  <c r="BC218" i="86"/>
  <c r="H250" i="86" s="1"/>
  <c r="BB218" i="86"/>
  <c r="BI218" i="86" s="1"/>
  <c r="BA218" i="86"/>
  <c r="AS218" i="86"/>
  <c r="BG217" i="86"/>
  <c r="BF217" i="86"/>
  <c r="Q249" i="86" s="1"/>
  <c r="BE217" i="86"/>
  <c r="N249" i="86" s="1"/>
  <c r="BD217" i="86"/>
  <c r="K249" i="86" s="1"/>
  <c r="BC217" i="86"/>
  <c r="BB217" i="86"/>
  <c r="E249" i="86" s="1"/>
  <c r="BA217" i="86"/>
  <c r="AS217" i="86"/>
  <c r="BG216" i="86"/>
  <c r="BF216" i="86"/>
  <c r="BE216" i="86"/>
  <c r="BD216" i="86"/>
  <c r="BC216" i="86"/>
  <c r="H248" i="86" s="1"/>
  <c r="BB216" i="86"/>
  <c r="E248" i="86" s="1"/>
  <c r="BA216" i="86"/>
  <c r="AS216" i="86"/>
  <c r="BG215" i="86"/>
  <c r="BF215" i="86"/>
  <c r="BE215" i="86"/>
  <c r="BL215" i="86" s="1"/>
  <c r="BD215" i="86"/>
  <c r="K247" i="86" s="1"/>
  <c r="BC215" i="86"/>
  <c r="H247" i="86" s="1"/>
  <c r="BB215" i="86"/>
  <c r="E247" i="86" s="1"/>
  <c r="BA215" i="86"/>
  <c r="AS215" i="86"/>
  <c r="BG214" i="86"/>
  <c r="BF214" i="86"/>
  <c r="BE214" i="86"/>
  <c r="N246" i="86" s="1"/>
  <c r="BD214" i="86"/>
  <c r="K246" i="86" s="1"/>
  <c r="BC214" i="86"/>
  <c r="H246" i="86" s="1"/>
  <c r="BB214" i="86"/>
  <c r="BI214" i="86" s="1"/>
  <c r="BA214" i="86"/>
  <c r="AS214" i="86"/>
  <c r="AG214" i="86"/>
  <c r="BG213" i="86"/>
  <c r="BF213" i="86"/>
  <c r="Q245" i="86" s="1"/>
  <c r="BE213" i="86"/>
  <c r="BD213" i="86"/>
  <c r="BC213" i="86"/>
  <c r="BB213" i="86"/>
  <c r="BA213" i="86"/>
  <c r="AS213" i="86"/>
  <c r="BG212" i="86"/>
  <c r="BF212" i="86"/>
  <c r="BE212" i="86"/>
  <c r="BD212" i="86"/>
  <c r="BK212" i="86" s="1"/>
  <c r="BC212" i="86"/>
  <c r="BJ212" i="86" s="1"/>
  <c r="BB212" i="86"/>
  <c r="BA212" i="86"/>
  <c r="AS212" i="86"/>
  <c r="BG211" i="86"/>
  <c r="BF211" i="86"/>
  <c r="BE211" i="86"/>
  <c r="BD211" i="86"/>
  <c r="BC211" i="86"/>
  <c r="BB211" i="86"/>
  <c r="E243" i="86" s="1"/>
  <c r="BA211" i="86"/>
  <c r="AS211" i="86"/>
  <c r="BG210" i="86"/>
  <c r="BF210" i="86"/>
  <c r="BE210" i="86"/>
  <c r="BL210" i="86" s="1"/>
  <c r="BD210" i="86"/>
  <c r="BK210" i="86" s="1"/>
  <c r="BC210" i="86"/>
  <c r="H242" i="86" s="1"/>
  <c r="BB210" i="86"/>
  <c r="BI210" i="86" s="1"/>
  <c r="BA210" i="86"/>
  <c r="AS210" i="86"/>
  <c r="BG209" i="86"/>
  <c r="BF209" i="86"/>
  <c r="BE209" i="86"/>
  <c r="BD209" i="86"/>
  <c r="K241" i="86" s="1"/>
  <c r="BC209" i="86"/>
  <c r="BB209" i="86"/>
  <c r="BA209" i="86"/>
  <c r="AS209" i="86"/>
  <c r="BG208" i="86"/>
  <c r="BF208" i="86"/>
  <c r="BE208" i="86"/>
  <c r="N240" i="86" s="1"/>
  <c r="BD208" i="86"/>
  <c r="BC208" i="86"/>
  <c r="BB208" i="86"/>
  <c r="BA208" i="86"/>
  <c r="AS208" i="86"/>
  <c r="BG207" i="86"/>
  <c r="BF207" i="86"/>
  <c r="Q239" i="86" s="1"/>
  <c r="BE207" i="86"/>
  <c r="BD207" i="86"/>
  <c r="BC207" i="86"/>
  <c r="BB207" i="86"/>
  <c r="BA207" i="86"/>
  <c r="AS207" i="86"/>
  <c r="BG206" i="86"/>
  <c r="BF206" i="86"/>
  <c r="BE206" i="86"/>
  <c r="BD206" i="86"/>
  <c r="BK206" i="86" s="1"/>
  <c r="BC206" i="86"/>
  <c r="BJ206" i="86" s="1"/>
  <c r="BB206" i="86"/>
  <c r="BA206" i="86"/>
  <c r="AS206" i="86"/>
  <c r="BG205" i="86"/>
  <c r="BF205" i="86"/>
  <c r="BE205" i="86"/>
  <c r="BD205" i="86"/>
  <c r="BC205" i="86"/>
  <c r="BB205" i="86"/>
  <c r="E237" i="86" s="1"/>
  <c r="BA205" i="86"/>
  <c r="AS205" i="86"/>
  <c r="BG204" i="86"/>
  <c r="BF204" i="86"/>
  <c r="BE204" i="86"/>
  <c r="BL204" i="86" s="1"/>
  <c r="BD204" i="86"/>
  <c r="BK204" i="86" s="1"/>
  <c r="BC204" i="86"/>
  <c r="H236" i="86" s="1"/>
  <c r="BB204" i="86"/>
  <c r="BI204" i="86" s="1"/>
  <c r="BA204" i="86"/>
  <c r="AS204" i="86"/>
  <c r="BG203" i="86"/>
  <c r="BF203" i="86"/>
  <c r="BE203" i="86"/>
  <c r="BD203" i="86"/>
  <c r="K235" i="86" s="1"/>
  <c r="BC203" i="86"/>
  <c r="BB203" i="86"/>
  <c r="BA203" i="86"/>
  <c r="AS203" i="86"/>
  <c r="BG202" i="86"/>
  <c r="BF202" i="86"/>
  <c r="BE202" i="86"/>
  <c r="N234" i="86" s="1"/>
  <c r="BD202" i="86"/>
  <c r="BC202" i="86"/>
  <c r="BB202" i="86"/>
  <c r="BA202" i="86"/>
  <c r="AS202" i="86"/>
  <c r="BG201" i="86"/>
  <c r="BF201" i="86"/>
  <c r="Q233" i="86" s="1"/>
  <c r="BE201" i="86"/>
  <c r="BL201" i="86" s="1"/>
  <c r="BD201" i="86"/>
  <c r="BC201" i="86"/>
  <c r="BB201" i="86"/>
  <c r="BA201" i="86"/>
  <c r="AS201" i="86"/>
  <c r="BG200" i="86"/>
  <c r="BF200" i="86"/>
  <c r="BE200" i="86"/>
  <c r="BD200" i="86"/>
  <c r="BK200" i="86" s="1"/>
  <c r="BC200" i="86"/>
  <c r="BJ200" i="86" s="1"/>
  <c r="BB200" i="86"/>
  <c r="BA200" i="86"/>
  <c r="AS200" i="86"/>
  <c r="BG199" i="86"/>
  <c r="BF199" i="86"/>
  <c r="BE199" i="86"/>
  <c r="BD199" i="86"/>
  <c r="BC199" i="86"/>
  <c r="BB199" i="86"/>
  <c r="E231" i="86" s="1"/>
  <c r="BA199" i="86"/>
  <c r="AS199" i="86"/>
  <c r="BG198" i="86"/>
  <c r="BF198" i="86"/>
  <c r="BE198" i="86"/>
  <c r="BL198" i="86" s="1"/>
  <c r="BD198" i="86"/>
  <c r="BK198" i="86" s="1"/>
  <c r="BC198" i="86"/>
  <c r="H230" i="86" s="1"/>
  <c r="BB198" i="86"/>
  <c r="BI198" i="86" s="1"/>
  <c r="BA198" i="86"/>
  <c r="AS198" i="86"/>
  <c r="BG197" i="86"/>
  <c r="BF197" i="86"/>
  <c r="BE197" i="86"/>
  <c r="BD197" i="86"/>
  <c r="K229" i="86" s="1"/>
  <c r="BC197" i="86"/>
  <c r="BB197" i="86"/>
  <c r="BA197" i="86"/>
  <c r="AS197" i="86"/>
  <c r="BG196" i="86"/>
  <c r="BF196" i="86"/>
  <c r="BE196" i="86"/>
  <c r="N228" i="86" s="1"/>
  <c r="BD196" i="86"/>
  <c r="BC196" i="86"/>
  <c r="BB196" i="86"/>
  <c r="BA196" i="86"/>
  <c r="AS196" i="86"/>
  <c r="BG195" i="86"/>
  <c r="BF195" i="86"/>
  <c r="Q227" i="86" s="1"/>
  <c r="BE195" i="86"/>
  <c r="BL195" i="86" s="1"/>
  <c r="BD195" i="86"/>
  <c r="BC195" i="86"/>
  <c r="BB195" i="86"/>
  <c r="BA195" i="86"/>
  <c r="AS195" i="86"/>
  <c r="BG194" i="86"/>
  <c r="BF194" i="86"/>
  <c r="BE194" i="86"/>
  <c r="BD194" i="86"/>
  <c r="BK194" i="86" s="1"/>
  <c r="BC194" i="86"/>
  <c r="BJ194" i="86" s="1"/>
  <c r="BB194" i="86"/>
  <c r="BA194" i="86"/>
  <c r="AS194" i="86"/>
  <c r="BG193" i="86"/>
  <c r="BF193" i="86"/>
  <c r="BE193" i="86"/>
  <c r="BD193" i="86"/>
  <c r="BC193" i="86"/>
  <c r="BB193" i="86"/>
  <c r="E225" i="86" s="1"/>
  <c r="BA193" i="86"/>
  <c r="AS193" i="86"/>
  <c r="BG192" i="86"/>
  <c r="BF192" i="86"/>
  <c r="BE192" i="86"/>
  <c r="BL192" i="86" s="1"/>
  <c r="BD192" i="86"/>
  <c r="BK192" i="86" s="1"/>
  <c r="BC192" i="86"/>
  <c r="H224" i="86" s="1"/>
  <c r="BB192" i="86"/>
  <c r="BI192" i="86" s="1"/>
  <c r="BA192" i="86"/>
  <c r="AS192" i="86"/>
  <c r="BG191" i="86"/>
  <c r="BF191" i="86"/>
  <c r="Q212" i="86" s="1"/>
  <c r="BE191" i="86"/>
  <c r="N212" i="86" s="1"/>
  <c r="BD191" i="86"/>
  <c r="K212" i="86" s="1"/>
  <c r="BC191" i="86"/>
  <c r="BB191" i="86"/>
  <c r="E212" i="86" s="1"/>
  <c r="BA191" i="86"/>
  <c r="AS191" i="86"/>
  <c r="BG190" i="86"/>
  <c r="BF190" i="86"/>
  <c r="Q211" i="86" s="1"/>
  <c r="BE190" i="86"/>
  <c r="N211" i="86" s="1"/>
  <c r="BD190" i="86"/>
  <c r="BC190" i="86"/>
  <c r="H211" i="86" s="1"/>
  <c r="BB190" i="86"/>
  <c r="E211" i="86" s="1"/>
  <c r="BA190" i="86"/>
  <c r="AS190" i="86"/>
  <c r="BG189" i="86"/>
  <c r="BF189" i="86"/>
  <c r="Q210" i="86" s="1"/>
  <c r="BE189" i="86"/>
  <c r="BD189" i="86"/>
  <c r="K210" i="86" s="1"/>
  <c r="BC189" i="86"/>
  <c r="H210" i="86" s="1"/>
  <c r="BB189" i="86"/>
  <c r="E210" i="86" s="1"/>
  <c r="BA189" i="86"/>
  <c r="AS189" i="86"/>
  <c r="BG188" i="86"/>
  <c r="BF188" i="86"/>
  <c r="BE188" i="86"/>
  <c r="N209" i="86" s="1"/>
  <c r="BD188" i="86"/>
  <c r="K209" i="86" s="1"/>
  <c r="BC188" i="86"/>
  <c r="H209" i="86" s="1"/>
  <c r="BB188" i="86"/>
  <c r="E209" i="86" s="1"/>
  <c r="BA188" i="86"/>
  <c r="AS188" i="86"/>
  <c r="BG187" i="86"/>
  <c r="BF187" i="86"/>
  <c r="Q208" i="86" s="1"/>
  <c r="BE187" i="86"/>
  <c r="N208" i="86" s="1"/>
  <c r="BD187" i="86"/>
  <c r="K208" i="86" s="1"/>
  <c r="BC187" i="86"/>
  <c r="H208" i="86" s="1"/>
  <c r="BB187" i="86"/>
  <c r="E208" i="86" s="1"/>
  <c r="BA187" i="86"/>
  <c r="AS187" i="86"/>
  <c r="BG186" i="86"/>
  <c r="BF186" i="86"/>
  <c r="Q207" i="86" s="1"/>
  <c r="BE186" i="86"/>
  <c r="N207" i="86" s="1"/>
  <c r="BD186" i="86"/>
  <c r="K207" i="86" s="1"/>
  <c r="BC186" i="86"/>
  <c r="H207" i="86" s="1"/>
  <c r="BB186" i="86"/>
  <c r="BI186" i="86" s="1"/>
  <c r="BA186" i="86"/>
  <c r="AS186" i="86"/>
  <c r="BG185" i="86"/>
  <c r="BF185" i="86"/>
  <c r="Q206" i="86" s="1"/>
  <c r="BE185" i="86"/>
  <c r="N206" i="86" s="1"/>
  <c r="BD185" i="86"/>
  <c r="K206" i="86" s="1"/>
  <c r="BC185" i="86"/>
  <c r="BB185" i="86"/>
  <c r="E206" i="86" s="1"/>
  <c r="BA185" i="86"/>
  <c r="AS185" i="86"/>
  <c r="BG184" i="86"/>
  <c r="BF184" i="86"/>
  <c r="Q205" i="86" s="1"/>
  <c r="BE184" i="86"/>
  <c r="N205" i="86" s="1"/>
  <c r="BD184" i="86"/>
  <c r="BC184" i="86"/>
  <c r="H205" i="86" s="1"/>
  <c r="BB184" i="86"/>
  <c r="E205" i="86" s="1"/>
  <c r="BA184" i="86"/>
  <c r="AS184" i="86"/>
  <c r="BG183" i="86"/>
  <c r="BF183" i="86"/>
  <c r="Q204" i="86" s="1"/>
  <c r="BE183" i="86"/>
  <c r="BD183" i="86"/>
  <c r="K204" i="86" s="1"/>
  <c r="BC183" i="86"/>
  <c r="H204" i="86" s="1"/>
  <c r="BB183" i="86"/>
  <c r="E204" i="86" s="1"/>
  <c r="BA183" i="86"/>
  <c r="AS183" i="86"/>
  <c r="BG182" i="86"/>
  <c r="BF182" i="86"/>
  <c r="BE182" i="86"/>
  <c r="N203" i="86" s="1"/>
  <c r="BD182" i="86"/>
  <c r="K203" i="86" s="1"/>
  <c r="BC182" i="86"/>
  <c r="H203" i="86" s="1"/>
  <c r="BB182" i="86"/>
  <c r="E203" i="86" s="1"/>
  <c r="BA182" i="86"/>
  <c r="AS182" i="86"/>
  <c r="BG181" i="86"/>
  <c r="BF181" i="86"/>
  <c r="Q202" i="86" s="1"/>
  <c r="BE181" i="86"/>
  <c r="N202" i="86" s="1"/>
  <c r="BD181" i="86"/>
  <c r="K202" i="86" s="1"/>
  <c r="BC181" i="86"/>
  <c r="H202" i="86" s="1"/>
  <c r="BB181" i="86"/>
  <c r="E202" i="86" s="1"/>
  <c r="BA181" i="86"/>
  <c r="AS181" i="86"/>
  <c r="BG180" i="86"/>
  <c r="BF180" i="86"/>
  <c r="Q201" i="86" s="1"/>
  <c r="BE180" i="86"/>
  <c r="N201" i="86" s="1"/>
  <c r="BD180" i="86"/>
  <c r="K201" i="86" s="1"/>
  <c r="BC180" i="86"/>
  <c r="H201" i="86" s="1"/>
  <c r="BB180" i="86"/>
  <c r="BI180" i="86" s="1"/>
  <c r="BA180" i="86"/>
  <c r="AS180" i="86"/>
  <c r="BG179" i="86"/>
  <c r="BF179" i="86"/>
  <c r="Q200" i="86" s="1"/>
  <c r="BE179" i="86"/>
  <c r="N200" i="86" s="1"/>
  <c r="BD179" i="86"/>
  <c r="K200" i="86" s="1"/>
  <c r="BC179" i="86"/>
  <c r="BB179" i="86"/>
  <c r="E200" i="86" s="1"/>
  <c r="BA179" i="86"/>
  <c r="AS179" i="86"/>
  <c r="BG178" i="86"/>
  <c r="BF178" i="86"/>
  <c r="Q199" i="86" s="1"/>
  <c r="BE178" i="86"/>
  <c r="N199" i="86" s="1"/>
  <c r="BD178" i="86"/>
  <c r="BC178" i="86"/>
  <c r="H199" i="86" s="1"/>
  <c r="BB178" i="86"/>
  <c r="E199" i="86" s="1"/>
  <c r="BA178" i="86"/>
  <c r="AS178" i="86"/>
  <c r="BG177" i="86"/>
  <c r="BF177" i="86"/>
  <c r="Q198" i="86" s="1"/>
  <c r="BE177" i="86"/>
  <c r="BD177" i="86"/>
  <c r="K198" i="86" s="1"/>
  <c r="BC177" i="86"/>
  <c r="H198" i="86" s="1"/>
  <c r="BB177" i="86"/>
  <c r="E198" i="86" s="1"/>
  <c r="BA177" i="86"/>
  <c r="AS177" i="86"/>
  <c r="BG176" i="86"/>
  <c r="BF176" i="86"/>
  <c r="BE176" i="86"/>
  <c r="N197" i="86" s="1"/>
  <c r="BD176" i="86"/>
  <c r="BC176" i="86"/>
  <c r="H197" i="86" s="1"/>
  <c r="BB176" i="86"/>
  <c r="E197" i="86" s="1"/>
  <c r="BA176" i="86"/>
  <c r="AS176" i="86"/>
  <c r="BG175" i="86"/>
  <c r="BF175" i="86"/>
  <c r="Q196" i="86" s="1"/>
  <c r="BE175" i="86"/>
  <c r="N196" i="86" s="1"/>
  <c r="BD175" i="86"/>
  <c r="K196" i="86" s="1"/>
  <c r="BC175" i="86"/>
  <c r="H196" i="86" s="1"/>
  <c r="BB175" i="86"/>
  <c r="E196" i="86" s="1"/>
  <c r="BA175" i="86"/>
  <c r="AS175" i="86"/>
  <c r="BG174" i="86"/>
  <c r="BF174" i="86"/>
  <c r="Q195" i="86" s="1"/>
  <c r="BE174" i="86"/>
  <c r="N195" i="86" s="1"/>
  <c r="BD174" i="86"/>
  <c r="K195" i="86" s="1"/>
  <c r="BC174" i="86"/>
  <c r="H195" i="86" s="1"/>
  <c r="BB174" i="86"/>
  <c r="BI174" i="86" s="1"/>
  <c r="BA174" i="86"/>
  <c r="AS174" i="86"/>
  <c r="BG173" i="86"/>
  <c r="BF173" i="86"/>
  <c r="Q194" i="86" s="1"/>
  <c r="BE173" i="86"/>
  <c r="N194" i="86" s="1"/>
  <c r="BD173" i="86"/>
  <c r="K194" i="86" s="1"/>
  <c r="BC173" i="86"/>
  <c r="BB173" i="86"/>
  <c r="E194" i="86" s="1"/>
  <c r="BA173" i="86"/>
  <c r="AS173" i="86"/>
  <c r="BG172" i="86"/>
  <c r="BF172" i="86"/>
  <c r="Q193" i="86" s="1"/>
  <c r="BE172" i="86"/>
  <c r="N193" i="86" s="1"/>
  <c r="BD172" i="86"/>
  <c r="BC172" i="86"/>
  <c r="H193" i="86" s="1"/>
  <c r="BB172" i="86"/>
  <c r="E193" i="86" s="1"/>
  <c r="BA172" i="86"/>
  <c r="AS172" i="86"/>
  <c r="BG171" i="86"/>
  <c r="BF171" i="86"/>
  <c r="Q192" i="86" s="1"/>
  <c r="BE171" i="86"/>
  <c r="BL171" i="86" s="1"/>
  <c r="BD171" i="86"/>
  <c r="K192" i="86" s="1"/>
  <c r="BC171" i="86"/>
  <c r="H192" i="86" s="1"/>
  <c r="BB171" i="86"/>
  <c r="E192" i="86" s="1"/>
  <c r="BA171" i="86"/>
  <c r="AS171" i="86"/>
  <c r="BG170" i="86"/>
  <c r="BF170" i="86"/>
  <c r="BE170" i="86"/>
  <c r="N191" i="86" s="1"/>
  <c r="BD170" i="86"/>
  <c r="K191" i="86" s="1"/>
  <c r="BC170" i="86"/>
  <c r="H191" i="86" s="1"/>
  <c r="BB170" i="86"/>
  <c r="E191" i="86" s="1"/>
  <c r="BA170" i="86"/>
  <c r="AS170" i="86"/>
  <c r="BG169" i="86"/>
  <c r="BF169" i="86"/>
  <c r="Q190" i="86" s="1"/>
  <c r="BE169" i="86"/>
  <c r="N190" i="86" s="1"/>
  <c r="BD169" i="86"/>
  <c r="K190" i="86" s="1"/>
  <c r="BC169" i="86"/>
  <c r="H190" i="86" s="1"/>
  <c r="BB169" i="86"/>
  <c r="E190" i="86" s="1"/>
  <c r="BA169" i="86"/>
  <c r="AS169" i="86"/>
  <c r="BG168" i="86"/>
  <c r="BF168" i="86"/>
  <c r="Q189" i="86" s="1"/>
  <c r="BE168" i="86"/>
  <c r="N189" i="86" s="1"/>
  <c r="BD168" i="86"/>
  <c r="K189" i="86" s="1"/>
  <c r="BC168" i="86"/>
  <c r="H189" i="86" s="1"/>
  <c r="BB168" i="86"/>
  <c r="E189" i="86" s="1"/>
  <c r="BA168" i="86"/>
  <c r="AS168" i="86"/>
  <c r="BG167" i="86"/>
  <c r="BF167" i="86"/>
  <c r="Q188" i="86" s="1"/>
  <c r="BE167" i="86"/>
  <c r="N188" i="86" s="1"/>
  <c r="BD167" i="86"/>
  <c r="K188" i="86" s="1"/>
  <c r="BC167" i="86"/>
  <c r="H188" i="86" s="1"/>
  <c r="BB167" i="86"/>
  <c r="E188" i="86" s="1"/>
  <c r="BA167" i="86"/>
  <c r="AS167" i="86"/>
  <c r="BG166" i="86"/>
  <c r="BF166" i="86"/>
  <c r="Q187" i="86" s="1"/>
  <c r="BE166" i="86"/>
  <c r="N187" i="86" s="1"/>
  <c r="BD166" i="86"/>
  <c r="K187" i="86" s="1"/>
  <c r="BC166" i="86"/>
  <c r="H187" i="86" s="1"/>
  <c r="BB166" i="86"/>
  <c r="E187" i="86" s="1"/>
  <c r="BA166" i="86"/>
  <c r="AS166" i="86"/>
  <c r="BG165" i="86"/>
  <c r="BF165" i="86"/>
  <c r="Q186" i="86" s="1"/>
  <c r="BE165" i="86"/>
  <c r="N186" i="86" s="1"/>
  <c r="BD165" i="86"/>
  <c r="K186" i="86" s="1"/>
  <c r="BC165" i="86"/>
  <c r="H186" i="86" s="1"/>
  <c r="BB165" i="86"/>
  <c r="E186" i="86" s="1"/>
  <c r="BA165" i="86"/>
  <c r="AS165" i="86"/>
  <c r="BG164" i="86"/>
  <c r="BF164" i="86"/>
  <c r="Q185" i="86" s="1"/>
  <c r="BE164" i="86"/>
  <c r="N185" i="86" s="1"/>
  <c r="BD164" i="86"/>
  <c r="K185" i="86" s="1"/>
  <c r="BC164" i="86"/>
  <c r="H185" i="86" s="1"/>
  <c r="BB164" i="86"/>
  <c r="E185" i="86" s="1"/>
  <c r="BA164" i="86"/>
  <c r="AS164" i="86"/>
  <c r="BG163" i="86"/>
  <c r="BF163" i="86"/>
  <c r="Q184" i="86" s="1"/>
  <c r="BE163" i="86"/>
  <c r="N184" i="86" s="1"/>
  <c r="BD163" i="86"/>
  <c r="K184" i="86" s="1"/>
  <c r="BC163" i="86"/>
  <c r="H184" i="86" s="1"/>
  <c r="BB163" i="86"/>
  <c r="E184" i="86" s="1"/>
  <c r="BA163" i="86"/>
  <c r="AS163" i="86"/>
  <c r="BG162" i="86"/>
  <c r="BF162" i="86"/>
  <c r="Q183" i="86" s="1"/>
  <c r="BE162" i="86"/>
  <c r="N183" i="86" s="1"/>
  <c r="BD162" i="86"/>
  <c r="K183" i="86" s="1"/>
  <c r="BC162" i="86"/>
  <c r="H183" i="86" s="1"/>
  <c r="BB162" i="86"/>
  <c r="E183" i="86" s="1"/>
  <c r="BA162" i="86"/>
  <c r="AS162" i="86"/>
  <c r="BG161" i="86"/>
  <c r="BF161" i="86"/>
  <c r="Q182" i="86" s="1"/>
  <c r="BE161" i="86"/>
  <c r="N182" i="86" s="1"/>
  <c r="BD161" i="86"/>
  <c r="K182" i="86" s="1"/>
  <c r="BC161" i="86"/>
  <c r="H182" i="86" s="1"/>
  <c r="BB161" i="86"/>
  <c r="E182" i="86" s="1"/>
  <c r="BA161" i="86"/>
  <c r="AS161" i="86"/>
  <c r="BG160" i="86"/>
  <c r="BF160" i="86"/>
  <c r="Q181" i="86" s="1"/>
  <c r="BE160" i="86"/>
  <c r="N181" i="86" s="1"/>
  <c r="BD160" i="86"/>
  <c r="K181" i="86" s="1"/>
  <c r="BC160" i="86"/>
  <c r="H181" i="86" s="1"/>
  <c r="BB160" i="86"/>
  <c r="E181" i="86" s="1"/>
  <c r="BA160" i="86"/>
  <c r="AS160" i="86"/>
  <c r="BG159" i="86"/>
  <c r="BF159" i="86"/>
  <c r="Q180" i="86" s="1"/>
  <c r="BE159" i="86"/>
  <c r="N180" i="86" s="1"/>
  <c r="BD159" i="86"/>
  <c r="K180" i="86" s="1"/>
  <c r="BC159" i="86"/>
  <c r="H180" i="86" s="1"/>
  <c r="BB159" i="86"/>
  <c r="E180" i="86" s="1"/>
  <c r="BA159" i="86"/>
  <c r="AS159" i="86"/>
  <c r="BG158" i="86"/>
  <c r="BF158" i="86"/>
  <c r="Q179" i="86" s="1"/>
  <c r="BE158" i="86"/>
  <c r="N179" i="86" s="1"/>
  <c r="BD158" i="86"/>
  <c r="K179" i="86" s="1"/>
  <c r="BC158" i="86"/>
  <c r="BB158" i="86"/>
  <c r="E179" i="86" s="1"/>
  <c r="BA158" i="86"/>
  <c r="AS158" i="86"/>
  <c r="BG157" i="86"/>
  <c r="BF157" i="86"/>
  <c r="Q178" i="86" s="1"/>
  <c r="BE157" i="86"/>
  <c r="N178" i="86" s="1"/>
  <c r="BD157" i="86"/>
  <c r="BC157" i="86"/>
  <c r="H178" i="86" s="1"/>
  <c r="BB157" i="86"/>
  <c r="E178" i="86" s="1"/>
  <c r="BA157" i="86"/>
  <c r="AS157" i="86"/>
  <c r="BG156" i="86"/>
  <c r="BF156" i="86"/>
  <c r="Q177" i="86" s="1"/>
  <c r="BE156" i="86"/>
  <c r="N177" i="86" s="1"/>
  <c r="BD156" i="86"/>
  <c r="K177" i="86" s="1"/>
  <c r="BC156" i="86"/>
  <c r="H177" i="86" s="1"/>
  <c r="BB156" i="86"/>
  <c r="E177" i="86" s="1"/>
  <c r="BA156" i="86"/>
  <c r="AS156" i="86"/>
  <c r="BG155" i="86"/>
  <c r="BF155" i="86"/>
  <c r="BE155" i="86"/>
  <c r="N176" i="86" s="1"/>
  <c r="BD155" i="86"/>
  <c r="K176" i="86" s="1"/>
  <c r="BC155" i="86"/>
  <c r="H176" i="86" s="1"/>
  <c r="BB155" i="86"/>
  <c r="E176" i="86" s="1"/>
  <c r="BA155" i="86"/>
  <c r="AS155" i="86"/>
  <c r="BG154" i="86"/>
  <c r="BF154" i="86"/>
  <c r="BE154" i="86"/>
  <c r="N175" i="86" s="1"/>
  <c r="BD154" i="86"/>
  <c r="K175" i="86" s="1"/>
  <c r="BC154" i="86"/>
  <c r="H175" i="86" s="1"/>
  <c r="BB154" i="86"/>
  <c r="E175" i="86" s="1"/>
  <c r="BA154" i="86"/>
  <c r="AS154" i="86"/>
  <c r="BG153" i="86"/>
  <c r="BF153" i="86"/>
  <c r="Q174" i="86" s="1"/>
  <c r="BE153" i="86"/>
  <c r="N174" i="86" s="1"/>
  <c r="BD153" i="86"/>
  <c r="K174" i="86" s="1"/>
  <c r="BC153" i="86"/>
  <c r="H174" i="86" s="1"/>
  <c r="BB153" i="86"/>
  <c r="BA153" i="86"/>
  <c r="AS153" i="86"/>
  <c r="BG152" i="86"/>
  <c r="BF152" i="86"/>
  <c r="Q173" i="86" s="1"/>
  <c r="BE152" i="86"/>
  <c r="N173" i="86" s="1"/>
  <c r="BD152" i="86"/>
  <c r="K173" i="86" s="1"/>
  <c r="BC152" i="86"/>
  <c r="BB152" i="86"/>
  <c r="BA152" i="86"/>
  <c r="AS152" i="86"/>
  <c r="BG151" i="86"/>
  <c r="BF151" i="86"/>
  <c r="Q172" i="86" s="1"/>
  <c r="BE151" i="86"/>
  <c r="N172" i="86" s="1"/>
  <c r="BD151" i="86"/>
  <c r="K172" i="86" s="1"/>
  <c r="BC151" i="86"/>
  <c r="H172" i="86" s="1"/>
  <c r="BB151" i="86"/>
  <c r="E172" i="86" s="1"/>
  <c r="BA151" i="86"/>
  <c r="AS151" i="86"/>
  <c r="BG150" i="86"/>
  <c r="BF150" i="86"/>
  <c r="Q171" i="86" s="1"/>
  <c r="BE150" i="86"/>
  <c r="N171" i="86" s="1"/>
  <c r="BD150" i="86"/>
  <c r="K171" i="86" s="1"/>
  <c r="BC150" i="86"/>
  <c r="H171" i="86" s="1"/>
  <c r="BB150" i="86"/>
  <c r="E171" i="86" s="1"/>
  <c r="BA150" i="86"/>
  <c r="AS150" i="86"/>
  <c r="BG149" i="86"/>
  <c r="BF149" i="86"/>
  <c r="Q170" i="86" s="1"/>
  <c r="BE149" i="86"/>
  <c r="N170" i="86" s="1"/>
  <c r="BD149" i="86"/>
  <c r="K170" i="86" s="1"/>
  <c r="BC149" i="86"/>
  <c r="H170" i="86" s="1"/>
  <c r="BB149" i="86"/>
  <c r="E170" i="86" s="1"/>
  <c r="BA149" i="86"/>
  <c r="AS149" i="86"/>
  <c r="BG148" i="86"/>
  <c r="BF148" i="86"/>
  <c r="Q169" i="86" s="1"/>
  <c r="BE148" i="86"/>
  <c r="N169" i="86" s="1"/>
  <c r="BD148" i="86"/>
  <c r="K169" i="86" s="1"/>
  <c r="BC148" i="86"/>
  <c r="BB148" i="86"/>
  <c r="E169" i="86" s="1"/>
  <c r="BA148" i="86"/>
  <c r="AS148" i="86"/>
  <c r="J148" i="86"/>
  <c r="BG147" i="86"/>
  <c r="BF147" i="86"/>
  <c r="BE147" i="86"/>
  <c r="N168" i="86" s="1"/>
  <c r="BD147" i="86"/>
  <c r="K168" i="86" s="1"/>
  <c r="BC147" i="86"/>
  <c r="H168" i="86" s="1"/>
  <c r="BB147" i="86"/>
  <c r="E168" i="86" s="1"/>
  <c r="BA147" i="86"/>
  <c r="AS147" i="86"/>
  <c r="BG146" i="86"/>
  <c r="BF146" i="86"/>
  <c r="Q167" i="86" s="1"/>
  <c r="BE146" i="86"/>
  <c r="BD146" i="86"/>
  <c r="BC146" i="86"/>
  <c r="BB146" i="86"/>
  <c r="E167" i="86" s="1"/>
  <c r="BA146" i="86"/>
  <c r="AS146" i="86"/>
  <c r="BG145" i="86"/>
  <c r="BF145" i="86"/>
  <c r="BE145" i="86"/>
  <c r="BD145" i="86"/>
  <c r="BC145" i="86"/>
  <c r="H166" i="86" s="1"/>
  <c r="BB145" i="86"/>
  <c r="E166" i="86" s="1"/>
  <c r="BA145" i="86"/>
  <c r="AS145" i="86"/>
  <c r="BG144" i="86"/>
  <c r="BF144" i="86"/>
  <c r="BE144" i="86"/>
  <c r="BL144" i="86" s="1"/>
  <c r="BD144" i="86"/>
  <c r="K165" i="86" s="1"/>
  <c r="BC144" i="86"/>
  <c r="H165" i="86" s="1"/>
  <c r="BB144" i="86"/>
  <c r="BI144" i="86" s="1"/>
  <c r="BA144" i="86"/>
  <c r="AS144" i="86"/>
  <c r="BG143" i="86"/>
  <c r="BF143" i="86"/>
  <c r="BE143" i="86"/>
  <c r="N164" i="86" s="1"/>
  <c r="BD143" i="86"/>
  <c r="K164" i="86" s="1"/>
  <c r="BC143" i="86"/>
  <c r="BB143" i="86"/>
  <c r="BA143" i="86"/>
  <c r="AS143" i="86"/>
  <c r="AG143" i="86"/>
  <c r="BG142" i="86"/>
  <c r="BF142" i="86"/>
  <c r="Q163" i="86" s="1"/>
  <c r="BE142" i="86"/>
  <c r="N163" i="86" s="1"/>
  <c r="BD142" i="86"/>
  <c r="K163" i="86" s="1"/>
  <c r="BC142" i="86"/>
  <c r="H163" i="86" s="1"/>
  <c r="BB142" i="86"/>
  <c r="E163" i="86" s="1"/>
  <c r="BA142" i="86"/>
  <c r="AS142" i="86"/>
  <c r="BG141" i="86"/>
  <c r="BF141" i="86"/>
  <c r="Q162" i="86" s="1"/>
  <c r="BE141" i="86"/>
  <c r="N162" i="86" s="1"/>
  <c r="BD141" i="86"/>
  <c r="K162" i="86" s="1"/>
  <c r="BC141" i="86"/>
  <c r="H162" i="86" s="1"/>
  <c r="BB141" i="86"/>
  <c r="E162" i="86" s="1"/>
  <c r="BA141" i="86"/>
  <c r="AS141" i="86"/>
  <c r="BG140" i="86"/>
  <c r="BF140" i="86"/>
  <c r="Q161" i="86" s="1"/>
  <c r="BE140" i="86"/>
  <c r="N161" i="86" s="1"/>
  <c r="BD140" i="86"/>
  <c r="K161" i="86" s="1"/>
  <c r="BC140" i="86"/>
  <c r="H161" i="86" s="1"/>
  <c r="BB140" i="86"/>
  <c r="E161" i="86" s="1"/>
  <c r="BA140" i="86"/>
  <c r="AS140" i="86"/>
  <c r="BG139" i="86"/>
  <c r="BF139" i="86"/>
  <c r="Q160" i="86" s="1"/>
  <c r="BE139" i="86"/>
  <c r="N160" i="86" s="1"/>
  <c r="BD139" i="86"/>
  <c r="K160" i="86" s="1"/>
  <c r="BC139" i="86"/>
  <c r="H160" i="86" s="1"/>
  <c r="BB139" i="86"/>
  <c r="E160" i="86" s="1"/>
  <c r="BA139" i="86"/>
  <c r="AS139" i="86"/>
  <c r="BG138" i="86"/>
  <c r="BF138" i="86"/>
  <c r="Q159" i="86" s="1"/>
  <c r="BE138" i="86"/>
  <c r="N159" i="86" s="1"/>
  <c r="BD138" i="86"/>
  <c r="K159" i="86" s="1"/>
  <c r="BC138" i="86"/>
  <c r="H159" i="86" s="1"/>
  <c r="BB138" i="86"/>
  <c r="E159" i="86" s="1"/>
  <c r="BA138" i="86"/>
  <c r="AS138" i="86"/>
  <c r="K138" i="86"/>
  <c r="BG137" i="86"/>
  <c r="BF137" i="86"/>
  <c r="Q158" i="86" s="1"/>
  <c r="BE137" i="86"/>
  <c r="N158" i="86" s="1"/>
  <c r="BD137" i="86"/>
  <c r="K158" i="86" s="1"/>
  <c r="BC137" i="86"/>
  <c r="H158" i="86" s="1"/>
  <c r="BB137" i="86"/>
  <c r="E158" i="86" s="1"/>
  <c r="BA137" i="86"/>
  <c r="AS137" i="86"/>
  <c r="BG136" i="86"/>
  <c r="BF136" i="86"/>
  <c r="Q157" i="86" s="1"/>
  <c r="BE136" i="86"/>
  <c r="N157" i="86" s="1"/>
  <c r="BD136" i="86"/>
  <c r="K157" i="86" s="1"/>
  <c r="BC136" i="86"/>
  <c r="H157" i="86" s="1"/>
  <c r="BB136" i="86"/>
  <c r="E157" i="86" s="1"/>
  <c r="BA136" i="86"/>
  <c r="AS136" i="86"/>
  <c r="BG135" i="86"/>
  <c r="BF135" i="86"/>
  <c r="Q156" i="86" s="1"/>
  <c r="BE135" i="86"/>
  <c r="N156" i="86" s="1"/>
  <c r="BD135" i="86"/>
  <c r="K156" i="86" s="1"/>
  <c r="BC135" i="86"/>
  <c r="H156" i="86" s="1"/>
  <c r="BB135" i="86"/>
  <c r="E156" i="86" s="1"/>
  <c r="BA135" i="86"/>
  <c r="AS135" i="86"/>
  <c r="BG134" i="86"/>
  <c r="BF134" i="86"/>
  <c r="Q155" i="86" s="1"/>
  <c r="BE134" i="86"/>
  <c r="N155" i="86" s="1"/>
  <c r="BD134" i="86"/>
  <c r="K155" i="86" s="1"/>
  <c r="BC134" i="86"/>
  <c r="H155" i="86" s="1"/>
  <c r="BB134" i="86"/>
  <c r="E155" i="86" s="1"/>
  <c r="BA134" i="86"/>
  <c r="AS134" i="86"/>
  <c r="BG133" i="86"/>
  <c r="BF133" i="86"/>
  <c r="Q154" i="86" s="1"/>
  <c r="BE133" i="86"/>
  <c r="N154" i="86" s="1"/>
  <c r="BD133" i="86"/>
  <c r="K154" i="86" s="1"/>
  <c r="BC133" i="86"/>
  <c r="H154" i="86" s="1"/>
  <c r="BB133" i="86"/>
  <c r="E154" i="86" s="1"/>
  <c r="BA133" i="86"/>
  <c r="AS133" i="86"/>
  <c r="H133" i="86"/>
  <c r="BG132" i="86"/>
  <c r="BF132" i="86"/>
  <c r="Q153" i="86" s="1"/>
  <c r="BE132" i="86"/>
  <c r="N153" i="86" s="1"/>
  <c r="BD132" i="86"/>
  <c r="K153" i="86" s="1"/>
  <c r="BC132" i="86"/>
  <c r="H153" i="86" s="1"/>
  <c r="BB132" i="86"/>
  <c r="E153" i="86" s="1"/>
  <c r="BA132" i="86"/>
  <c r="AS132" i="86"/>
  <c r="BG131" i="86"/>
  <c r="BF131" i="86"/>
  <c r="BE131" i="86"/>
  <c r="BD131" i="86"/>
  <c r="BC131" i="86"/>
  <c r="H141" i="86" s="1"/>
  <c r="BB131" i="86"/>
  <c r="E141" i="86" s="1"/>
  <c r="BA131" i="86"/>
  <c r="AS131" i="86"/>
  <c r="BG130" i="86"/>
  <c r="BF130" i="86"/>
  <c r="BE130" i="86"/>
  <c r="BL130" i="86" s="1"/>
  <c r="BD130" i="86"/>
  <c r="K140" i="86" s="1"/>
  <c r="BC130" i="86"/>
  <c r="H140" i="86" s="1"/>
  <c r="BB130" i="86"/>
  <c r="BA130" i="86"/>
  <c r="AS130" i="86"/>
  <c r="BG129" i="86"/>
  <c r="BF129" i="86"/>
  <c r="BE129" i="86"/>
  <c r="N139" i="86" s="1"/>
  <c r="BD129" i="86"/>
  <c r="K139" i="86" s="1"/>
  <c r="BC129" i="86"/>
  <c r="BB129" i="86"/>
  <c r="BA129" i="86"/>
  <c r="AS129" i="86"/>
  <c r="BG128" i="86"/>
  <c r="BF128" i="86"/>
  <c r="Q138" i="86" s="1"/>
  <c r="BE128" i="86"/>
  <c r="N138" i="86" s="1"/>
  <c r="BD128" i="86"/>
  <c r="BC128" i="86"/>
  <c r="BB128" i="86"/>
  <c r="BA128" i="86"/>
  <c r="AS128" i="86"/>
  <c r="BG127" i="86"/>
  <c r="BF127" i="86"/>
  <c r="Q137" i="86" s="1"/>
  <c r="BE127" i="86"/>
  <c r="BD127" i="86"/>
  <c r="BC127" i="86"/>
  <c r="BB127" i="86"/>
  <c r="BA127" i="86"/>
  <c r="AS127" i="86"/>
  <c r="BG126" i="86"/>
  <c r="BF126" i="86"/>
  <c r="BE126" i="86"/>
  <c r="BD126" i="86"/>
  <c r="BC126" i="86"/>
  <c r="BB126" i="86"/>
  <c r="E136" i="86" s="1"/>
  <c r="BA126" i="86"/>
  <c r="AS126" i="86"/>
  <c r="BG125" i="86"/>
  <c r="BF125" i="86"/>
  <c r="BE125" i="86"/>
  <c r="BD125" i="86"/>
  <c r="BC125" i="86"/>
  <c r="H135" i="86" s="1"/>
  <c r="BB125" i="86"/>
  <c r="E135" i="86" s="1"/>
  <c r="BA125" i="86"/>
  <c r="AS125" i="86"/>
  <c r="BG124" i="86"/>
  <c r="BF124" i="86"/>
  <c r="BE124" i="86"/>
  <c r="BD124" i="86"/>
  <c r="K134" i="86" s="1"/>
  <c r="BC124" i="86"/>
  <c r="H134" i="86" s="1"/>
  <c r="BB124" i="86"/>
  <c r="BA124" i="86"/>
  <c r="AS124" i="86"/>
  <c r="BG123" i="86"/>
  <c r="BF123" i="86"/>
  <c r="BE123" i="86"/>
  <c r="N133" i="86" s="1"/>
  <c r="BD123" i="86"/>
  <c r="K133" i="86" s="1"/>
  <c r="BC123" i="86"/>
  <c r="BB123" i="86"/>
  <c r="BA123" i="86"/>
  <c r="AS123" i="86"/>
  <c r="BG122" i="86"/>
  <c r="BF122" i="86"/>
  <c r="Q132" i="86" s="1"/>
  <c r="BE122" i="86"/>
  <c r="N132" i="86" s="1"/>
  <c r="BD122" i="86"/>
  <c r="BC122" i="86"/>
  <c r="BB122" i="86"/>
  <c r="BI122" i="86" s="1"/>
  <c r="BA122" i="86"/>
  <c r="AS122" i="86"/>
  <c r="BG121" i="86"/>
  <c r="BF121" i="86"/>
  <c r="Q131" i="86" s="1"/>
  <c r="BE121" i="86"/>
  <c r="BD121" i="86"/>
  <c r="BC121" i="86"/>
  <c r="BB121" i="86"/>
  <c r="BA121" i="86"/>
  <c r="AS121" i="86"/>
  <c r="BG120" i="86"/>
  <c r="BF120" i="86"/>
  <c r="BE120" i="86"/>
  <c r="BD120" i="86"/>
  <c r="BC120" i="86"/>
  <c r="BB120" i="86"/>
  <c r="E130" i="86" s="1"/>
  <c r="BA120" i="86"/>
  <c r="AS120" i="86"/>
  <c r="BG119" i="86"/>
  <c r="BF119" i="86"/>
  <c r="BE119" i="86"/>
  <c r="BD119" i="86"/>
  <c r="BC119" i="86"/>
  <c r="H129" i="86" s="1"/>
  <c r="BB119" i="86"/>
  <c r="E129" i="86" s="1"/>
  <c r="BA119" i="86"/>
  <c r="AS119" i="86"/>
  <c r="BG118" i="86"/>
  <c r="BF118" i="86"/>
  <c r="BE118" i="86"/>
  <c r="BL118" i="86" s="1"/>
  <c r="BD118" i="86"/>
  <c r="K128" i="86" s="1"/>
  <c r="BC118" i="86"/>
  <c r="H128" i="86" s="1"/>
  <c r="BB118" i="86"/>
  <c r="BI118" i="86" s="1"/>
  <c r="BA118" i="86"/>
  <c r="AS118" i="86"/>
  <c r="BG117" i="86"/>
  <c r="BF117" i="86"/>
  <c r="BE117" i="86"/>
  <c r="N127" i="86" s="1"/>
  <c r="BD117" i="86"/>
  <c r="K127" i="86" s="1"/>
  <c r="BC117" i="86"/>
  <c r="BB117" i="86"/>
  <c r="BA117" i="86"/>
  <c r="AS117" i="86"/>
  <c r="BG116" i="86"/>
  <c r="BF116" i="86"/>
  <c r="Q126" i="86" s="1"/>
  <c r="BE116" i="86"/>
  <c r="N126" i="86" s="1"/>
  <c r="BD116" i="86"/>
  <c r="BC116" i="86"/>
  <c r="BB116" i="86"/>
  <c r="BA116" i="86"/>
  <c r="AS116" i="86"/>
  <c r="BG115" i="86"/>
  <c r="BF115" i="86"/>
  <c r="Q125" i="86" s="1"/>
  <c r="BE115" i="86"/>
  <c r="BD115" i="86"/>
  <c r="BC115" i="86"/>
  <c r="BB115" i="86"/>
  <c r="BA115" i="86"/>
  <c r="AS115" i="86"/>
  <c r="BG114" i="86"/>
  <c r="BF114" i="86"/>
  <c r="BE114" i="86"/>
  <c r="BL114" i="86" s="1"/>
  <c r="BD114" i="86"/>
  <c r="BC114" i="86"/>
  <c r="BJ114" i="86" s="1"/>
  <c r="BB114" i="86"/>
  <c r="E124" i="86" s="1"/>
  <c r="BA114" i="86"/>
  <c r="AS114" i="86"/>
  <c r="BG113" i="86"/>
  <c r="BF113" i="86"/>
  <c r="BE113" i="86"/>
  <c r="BD113" i="86"/>
  <c r="BC113" i="86"/>
  <c r="H123" i="86" s="1"/>
  <c r="BB113" i="86"/>
  <c r="E123" i="86" s="1"/>
  <c r="BA113" i="86"/>
  <c r="AS113" i="86"/>
  <c r="BG112" i="86"/>
  <c r="BF112" i="86"/>
  <c r="BE112" i="86"/>
  <c r="BL112" i="86" s="1"/>
  <c r="BD112" i="86"/>
  <c r="K122" i="86" s="1"/>
  <c r="BC112" i="86"/>
  <c r="H122" i="86" s="1"/>
  <c r="BB112" i="86"/>
  <c r="BI112" i="86" s="1"/>
  <c r="BA112" i="86"/>
  <c r="AS112" i="86"/>
  <c r="BG111" i="86"/>
  <c r="BF111" i="86"/>
  <c r="BE111" i="86"/>
  <c r="N121" i="86" s="1"/>
  <c r="BD111" i="86"/>
  <c r="K121" i="86" s="1"/>
  <c r="BC111" i="86"/>
  <c r="BB111" i="86"/>
  <c r="BA111" i="86"/>
  <c r="AS111" i="86"/>
  <c r="BG110" i="86"/>
  <c r="BF110" i="86"/>
  <c r="Q120" i="86" s="1"/>
  <c r="BE110" i="86"/>
  <c r="N120" i="86" s="1"/>
  <c r="BD110" i="86"/>
  <c r="BC110" i="86"/>
  <c r="BB110" i="86"/>
  <c r="BI110" i="86" s="1"/>
  <c r="BA110" i="86"/>
  <c r="AS110" i="86"/>
  <c r="BG109" i="86"/>
  <c r="BF109" i="86"/>
  <c r="Q119" i="86" s="1"/>
  <c r="BE109" i="86"/>
  <c r="BD109" i="86"/>
  <c r="BC109" i="86"/>
  <c r="BB109" i="86"/>
  <c r="BA109" i="86"/>
  <c r="AS109" i="86"/>
  <c r="BG108" i="86"/>
  <c r="BF108" i="86"/>
  <c r="BE108" i="86"/>
  <c r="BD108" i="86"/>
  <c r="BC108" i="86"/>
  <c r="BJ108" i="86" s="1"/>
  <c r="BB108" i="86"/>
  <c r="E118" i="86" s="1"/>
  <c r="BA108" i="86"/>
  <c r="AS108" i="86"/>
  <c r="BG107" i="86"/>
  <c r="BF107" i="86"/>
  <c r="BE107" i="86"/>
  <c r="BD107" i="86"/>
  <c r="BC107" i="86"/>
  <c r="H117" i="86" s="1"/>
  <c r="BB107" i="86"/>
  <c r="E117" i="86" s="1"/>
  <c r="BA107" i="86"/>
  <c r="AS107" i="86"/>
  <c r="BG106" i="86"/>
  <c r="BF106" i="86"/>
  <c r="BE106" i="86"/>
  <c r="BD106" i="86"/>
  <c r="K116" i="86" s="1"/>
  <c r="BC106" i="86"/>
  <c r="H116" i="86" s="1"/>
  <c r="BB106" i="86"/>
  <c r="BA106" i="86"/>
  <c r="AS106" i="86"/>
  <c r="BG105" i="86"/>
  <c r="BF105" i="86"/>
  <c r="BE105" i="86"/>
  <c r="N115" i="86" s="1"/>
  <c r="BD105" i="86"/>
  <c r="K115" i="86" s="1"/>
  <c r="BC105" i="86"/>
  <c r="BB105" i="86"/>
  <c r="BA105" i="86"/>
  <c r="AS105" i="86"/>
  <c r="BG104" i="86"/>
  <c r="BF104" i="86"/>
  <c r="Q114" i="86" s="1"/>
  <c r="BE104" i="86"/>
  <c r="N114" i="86" s="1"/>
  <c r="BD104" i="86"/>
  <c r="BC104" i="86"/>
  <c r="BB104" i="86"/>
  <c r="BA104" i="86"/>
  <c r="AS104" i="86"/>
  <c r="BG103" i="86"/>
  <c r="BF103" i="86"/>
  <c r="Q113" i="86" s="1"/>
  <c r="BE103" i="86"/>
  <c r="BD103" i="86"/>
  <c r="BC103" i="86"/>
  <c r="BB103" i="86"/>
  <c r="BA103" i="86"/>
  <c r="AS103" i="86"/>
  <c r="BG102" i="86"/>
  <c r="BF102" i="86"/>
  <c r="BE102" i="86"/>
  <c r="BL102" i="86" s="1"/>
  <c r="BD102" i="86"/>
  <c r="BC102" i="86"/>
  <c r="BJ102" i="86" s="1"/>
  <c r="BB102" i="86"/>
  <c r="E112" i="86" s="1"/>
  <c r="BA102" i="86"/>
  <c r="AS102" i="86"/>
  <c r="BG101" i="86"/>
  <c r="BF101" i="86"/>
  <c r="BE101" i="86"/>
  <c r="BD101" i="86"/>
  <c r="BC101" i="86"/>
  <c r="H111" i="86" s="1"/>
  <c r="BB101" i="86"/>
  <c r="E111" i="86" s="1"/>
  <c r="BA101" i="86"/>
  <c r="AS101" i="86"/>
  <c r="BG100" i="86"/>
  <c r="BF100" i="86"/>
  <c r="BE100" i="86"/>
  <c r="BD100" i="86"/>
  <c r="K110" i="86" s="1"/>
  <c r="BC100" i="86"/>
  <c r="H110" i="86" s="1"/>
  <c r="BB100" i="86"/>
  <c r="BI100" i="86" s="1"/>
  <c r="BA100" i="86"/>
  <c r="AS100" i="86"/>
  <c r="BG99" i="86"/>
  <c r="BF99" i="86"/>
  <c r="BE99" i="86"/>
  <c r="N109" i="86" s="1"/>
  <c r="BD99" i="86"/>
  <c r="K109" i="86" s="1"/>
  <c r="BC99" i="86"/>
  <c r="BB99" i="86"/>
  <c r="BA99" i="86"/>
  <c r="AS99" i="86"/>
  <c r="BG98" i="86"/>
  <c r="BF98" i="86"/>
  <c r="Q108" i="86" s="1"/>
  <c r="BE98" i="86"/>
  <c r="N108" i="86" s="1"/>
  <c r="BD98" i="86"/>
  <c r="BC98" i="86"/>
  <c r="BB98" i="86"/>
  <c r="BA98" i="86"/>
  <c r="AS98" i="86"/>
  <c r="BG97" i="86"/>
  <c r="BF97" i="86"/>
  <c r="Q107" i="86" s="1"/>
  <c r="BE97" i="86"/>
  <c r="BD97" i="86"/>
  <c r="BC97" i="86"/>
  <c r="BB97" i="86"/>
  <c r="BA97" i="86"/>
  <c r="AS97" i="86"/>
  <c r="BG96" i="86"/>
  <c r="BF96" i="86"/>
  <c r="BE96" i="86"/>
  <c r="BL96" i="86" s="1"/>
  <c r="BD96" i="86"/>
  <c r="BC96" i="86"/>
  <c r="BJ96" i="86" s="1"/>
  <c r="BB96" i="86"/>
  <c r="E106" i="86" s="1"/>
  <c r="BA96" i="86"/>
  <c r="AS96" i="86"/>
  <c r="BG95" i="86"/>
  <c r="BF95" i="86"/>
  <c r="BE95" i="86"/>
  <c r="BD95" i="86"/>
  <c r="BC95" i="86"/>
  <c r="H105" i="86" s="1"/>
  <c r="BB95" i="86"/>
  <c r="E105" i="86" s="1"/>
  <c r="BA95" i="86"/>
  <c r="AS95" i="86"/>
  <c r="BG94" i="86"/>
  <c r="BF94" i="86"/>
  <c r="BE94" i="86"/>
  <c r="BD94" i="86"/>
  <c r="K104" i="86" s="1"/>
  <c r="BC94" i="86"/>
  <c r="H104" i="86" s="1"/>
  <c r="BB94" i="86"/>
  <c r="BI94" i="86" s="1"/>
  <c r="BA94" i="86"/>
  <c r="AS94" i="86"/>
  <c r="BG93" i="86"/>
  <c r="BF93" i="86"/>
  <c r="BE93" i="86"/>
  <c r="N103" i="86" s="1"/>
  <c r="BD93" i="86"/>
  <c r="K103" i="86" s="1"/>
  <c r="BC93" i="86"/>
  <c r="BB93" i="86"/>
  <c r="BA93" i="86"/>
  <c r="AS93" i="86"/>
  <c r="BG92" i="86"/>
  <c r="BF92" i="86"/>
  <c r="Q102" i="86" s="1"/>
  <c r="BE92" i="86"/>
  <c r="N102" i="86" s="1"/>
  <c r="BD92" i="86"/>
  <c r="BC92" i="86"/>
  <c r="BB92" i="86"/>
  <c r="BA92" i="86"/>
  <c r="AS92" i="86"/>
  <c r="BG91" i="86"/>
  <c r="BF91" i="86"/>
  <c r="Q101" i="86" s="1"/>
  <c r="BE91" i="86"/>
  <c r="BD91" i="86"/>
  <c r="BC91" i="86"/>
  <c r="BB91" i="86"/>
  <c r="BA91" i="86"/>
  <c r="AS91" i="86"/>
  <c r="BG90" i="86"/>
  <c r="BF90" i="86"/>
  <c r="BE90" i="86"/>
  <c r="BL90" i="86" s="1"/>
  <c r="BD90" i="86"/>
  <c r="BC90" i="86"/>
  <c r="BB90" i="86"/>
  <c r="E100" i="86" s="1"/>
  <c r="BA90" i="86"/>
  <c r="AS90" i="86"/>
  <c r="BG89" i="86"/>
  <c r="BF89" i="86"/>
  <c r="BE89" i="86"/>
  <c r="BD89" i="86"/>
  <c r="BC89" i="86"/>
  <c r="H99" i="86" s="1"/>
  <c r="BB89" i="86"/>
  <c r="E99" i="86" s="1"/>
  <c r="BA89" i="86"/>
  <c r="AS89" i="86"/>
  <c r="BG88" i="86"/>
  <c r="BF88" i="86"/>
  <c r="BE88" i="86"/>
  <c r="BD88" i="86"/>
  <c r="K98" i="86" s="1"/>
  <c r="BC88" i="86"/>
  <c r="H98" i="86" s="1"/>
  <c r="BB88" i="86"/>
  <c r="BI88" i="86" s="1"/>
  <c r="BA88" i="86"/>
  <c r="AS88" i="86"/>
  <c r="BG87" i="86"/>
  <c r="BF87" i="86"/>
  <c r="BE87" i="86"/>
  <c r="N97" i="86" s="1"/>
  <c r="BD87" i="86"/>
  <c r="K97" i="86" s="1"/>
  <c r="BC87" i="86"/>
  <c r="BB87" i="86"/>
  <c r="BA87" i="86"/>
  <c r="AS87" i="86"/>
  <c r="N87" i="86"/>
  <c r="BG86" i="86"/>
  <c r="BF86" i="86"/>
  <c r="Q96" i="86" s="1"/>
  <c r="BE86" i="86"/>
  <c r="N96" i="86" s="1"/>
  <c r="BD86" i="86"/>
  <c r="BC86" i="86"/>
  <c r="BB86" i="86"/>
  <c r="BI86" i="86" s="1"/>
  <c r="BA86" i="86"/>
  <c r="AS86" i="86"/>
  <c r="BG85" i="86"/>
  <c r="BF85" i="86"/>
  <c r="Q95" i="86" s="1"/>
  <c r="BE85" i="86"/>
  <c r="BD85" i="86"/>
  <c r="BC85" i="86"/>
  <c r="BB85" i="86"/>
  <c r="BA85" i="86"/>
  <c r="AS85" i="86"/>
  <c r="BG84" i="86"/>
  <c r="BF84" i="86"/>
  <c r="BE84" i="86"/>
  <c r="BD84" i="86"/>
  <c r="BC84" i="86"/>
  <c r="BB84" i="86"/>
  <c r="E94" i="86" s="1"/>
  <c r="BA84" i="86"/>
  <c r="AS84" i="86"/>
  <c r="BG83" i="86"/>
  <c r="BF83" i="86"/>
  <c r="BE83" i="86"/>
  <c r="BD83" i="86"/>
  <c r="BC83" i="86"/>
  <c r="H93" i="86" s="1"/>
  <c r="BB83" i="86"/>
  <c r="E93" i="86" s="1"/>
  <c r="BA83" i="86"/>
  <c r="AS83" i="86"/>
  <c r="BG82" i="86"/>
  <c r="BF82" i="86"/>
  <c r="BE82" i="86"/>
  <c r="BD82" i="86"/>
  <c r="K92" i="86" s="1"/>
  <c r="BC82" i="86"/>
  <c r="H92" i="86" s="1"/>
  <c r="BB82" i="86"/>
  <c r="BI82" i="86" s="1"/>
  <c r="BA82" i="86"/>
  <c r="AS82" i="86"/>
  <c r="BG81" i="86"/>
  <c r="BF81" i="86"/>
  <c r="BE81" i="86"/>
  <c r="N91" i="86" s="1"/>
  <c r="BD81" i="86"/>
  <c r="K91" i="86" s="1"/>
  <c r="BC81" i="86"/>
  <c r="BB81" i="86"/>
  <c r="BA81" i="86"/>
  <c r="AS81" i="86"/>
  <c r="BG80" i="86"/>
  <c r="BF80" i="86"/>
  <c r="Q90" i="86" s="1"/>
  <c r="BE80" i="86"/>
  <c r="N90" i="86" s="1"/>
  <c r="BD80" i="86"/>
  <c r="BC80" i="86"/>
  <c r="BB80" i="86"/>
  <c r="BI80" i="86" s="1"/>
  <c r="BA80" i="86"/>
  <c r="AS80" i="86"/>
  <c r="BG79" i="86"/>
  <c r="BF79" i="86"/>
  <c r="Q89" i="86" s="1"/>
  <c r="BE79" i="86"/>
  <c r="BD79" i="86"/>
  <c r="BC79" i="86"/>
  <c r="BB79" i="86"/>
  <c r="BA79" i="86"/>
  <c r="AS79" i="86"/>
  <c r="BG78" i="86"/>
  <c r="BF78" i="86"/>
  <c r="BE78" i="86"/>
  <c r="BD78" i="86"/>
  <c r="BC78" i="86"/>
  <c r="BB78" i="86"/>
  <c r="E88" i="86" s="1"/>
  <c r="BA78" i="86"/>
  <c r="AS78" i="86"/>
  <c r="BG77" i="86"/>
  <c r="BF77" i="86"/>
  <c r="BE77" i="86"/>
  <c r="BD77" i="86"/>
  <c r="BC77" i="86"/>
  <c r="H87" i="86" s="1"/>
  <c r="BB77" i="86"/>
  <c r="E87" i="86" s="1"/>
  <c r="BA77" i="86"/>
  <c r="AS77" i="86"/>
  <c r="J77" i="86"/>
  <c r="BG76" i="86"/>
  <c r="BF76" i="86"/>
  <c r="BE76" i="86"/>
  <c r="BL76" i="86" s="1"/>
  <c r="BD76" i="86"/>
  <c r="K86" i="86" s="1"/>
  <c r="BC76" i="86"/>
  <c r="H86" i="86" s="1"/>
  <c r="BB76" i="86"/>
  <c r="BI76" i="86" s="1"/>
  <c r="BA76" i="86"/>
  <c r="AS76" i="86"/>
  <c r="BG75" i="86"/>
  <c r="BF75" i="86"/>
  <c r="BE75" i="86"/>
  <c r="N85" i="86" s="1"/>
  <c r="BD75" i="86"/>
  <c r="K85" i="86" s="1"/>
  <c r="BC75" i="86"/>
  <c r="BB75" i="86"/>
  <c r="BA75" i="86"/>
  <c r="AS75" i="86"/>
  <c r="BG74" i="86"/>
  <c r="BF74" i="86"/>
  <c r="Q84" i="86" s="1"/>
  <c r="BE74" i="86"/>
  <c r="BD74" i="86"/>
  <c r="BC74" i="86"/>
  <c r="BJ74" i="86" s="1"/>
  <c r="BB74" i="86"/>
  <c r="BI74" i="86" s="1"/>
  <c r="BA74" i="86"/>
  <c r="AS74" i="86"/>
  <c r="BG73" i="86"/>
  <c r="BF73" i="86"/>
  <c r="BE73" i="86"/>
  <c r="BL73" i="86" s="1"/>
  <c r="BD73" i="86"/>
  <c r="BK73" i="86" s="1"/>
  <c r="BC73" i="86"/>
  <c r="BB73" i="86"/>
  <c r="BI73" i="86" s="1"/>
  <c r="BA73" i="86"/>
  <c r="AS73" i="86"/>
  <c r="BG72" i="86"/>
  <c r="BF72" i="86"/>
  <c r="BE72" i="86"/>
  <c r="BD72" i="86"/>
  <c r="BC72" i="86"/>
  <c r="BB72" i="86"/>
  <c r="E82" i="86" s="1"/>
  <c r="BA72" i="86"/>
  <c r="AS72" i="86"/>
  <c r="AG72" i="86"/>
  <c r="BG71" i="86"/>
  <c r="T69" i="86" s="1"/>
  <c r="BF71" i="86"/>
  <c r="BE71" i="86"/>
  <c r="BD71" i="86"/>
  <c r="BC71" i="86"/>
  <c r="H69" i="86" s="1"/>
  <c r="BB71" i="86"/>
  <c r="E69" i="86" s="1"/>
  <c r="BA71" i="86"/>
  <c r="AS71" i="86"/>
  <c r="BG70" i="86"/>
  <c r="T68" i="86" s="1"/>
  <c r="BF70" i="86"/>
  <c r="BE70" i="86"/>
  <c r="BD70" i="86"/>
  <c r="BC70" i="86"/>
  <c r="BB70" i="86"/>
  <c r="BA70" i="86"/>
  <c r="AS70" i="86"/>
  <c r="BG69" i="86"/>
  <c r="T67" i="86" s="1"/>
  <c r="BF69" i="86"/>
  <c r="BE69" i="86"/>
  <c r="BD69" i="86"/>
  <c r="BC69" i="86"/>
  <c r="BB69" i="86"/>
  <c r="BI69" i="86" s="1"/>
  <c r="BA69" i="86"/>
  <c r="AS69" i="86"/>
  <c r="Q69" i="86"/>
  <c r="N69" i="86"/>
  <c r="K69" i="86"/>
  <c r="BG68" i="86"/>
  <c r="T66" i="86" s="1"/>
  <c r="BF68" i="86"/>
  <c r="BE68" i="86"/>
  <c r="BL68" i="86" s="1"/>
  <c r="BD68" i="86"/>
  <c r="BC68" i="86"/>
  <c r="BB68" i="86"/>
  <c r="BA68" i="86"/>
  <c r="AS68" i="86"/>
  <c r="H68" i="86"/>
  <c r="E68" i="86"/>
  <c r="BG67" i="86"/>
  <c r="T65" i="86" s="1"/>
  <c r="BF67" i="86"/>
  <c r="BE67" i="86"/>
  <c r="BD67" i="86"/>
  <c r="K65" i="86" s="1"/>
  <c r="BC67" i="86"/>
  <c r="BB67" i="86"/>
  <c r="BA67" i="86"/>
  <c r="AS67" i="86"/>
  <c r="N67" i="86"/>
  <c r="K67" i="86"/>
  <c r="BG66" i="86"/>
  <c r="BF66" i="86"/>
  <c r="BE66" i="86"/>
  <c r="BD66" i="86"/>
  <c r="BC66" i="86"/>
  <c r="BJ66" i="86" s="1"/>
  <c r="BB66" i="86"/>
  <c r="BI66" i="86" s="1"/>
  <c r="BA66" i="86"/>
  <c r="AS66" i="86"/>
  <c r="BG65" i="86"/>
  <c r="BF65" i="86"/>
  <c r="BE65" i="86"/>
  <c r="BD65" i="86"/>
  <c r="BC65" i="86"/>
  <c r="BB65" i="86"/>
  <c r="BA65" i="86"/>
  <c r="AS65" i="86"/>
  <c r="N65" i="86"/>
  <c r="BG64" i="86"/>
  <c r="T62" i="86" s="1"/>
  <c r="BF64" i="86"/>
  <c r="BE64" i="86"/>
  <c r="BD64" i="86"/>
  <c r="BK64" i="86" s="1"/>
  <c r="BC64" i="86"/>
  <c r="BB64" i="86"/>
  <c r="BA64" i="86"/>
  <c r="AS64" i="86"/>
  <c r="T64" i="86"/>
  <c r="Q64" i="86"/>
  <c r="BG63" i="86"/>
  <c r="BF63" i="86"/>
  <c r="Q61" i="86" s="1"/>
  <c r="BE63" i="86"/>
  <c r="BD63" i="86"/>
  <c r="BC63" i="86"/>
  <c r="BB63" i="86"/>
  <c r="BA63" i="86"/>
  <c r="AS63" i="86"/>
  <c r="T63" i="86"/>
  <c r="H63" i="86"/>
  <c r="E63" i="86"/>
  <c r="BG62" i="86"/>
  <c r="T60" i="86" s="1"/>
  <c r="BF62" i="86"/>
  <c r="BE62" i="86"/>
  <c r="BD62" i="86"/>
  <c r="BC62" i="86"/>
  <c r="BJ62" i="86" s="1"/>
  <c r="BB62" i="86"/>
  <c r="BI62" i="86" s="1"/>
  <c r="BA62" i="86"/>
  <c r="AS62" i="86"/>
  <c r="BG61" i="86"/>
  <c r="T59" i="86" s="1"/>
  <c r="BF61" i="86"/>
  <c r="BE61" i="86"/>
  <c r="BL61" i="86" s="1"/>
  <c r="BD61" i="86"/>
  <c r="BK61" i="86" s="1"/>
  <c r="BC61" i="86"/>
  <c r="BB61" i="86"/>
  <c r="E59" i="86" s="1"/>
  <c r="BA61" i="86"/>
  <c r="AS61" i="86"/>
  <c r="T61" i="86"/>
  <c r="K61" i="86"/>
  <c r="BG60" i="86"/>
  <c r="T58" i="86" s="1"/>
  <c r="BF60" i="86"/>
  <c r="BE60" i="86"/>
  <c r="BD60" i="86"/>
  <c r="BC60" i="86"/>
  <c r="BB60" i="86"/>
  <c r="BA60" i="86"/>
  <c r="AS60" i="86"/>
  <c r="Q60" i="86"/>
  <c r="E60" i="86"/>
  <c r="BG59" i="86"/>
  <c r="T57" i="86" s="1"/>
  <c r="BF59" i="86"/>
  <c r="Q57" i="86" s="1"/>
  <c r="BE59" i="86"/>
  <c r="BL59" i="86" s="1"/>
  <c r="BD59" i="86"/>
  <c r="BC59" i="86"/>
  <c r="BB59" i="86"/>
  <c r="BI59" i="86" s="1"/>
  <c r="BA59" i="86"/>
  <c r="AS59" i="86"/>
  <c r="BG58" i="86"/>
  <c r="T56" i="86" s="1"/>
  <c r="BF58" i="86"/>
  <c r="BE58" i="86"/>
  <c r="BD58" i="86"/>
  <c r="BC58" i="86"/>
  <c r="BB58" i="86"/>
  <c r="BA58" i="86"/>
  <c r="AS58" i="86"/>
  <c r="BG57" i="86"/>
  <c r="T55" i="86" s="1"/>
  <c r="BF57" i="86"/>
  <c r="BE57" i="86"/>
  <c r="BL57" i="86" s="1"/>
  <c r="BD57" i="86"/>
  <c r="BK57" i="86" s="1"/>
  <c r="BC57" i="86"/>
  <c r="BB57" i="86"/>
  <c r="BA57" i="86"/>
  <c r="AS57" i="86"/>
  <c r="BG56" i="86"/>
  <c r="T54" i="86" s="1"/>
  <c r="BF56" i="86"/>
  <c r="BE56" i="86"/>
  <c r="BD56" i="86"/>
  <c r="BC56" i="86"/>
  <c r="BJ56" i="86" s="1"/>
  <c r="BB56" i="86"/>
  <c r="BI56" i="86" s="1"/>
  <c r="BA56" i="86"/>
  <c r="AS56" i="86"/>
  <c r="BG55" i="86"/>
  <c r="T53" i="86" s="1"/>
  <c r="BF55" i="86"/>
  <c r="BE55" i="86"/>
  <c r="N53" i="86" s="1"/>
  <c r="BD55" i="86"/>
  <c r="K53" i="86" s="1"/>
  <c r="BC55" i="86"/>
  <c r="BB55" i="86"/>
  <c r="BA55" i="86"/>
  <c r="AS55" i="86"/>
  <c r="Q55" i="86"/>
  <c r="BG54" i="86"/>
  <c r="BF54" i="86"/>
  <c r="BE54" i="86"/>
  <c r="BD54" i="86"/>
  <c r="BK54" i="86" s="1"/>
  <c r="BC54" i="86"/>
  <c r="BJ54" i="86" s="1"/>
  <c r="BB54" i="86"/>
  <c r="BI54" i="86" s="1"/>
  <c r="BA54" i="86"/>
  <c r="AS54" i="86"/>
  <c r="BG53" i="86"/>
  <c r="BF53" i="86"/>
  <c r="BE53" i="86"/>
  <c r="BD53" i="86"/>
  <c r="BC53" i="86"/>
  <c r="BB53" i="86"/>
  <c r="BA53" i="86"/>
  <c r="AS53" i="86"/>
  <c r="BG52" i="86"/>
  <c r="T50" i="86" s="1"/>
  <c r="BF52" i="86"/>
  <c r="BE52" i="86"/>
  <c r="BD52" i="86"/>
  <c r="BK52" i="86" s="1"/>
  <c r="BC52" i="86"/>
  <c r="BJ52" i="86" s="1"/>
  <c r="BB52" i="86"/>
  <c r="BA52" i="86"/>
  <c r="AS52" i="86"/>
  <c r="T52" i="86"/>
  <c r="BG51" i="86"/>
  <c r="T49" i="86" s="1"/>
  <c r="BF51" i="86"/>
  <c r="BE51" i="86"/>
  <c r="BD51" i="86"/>
  <c r="BC51" i="86"/>
  <c r="BB51" i="86"/>
  <c r="BA51" i="86"/>
  <c r="AS51" i="86"/>
  <c r="T51" i="86"/>
  <c r="BG50" i="86"/>
  <c r="T48" i="86" s="1"/>
  <c r="BF50" i="86"/>
  <c r="BE50" i="86"/>
  <c r="BD50" i="86"/>
  <c r="BC50" i="86"/>
  <c r="H48" i="86" s="1"/>
  <c r="BB50" i="86"/>
  <c r="E48" i="86" s="1"/>
  <c r="BA50" i="86"/>
  <c r="AS50" i="86"/>
  <c r="BG49" i="86"/>
  <c r="T47" i="86" s="1"/>
  <c r="BF49" i="86"/>
  <c r="BE49" i="86"/>
  <c r="BD49" i="86"/>
  <c r="BC49" i="86"/>
  <c r="BB49" i="86"/>
  <c r="BA49" i="86"/>
  <c r="AS49" i="86"/>
  <c r="Q49" i="86"/>
  <c r="BG48" i="86"/>
  <c r="BF48" i="86"/>
  <c r="Q46" i="86" s="1"/>
  <c r="BE48" i="86"/>
  <c r="BD48" i="86"/>
  <c r="BC48" i="86"/>
  <c r="BB48" i="86"/>
  <c r="BA48" i="86"/>
  <c r="AS48" i="86"/>
  <c r="BG47" i="86"/>
  <c r="T45" i="86" s="1"/>
  <c r="BF47" i="86"/>
  <c r="Q45" i="86" s="1"/>
  <c r="BE47" i="86"/>
  <c r="BD47" i="86"/>
  <c r="BC47" i="86"/>
  <c r="BB47" i="86"/>
  <c r="BI47" i="86" s="1"/>
  <c r="BA47" i="86"/>
  <c r="AS47" i="86"/>
  <c r="BG46" i="86"/>
  <c r="T44" i="86" s="1"/>
  <c r="BF46" i="86"/>
  <c r="BE46" i="86"/>
  <c r="BD46" i="86"/>
  <c r="BC46" i="86"/>
  <c r="BB46" i="86"/>
  <c r="BA46" i="86"/>
  <c r="AS46" i="86"/>
  <c r="T46" i="86"/>
  <c r="K46" i="86"/>
  <c r="BG45" i="86"/>
  <c r="T43" i="86" s="1"/>
  <c r="BF45" i="86"/>
  <c r="Q43" i="86" s="1"/>
  <c r="BE45" i="86"/>
  <c r="BL45" i="86" s="1"/>
  <c r="BD45" i="86"/>
  <c r="BC45" i="86"/>
  <c r="BB45" i="86"/>
  <c r="BA45" i="86"/>
  <c r="AS45" i="86"/>
  <c r="BG44" i="86"/>
  <c r="T42" i="86" s="1"/>
  <c r="BF44" i="86"/>
  <c r="BE44" i="86"/>
  <c r="BL44" i="86" s="1"/>
  <c r="BD44" i="86"/>
  <c r="BK44" i="86" s="1"/>
  <c r="BC44" i="86"/>
  <c r="BJ44" i="86" s="1"/>
  <c r="BB44" i="86"/>
  <c r="BI44" i="86" s="1"/>
  <c r="BA44" i="86"/>
  <c r="AS44" i="86"/>
  <c r="E44" i="86"/>
  <c r="BG43" i="86"/>
  <c r="T41" i="86" s="1"/>
  <c r="BF43" i="86"/>
  <c r="BE43" i="86"/>
  <c r="BL43" i="86" s="1"/>
  <c r="BD43" i="86"/>
  <c r="BC43" i="86"/>
  <c r="BB43" i="86"/>
  <c r="BA43" i="86"/>
  <c r="AS43" i="86"/>
  <c r="BG42" i="86"/>
  <c r="T40" i="86" s="1"/>
  <c r="BF42" i="86"/>
  <c r="Q40" i="86" s="1"/>
  <c r="BE42" i="86"/>
  <c r="BD42" i="86"/>
  <c r="BC42" i="86"/>
  <c r="BB42" i="86"/>
  <c r="BA42" i="86"/>
  <c r="AS42" i="86"/>
  <c r="Q42" i="86"/>
  <c r="BG41" i="86"/>
  <c r="AV873" i="86" s="1"/>
  <c r="O885" i="86" s="1"/>
  <c r="BF41" i="86"/>
  <c r="BE41" i="86"/>
  <c r="BD41" i="86"/>
  <c r="BC41" i="86"/>
  <c r="BB41" i="86"/>
  <c r="BA41" i="86"/>
  <c r="AS41" i="86"/>
  <c r="BG40" i="86"/>
  <c r="AV872" i="86" s="1"/>
  <c r="O884" i="86" s="1"/>
  <c r="BF40" i="86"/>
  <c r="BE40" i="86"/>
  <c r="BL40" i="86" s="1"/>
  <c r="BD40" i="86"/>
  <c r="BC40" i="86"/>
  <c r="BB40" i="86"/>
  <c r="BI40" i="86" s="1"/>
  <c r="BA40" i="86"/>
  <c r="AS40" i="86"/>
  <c r="BG39" i="86"/>
  <c r="AV871" i="86" s="1"/>
  <c r="O883" i="86" s="1"/>
  <c r="BF39" i="86"/>
  <c r="BE39" i="86"/>
  <c r="BD39" i="86"/>
  <c r="BC39" i="86"/>
  <c r="BB39" i="86"/>
  <c r="BA39" i="86"/>
  <c r="AS39" i="86"/>
  <c r="BG38" i="86"/>
  <c r="AV870" i="86" s="1"/>
  <c r="O882" i="86" s="1"/>
  <c r="BF38" i="86"/>
  <c r="BE38" i="86"/>
  <c r="BD38" i="86"/>
  <c r="BC38" i="86"/>
  <c r="BJ38" i="86" s="1"/>
  <c r="BB38" i="86"/>
  <c r="BI38" i="86" s="1"/>
  <c r="BA38" i="86"/>
  <c r="AS38" i="86"/>
  <c r="BG37" i="86"/>
  <c r="AV869" i="86" s="1"/>
  <c r="O881" i="86" s="1"/>
  <c r="BF37" i="86"/>
  <c r="BE37" i="86"/>
  <c r="BL37" i="86" s="1"/>
  <c r="BD37" i="86"/>
  <c r="BC37" i="86"/>
  <c r="BB37" i="86"/>
  <c r="BI37" i="86" s="1"/>
  <c r="BA37" i="86"/>
  <c r="AS37" i="86"/>
  <c r="K37" i="86"/>
  <c r="BG36" i="86"/>
  <c r="AV868" i="86" s="1"/>
  <c r="O880" i="86" s="1"/>
  <c r="BF36" i="86"/>
  <c r="BE36" i="86"/>
  <c r="BL36" i="86" s="1"/>
  <c r="BD36" i="86"/>
  <c r="BK36" i="86" s="1"/>
  <c r="BC36" i="86"/>
  <c r="BB36" i="86"/>
  <c r="BA36" i="86"/>
  <c r="AS36" i="86"/>
  <c r="BG35" i="86"/>
  <c r="AV867" i="86" s="1"/>
  <c r="O879" i="86" s="1"/>
  <c r="BF35" i="86"/>
  <c r="BE35" i="86"/>
  <c r="BD35" i="86"/>
  <c r="BC35" i="86"/>
  <c r="H33" i="86" s="1"/>
  <c r="BB35" i="86"/>
  <c r="BI35" i="86" s="1"/>
  <c r="BA35" i="86"/>
  <c r="AS35" i="86"/>
  <c r="N35" i="86"/>
  <c r="K35" i="86"/>
  <c r="BG34" i="86"/>
  <c r="AV866" i="86" s="1"/>
  <c r="O878" i="86" s="1"/>
  <c r="BF34" i="86"/>
  <c r="BE34" i="86"/>
  <c r="BD34" i="86"/>
  <c r="BC34" i="86"/>
  <c r="BB34" i="86"/>
  <c r="BA34" i="86"/>
  <c r="AS34" i="86"/>
  <c r="BG33" i="86"/>
  <c r="AV865" i="86" s="1"/>
  <c r="O877" i="86" s="1"/>
  <c r="BF33" i="86"/>
  <c r="BE33" i="86"/>
  <c r="BD33" i="86"/>
  <c r="BC33" i="86"/>
  <c r="BJ33" i="86" s="1"/>
  <c r="BB33" i="86"/>
  <c r="BA33" i="86"/>
  <c r="AS33" i="86"/>
  <c r="BG32" i="86"/>
  <c r="AV864" i="86" s="1"/>
  <c r="O876" i="86" s="1"/>
  <c r="BF32" i="86"/>
  <c r="BE32" i="86"/>
  <c r="BD32" i="86"/>
  <c r="BC32" i="86"/>
  <c r="BB32" i="86"/>
  <c r="BA32" i="86"/>
  <c r="AS32" i="86"/>
  <c r="E32" i="86"/>
  <c r="BG31" i="86"/>
  <c r="AU873" i="86" s="1"/>
  <c r="J885" i="86" s="1"/>
  <c r="BF31" i="86"/>
  <c r="BE31" i="86"/>
  <c r="BD31" i="86"/>
  <c r="BC31" i="86"/>
  <c r="H29" i="86" s="1"/>
  <c r="BB31" i="86"/>
  <c r="E29" i="86" s="1"/>
  <c r="BA31" i="86"/>
  <c r="AS31" i="86"/>
  <c r="BG30" i="86"/>
  <c r="AU872" i="86" s="1"/>
  <c r="J884" i="86" s="1"/>
  <c r="BF30" i="86"/>
  <c r="BE30" i="86"/>
  <c r="BD30" i="86"/>
  <c r="BC30" i="86"/>
  <c r="BB30" i="86"/>
  <c r="BA30" i="86"/>
  <c r="AS30" i="86"/>
  <c r="Q30" i="86"/>
  <c r="H30" i="86"/>
  <c r="BG29" i="86"/>
  <c r="AU871" i="86" s="1"/>
  <c r="J883" i="86" s="1"/>
  <c r="BF29" i="86"/>
  <c r="BE29" i="86"/>
  <c r="BL29" i="86" s="1"/>
  <c r="BD29" i="86"/>
  <c r="BK29" i="86" s="1"/>
  <c r="BC29" i="86"/>
  <c r="BB29" i="86"/>
  <c r="E27" i="86" s="1"/>
  <c r="BA29" i="86"/>
  <c r="AS29" i="86"/>
  <c r="BG28" i="86"/>
  <c r="AU870" i="86" s="1"/>
  <c r="J882" i="86" s="1"/>
  <c r="BF28" i="86"/>
  <c r="BE28" i="86"/>
  <c r="BD28" i="86"/>
  <c r="BK28" i="86" s="1"/>
  <c r="BC28" i="86"/>
  <c r="BJ28" i="86" s="1"/>
  <c r="BB28" i="86"/>
  <c r="BI28" i="86" s="1"/>
  <c r="BA28" i="86"/>
  <c r="AS28" i="86"/>
  <c r="BG27" i="86"/>
  <c r="AU869" i="86" s="1"/>
  <c r="J881" i="86" s="1"/>
  <c r="BF27" i="86"/>
  <c r="BE27" i="86"/>
  <c r="BD27" i="86"/>
  <c r="BC27" i="86"/>
  <c r="BB27" i="86"/>
  <c r="BA27" i="86"/>
  <c r="AS27" i="86"/>
  <c r="BG26" i="86"/>
  <c r="AU868" i="86" s="1"/>
  <c r="J880" i="86" s="1"/>
  <c r="BF26" i="86"/>
  <c r="Q24" i="86" s="1"/>
  <c r="BE26" i="86"/>
  <c r="BL26" i="86" s="1"/>
  <c r="BD26" i="86"/>
  <c r="BC26" i="86"/>
  <c r="BB26" i="86"/>
  <c r="BA26" i="86"/>
  <c r="AS26" i="86"/>
  <c r="E26" i="86"/>
  <c r="BG25" i="86"/>
  <c r="AU867" i="86" s="1"/>
  <c r="J879" i="86" s="1"/>
  <c r="BF25" i="86"/>
  <c r="BE25" i="86"/>
  <c r="BL25" i="86" s="1"/>
  <c r="BD25" i="86"/>
  <c r="BC25" i="86"/>
  <c r="BB25" i="86"/>
  <c r="BA25" i="86"/>
  <c r="AS25" i="86"/>
  <c r="K25" i="86"/>
  <c r="BG24" i="86"/>
  <c r="AU866" i="86" s="1"/>
  <c r="J878" i="86" s="1"/>
  <c r="BF24" i="86"/>
  <c r="Q22" i="86" s="1"/>
  <c r="BE24" i="86"/>
  <c r="BD24" i="86"/>
  <c r="BC24" i="86"/>
  <c r="BB24" i="86"/>
  <c r="BI24" i="86" s="1"/>
  <c r="BA24" i="86"/>
  <c r="AS24" i="86"/>
  <c r="BG23" i="86"/>
  <c r="AU865" i="86" s="1"/>
  <c r="J877" i="86" s="1"/>
  <c r="BF23" i="86"/>
  <c r="BE23" i="86"/>
  <c r="BD23" i="86"/>
  <c r="BC23" i="86"/>
  <c r="BB23" i="86"/>
  <c r="BA23" i="86"/>
  <c r="AS23" i="86"/>
  <c r="BG22" i="86"/>
  <c r="AU864" i="86" s="1"/>
  <c r="J876" i="86" s="1"/>
  <c r="BF22" i="86"/>
  <c r="BE22" i="86"/>
  <c r="BD22" i="86"/>
  <c r="K20" i="86" s="1"/>
  <c r="BC22" i="86"/>
  <c r="BJ22" i="86" s="1"/>
  <c r="BB22" i="86"/>
  <c r="BI22" i="86" s="1"/>
  <c r="BA22" i="86"/>
  <c r="AS22" i="86"/>
  <c r="BG21" i="86"/>
  <c r="AT873" i="86" s="1"/>
  <c r="E885" i="86" s="1"/>
  <c r="BF21" i="86"/>
  <c r="BE21" i="86"/>
  <c r="BD21" i="86"/>
  <c r="BC21" i="86"/>
  <c r="BB21" i="86"/>
  <c r="BA21" i="86"/>
  <c r="AS21" i="86"/>
  <c r="BG20" i="86"/>
  <c r="AT872" i="86" s="1"/>
  <c r="E884" i="86" s="1"/>
  <c r="BF20" i="86"/>
  <c r="BE20" i="86"/>
  <c r="BD20" i="86"/>
  <c r="BC20" i="86"/>
  <c r="H18" i="86" s="1"/>
  <c r="BB20" i="86"/>
  <c r="BA20" i="86"/>
  <c r="AS20" i="86"/>
  <c r="N20" i="86"/>
  <c r="BG19" i="86"/>
  <c r="AT871" i="86" s="1"/>
  <c r="E883" i="86" s="1"/>
  <c r="BF19" i="86"/>
  <c r="BE19" i="86"/>
  <c r="BD19" i="86"/>
  <c r="BK19" i="86" s="1"/>
  <c r="BC19" i="86"/>
  <c r="BJ19" i="86" s="1"/>
  <c r="BB19" i="86"/>
  <c r="BI19" i="86" s="1"/>
  <c r="BA19" i="86"/>
  <c r="AS19" i="86"/>
  <c r="K19" i="86"/>
  <c r="BG18" i="86"/>
  <c r="AT870" i="86" s="1"/>
  <c r="E882" i="86" s="1"/>
  <c r="BF18" i="86"/>
  <c r="BE18" i="86"/>
  <c r="BD18" i="86"/>
  <c r="BC18" i="86"/>
  <c r="BB18" i="86"/>
  <c r="BA18" i="86"/>
  <c r="AS18" i="86"/>
  <c r="BG17" i="86"/>
  <c r="AT869" i="86" s="1"/>
  <c r="E881" i="86" s="1"/>
  <c r="BF17" i="86"/>
  <c r="Q15" i="86" s="1"/>
  <c r="BE17" i="86"/>
  <c r="BL17" i="86" s="1"/>
  <c r="BD17" i="86"/>
  <c r="BK17" i="86" s="1"/>
  <c r="BC17" i="86"/>
  <c r="BB17" i="86"/>
  <c r="BA17" i="86"/>
  <c r="AS17" i="86"/>
  <c r="N17" i="86"/>
  <c r="BG16" i="86"/>
  <c r="AT868" i="86" s="1"/>
  <c r="E880" i="86" s="1"/>
  <c r="BF16" i="86"/>
  <c r="BE16" i="86"/>
  <c r="BD16" i="86"/>
  <c r="BC16" i="86"/>
  <c r="BB16" i="86"/>
  <c r="BA16" i="86"/>
  <c r="AS16" i="86"/>
  <c r="K16" i="86"/>
  <c r="BG15" i="86"/>
  <c r="AT867" i="86" s="1"/>
  <c r="E879" i="86" s="1"/>
  <c r="BF15" i="86"/>
  <c r="Q13" i="86" s="1"/>
  <c r="BE15" i="86"/>
  <c r="BL15" i="86" s="1"/>
  <c r="BD15" i="86"/>
  <c r="BC15" i="86"/>
  <c r="BB15" i="86"/>
  <c r="BI15" i="86" s="1"/>
  <c r="BA15" i="86"/>
  <c r="AS15" i="86"/>
  <c r="E15" i="86"/>
  <c r="BG14" i="86"/>
  <c r="AT866" i="86" s="1"/>
  <c r="E878" i="86" s="1"/>
  <c r="BF14" i="86"/>
  <c r="Q12" i="86" s="1"/>
  <c r="BE14" i="86"/>
  <c r="BD14" i="86"/>
  <c r="BC14" i="86"/>
  <c r="BB14" i="86"/>
  <c r="BI14" i="86" s="1"/>
  <c r="BA14" i="86"/>
  <c r="AS14" i="86"/>
  <c r="BG13" i="86"/>
  <c r="AT865" i="86" s="1"/>
  <c r="E877" i="86" s="1"/>
  <c r="BF13" i="86"/>
  <c r="BE13" i="86"/>
  <c r="BL13" i="86" s="1"/>
  <c r="BD13" i="86"/>
  <c r="BC13" i="86"/>
  <c r="H11" i="86" s="1"/>
  <c r="BB13" i="86"/>
  <c r="BA13" i="86"/>
  <c r="AS13" i="86"/>
  <c r="BG12" i="86"/>
  <c r="AT864" i="86" s="1"/>
  <c r="E876" i="86" s="1"/>
  <c r="BF12" i="86"/>
  <c r="Q10" i="86" s="1"/>
  <c r="BE12" i="86"/>
  <c r="BD12" i="86"/>
  <c r="BC12" i="86"/>
  <c r="BB12" i="86"/>
  <c r="E10" i="86" s="1"/>
  <c r="BA12" i="86"/>
  <c r="AS12" i="86"/>
  <c r="H12" i="86"/>
  <c r="E11" i="86"/>
  <c r="AD4" i="86"/>
  <c r="AD3" i="86"/>
  <c r="AD75" i="86" s="1"/>
  <c r="AD501" i="86" s="1"/>
  <c r="AR2" i="86"/>
  <c r="AF2" i="86"/>
  <c r="AC2" i="86"/>
  <c r="AD72" i="86" s="1"/>
  <c r="AD143" i="86" s="1"/>
  <c r="AD214" i="86" s="1"/>
  <c r="AD285" i="86" s="1"/>
  <c r="AD356" i="86" s="1"/>
  <c r="AD427" i="86" s="1"/>
  <c r="AD498" i="86" s="1"/>
  <c r="AD569" i="86" s="1"/>
  <c r="AD640" i="86" s="1"/>
  <c r="AD711" i="86" s="1"/>
  <c r="AD782" i="86" s="1"/>
  <c r="AD853" i="86" s="1"/>
  <c r="J1" i="86"/>
  <c r="J2" i="86" s="1"/>
  <c r="BB12" i="82"/>
  <c r="H79" i="76"/>
  <c r="L79" i="76"/>
  <c r="P79" i="76"/>
  <c r="H80" i="76"/>
  <c r="L80" i="76"/>
  <c r="P80" i="76"/>
  <c r="G83" i="76"/>
  <c r="BJ21" i="86" l="1"/>
  <c r="BI23" i="86"/>
  <c r="BL35" i="86"/>
  <c r="BK49" i="86"/>
  <c r="BK56" i="86"/>
  <c r="BK66" i="86"/>
  <c r="BK71" i="86"/>
  <c r="BJ73" i="86"/>
  <c r="BM73" i="86" s="1"/>
  <c r="W83" i="86" s="1"/>
  <c r="BI79" i="86"/>
  <c r="BI85" i="86"/>
  <c r="BJ415" i="86"/>
  <c r="BI431" i="86"/>
  <c r="BK666" i="86"/>
  <c r="BJ30" i="86"/>
  <c r="BJ39" i="86"/>
  <c r="BL49" i="86"/>
  <c r="BI51" i="86"/>
  <c r="BL69" i="86"/>
  <c r="BJ79" i="86"/>
  <c r="BJ85" i="86"/>
  <c r="BI87" i="86"/>
  <c r="BI91" i="86"/>
  <c r="BI93" i="86"/>
  <c r="BI97" i="86"/>
  <c r="BM97" i="86" s="1"/>
  <c r="W107" i="86" s="1"/>
  <c r="BI99" i="86"/>
  <c r="BI103" i="86"/>
  <c r="BI105" i="86"/>
  <c r="BI111" i="86"/>
  <c r="BI115" i="86"/>
  <c r="BI117" i="86"/>
  <c r="BI123" i="86"/>
  <c r="BI129" i="86"/>
  <c r="BJ649" i="86"/>
  <c r="BI25" i="86"/>
  <c r="BM25" i="86" s="1"/>
  <c r="W23" i="86" s="1"/>
  <c r="BK30" i="86"/>
  <c r="BJ32" i="86"/>
  <c r="BJ41" i="86"/>
  <c r="E45" i="86"/>
  <c r="BI63" i="86"/>
  <c r="BM63" i="86" s="1"/>
  <c r="W61" i="86" s="1"/>
  <c r="BI68" i="86"/>
  <c r="BK79" i="86"/>
  <c r="BK85" i="86"/>
  <c r="BJ87" i="86"/>
  <c r="BJ91" i="86"/>
  <c r="BJ93" i="86"/>
  <c r="BJ97" i="86"/>
  <c r="BJ99" i="86"/>
  <c r="BJ105" i="86"/>
  <c r="BJ111" i="86"/>
  <c r="BJ115" i="86"/>
  <c r="BM115" i="86" s="1"/>
  <c r="W125" i="86" s="1"/>
  <c r="BJ117" i="86"/>
  <c r="BJ123" i="86"/>
  <c r="BJ129" i="86"/>
  <c r="BJ465" i="86"/>
  <c r="BL649" i="86"/>
  <c r="BJ676" i="86"/>
  <c r="BJ16" i="86"/>
  <c r="BL23" i="86"/>
  <c r="BJ25" i="86"/>
  <c r="BL30" i="86"/>
  <c r="T36" i="86"/>
  <c r="BK46" i="86"/>
  <c r="BL58" i="86"/>
  <c r="BJ63" i="86"/>
  <c r="BL77" i="86"/>
  <c r="BK125" i="86"/>
  <c r="BK131" i="86"/>
  <c r="BL258" i="86"/>
  <c r="BL264" i="86"/>
  <c r="BK272" i="86"/>
  <c r="BJ471" i="86"/>
  <c r="BJ490" i="86"/>
  <c r="BK16" i="86"/>
  <c r="BK25" i="86"/>
  <c r="BL46" i="86"/>
  <c r="BI48" i="86"/>
  <c r="H50" i="86"/>
  <c r="BL51" i="86"/>
  <c r="BL109" i="86"/>
  <c r="BL125" i="86"/>
  <c r="BL127" i="86"/>
  <c r="BL131" i="86"/>
  <c r="BI330" i="86"/>
  <c r="BI336" i="86"/>
  <c r="BI348" i="86"/>
  <c r="BI354" i="86"/>
  <c r="BL439" i="86"/>
  <c r="BL445" i="86"/>
  <c r="BL451" i="86"/>
  <c r="BL457" i="86"/>
  <c r="BJ700" i="86"/>
  <c r="K50" i="86"/>
  <c r="BI195" i="86"/>
  <c r="BI201" i="86"/>
  <c r="BI207" i="86"/>
  <c r="BI213" i="86"/>
  <c r="BJ324" i="86"/>
  <c r="BJ330" i="86"/>
  <c r="BJ336" i="86"/>
  <c r="BJ342" i="86"/>
  <c r="BJ348" i="86"/>
  <c r="BJ354" i="86"/>
  <c r="BI360" i="86"/>
  <c r="N38" i="86"/>
  <c r="BJ48" i="86"/>
  <c r="BJ179" i="86"/>
  <c r="BJ185" i="86"/>
  <c r="BJ191" i="86"/>
  <c r="BJ197" i="86"/>
  <c r="BJ203" i="86"/>
  <c r="BJ209" i="86"/>
  <c r="BJ213" i="86"/>
  <c r="BK322" i="86"/>
  <c r="BJ360" i="86"/>
  <c r="BI374" i="86"/>
  <c r="BI380" i="86"/>
  <c r="BJ60" i="86"/>
  <c r="BI153" i="86"/>
  <c r="BI209" i="86"/>
  <c r="BI36" i="86"/>
  <c r="BK145" i="86"/>
  <c r="BJ29" i="86"/>
  <c r="E33" i="86"/>
  <c r="BJ36" i="86"/>
  <c r="BJ45" i="86"/>
  <c r="K52" i="86"/>
  <c r="BL60" i="86"/>
  <c r="BL145" i="86"/>
  <c r="BK195" i="86"/>
  <c r="BK201" i="86"/>
  <c r="BK207" i="86"/>
  <c r="BK213" i="86"/>
  <c r="BJ217" i="86"/>
  <c r="BL332" i="86"/>
  <c r="BL338" i="86"/>
  <c r="BL481" i="86"/>
  <c r="BM567" i="86"/>
  <c r="W665" i="86" s="1"/>
  <c r="BL189" i="86"/>
  <c r="BL207" i="86"/>
  <c r="BL213" i="86"/>
  <c r="BK22" i="86"/>
  <c r="BK38" i="86"/>
  <c r="BJ59" i="86"/>
  <c r="BJ90" i="86"/>
  <c r="BJ110" i="86"/>
  <c r="BJ120" i="86"/>
  <c r="BJ128" i="86"/>
  <c r="BK259" i="86"/>
  <c r="BK265" i="86"/>
  <c r="BM265" i="86" s="1"/>
  <c r="W308" i="86" s="1"/>
  <c r="BJ273" i="86"/>
  <c r="BI472" i="86"/>
  <c r="BM548" i="86"/>
  <c r="W635" i="86" s="1"/>
  <c r="BJ24" i="86"/>
  <c r="BJ40" i="86"/>
  <c r="BJ122" i="86"/>
  <c r="BJ267" i="86"/>
  <c r="BI17" i="86"/>
  <c r="BL22" i="86"/>
  <c r="BK24" i="86"/>
  <c r="BI26" i="86"/>
  <c r="BL38" i="86"/>
  <c r="BK40" i="86"/>
  <c r="BM40" i="86" s="1"/>
  <c r="W38" i="86" s="1"/>
  <c r="BI52" i="86"/>
  <c r="BM52" i="86" s="1"/>
  <c r="W50" i="86" s="1"/>
  <c r="BK59" i="86"/>
  <c r="BK90" i="86"/>
  <c r="BK96" i="86"/>
  <c r="BK102" i="86"/>
  <c r="BK114" i="86"/>
  <c r="BK122" i="86"/>
  <c r="BK126" i="86"/>
  <c r="BK128" i="86"/>
  <c r="BJ287" i="86"/>
  <c r="BI313" i="86"/>
  <c r="BI319" i="86"/>
  <c r="BK434" i="86"/>
  <c r="BK550" i="86"/>
  <c r="K584" i="86"/>
  <c r="BM650" i="86"/>
  <c r="W759" i="86" s="1"/>
  <c r="BK556" i="86"/>
  <c r="BL285" i="86"/>
  <c r="BK307" i="86"/>
  <c r="BJ560" i="86"/>
  <c r="T33" i="86"/>
  <c r="T24" i="86"/>
  <c r="T25" i="86"/>
  <c r="T27" i="86"/>
  <c r="T30" i="86"/>
  <c r="T34" i="86"/>
  <c r="T28" i="86"/>
  <c r="T31" i="86"/>
  <c r="T11" i="86"/>
  <c r="T16" i="86"/>
  <c r="T13" i="86"/>
  <c r="T18" i="86"/>
  <c r="T15" i="86"/>
  <c r="T10" i="86"/>
  <c r="T12" i="86"/>
  <c r="J886" i="86"/>
  <c r="K197" i="86"/>
  <c r="BK176" i="86"/>
  <c r="H464" i="86"/>
  <c r="BJ399" i="86"/>
  <c r="N487" i="86"/>
  <c r="BL422" i="86"/>
  <c r="N23" i="86"/>
  <c r="BI31" i="86"/>
  <c r="Q31" i="86"/>
  <c r="BJ34" i="86"/>
  <c r="H32" i="86"/>
  <c r="BJ42" i="86"/>
  <c r="BM42" i="86" s="1"/>
  <c r="W40" i="86" s="1"/>
  <c r="BK45" i="86"/>
  <c r="K43" i="86"/>
  <c r="BJ47" i="86"/>
  <c r="BJ53" i="86"/>
  <c r="H51" i="86"/>
  <c r="BJ55" i="86"/>
  <c r="K421" i="86"/>
  <c r="BK367" i="86"/>
  <c r="H14" i="86"/>
  <c r="BK18" i="86"/>
  <c r="BJ20" i="86"/>
  <c r="Q21" i="86"/>
  <c r="BI27" i="86"/>
  <c r="BM27" i="86" s="1"/>
  <c r="W25" i="86" s="1"/>
  <c r="K28" i="86"/>
  <c r="BK34" i="86"/>
  <c r="K32" i="86"/>
  <c r="Q33" i="86"/>
  <c r="BK42" i="86"/>
  <c r="BK53" i="86"/>
  <c r="K55" i="86"/>
  <c r="BK55" i="86"/>
  <c r="BI58" i="86"/>
  <c r="Q58" i="86"/>
  <c r="BJ65" i="86"/>
  <c r="BJ67" i="86"/>
  <c r="BJ70" i="86"/>
  <c r="BK72" i="86"/>
  <c r="BJ78" i="86"/>
  <c r="BJ81" i="86"/>
  <c r="BK104" i="86"/>
  <c r="BK107" i="86"/>
  <c r="BK110" i="86"/>
  <c r="K120" i="86"/>
  <c r="Q48" i="86"/>
  <c r="Q11" i="86"/>
  <c r="BK60" i="86"/>
  <c r="K58" i="86"/>
  <c r="BJ13" i="86"/>
  <c r="K14" i="86"/>
  <c r="BL14" i="86"/>
  <c r="BI16" i="86"/>
  <c r="BM16" i="86" s="1"/>
  <c r="W14" i="86" s="1"/>
  <c r="E14" i="86"/>
  <c r="H17" i="86"/>
  <c r="BJ17" i="86"/>
  <c r="BM17" i="86" s="1"/>
  <c r="W15" i="86" s="1"/>
  <c r="H15" i="86"/>
  <c r="BL18" i="86"/>
  <c r="BK20" i="86"/>
  <c r="BI21" i="86"/>
  <c r="K22" i="86"/>
  <c r="Q25" i="86"/>
  <c r="BJ27" i="86"/>
  <c r="Q28" i="86"/>
  <c r="Q27" i="86"/>
  <c r="BI33" i="86"/>
  <c r="BL34" i="86"/>
  <c r="BI39" i="86"/>
  <c r="BM39" i="86" s="1"/>
  <c r="W37" i="86" s="1"/>
  <c r="K40" i="86"/>
  <c r="BI41" i="86"/>
  <c r="BL42" i="86"/>
  <c r="BI43" i="86"/>
  <c r="BI49" i="86"/>
  <c r="E47" i="86"/>
  <c r="BK50" i="86"/>
  <c r="BL53" i="86"/>
  <c r="BL55" i="86"/>
  <c r="BI64" i="86"/>
  <c r="E62" i="86"/>
  <c r="BK65" i="86"/>
  <c r="BK67" i="86"/>
  <c r="BK70" i="86"/>
  <c r="BL72" i="86"/>
  <c r="BK78" i="86"/>
  <c r="BK84" i="86"/>
  <c r="BL89" i="86"/>
  <c r="BL95" i="86"/>
  <c r="BL101" i="86"/>
  <c r="BL107" i="86"/>
  <c r="Q63" i="86"/>
  <c r="K512" i="86"/>
  <c r="BK436" i="86"/>
  <c r="E12" i="86"/>
  <c r="BK13" i="86"/>
  <c r="K17" i="86"/>
  <c r="BL20" i="86"/>
  <c r="BL31" i="86"/>
  <c r="BI32" i="86"/>
  <c r="E30" i="86"/>
  <c r="BJ49" i="86"/>
  <c r="H47" i="86"/>
  <c r="BL50" i="86"/>
  <c r="Q51" i="86"/>
  <c r="BM55" i="86"/>
  <c r="W53" i="86" s="1"/>
  <c r="K64" i="86"/>
  <c r="BJ64" i="86"/>
  <c r="H62" i="86"/>
  <c r="BL65" i="86"/>
  <c r="BL67" i="86"/>
  <c r="BL70" i="86"/>
  <c r="BL78" i="86"/>
  <c r="BL84" i="86"/>
  <c r="BI106" i="86"/>
  <c r="E116" i="86"/>
  <c r="BI13" i="86"/>
  <c r="BM13" i="86" s="1"/>
  <c r="W11" i="86" s="1"/>
  <c r="BJ14" i="86"/>
  <c r="BM14" i="86" s="1"/>
  <c r="W12" i="86" s="1"/>
  <c r="BJ15" i="86"/>
  <c r="BL16" i="86"/>
  <c r="BI18" i="86"/>
  <c r="BM18" i="86" s="1"/>
  <c r="W16" i="86" s="1"/>
  <c r="BL19" i="86"/>
  <c r="BM19" i="86" s="1"/>
  <c r="W17" i="86" s="1"/>
  <c r="BK21" i="86"/>
  <c r="BM22" i="86"/>
  <c r="W20" i="86" s="1"/>
  <c r="BJ23" i="86"/>
  <c r="BL24" i="86"/>
  <c r="BJ26" i="86"/>
  <c r="BK27" i="86"/>
  <c r="BL28" i="86"/>
  <c r="BM28" i="86" s="1"/>
  <c r="W26" i="86" s="1"/>
  <c r="BJ31" i="86"/>
  <c r="BK32" i="86"/>
  <c r="BK33" i="86"/>
  <c r="BJ35" i="86"/>
  <c r="BM35" i="86" s="1"/>
  <c r="W33" i="86" s="1"/>
  <c r="BM36" i="86"/>
  <c r="W34" i="86" s="1"/>
  <c r="BJ37" i="86"/>
  <c r="BM38" i="86"/>
  <c r="W36" i="86" s="1"/>
  <c r="BK39" i="86"/>
  <c r="BK41" i="86"/>
  <c r="BJ43" i="86"/>
  <c r="BM44" i="86"/>
  <c r="W42" i="86" s="1"/>
  <c r="BI46" i="86"/>
  <c r="BK47" i="86"/>
  <c r="BK48" i="86"/>
  <c r="BM49" i="86"/>
  <c r="W47" i="86" s="1"/>
  <c r="BI50" i="86"/>
  <c r="BJ51" i="86"/>
  <c r="BL52" i="86"/>
  <c r="BL54" i="86"/>
  <c r="BM54" i="86" s="1"/>
  <c r="W52" i="86" s="1"/>
  <c r="BL56" i="86"/>
  <c r="BM56" i="86" s="1"/>
  <c r="W54" i="86" s="1"/>
  <c r="BI57" i="86"/>
  <c r="BJ58" i="86"/>
  <c r="BM59" i="86"/>
  <c r="W57" i="86" s="1"/>
  <c r="BI61" i="86"/>
  <c r="BK62" i="86"/>
  <c r="BK63" i="86"/>
  <c r="BL64" i="86"/>
  <c r="BL66" i="86"/>
  <c r="BJ68" i="86"/>
  <c r="BJ69" i="86"/>
  <c r="BL71" i="86"/>
  <c r="BK74" i="86"/>
  <c r="BM74" i="86" s="1"/>
  <c r="W84" i="86" s="1"/>
  <c r="BI75" i="86"/>
  <c r="BL79" i="86"/>
  <c r="BJ80" i="86"/>
  <c r="BL82" i="86"/>
  <c r="BL85" i="86"/>
  <c r="BJ86" i="86"/>
  <c r="BK91" i="86"/>
  <c r="BI92" i="86"/>
  <c r="BK97" i="86"/>
  <c r="BI98" i="86"/>
  <c r="BJ103" i="86"/>
  <c r="BK108" i="86"/>
  <c r="BI109" i="86"/>
  <c r="BL119" i="86"/>
  <c r="BK14" i="86"/>
  <c r="BK15" i="86"/>
  <c r="BM15" i="86" s="1"/>
  <c r="W13" i="86" s="1"/>
  <c r="BJ18" i="86"/>
  <c r="BI20" i="86"/>
  <c r="BM20" i="86" s="1"/>
  <c r="W18" i="86" s="1"/>
  <c r="BL21" i="86"/>
  <c r="BK23" i="86"/>
  <c r="BK26" i="86"/>
  <c r="BL27" i="86"/>
  <c r="BI29" i="86"/>
  <c r="BM29" i="86" s="1"/>
  <c r="W27" i="86" s="1"/>
  <c r="BI30" i="86"/>
  <c r="BM30" i="86" s="1"/>
  <c r="W28" i="86" s="1"/>
  <c r="BK31" i="86"/>
  <c r="BL32" i="86"/>
  <c r="BL33" i="86"/>
  <c r="BI34" i="86"/>
  <c r="BK35" i="86"/>
  <c r="BK37" i="86"/>
  <c r="BL39" i="86"/>
  <c r="BL41" i="86"/>
  <c r="BI42" i="86"/>
  <c r="BK43" i="86"/>
  <c r="BI45" i="86"/>
  <c r="BJ46" i="86"/>
  <c r="BL47" i="86"/>
  <c r="BL48" i="86"/>
  <c r="BJ50" i="86"/>
  <c r="BK51" i="86"/>
  <c r="BM51" i="86" s="1"/>
  <c r="W49" i="86" s="1"/>
  <c r="BI53" i="86"/>
  <c r="BI55" i="86"/>
  <c r="BJ57" i="86"/>
  <c r="BK58" i="86"/>
  <c r="BI60" i="86"/>
  <c r="BJ61" i="86"/>
  <c r="BL62" i="86"/>
  <c r="BL63" i="86"/>
  <c r="BM64" i="86"/>
  <c r="W62" i="86" s="1"/>
  <c r="BI65" i="86"/>
  <c r="BM66" i="86"/>
  <c r="W64" i="86" s="1"/>
  <c r="BI67" i="86"/>
  <c r="BM67" i="86" s="1"/>
  <c r="W65" i="86" s="1"/>
  <c r="BK68" i="86"/>
  <c r="BK69" i="86"/>
  <c r="BI70" i="86"/>
  <c r="BM70" i="86" s="1"/>
  <c r="W68" i="86" s="1"/>
  <c r="BJ72" i="86"/>
  <c r="BL74" i="86"/>
  <c r="BJ75" i="86"/>
  <c r="BK77" i="86"/>
  <c r="BK80" i="86"/>
  <c r="BI81" i="86"/>
  <c r="BK83" i="86"/>
  <c r="BK86" i="86"/>
  <c r="BL88" i="86"/>
  <c r="BL91" i="86"/>
  <c r="BJ92" i="86"/>
  <c r="BL94" i="86"/>
  <c r="BL97" i="86"/>
  <c r="BJ98" i="86"/>
  <c r="BL100" i="86"/>
  <c r="BK103" i="86"/>
  <c r="BM103" i="86" s="1"/>
  <c r="W113" i="86" s="1"/>
  <c r="BI104" i="86"/>
  <c r="H108" i="86"/>
  <c r="BL108" i="86"/>
  <c r="BJ109" i="86"/>
  <c r="BL321" i="86"/>
  <c r="H376" i="86"/>
  <c r="BJ322" i="86"/>
  <c r="K378" i="86"/>
  <c r="BK324" i="86"/>
  <c r="BL408" i="86"/>
  <c r="Q562" i="86"/>
  <c r="BK486" i="86"/>
  <c r="BL83" i="86"/>
  <c r="BJ84" i="86"/>
  <c r="BK89" i="86"/>
  <c r="BK92" i="86"/>
  <c r="BK95" i="86"/>
  <c r="BK98" i="86"/>
  <c r="BK101" i="86"/>
  <c r="E103" i="86"/>
  <c r="BL103" i="86"/>
  <c r="BJ104" i="86"/>
  <c r="BL106" i="86"/>
  <c r="BM108" i="86"/>
  <c r="W118" i="86" s="1"/>
  <c r="BK109" i="86"/>
  <c r="BL193" i="86"/>
  <c r="BL199" i="86"/>
  <c r="BL205" i="86"/>
  <c r="BL211" i="86"/>
  <c r="BL219" i="86"/>
  <c r="K310" i="86"/>
  <c r="BK267" i="86"/>
  <c r="BK115" i="86"/>
  <c r="BK120" i="86"/>
  <c r="BI121" i="86"/>
  <c r="BI124" i="86"/>
  <c r="BM124" i="86" s="1"/>
  <c r="W134" i="86" s="1"/>
  <c r="BJ126" i="86"/>
  <c r="BI143" i="86"/>
  <c r="BJ148" i="86"/>
  <c r="BL194" i="86"/>
  <c r="BJ195" i="86"/>
  <c r="BL197" i="86"/>
  <c r="BL200" i="86"/>
  <c r="BJ201" i="86"/>
  <c r="BL203" i="86"/>
  <c r="BL206" i="86"/>
  <c r="BJ207" i="86"/>
  <c r="BL209" i="86"/>
  <c r="BL212" i="86"/>
  <c r="BL220" i="86"/>
  <c r="BJ221" i="86"/>
  <c r="BL226" i="86"/>
  <c r="BI268" i="86"/>
  <c r="BI312" i="86"/>
  <c r="BK317" i="86"/>
  <c r="BI318" i="86"/>
  <c r="BL322" i="86"/>
  <c r="BI325" i="86"/>
  <c r="BI331" i="86"/>
  <c r="BI337" i="86"/>
  <c r="BK339" i="86"/>
  <c r="BI343" i="86"/>
  <c r="BI346" i="86"/>
  <c r="BI349" i="86"/>
  <c r="BM349" i="86" s="1"/>
  <c r="W403" i="86" s="1"/>
  <c r="BI355" i="86"/>
  <c r="BK365" i="86"/>
  <c r="BJ386" i="86"/>
  <c r="BJ391" i="86"/>
  <c r="BL396" i="86"/>
  <c r="BI405" i="86"/>
  <c r="BJ405" i="86"/>
  <c r="BI416" i="86"/>
  <c r="BL433" i="86"/>
  <c r="BI478" i="86"/>
  <c r="BJ482" i="86"/>
  <c r="BL115" i="86"/>
  <c r="BI116" i="86"/>
  <c r="BL120" i="86"/>
  <c r="BJ121" i="86"/>
  <c r="BI127" i="86"/>
  <c r="BI130" i="86"/>
  <c r="BJ143" i="86"/>
  <c r="BJ146" i="86"/>
  <c r="BI152" i="86"/>
  <c r="BK157" i="86"/>
  <c r="BJ170" i="86"/>
  <c r="BI196" i="86"/>
  <c r="BI202" i="86"/>
  <c r="BI208" i="86"/>
  <c r="BM208" i="86" s="1"/>
  <c r="W240" i="86" s="1"/>
  <c r="BM212" i="86"/>
  <c r="W244" i="86" s="1"/>
  <c r="BI222" i="86"/>
  <c r="BI228" i="86"/>
  <c r="BJ260" i="86"/>
  <c r="BL262" i="86"/>
  <c r="BL265" i="86"/>
  <c r="BL270" i="86"/>
  <c r="BL282" i="86"/>
  <c r="BJ318" i="86"/>
  <c r="BL327" i="86"/>
  <c r="BJ328" i="86"/>
  <c r="BL333" i="86"/>
  <c r="BL339" i="86"/>
  <c r="BJ340" i="86"/>
  <c r="BJ366" i="86"/>
  <c r="BI392" i="86"/>
  <c r="BK113" i="86"/>
  <c r="BJ116" i="86"/>
  <c r="BK121" i="86"/>
  <c r="H126" i="86"/>
  <c r="BL126" i="86"/>
  <c r="BJ127" i="86"/>
  <c r="BK146" i="86"/>
  <c r="BJ152" i="86"/>
  <c r="BJ158" i="86"/>
  <c r="BK172" i="86"/>
  <c r="BL177" i="86"/>
  <c r="BL183" i="86"/>
  <c r="BJ193" i="86"/>
  <c r="BJ196" i="86"/>
  <c r="BJ199" i="86"/>
  <c r="BJ202" i="86"/>
  <c r="BJ205" i="86"/>
  <c r="BJ208" i="86"/>
  <c r="BJ211" i="86"/>
  <c r="BK216" i="86"/>
  <c r="BJ222" i="86"/>
  <c r="BL224" i="86"/>
  <c r="BJ228" i="86"/>
  <c r="BI255" i="86"/>
  <c r="BI261" i="86"/>
  <c r="BK263" i="86"/>
  <c r="BJ266" i="86"/>
  <c r="BK268" i="86"/>
  <c r="BK277" i="86"/>
  <c r="BK283" i="86"/>
  <c r="BK315" i="86"/>
  <c r="BJ323" i="86"/>
  <c r="BK328" i="86"/>
  <c r="BK334" i="86"/>
  <c r="BK340" i="86"/>
  <c r="BK343" i="86"/>
  <c r="BK346" i="86"/>
  <c r="BK352" i="86"/>
  <c r="BL377" i="86"/>
  <c r="BI398" i="86"/>
  <c r="BK402" i="86"/>
  <c r="BL407" i="86"/>
  <c r="BL410" i="86"/>
  <c r="BL413" i="86"/>
  <c r="BJ414" i="86"/>
  <c r="BJ417" i="86"/>
  <c r="BK429" i="86"/>
  <c r="BJ435" i="86"/>
  <c r="BK440" i="86"/>
  <c r="BK446" i="86"/>
  <c r="BK458" i="86"/>
  <c r="BK464" i="86"/>
  <c r="BL469" i="86"/>
  <c r="BL475" i="86"/>
  <c r="BJ481" i="86"/>
  <c r="BJ483" i="86"/>
  <c r="BL113" i="86"/>
  <c r="BK116" i="86"/>
  <c r="BK119" i="86"/>
  <c r="BL121" i="86"/>
  <c r="BL124" i="86"/>
  <c r="BK127" i="86"/>
  <c r="BI128" i="86"/>
  <c r="BL146" i="86"/>
  <c r="BJ173" i="86"/>
  <c r="BK178" i="86"/>
  <c r="BK184" i="86"/>
  <c r="BK190" i="86"/>
  <c r="BK193" i="86"/>
  <c r="BI194" i="86"/>
  <c r="BM194" i="86" s="1"/>
  <c r="W226" i="86" s="1"/>
  <c r="BK196" i="86"/>
  <c r="BI197" i="86"/>
  <c r="BK199" i="86"/>
  <c r="BI200" i="86"/>
  <c r="BK202" i="86"/>
  <c r="BI203" i="86"/>
  <c r="BK205" i="86"/>
  <c r="BI206" i="86"/>
  <c r="BM206" i="86" s="1"/>
  <c r="W238" i="86" s="1"/>
  <c r="BK208" i="86"/>
  <c r="BK211" i="86"/>
  <c r="BI212" i="86"/>
  <c r="BL216" i="86"/>
  <c r="BI223" i="86"/>
  <c r="BK225" i="86"/>
  <c r="BI229" i="86"/>
  <c r="BJ264" i="86"/>
  <c r="BK266" i="86"/>
  <c r="BL271" i="86"/>
  <c r="BJ272" i="86"/>
  <c r="BJ278" i="86"/>
  <c r="BJ284" i="86"/>
  <c r="BK286" i="86"/>
  <c r="BL309" i="86"/>
  <c r="BL315" i="86"/>
  <c r="BK321" i="86"/>
  <c r="BK323" i="86"/>
  <c r="BI324" i="86"/>
  <c r="BL328" i="86"/>
  <c r="BJ329" i="86"/>
  <c r="BL334" i="86"/>
  <c r="BJ335" i="86"/>
  <c r="BL340" i="86"/>
  <c r="BJ341" i="86"/>
  <c r="BL343" i="86"/>
  <c r="BL346" i="86"/>
  <c r="BL349" i="86"/>
  <c r="BL352" i="86"/>
  <c r="BJ353" i="86"/>
  <c r="BL363" i="86"/>
  <c r="BK378" i="86"/>
  <c r="BJ398" i="86"/>
  <c r="BL401" i="86"/>
  <c r="BL402" i="86"/>
  <c r="BK408" i="86"/>
  <c r="BK414" i="86"/>
  <c r="Q416" i="86"/>
  <c r="BI436" i="86"/>
  <c r="BJ447" i="86"/>
  <c r="BJ453" i="86"/>
  <c r="BJ459" i="86"/>
  <c r="BK470" i="86"/>
  <c r="BI484" i="86"/>
  <c r="Q135" i="86"/>
  <c r="E23" i="86"/>
  <c r="H59" i="86"/>
  <c r="E20" i="86"/>
  <c r="H24" i="86"/>
  <c r="K26" i="86"/>
  <c r="E38" i="86"/>
  <c r="H41" i="86"/>
  <c r="H42" i="86"/>
  <c r="K44" i="86"/>
  <c r="N47" i="86"/>
  <c r="H56" i="86"/>
  <c r="N62" i="86"/>
  <c r="H89" i="86"/>
  <c r="E496" i="86"/>
  <c r="BM592" i="86"/>
  <c r="W690" i="86" s="1"/>
  <c r="N595" i="86"/>
  <c r="BM658" i="86"/>
  <c r="W767" i="86" s="1"/>
  <c r="K29" i="86"/>
  <c r="N32" i="86"/>
  <c r="K47" i="86"/>
  <c r="K830" i="86"/>
  <c r="E21" i="86"/>
  <c r="H23" i="86"/>
  <c r="N29" i="86"/>
  <c r="E39" i="86"/>
  <c r="H57" i="86"/>
  <c r="K59" i="86"/>
  <c r="E17" i="86"/>
  <c r="E18" i="86"/>
  <c r="H20" i="86"/>
  <c r="H21" i="86"/>
  <c r="K23" i="86"/>
  <c r="N26" i="86"/>
  <c r="E35" i="86"/>
  <c r="E36" i="86"/>
  <c r="H38" i="86"/>
  <c r="H39" i="86"/>
  <c r="K41" i="86"/>
  <c r="N44" i="86"/>
  <c r="E53" i="86"/>
  <c r="H54" i="86"/>
  <c r="K56" i="86"/>
  <c r="N59" i="86"/>
  <c r="N68" i="86"/>
  <c r="Q112" i="86"/>
  <c r="E121" i="86"/>
  <c r="E134" i="86"/>
  <c r="N136" i="86"/>
  <c r="BK260" i="86"/>
  <c r="BL313" i="86"/>
  <c r="E383" i="86"/>
  <c r="E415" i="86"/>
  <c r="N417" i="86"/>
  <c r="E469" i="86"/>
  <c r="BM490" i="86"/>
  <c r="W566" i="86" s="1"/>
  <c r="K522" i="86"/>
  <c r="BJ551" i="86"/>
  <c r="BJ564" i="86"/>
  <c r="BJ566" i="86"/>
  <c r="BL647" i="86"/>
  <c r="BL702" i="86"/>
  <c r="N14" i="86"/>
  <c r="E41" i="86"/>
  <c r="N50" i="86"/>
  <c r="E57" i="86"/>
  <c r="H60" i="86"/>
  <c r="N118" i="86"/>
  <c r="Q19" i="86"/>
  <c r="T22" i="86"/>
  <c r="K34" i="86"/>
  <c r="H35" i="86"/>
  <c r="H36" i="86"/>
  <c r="Q37" i="86"/>
  <c r="K38" i="86"/>
  <c r="Q39" i="86"/>
  <c r="N41" i="86"/>
  <c r="E50" i="86"/>
  <c r="E51" i="86"/>
  <c r="H53" i="86"/>
  <c r="Q54" i="86"/>
  <c r="N56" i="86"/>
  <c r="E65" i="86"/>
  <c r="E66" i="86"/>
  <c r="Q68" i="86"/>
  <c r="H97" i="86"/>
  <c r="K102" i="86"/>
  <c r="H115" i="86"/>
  <c r="Q117" i="86"/>
  <c r="BL169" i="86"/>
  <c r="BL255" i="86"/>
  <c r="BL404" i="86"/>
  <c r="BK514" i="86"/>
  <c r="N533" i="86"/>
  <c r="BK612" i="86"/>
  <c r="K650" i="86"/>
  <c r="E24" i="86"/>
  <c r="H26" i="86"/>
  <c r="H27" i="86"/>
  <c r="E42" i="86"/>
  <c r="H44" i="86"/>
  <c r="H45" i="86"/>
  <c r="E56" i="86"/>
  <c r="K62" i="86"/>
  <c r="Q94" i="86"/>
  <c r="K13" i="86"/>
  <c r="Q16" i="86"/>
  <c r="Q18" i="86"/>
  <c r="T19" i="86"/>
  <c r="T21" i="86"/>
  <c r="K31" i="86"/>
  <c r="Q34" i="86"/>
  <c r="Q36" i="86"/>
  <c r="T37" i="86"/>
  <c r="T39" i="86"/>
  <c r="K49" i="86"/>
  <c r="Q52" i="86"/>
  <c r="H65" i="86"/>
  <c r="Q86" i="86"/>
  <c r="Q88" i="86"/>
  <c r="H90" i="86"/>
  <c r="K95" i="86"/>
  <c r="N100" i="86"/>
  <c r="Q130" i="86"/>
  <c r="E139" i="86"/>
  <c r="BJ177" i="86"/>
  <c r="BJ277" i="86"/>
  <c r="BK385" i="86"/>
  <c r="BL398" i="86"/>
  <c r="N401" i="86"/>
  <c r="N478" i="86"/>
  <c r="BK489" i="86"/>
  <c r="BM496" i="86"/>
  <c r="W583" i="86" s="1"/>
  <c r="BL498" i="86"/>
  <c r="BJ527" i="86"/>
  <c r="E592" i="86"/>
  <c r="BL593" i="86"/>
  <c r="BJ595" i="86"/>
  <c r="BL629" i="86"/>
  <c r="BK675" i="86"/>
  <c r="K11" i="86"/>
  <c r="N11" i="86"/>
  <c r="AE879" i="86"/>
  <c r="Q903" i="86" s="1"/>
  <c r="AH903" i="86" s="1"/>
  <c r="AJ903" i="86"/>
  <c r="E98" i="86"/>
  <c r="K113" i="86"/>
  <c r="N13" i="86"/>
  <c r="N16" i="86"/>
  <c r="N19" i="86"/>
  <c r="N22" i="86"/>
  <c r="N25" i="86"/>
  <c r="N28" i="86"/>
  <c r="N31" i="86"/>
  <c r="N34" i="86"/>
  <c r="N37" i="86"/>
  <c r="N40" i="86"/>
  <c r="N43" i="86"/>
  <c r="N46" i="86"/>
  <c r="N49" i="86"/>
  <c r="N52" i="86"/>
  <c r="N55" i="86"/>
  <c r="N58" i="86"/>
  <c r="N61" i="86"/>
  <c r="N64" i="86"/>
  <c r="H66" i="86"/>
  <c r="N83" i="86"/>
  <c r="E85" i="86"/>
  <c r="K88" i="86"/>
  <c r="K89" i="86"/>
  <c r="K90" i="86"/>
  <c r="N95" i="86"/>
  <c r="Q100" i="86"/>
  <c r="H103" i="86"/>
  <c r="Q105" i="86"/>
  <c r="K108" i="86"/>
  <c r="N113" i="86"/>
  <c r="Q118" i="86"/>
  <c r="H121" i="86"/>
  <c r="Q123" i="86"/>
  <c r="K126" i="86"/>
  <c r="N131" i="86"/>
  <c r="Q136" i="86"/>
  <c r="H139" i="86"/>
  <c r="Q141" i="86"/>
  <c r="BL167" i="86"/>
  <c r="BK170" i="86"/>
  <c r="BK318" i="86"/>
  <c r="BK336" i="86"/>
  <c r="BK358" i="86"/>
  <c r="H394" i="86"/>
  <c r="H396" i="86"/>
  <c r="BJ403" i="86"/>
  <c r="K418" i="86"/>
  <c r="H420" i="86"/>
  <c r="BL421" i="86"/>
  <c r="BL441" i="86"/>
  <c r="Q459" i="86"/>
  <c r="BJ460" i="86"/>
  <c r="BK465" i="86"/>
  <c r="BL491" i="86"/>
  <c r="BJ493" i="86"/>
  <c r="BM512" i="86"/>
  <c r="W599" i="86" s="1"/>
  <c r="BJ539" i="86"/>
  <c r="H547" i="86"/>
  <c r="BM557" i="86"/>
  <c r="W655" i="86" s="1"/>
  <c r="BK559" i="86"/>
  <c r="BM571" i="86"/>
  <c r="W669" i="86" s="1"/>
  <c r="BM610" i="86"/>
  <c r="W708" i="86" s="1"/>
  <c r="BM628" i="86"/>
  <c r="W737" i="86" s="1"/>
  <c r="N631" i="86"/>
  <c r="BL635" i="86"/>
  <c r="BL648" i="86"/>
  <c r="BK651" i="86"/>
  <c r="BL653" i="86"/>
  <c r="K656" i="86"/>
  <c r="N658" i="86"/>
  <c r="H672" i="86"/>
  <c r="E691" i="86"/>
  <c r="BL698" i="86"/>
  <c r="BM711" i="86"/>
  <c r="W831" i="86" s="1"/>
  <c r="E806" i="86"/>
  <c r="E54" i="86"/>
  <c r="K131" i="86"/>
  <c r="Q66" i="86"/>
  <c r="Q67" i="86"/>
  <c r="K68" i="86"/>
  <c r="H85" i="86"/>
  <c r="N88" i="86"/>
  <c r="N89" i="86"/>
  <c r="E92" i="86"/>
  <c r="N94" i="86"/>
  <c r="E97" i="86"/>
  <c r="H102" i="86"/>
  <c r="K107" i="86"/>
  <c r="E110" i="86"/>
  <c r="N112" i="86"/>
  <c r="E115" i="86"/>
  <c r="H120" i="86"/>
  <c r="K125" i="86"/>
  <c r="E128" i="86"/>
  <c r="N130" i="86"/>
  <c r="E133" i="86"/>
  <c r="H138" i="86"/>
  <c r="H164" i="86"/>
  <c r="BK169" i="86"/>
  <c r="E174" i="86"/>
  <c r="BK254" i="86"/>
  <c r="BK270" i="86"/>
  <c r="BL272" i="86"/>
  <c r="BJ349" i="86"/>
  <c r="BK354" i="86"/>
  <c r="BJ368" i="86"/>
  <c r="BK379" i="86"/>
  <c r="BJ397" i="86"/>
  <c r="BJ406" i="86"/>
  <c r="BJ411" i="86"/>
  <c r="BK423" i="86"/>
  <c r="BK431" i="86"/>
  <c r="BL435" i="86"/>
  <c r="BJ448" i="86"/>
  <c r="Q471" i="86"/>
  <c r="K473" i="86"/>
  <c r="BK474" i="86"/>
  <c r="BJ477" i="86"/>
  <c r="N484" i="86"/>
  <c r="BM493" i="86"/>
  <c r="W580" i="86" s="1"/>
  <c r="BK495" i="86"/>
  <c r="BJ503" i="86"/>
  <c r="BK508" i="86"/>
  <c r="H511" i="86"/>
  <c r="E530" i="86"/>
  <c r="BL537" i="86"/>
  <c r="BM542" i="86"/>
  <c r="W629" i="86" s="1"/>
  <c r="BK544" i="86"/>
  <c r="BM561" i="86"/>
  <c r="W659" i="86" s="1"/>
  <c r="BK563" i="86"/>
  <c r="BM604" i="86"/>
  <c r="W702" i="86" s="1"/>
  <c r="BK606" i="86"/>
  <c r="H609" i="86"/>
  <c r="Q660" i="86"/>
  <c r="BJ661" i="86"/>
  <c r="BK663" i="86"/>
  <c r="BL665" i="86"/>
  <c r="BJ667" i="86"/>
  <c r="BK669" i="86"/>
  <c r="N694" i="86"/>
  <c r="Q709" i="86"/>
  <c r="BJ710" i="86"/>
  <c r="E826" i="86"/>
  <c r="N107" i="86"/>
  <c r="BL384" i="86"/>
  <c r="BL488" i="86"/>
  <c r="BL549" i="86"/>
  <c r="N125" i="86"/>
  <c r="BL599" i="86"/>
  <c r="BL674" i="86"/>
  <c r="BM710" i="86"/>
  <c r="W830" i="86" s="1"/>
  <c r="Q82" i="86"/>
  <c r="K84" i="86"/>
  <c r="Q87" i="86"/>
  <c r="E91" i="86"/>
  <c r="H96" i="86"/>
  <c r="K101" i="86"/>
  <c r="E104" i="86"/>
  <c r="N106" i="86"/>
  <c r="E109" i="86"/>
  <c r="H114" i="86"/>
  <c r="K119" i="86"/>
  <c r="E122" i="86"/>
  <c r="N124" i="86"/>
  <c r="E127" i="86"/>
  <c r="H132" i="86"/>
  <c r="K137" i="86"/>
  <c r="E140" i="86"/>
  <c r="N167" i="86"/>
  <c r="BL275" i="86"/>
  <c r="BK311" i="86"/>
  <c r="BL317" i="86"/>
  <c r="BJ319" i="86"/>
  <c r="BM328" i="86"/>
  <c r="W382" i="86" s="1"/>
  <c r="BK333" i="86"/>
  <c r="BL335" i="86"/>
  <c r="BJ337" i="86"/>
  <c r="K393" i="86"/>
  <c r="H395" i="86"/>
  <c r="BK399" i="86"/>
  <c r="N403" i="86"/>
  <c r="BK405" i="86"/>
  <c r="H419" i="86"/>
  <c r="BK422" i="86"/>
  <c r="BL434" i="86"/>
  <c r="BJ442" i="86"/>
  <c r="BM442" i="86" s="1"/>
  <c r="W518" i="86" s="1"/>
  <c r="BK459" i="86"/>
  <c r="BK476" i="86"/>
  <c r="BK492" i="86"/>
  <c r="K516" i="86"/>
  <c r="N557" i="86"/>
  <c r="H559" i="86"/>
  <c r="BK572" i="86"/>
  <c r="K620" i="86"/>
  <c r="E628" i="86"/>
  <c r="H657" i="86"/>
  <c r="K849" i="86"/>
  <c r="Q99" i="86"/>
  <c r="BL440" i="86"/>
  <c r="BL479" i="86"/>
  <c r="BL525" i="86"/>
  <c r="BM563" i="86"/>
  <c r="W661" i="86" s="1"/>
  <c r="BL650" i="86"/>
  <c r="E86" i="86"/>
  <c r="E90" i="86"/>
  <c r="H91" i="86"/>
  <c r="Q93" i="86"/>
  <c r="K96" i="86"/>
  <c r="N101" i="86"/>
  <c r="Q106" i="86"/>
  <c r="H109" i="86"/>
  <c r="Q111" i="86"/>
  <c r="K114" i="86"/>
  <c r="N119" i="86"/>
  <c r="Q124" i="86"/>
  <c r="H127" i="86"/>
  <c r="Q129" i="86"/>
  <c r="K132" i="86"/>
  <c r="N137" i="86"/>
  <c r="E165" i="86"/>
  <c r="H169" i="86"/>
  <c r="BL269" i="86"/>
  <c r="BL311" i="86"/>
  <c r="BJ313" i="86"/>
  <c r="BL326" i="86"/>
  <c r="BJ331" i="86"/>
  <c r="BK348" i="86"/>
  <c r="BL372" i="86"/>
  <c r="K397" i="86"/>
  <c r="E400" i="86"/>
  <c r="K406" i="86"/>
  <c r="BJ436" i="86"/>
  <c r="N448" i="86"/>
  <c r="BL452" i="86"/>
  <c r="N472" i="86"/>
  <c r="H474" i="86"/>
  <c r="BL476" i="86"/>
  <c r="BL494" i="86"/>
  <c r="BJ500" i="86"/>
  <c r="Q508" i="86"/>
  <c r="BJ509" i="86"/>
  <c r="Q544" i="86"/>
  <c r="BM560" i="86"/>
  <c r="W658" i="86" s="1"/>
  <c r="BL562" i="86"/>
  <c r="BJ577" i="86"/>
  <c r="BK588" i="86"/>
  <c r="Q606" i="86"/>
  <c r="BJ607" i="86"/>
  <c r="BM664" i="86"/>
  <c r="W773" i="86" s="1"/>
  <c r="K683" i="86"/>
  <c r="BJ707" i="86"/>
  <c r="AT3" i="86"/>
  <c r="AT5" i="86"/>
  <c r="AT4" i="86"/>
  <c r="AT2" i="86"/>
  <c r="AT6" i="86"/>
  <c r="K12" i="86"/>
  <c r="E886" i="86"/>
  <c r="E13" i="86"/>
  <c r="Q14" i="86"/>
  <c r="K15" i="86"/>
  <c r="E16" i="86"/>
  <c r="Q17" i="86"/>
  <c r="K18" i="86"/>
  <c r="E19" i="86"/>
  <c r="Q20" i="86"/>
  <c r="K21" i="86"/>
  <c r="E22" i="86"/>
  <c r="Q23" i="86"/>
  <c r="K24" i="86"/>
  <c r="E25" i="86"/>
  <c r="Q26" i="86"/>
  <c r="K27" i="86"/>
  <c r="E28" i="86"/>
  <c r="Q29" i="86"/>
  <c r="K30" i="86"/>
  <c r="E31" i="86"/>
  <c r="Q32" i="86"/>
  <c r="K33" i="86"/>
  <c r="E34" i="86"/>
  <c r="Q35" i="86"/>
  <c r="K36" i="86"/>
  <c r="E37" i="86"/>
  <c r="Q38" i="86"/>
  <c r="K39" i="86"/>
  <c r="E40" i="86"/>
  <c r="Q41" i="86"/>
  <c r="K42" i="86"/>
  <c r="E43" i="86"/>
  <c r="Q44" i="86"/>
  <c r="K45" i="86"/>
  <c r="E46" i="86"/>
  <c r="Q47" i="86"/>
  <c r="K48" i="86"/>
  <c r="E49" i="86"/>
  <c r="Q50" i="86"/>
  <c r="K51" i="86"/>
  <c r="E52" i="86"/>
  <c r="Q53" i="86"/>
  <c r="K54" i="86"/>
  <c r="E55" i="86"/>
  <c r="Q56" i="86"/>
  <c r="K57" i="86"/>
  <c r="E58" i="86"/>
  <c r="Q59" i="86"/>
  <c r="K60" i="86"/>
  <c r="E61" i="86"/>
  <c r="Q62" i="86"/>
  <c r="K63" i="86"/>
  <c r="E64" i="86"/>
  <c r="Q65" i="86"/>
  <c r="K66" i="86"/>
  <c r="E67" i="86"/>
  <c r="BI72" i="86"/>
  <c r="BK75" i="86"/>
  <c r="H82" i="86"/>
  <c r="E83" i="86"/>
  <c r="Q85" i="86"/>
  <c r="N86" i="86"/>
  <c r="K87" i="86"/>
  <c r="H88" i="86"/>
  <c r="E89" i="86"/>
  <c r="Q91" i="86"/>
  <c r="N92" i="86"/>
  <c r="K93" i="86"/>
  <c r="H94" i="86"/>
  <c r="E95" i="86"/>
  <c r="Q97" i="86"/>
  <c r="N98" i="86"/>
  <c r="K99" i="86"/>
  <c r="H100" i="86"/>
  <c r="E101" i="86"/>
  <c r="Q103" i="86"/>
  <c r="N104" i="86"/>
  <c r="K105" i="86"/>
  <c r="H106" i="86"/>
  <c r="E107" i="86"/>
  <c r="Q109" i="86"/>
  <c r="N110" i="86"/>
  <c r="K111" i="86"/>
  <c r="H112" i="86"/>
  <c r="E113" i="86"/>
  <c r="Q115" i="86"/>
  <c r="N116" i="86"/>
  <c r="K117" i="86"/>
  <c r="H118" i="86"/>
  <c r="E119" i="86"/>
  <c r="Q121" i="86"/>
  <c r="N122" i="86"/>
  <c r="K123" i="86"/>
  <c r="H124" i="86"/>
  <c r="E125" i="86"/>
  <c r="Q127" i="86"/>
  <c r="N128" i="86"/>
  <c r="K129" i="86"/>
  <c r="H130" i="86"/>
  <c r="E131" i="86"/>
  <c r="BL132" i="86"/>
  <c r="Q133" i="86"/>
  <c r="BK133" i="86"/>
  <c r="N134" i="86"/>
  <c r="BJ134" i="86"/>
  <c r="K135" i="86"/>
  <c r="BI135" i="86"/>
  <c r="H136" i="86"/>
  <c r="E137" i="86"/>
  <c r="BL138" i="86"/>
  <c r="Q139" i="86"/>
  <c r="BK139" i="86"/>
  <c r="N140" i="86"/>
  <c r="BJ140" i="86"/>
  <c r="K141" i="86"/>
  <c r="BI141" i="86"/>
  <c r="BK143" i="86"/>
  <c r="BJ144" i="86"/>
  <c r="BM144" i="86" s="1"/>
  <c r="W165" i="86" s="1"/>
  <c r="BI145" i="86"/>
  <c r="BK147" i="86"/>
  <c r="BI148" i="86"/>
  <c r="BL151" i="86"/>
  <c r="BK152" i="86"/>
  <c r="BM152" i="86" s="1"/>
  <c r="W173" i="86" s="1"/>
  <c r="BJ153" i="86"/>
  <c r="BM153" i="86" s="1"/>
  <c r="W174" i="86" s="1"/>
  <c r="BI154" i="86"/>
  <c r="BM154" i="86" s="1"/>
  <c r="W175" i="86" s="1"/>
  <c r="BL157" i="86"/>
  <c r="BK158" i="86"/>
  <c r="BJ159" i="86"/>
  <c r="BI160" i="86"/>
  <c r="BM160" i="86" s="1"/>
  <c r="W181" i="86" s="1"/>
  <c r="BL163" i="86"/>
  <c r="Q164" i="86"/>
  <c r="BK164" i="86"/>
  <c r="N165" i="86"/>
  <c r="BJ165" i="86"/>
  <c r="K166" i="86"/>
  <c r="BI166" i="86"/>
  <c r="H167" i="86"/>
  <c r="BI167" i="86"/>
  <c r="BM167" i="86" s="1"/>
  <c r="W188" i="86" s="1"/>
  <c r="BL168" i="86"/>
  <c r="BL174" i="86"/>
  <c r="BL175" i="86"/>
  <c r="BI178" i="86"/>
  <c r="AD715" i="86"/>
  <c r="AD786" i="86" s="1"/>
  <c r="AD857" i="86" s="1"/>
  <c r="AD573" i="86"/>
  <c r="AD644" i="86"/>
  <c r="AD502" i="86"/>
  <c r="AD431" i="86"/>
  <c r="AD360" i="86"/>
  <c r="AD289" i="86"/>
  <c r="AD218" i="86"/>
  <c r="N12" i="86"/>
  <c r="BB736" i="86"/>
  <c r="BB735" i="86"/>
  <c r="BB737" i="86"/>
  <c r="BB744" i="86"/>
  <c r="BB733" i="86"/>
  <c r="BI12" i="86"/>
  <c r="H13" i="86"/>
  <c r="T14" i="86"/>
  <c r="N15" i="86"/>
  <c r="H16" i="86"/>
  <c r="T17" i="86"/>
  <c r="N18" i="86"/>
  <c r="H19" i="86"/>
  <c r="T20" i="86"/>
  <c r="N21" i="86"/>
  <c r="H22" i="86"/>
  <c r="T23" i="86"/>
  <c r="N24" i="86"/>
  <c r="H25" i="86"/>
  <c r="T26" i="86"/>
  <c r="N27" i="86"/>
  <c r="H28" i="86"/>
  <c r="T29" i="86"/>
  <c r="N30" i="86"/>
  <c r="H31" i="86"/>
  <c r="T32" i="86"/>
  <c r="N33" i="86"/>
  <c r="H34" i="86"/>
  <c r="T35" i="86"/>
  <c r="N36" i="86"/>
  <c r="H37" i="86"/>
  <c r="T38" i="86"/>
  <c r="N39" i="86"/>
  <c r="H40" i="86"/>
  <c r="N42" i="86"/>
  <c r="H43" i="86"/>
  <c r="N45" i="86"/>
  <c r="H46" i="86"/>
  <c r="N48" i="86"/>
  <c r="H49" i="86"/>
  <c r="N51" i="86"/>
  <c r="H52" i="86"/>
  <c r="N54" i="86"/>
  <c r="H55" i="86"/>
  <c r="N57" i="86"/>
  <c r="H58" i="86"/>
  <c r="N60" i="86"/>
  <c r="H61" i="86"/>
  <c r="N63" i="86"/>
  <c r="H64" i="86"/>
  <c r="N66" i="86"/>
  <c r="H67" i="86"/>
  <c r="BL75" i="86"/>
  <c r="BJ76" i="86"/>
  <c r="BM76" i="86" s="1"/>
  <c r="W86" i="86" s="1"/>
  <c r="K82" i="86"/>
  <c r="H83" i="86"/>
  <c r="E84" i="86"/>
  <c r="Q92" i="86"/>
  <c r="N93" i="86"/>
  <c r="K94" i="86"/>
  <c r="H95" i="86"/>
  <c r="E96" i="86"/>
  <c r="Q98" i="86"/>
  <c r="N99" i="86"/>
  <c r="K100" i="86"/>
  <c r="H101" i="86"/>
  <c r="E102" i="86"/>
  <c r="Q104" i="86"/>
  <c r="N105" i="86"/>
  <c r="K106" i="86"/>
  <c r="H107" i="86"/>
  <c r="E108" i="86"/>
  <c r="Q110" i="86"/>
  <c r="N111" i="86"/>
  <c r="K112" i="86"/>
  <c r="H113" i="86"/>
  <c r="E114" i="86"/>
  <c r="Q116" i="86"/>
  <c r="N117" i="86"/>
  <c r="K118" i="86"/>
  <c r="H119" i="86"/>
  <c r="E120" i="86"/>
  <c r="Q122" i="86"/>
  <c r="N123" i="86"/>
  <c r="K124" i="86"/>
  <c r="H125" i="86"/>
  <c r="E126" i="86"/>
  <c r="Q128" i="86"/>
  <c r="N129" i="86"/>
  <c r="K130" i="86"/>
  <c r="H131" i="86"/>
  <c r="E132" i="86"/>
  <c r="BL133" i="86"/>
  <c r="Q134" i="86"/>
  <c r="BK134" i="86"/>
  <c r="N135" i="86"/>
  <c r="BJ135" i="86"/>
  <c r="K136" i="86"/>
  <c r="BI136" i="86"/>
  <c r="H137" i="86"/>
  <c r="E138" i="86"/>
  <c r="BL139" i="86"/>
  <c r="Q140" i="86"/>
  <c r="BK140" i="86"/>
  <c r="N141" i="86"/>
  <c r="BJ141" i="86"/>
  <c r="BI142" i="86"/>
  <c r="BL143" i="86"/>
  <c r="BK144" i="86"/>
  <c r="BJ145" i="86"/>
  <c r="AD147" i="86"/>
  <c r="BL147" i="86"/>
  <c r="BI149" i="86"/>
  <c r="BL152" i="86"/>
  <c r="BK153" i="86"/>
  <c r="BJ154" i="86"/>
  <c r="BI155" i="86"/>
  <c r="BL158" i="86"/>
  <c r="BK159" i="86"/>
  <c r="BJ160" i="86"/>
  <c r="BI161" i="86"/>
  <c r="BL164" i="86"/>
  <c r="Q165" i="86"/>
  <c r="BK165" i="86"/>
  <c r="N166" i="86"/>
  <c r="BJ166" i="86"/>
  <c r="K167" i="86"/>
  <c r="BJ167" i="86"/>
  <c r="Q168" i="86"/>
  <c r="Q176" i="86"/>
  <c r="H179" i="86"/>
  <c r="BC737" i="86"/>
  <c r="BC736" i="86"/>
  <c r="BC733" i="86"/>
  <c r="H865" i="86" s="1"/>
  <c r="K910" i="86" s="1"/>
  <c r="BC735" i="86"/>
  <c r="BJ12" i="86"/>
  <c r="BK76" i="86"/>
  <c r="BI77" i="86"/>
  <c r="BM79" i="86"/>
  <c r="W89" i="86" s="1"/>
  <c r="BL80" i="86"/>
  <c r="BK81" i="86"/>
  <c r="N82" i="86"/>
  <c r="BJ82" i="86"/>
  <c r="K83" i="86"/>
  <c r="BI83" i="86"/>
  <c r="H84" i="86"/>
  <c r="BM85" i="86"/>
  <c r="W95" i="86" s="1"/>
  <c r="BL86" i="86"/>
  <c r="BM86" i="86" s="1"/>
  <c r="W96" i="86" s="1"/>
  <c r="BK87" i="86"/>
  <c r="BM87" i="86" s="1"/>
  <c r="W97" i="86" s="1"/>
  <c r="BJ88" i="86"/>
  <c r="BM88" i="86" s="1"/>
  <c r="W98" i="86" s="1"/>
  <c r="BI89" i="86"/>
  <c r="BL92" i="86"/>
  <c r="BK93" i="86"/>
  <c r="BJ94" i="86"/>
  <c r="BI95" i="86"/>
  <c r="BM95" i="86" s="1"/>
  <c r="W105" i="86" s="1"/>
  <c r="BL98" i="86"/>
  <c r="BM98" i="86" s="1"/>
  <c r="W108" i="86" s="1"/>
  <c r="BK99" i="86"/>
  <c r="BJ100" i="86"/>
  <c r="BM100" i="86" s="1"/>
  <c r="W110" i="86" s="1"/>
  <c r="BI101" i="86"/>
  <c r="BL104" i="86"/>
  <c r="BK105" i="86"/>
  <c r="BM105" i="86" s="1"/>
  <c r="W115" i="86" s="1"/>
  <c r="BJ106" i="86"/>
  <c r="BI107" i="86"/>
  <c r="BM107" i="86" s="1"/>
  <c r="W117" i="86" s="1"/>
  <c r="BM109" i="86"/>
  <c r="W119" i="86" s="1"/>
  <c r="BL110" i="86"/>
  <c r="BM110" i="86" s="1"/>
  <c r="W120" i="86" s="1"/>
  <c r="BK111" i="86"/>
  <c r="BJ112" i="86"/>
  <c r="BI113" i="86"/>
  <c r="BL116" i="86"/>
  <c r="BM116" i="86" s="1"/>
  <c r="W126" i="86" s="1"/>
  <c r="BK117" i="86"/>
  <c r="BJ118" i="86"/>
  <c r="BM118" i="86" s="1"/>
  <c r="W128" i="86" s="1"/>
  <c r="BI119" i="86"/>
  <c r="BM119" i="86" s="1"/>
  <c r="W129" i="86" s="1"/>
  <c r="BL122" i="86"/>
  <c r="BM122" i="86" s="1"/>
  <c r="W132" i="86" s="1"/>
  <c r="BK123" i="86"/>
  <c r="BM123" i="86" s="1"/>
  <c r="W133" i="86" s="1"/>
  <c r="BJ124" i="86"/>
  <c r="BI125" i="86"/>
  <c r="BM125" i="86" s="1"/>
  <c r="W135" i="86" s="1"/>
  <c r="BM127" i="86"/>
  <c r="W137" i="86" s="1"/>
  <c r="BL128" i="86"/>
  <c r="BM128" i="86" s="1"/>
  <c r="W138" i="86" s="1"/>
  <c r="BK129" i="86"/>
  <c r="BM129" i="86" s="1"/>
  <c r="W139" i="86" s="1"/>
  <c r="BJ130" i="86"/>
  <c r="BI131" i="86"/>
  <c r="BL134" i="86"/>
  <c r="BK135" i="86"/>
  <c r="BJ136" i="86"/>
  <c r="BI137" i="86"/>
  <c r="BM137" i="86" s="1"/>
  <c r="W158" i="86" s="1"/>
  <c r="BL140" i="86"/>
  <c r="BK141" i="86"/>
  <c r="BJ142" i="86"/>
  <c r="BI146" i="86"/>
  <c r="BM146" i="86" s="1"/>
  <c r="W167" i="86" s="1"/>
  <c r="BK148" i="86"/>
  <c r="BJ149" i="86"/>
  <c r="BI150" i="86"/>
  <c r="BL153" i="86"/>
  <c r="BK154" i="86"/>
  <c r="BJ155" i="86"/>
  <c r="BI156" i="86"/>
  <c r="BM156" i="86" s="1"/>
  <c r="W177" i="86" s="1"/>
  <c r="BL159" i="86"/>
  <c r="BK160" i="86"/>
  <c r="BJ161" i="86"/>
  <c r="BI162" i="86"/>
  <c r="E164" i="86"/>
  <c r="BL165" i="86"/>
  <c r="Q166" i="86"/>
  <c r="BK166" i="86"/>
  <c r="BM166" i="86" s="1"/>
  <c r="W187" i="86" s="1"/>
  <c r="BI171" i="86"/>
  <c r="BI172" i="86"/>
  <c r="Q175" i="86"/>
  <c r="H10" i="86"/>
  <c r="BD735" i="86"/>
  <c r="BD737" i="86"/>
  <c r="BD733" i="86"/>
  <c r="K865" i="86" s="1"/>
  <c r="N910" i="86" s="1"/>
  <c r="BD736" i="86"/>
  <c r="BK12" i="86"/>
  <c r="BI71" i="86"/>
  <c r="AD76" i="86"/>
  <c r="BJ77" i="86"/>
  <c r="BI78" i="86"/>
  <c r="BM78" i="86" s="1"/>
  <c r="W88" i="86" s="1"/>
  <c r="BL81" i="86"/>
  <c r="BK82" i="86"/>
  <c r="BJ83" i="86"/>
  <c r="BI84" i="86"/>
  <c r="BM84" i="86" s="1"/>
  <c r="W94" i="86" s="1"/>
  <c r="BL87" i="86"/>
  <c r="BK88" i="86"/>
  <c r="BJ89" i="86"/>
  <c r="BI90" i="86"/>
  <c r="BM90" i="86" s="1"/>
  <c r="W100" i="86" s="1"/>
  <c r="BM92" i="86"/>
  <c r="W102" i="86" s="1"/>
  <c r="BL93" i="86"/>
  <c r="BK94" i="86"/>
  <c r="BJ95" i="86"/>
  <c r="BI96" i="86"/>
  <c r="BM96" i="86" s="1"/>
  <c r="W106" i="86" s="1"/>
  <c r="BL99" i="86"/>
  <c r="BK100" i="86"/>
  <c r="BJ101" i="86"/>
  <c r="BI102" i="86"/>
  <c r="BM104" i="86"/>
  <c r="W114" i="86" s="1"/>
  <c r="BL105" i="86"/>
  <c r="BK106" i="86"/>
  <c r="BJ107" i="86"/>
  <c r="BI108" i="86"/>
  <c r="BL111" i="86"/>
  <c r="BK112" i="86"/>
  <c r="BJ113" i="86"/>
  <c r="BI114" i="86"/>
  <c r="BM114" i="86" s="1"/>
  <c r="W124" i="86" s="1"/>
  <c r="BL117" i="86"/>
  <c r="BK118" i="86"/>
  <c r="BJ119" i="86"/>
  <c r="BI120" i="86"/>
  <c r="BM120" i="86" s="1"/>
  <c r="W130" i="86" s="1"/>
  <c r="BL123" i="86"/>
  <c r="BK124" i="86"/>
  <c r="BJ125" i="86"/>
  <c r="BI126" i="86"/>
  <c r="BM126" i="86" s="1"/>
  <c r="W136" i="86" s="1"/>
  <c r="BL129" i="86"/>
  <c r="BK130" i="86"/>
  <c r="BJ131" i="86"/>
  <c r="BI132" i="86"/>
  <c r="BL135" i="86"/>
  <c r="BM135" i="86" s="1"/>
  <c r="W156" i="86" s="1"/>
  <c r="BK136" i="86"/>
  <c r="BJ137" i="86"/>
  <c r="BI138" i="86"/>
  <c r="BL141" i="86"/>
  <c r="BK142" i="86"/>
  <c r="BL148" i="86"/>
  <c r="BK149" i="86"/>
  <c r="BJ150" i="86"/>
  <c r="BI151" i="86"/>
  <c r="BL154" i="86"/>
  <c r="BK155" i="86"/>
  <c r="BJ156" i="86"/>
  <c r="BI157" i="86"/>
  <c r="BL160" i="86"/>
  <c r="BK161" i="86"/>
  <c r="BJ162" i="86"/>
  <c r="BI163" i="86"/>
  <c r="BM163" i="86" s="1"/>
  <c r="W184" i="86" s="1"/>
  <c r="BL166" i="86"/>
  <c r="BJ171" i="86"/>
  <c r="E173" i="86"/>
  <c r="K178" i="86"/>
  <c r="AD359" i="86"/>
  <c r="AD785" i="86" s="1"/>
  <c r="AD856" i="86" s="1"/>
  <c r="AD430" i="86"/>
  <c r="AD288" i="86"/>
  <c r="AD714" i="86" s="1"/>
  <c r="AD217" i="86"/>
  <c r="AD643" i="86" s="1"/>
  <c r="K10" i="86"/>
  <c r="BE735" i="86"/>
  <c r="BE736" i="86"/>
  <c r="BE737" i="86"/>
  <c r="BE733" i="86"/>
  <c r="N865" i="86" s="1"/>
  <c r="Q910" i="86" s="1"/>
  <c r="BL12" i="86"/>
  <c r="O886" i="86"/>
  <c r="BJ71" i="86"/>
  <c r="Q83" i="86"/>
  <c r="N84" i="86"/>
  <c r="BJ132" i="86"/>
  <c r="BI133" i="86"/>
  <c r="BL136" i="86"/>
  <c r="BK137" i="86"/>
  <c r="BJ138" i="86"/>
  <c r="BI139" i="86"/>
  <c r="BL142" i="86"/>
  <c r="BI147" i="86"/>
  <c r="BM148" i="86"/>
  <c r="W169" i="86" s="1"/>
  <c r="BL149" i="86"/>
  <c r="BM149" i="86" s="1"/>
  <c r="W170" i="86" s="1"/>
  <c r="BK150" i="86"/>
  <c r="BJ151" i="86"/>
  <c r="BL155" i="86"/>
  <c r="BK156" i="86"/>
  <c r="BJ157" i="86"/>
  <c r="BI158" i="86"/>
  <c r="BL161" i="86"/>
  <c r="BK162" i="86"/>
  <c r="BJ163" i="86"/>
  <c r="BI164" i="86"/>
  <c r="H173" i="86"/>
  <c r="N10" i="86"/>
  <c r="BF736" i="86"/>
  <c r="BF737" i="86"/>
  <c r="BF735" i="86"/>
  <c r="BF733" i="86"/>
  <c r="Q865" i="86" s="1"/>
  <c r="T910" i="86" s="1"/>
  <c r="BK132" i="86"/>
  <c r="BJ133" i="86"/>
  <c r="BI134" i="86"/>
  <c r="BL137" i="86"/>
  <c r="BK138" i="86"/>
  <c r="BJ139" i="86"/>
  <c r="BI140" i="86"/>
  <c r="BM140" i="86" s="1"/>
  <c r="W161" i="86" s="1"/>
  <c r="AD146" i="86"/>
  <c r="AD572" i="86" s="1"/>
  <c r="BJ147" i="86"/>
  <c r="BL150" i="86"/>
  <c r="BK151" i="86"/>
  <c r="BL156" i="86"/>
  <c r="BI159" i="86"/>
  <c r="BL162" i="86"/>
  <c r="BK163" i="86"/>
  <c r="BJ164" i="86"/>
  <c r="BI165" i="86"/>
  <c r="BM165" i="86" s="1"/>
  <c r="W186" i="86" s="1"/>
  <c r="BI168" i="86"/>
  <c r="BK167" i="86"/>
  <c r="BJ168" i="86"/>
  <c r="BI169" i="86"/>
  <c r="BM171" i="86"/>
  <c r="W192" i="86" s="1"/>
  <c r="BL172" i="86"/>
  <c r="BK173" i="86"/>
  <c r="BJ174" i="86"/>
  <c r="BI175" i="86"/>
  <c r="BL178" i="86"/>
  <c r="BK179" i="86"/>
  <c r="BJ180" i="86"/>
  <c r="BM180" i="86" s="1"/>
  <c r="W201" i="86" s="1"/>
  <c r="BI181" i="86"/>
  <c r="BM181" i="86" s="1"/>
  <c r="W202" i="86" s="1"/>
  <c r="BL184" i="86"/>
  <c r="BK185" i="86"/>
  <c r="BJ186" i="86"/>
  <c r="BI187" i="86"/>
  <c r="BL190" i="86"/>
  <c r="Q191" i="86"/>
  <c r="BK191" i="86"/>
  <c r="N192" i="86"/>
  <c r="BJ192" i="86"/>
  <c r="BM192" i="86" s="1"/>
  <c r="W224" i="86" s="1"/>
  <c r="K193" i="86"/>
  <c r="BI193" i="86"/>
  <c r="BM193" i="86" s="1"/>
  <c r="W225" i="86" s="1"/>
  <c r="H194" i="86"/>
  <c r="E195" i="86"/>
  <c r="BM195" i="86"/>
  <c r="W227" i="86" s="1"/>
  <c r="BL196" i="86"/>
  <c r="Q197" i="86"/>
  <c r="BK197" i="86"/>
  <c r="BM197" i="86" s="1"/>
  <c r="W229" i="86" s="1"/>
  <c r="N198" i="86"/>
  <c r="BJ198" i="86"/>
  <c r="BM198" i="86" s="1"/>
  <c r="W230" i="86" s="1"/>
  <c r="K199" i="86"/>
  <c r="BI199" i="86"/>
  <c r="H200" i="86"/>
  <c r="E201" i="86"/>
  <c r="BM201" i="86"/>
  <c r="W233" i="86" s="1"/>
  <c r="BL202" i="86"/>
  <c r="Q203" i="86"/>
  <c r="BK203" i="86"/>
  <c r="N204" i="86"/>
  <c r="BJ204" i="86"/>
  <c r="BM204" i="86" s="1"/>
  <c r="W236" i="86" s="1"/>
  <c r="K205" i="86"/>
  <c r="BI205" i="86"/>
  <c r="BM205" i="86" s="1"/>
  <c r="W237" i="86" s="1"/>
  <c r="H206" i="86"/>
  <c r="E207" i="86"/>
  <c r="BM207" i="86"/>
  <c r="W239" i="86" s="1"/>
  <c r="BL208" i="86"/>
  <c r="Q209" i="86"/>
  <c r="BK209" i="86"/>
  <c r="N210" i="86"/>
  <c r="BJ210" i="86"/>
  <c r="BM210" i="86" s="1"/>
  <c r="W242" i="86" s="1"/>
  <c r="K211" i="86"/>
  <c r="BI211" i="86"/>
  <c r="H212" i="86"/>
  <c r="BM213" i="86"/>
  <c r="W245" i="86" s="1"/>
  <c r="BJ214" i="86"/>
  <c r="BI215" i="86"/>
  <c r="BL217" i="86"/>
  <c r="BJ218" i="86"/>
  <c r="BL221" i="86"/>
  <c r="BK222" i="86"/>
  <c r="BJ223" i="86"/>
  <c r="K224" i="86"/>
  <c r="BI224" i="86"/>
  <c r="H225" i="86"/>
  <c r="E226" i="86"/>
  <c r="BL227" i="86"/>
  <c r="Q228" i="86"/>
  <c r="BK228" i="86"/>
  <c r="N229" i="86"/>
  <c r="BJ229" i="86"/>
  <c r="K230" i="86"/>
  <c r="BI230" i="86"/>
  <c r="H231" i="86"/>
  <c r="E232" i="86"/>
  <c r="BL233" i="86"/>
  <c r="Q234" i="86"/>
  <c r="BK234" i="86"/>
  <c r="N235" i="86"/>
  <c r="BJ235" i="86"/>
  <c r="K236" i="86"/>
  <c r="BI236" i="86"/>
  <c r="H237" i="86"/>
  <c r="E238" i="86"/>
  <c r="BL239" i="86"/>
  <c r="Q240" i="86"/>
  <c r="BK240" i="86"/>
  <c r="N241" i="86"/>
  <c r="BJ241" i="86"/>
  <c r="K242" i="86"/>
  <c r="BI242" i="86"/>
  <c r="H243" i="86"/>
  <c r="E244" i="86"/>
  <c r="BL245" i="86"/>
  <c r="Q246" i="86"/>
  <c r="BK246" i="86"/>
  <c r="N247" i="86"/>
  <c r="BJ247" i="86"/>
  <c r="K248" i="86"/>
  <c r="BI248" i="86"/>
  <c r="BM248" i="86" s="1"/>
  <c r="W280" i="86" s="1"/>
  <c r="H249" i="86"/>
  <c r="BJ249" i="86"/>
  <c r="N250" i="86"/>
  <c r="BJ250" i="86"/>
  <c r="N251" i="86"/>
  <c r="BJ251" i="86"/>
  <c r="N252" i="86"/>
  <c r="BK252" i="86"/>
  <c r="E255" i="86"/>
  <c r="K256" i="86"/>
  <c r="BI256" i="86"/>
  <c r="BM256" i="86" s="1"/>
  <c r="W299" i="86" s="1"/>
  <c r="K257" i="86"/>
  <c r="BI257" i="86"/>
  <c r="K258" i="86"/>
  <c r="BJ258" i="86"/>
  <c r="BL259" i="86"/>
  <c r="E261" i="86"/>
  <c r="BJ261" i="86"/>
  <c r="H264" i="86"/>
  <c r="Q267" i="86"/>
  <c r="BL281" i="86"/>
  <c r="BK168" i="86"/>
  <c r="BJ169" i="86"/>
  <c r="BM169" i="86" s="1"/>
  <c r="W190" i="86" s="1"/>
  <c r="BI170" i="86"/>
  <c r="BM170" i="86" s="1"/>
  <c r="W191" i="86" s="1"/>
  <c r="BL173" i="86"/>
  <c r="BK174" i="86"/>
  <c r="BJ175" i="86"/>
  <c r="BM175" i="86" s="1"/>
  <c r="W196" i="86" s="1"/>
  <c r="BI176" i="86"/>
  <c r="BL179" i="86"/>
  <c r="BK180" i="86"/>
  <c r="BJ181" i="86"/>
  <c r="BI182" i="86"/>
  <c r="BL185" i="86"/>
  <c r="BK186" i="86"/>
  <c r="BJ187" i="86"/>
  <c r="BI188" i="86"/>
  <c r="BL191" i="86"/>
  <c r="BK214" i="86"/>
  <c r="BJ215" i="86"/>
  <c r="BI216" i="86"/>
  <c r="BM216" i="86" s="1"/>
  <c r="W248" i="86" s="1"/>
  <c r="BK218" i="86"/>
  <c r="BI219" i="86"/>
  <c r="BM219" i="86" s="1"/>
  <c r="W251" i="86" s="1"/>
  <c r="BL222" i="86"/>
  <c r="BK223" i="86"/>
  <c r="N224" i="86"/>
  <c r="BJ224" i="86"/>
  <c r="K225" i="86"/>
  <c r="BI225" i="86"/>
  <c r="H226" i="86"/>
  <c r="E227" i="86"/>
  <c r="BL228" i="86"/>
  <c r="Q229" i="86"/>
  <c r="BK229" i="86"/>
  <c r="N230" i="86"/>
  <c r="BJ230" i="86"/>
  <c r="K231" i="86"/>
  <c r="BI231" i="86"/>
  <c r="H232" i="86"/>
  <c r="E233" i="86"/>
  <c r="BL234" i="86"/>
  <c r="Q235" i="86"/>
  <c r="BK235" i="86"/>
  <c r="N236" i="86"/>
  <c r="BJ236" i="86"/>
  <c r="K237" i="86"/>
  <c r="BI237" i="86"/>
  <c r="H238" i="86"/>
  <c r="E239" i="86"/>
  <c r="BL240" i="86"/>
  <c r="Q241" i="86"/>
  <c r="BK241" i="86"/>
  <c r="N242" i="86"/>
  <c r="BJ242" i="86"/>
  <c r="K243" i="86"/>
  <c r="BI243" i="86"/>
  <c r="H244" i="86"/>
  <c r="E245" i="86"/>
  <c r="BL246" i="86"/>
  <c r="Q247" i="86"/>
  <c r="BK247" i="86"/>
  <c r="N248" i="86"/>
  <c r="BJ248" i="86"/>
  <c r="BK249" i="86"/>
  <c r="Q250" i="86"/>
  <c r="BK250" i="86"/>
  <c r="Q251" i="86"/>
  <c r="BK251" i="86"/>
  <c r="E254" i="86"/>
  <c r="BJ255" i="86"/>
  <c r="N256" i="86"/>
  <c r="BJ256" i="86"/>
  <c r="N257" i="86"/>
  <c r="BJ257" i="86"/>
  <c r="N258" i="86"/>
  <c r="BK258" i="86"/>
  <c r="BK261" i="86"/>
  <c r="BI262" i="86"/>
  <c r="BM262" i="86" s="1"/>
  <c r="W305" i="86" s="1"/>
  <c r="BJ271" i="86"/>
  <c r="BI272" i="86"/>
  <c r="BM272" i="86" s="1"/>
  <c r="W315" i="86" s="1"/>
  <c r="BI278" i="86"/>
  <c r="Q282" i="86"/>
  <c r="BK175" i="86"/>
  <c r="BJ176" i="86"/>
  <c r="BI177" i="86"/>
  <c r="BM177" i="86" s="1"/>
  <c r="W198" i="86" s="1"/>
  <c r="BL180" i="86"/>
  <c r="BK181" i="86"/>
  <c r="BJ182" i="86"/>
  <c r="BI183" i="86"/>
  <c r="BM183" i="86" s="1"/>
  <c r="W204" i="86" s="1"/>
  <c r="BL186" i="86"/>
  <c r="BK187" i="86"/>
  <c r="BJ188" i="86"/>
  <c r="BI189" i="86"/>
  <c r="BL214" i="86"/>
  <c r="BK215" i="86"/>
  <c r="BJ216" i="86"/>
  <c r="BJ219" i="86"/>
  <c r="BI220" i="86"/>
  <c r="BM222" i="86"/>
  <c r="W254" i="86" s="1"/>
  <c r="BL223" i="86"/>
  <c r="Q224" i="86"/>
  <c r="N225" i="86"/>
  <c r="BJ225" i="86"/>
  <c r="K226" i="86"/>
  <c r="BI226" i="86"/>
  <c r="BM226" i="86" s="1"/>
  <c r="W258" i="86" s="1"/>
  <c r="H227" i="86"/>
  <c r="E228" i="86"/>
  <c r="BL229" i="86"/>
  <c r="Q230" i="86"/>
  <c r="BK230" i="86"/>
  <c r="N231" i="86"/>
  <c r="BJ231" i="86"/>
  <c r="K232" i="86"/>
  <c r="BI232" i="86"/>
  <c r="BM232" i="86" s="1"/>
  <c r="W264" i="86" s="1"/>
  <c r="H233" i="86"/>
  <c r="E234" i="86"/>
  <c r="BL235" i="86"/>
  <c r="Q236" i="86"/>
  <c r="BK236" i="86"/>
  <c r="N237" i="86"/>
  <c r="BJ237" i="86"/>
  <c r="K238" i="86"/>
  <c r="BI238" i="86"/>
  <c r="H239" i="86"/>
  <c r="E240" i="86"/>
  <c r="BL241" i="86"/>
  <c r="Q242" i="86"/>
  <c r="BK242" i="86"/>
  <c r="N243" i="86"/>
  <c r="BJ243" i="86"/>
  <c r="K244" i="86"/>
  <c r="BI244" i="86"/>
  <c r="H245" i="86"/>
  <c r="E246" i="86"/>
  <c r="BL247" i="86"/>
  <c r="Q248" i="86"/>
  <c r="BK248" i="86"/>
  <c r="BL249" i="86"/>
  <c r="BL250" i="86"/>
  <c r="BL251" i="86"/>
  <c r="E253" i="86"/>
  <c r="H254" i="86"/>
  <c r="BI254" i="86"/>
  <c r="BM254" i="86" s="1"/>
  <c r="W297" i="86" s="1"/>
  <c r="BK255" i="86"/>
  <c r="Q256" i="86"/>
  <c r="BK256" i="86"/>
  <c r="Q257" i="86"/>
  <c r="BK257" i="86"/>
  <c r="E260" i="86"/>
  <c r="BJ262" i="86"/>
  <c r="BJ268" i="86"/>
  <c r="BI269" i="86"/>
  <c r="BJ283" i="86"/>
  <c r="BL181" i="86"/>
  <c r="BK182" i="86"/>
  <c r="BJ183" i="86"/>
  <c r="BI184" i="86"/>
  <c r="BL187" i="86"/>
  <c r="BK188" i="86"/>
  <c r="BJ189" i="86"/>
  <c r="BI190" i="86"/>
  <c r="BM190" i="86" s="1"/>
  <c r="W211" i="86" s="1"/>
  <c r="BI217" i="86"/>
  <c r="BM217" i="86" s="1"/>
  <c r="W249" i="86" s="1"/>
  <c r="BK219" i="86"/>
  <c r="BJ220" i="86"/>
  <c r="Q225" i="86"/>
  <c r="N226" i="86"/>
  <c r="BJ226" i="86"/>
  <c r="K227" i="86"/>
  <c r="BI227" i="86"/>
  <c r="BM227" i="86" s="1"/>
  <c r="W259" i="86" s="1"/>
  <c r="H228" i="86"/>
  <c r="E229" i="86"/>
  <c r="BL230" i="86"/>
  <c r="Q231" i="86"/>
  <c r="BK231" i="86"/>
  <c r="N232" i="86"/>
  <c r="K233" i="86"/>
  <c r="BI233" i="86"/>
  <c r="H234" i="86"/>
  <c r="E235" i="86"/>
  <c r="BL236" i="86"/>
  <c r="Q237" i="86"/>
  <c r="BK237" i="86"/>
  <c r="N238" i="86"/>
  <c r="BJ238" i="86"/>
  <c r="K239" i="86"/>
  <c r="BI239" i="86"/>
  <c r="H240" i="86"/>
  <c r="E241" i="86"/>
  <c r="BL242" i="86"/>
  <c r="Q243" i="86"/>
  <c r="BK243" i="86"/>
  <c r="N244" i="86"/>
  <c r="BJ244" i="86"/>
  <c r="K245" i="86"/>
  <c r="BI245" i="86"/>
  <c r="BM245" i="86" s="1"/>
  <c r="W277" i="86" s="1"/>
  <c r="BL248" i="86"/>
  <c r="H253" i="86"/>
  <c r="BI253" i="86"/>
  <c r="BL256" i="86"/>
  <c r="BL257" i="86"/>
  <c r="H260" i="86"/>
  <c r="BI260" i="86"/>
  <c r="BI263" i="86"/>
  <c r="BI266" i="86"/>
  <c r="BL170" i="86"/>
  <c r="BK171" i="86"/>
  <c r="BJ172" i="86"/>
  <c r="BI173" i="86"/>
  <c r="BL176" i="86"/>
  <c r="BK177" i="86"/>
  <c r="BJ178" i="86"/>
  <c r="BI179" i="86"/>
  <c r="BM179" i="86" s="1"/>
  <c r="W200" i="86" s="1"/>
  <c r="BL182" i="86"/>
  <c r="BK183" i="86"/>
  <c r="BJ184" i="86"/>
  <c r="BI185" i="86"/>
  <c r="BL188" i="86"/>
  <c r="BK189" i="86"/>
  <c r="BJ190" i="86"/>
  <c r="BI191" i="86"/>
  <c r="BK220" i="86"/>
  <c r="E224" i="86"/>
  <c r="Q226" i="86"/>
  <c r="N227" i="86"/>
  <c r="BJ227" i="86"/>
  <c r="K228" i="86"/>
  <c r="H229" i="86"/>
  <c r="E230" i="86"/>
  <c r="BL231" i="86"/>
  <c r="Q232" i="86"/>
  <c r="BK232" i="86"/>
  <c r="N233" i="86"/>
  <c r="BJ233" i="86"/>
  <c r="K234" i="86"/>
  <c r="BI234" i="86"/>
  <c r="H235" i="86"/>
  <c r="E236" i="86"/>
  <c r="BL237" i="86"/>
  <c r="Q238" i="86"/>
  <c r="BK238" i="86"/>
  <c r="N239" i="86"/>
  <c r="BJ239" i="86"/>
  <c r="BM239" i="86" s="1"/>
  <c r="W271" i="86" s="1"/>
  <c r="K240" i="86"/>
  <c r="BI240" i="86"/>
  <c r="H241" i="86"/>
  <c r="E242" i="86"/>
  <c r="BL243" i="86"/>
  <c r="Q244" i="86"/>
  <c r="BK244" i="86"/>
  <c r="N245" i="86"/>
  <c r="BJ245" i="86"/>
  <c r="BI246" i="86"/>
  <c r="BM246" i="86" s="1"/>
  <c r="W278" i="86" s="1"/>
  <c r="E250" i="86"/>
  <c r="BI252" i="86"/>
  <c r="K253" i="86"/>
  <c r="BJ253" i="86"/>
  <c r="BI259" i="86"/>
  <c r="BM259" i="86" s="1"/>
  <c r="W302" i="86" s="1"/>
  <c r="BL263" i="86"/>
  <c r="BK264" i="86"/>
  <c r="BL266" i="86"/>
  <c r="BK282" i="86"/>
  <c r="BK217" i="86"/>
  <c r="BK227" i="86"/>
  <c r="BL232" i="86"/>
  <c r="BK233" i="86"/>
  <c r="BJ234" i="86"/>
  <c r="BI235" i="86"/>
  <c r="BL238" i="86"/>
  <c r="BK239" i="86"/>
  <c r="BJ240" i="86"/>
  <c r="BI241" i="86"/>
  <c r="BM241" i="86" s="1"/>
  <c r="W273" i="86" s="1"/>
  <c r="BM243" i="86"/>
  <c r="W275" i="86" s="1"/>
  <c r="BL244" i="86"/>
  <c r="BK245" i="86"/>
  <c r="BJ246" i="86"/>
  <c r="BI247" i="86"/>
  <c r="BI250" i="86"/>
  <c r="BI251" i="86"/>
  <c r="BM251" i="86" s="1"/>
  <c r="W283" i="86" s="1"/>
  <c r="BJ252" i="86"/>
  <c r="BL253" i="86"/>
  <c r="BI258" i="86"/>
  <c r="BJ259" i="86"/>
  <c r="BL260" i="86"/>
  <c r="BM260" i="86" s="1"/>
  <c r="W303" i="86" s="1"/>
  <c r="BK276" i="86"/>
  <c r="BI284" i="86"/>
  <c r="BK273" i="86"/>
  <c r="BM273" i="86" s="1"/>
  <c r="W316" i="86" s="1"/>
  <c r="BJ274" i="86"/>
  <c r="BI275" i="86"/>
  <c r="BL278" i="86"/>
  <c r="BK279" i="86"/>
  <c r="BJ280" i="86"/>
  <c r="BI281" i="86"/>
  <c r="BL284" i="86"/>
  <c r="BI285" i="86"/>
  <c r="BK288" i="86"/>
  <c r="BI289" i="86"/>
  <c r="BL291" i="86"/>
  <c r="BK292" i="86"/>
  <c r="BJ293" i="86"/>
  <c r="BI294" i="86"/>
  <c r="BL297" i="86"/>
  <c r="BK298" i="86"/>
  <c r="BJ299" i="86"/>
  <c r="BI300" i="86"/>
  <c r="BL303" i="86"/>
  <c r="Q304" i="86"/>
  <c r="BK304" i="86"/>
  <c r="N305" i="86"/>
  <c r="BJ305" i="86"/>
  <c r="K306" i="86"/>
  <c r="BI306" i="86"/>
  <c r="H307" i="86"/>
  <c r="E308" i="86"/>
  <c r="H310" i="86"/>
  <c r="BI310" i="86"/>
  <c r="K311" i="86"/>
  <c r="Q312" i="86"/>
  <c r="N314" i="86"/>
  <c r="BJ314" i="86"/>
  <c r="BM314" i="86" s="1"/>
  <c r="W368" i="86" s="1"/>
  <c r="Q315" i="86"/>
  <c r="E316" i="86"/>
  <c r="BI316" i="86"/>
  <c r="BI323" i="86"/>
  <c r="K329" i="86"/>
  <c r="H330" i="86"/>
  <c r="N331" i="86"/>
  <c r="BL341" i="86"/>
  <c r="BI344" i="86"/>
  <c r="Q348" i="86"/>
  <c r="H351" i="86"/>
  <c r="BL357" i="86"/>
  <c r="BI359" i="86"/>
  <c r="K375" i="86"/>
  <c r="N386" i="86"/>
  <c r="BL390" i="86"/>
  <c r="BI393" i="86"/>
  <c r="BI455" i="86"/>
  <c r="H548" i="86"/>
  <c r="BJ472" i="86"/>
  <c r="BI638" i="86"/>
  <c r="BL261" i="86"/>
  <c r="BK262" i="86"/>
  <c r="BJ263" i="86"/>
  <c r="BI264" i="86"/>
  <c r="BM264" i="86" s="1"/>
  <c r="W307" i="86" s="1"/>
  <c r="BL267" i="86"/>
  <c r="BJ269" i="86"/>
  <c r="BI270" i="86"/>
  <c r="BL273" i="86"/>
  <c r="BK274" i="86"/>
  <c r="BJ275" i="86"/>
  <c r="BI276" i="86"/>
  <c r="BM276" i="86" s="1"/>
  <c r="W319" i="86" s="1"/>
  <c r="BM278" i="86"/>
  <c r="W321" i="86" s="1"/>
  <c r="BL279" i="86"/>
  <c r="BK280" i="86"/>
  <c r="BJ281" i="86"/>
  <c r="BI282" i="86"/>
  <c r="BJ285" i="86"/>
  <c r="BI286" i="86"/>
  <c r="BJ289" i="86"/>
  <c r="BL292" i="86"/>
  <c r="BK293" i="86"/>
  <c r="BJ294" i="86"/>
  <c r="BI295" i="86"/>
  <c r="BL298" i="86"/>
  <c r="BK299" i="86"/>
  <c r="BJ300" i="86"/>
  <c r="BI301" i="86"/>
  <c r="BL304" i="86"/>
  <c r="BK305" i="86"/>
  <c r="BJ306" i="86"/>
  <c r="BI307" i="86"/>
  <c r="H309" i="86"/>
  <c r="BI309" i="86"/>
  <c r="BM309" i="86" s="1"/>
  <c r="W352" i="86" s="1"/>
  <c r="BJ310" i="86"/>
  <c r="BK314" i="86"/>
  <c r="H316" i="86"/>
  <c r="BJ316" i="86"/>
  <c r="BI320" i="86"/>
  <c r="BL323" i="86"/>
  <c r="K326" i="86"/>
  <c r="H327" i="86"/>
  <c r="N328" i="86"/>
  <c r="BI338" i="86"/>
  <c r="BM338" i="86" s="1"/>
  <c r="W392" i="86" s="1"/>
  <c r="Q342" i="86"/>
  <c r="H345" i="86"/>
  <c r="BK361" i="86"/>
  <c r="BI363" i="86"/>
  <c r="K369" i="86"/>
  <c r="BK373" i="86"/>
  <c r="BI387" i="86"/>
  <c r="Q391" i="86"/>
  <c r="K475" i="86"/>
  <c r="BK410" i="86"/>
  <c r="K481" i="86"/>
  <c r="BK416" i="86"/>
  <c r="Q486" i="86"/>
  <c r="BI429" i="86"/>
  <c r="BM429" i="86" s="1"/>
  <c r="W494" i="86" s="1"/>
  <c r="Q527" i="86"/>
  <c r="BM451" i="86"/>
  <c r="W527" i="86" s="1"/>
  <c r="N653" i="86"/>
  <c r="BL555" i="86"/>
  <c r="BL268" i="86"/>
  <c r="BK269" i="86"/>
  <c r="BJ270" i="86"/>
  <c r="BI271" i="86"/>
  <c r="BM271" i="86" s="1"/>
  <c r="W314" i="86" s="1"/>
  <c r="BL274" i="86"/>
  <c r="BK275" i="86"/>
  <c r="BJ276" i="86"/>
  <c r="BI277" i="86"/>
  <c r="BL280" i="86"/>
  <c r="BK281" i="86"/>
  <c r="BJ282" i="86"/>
  <c r="BI283" i="86"/>
  <c r="BK285" i="86"/>
  <c r="BJ286" i="86"/>
  <c r="BI287" i="86"/>
  <c r="BK289" i="86"/>
  <c r="BI290" i="86"/>
  <c r="BL293" i="86"/>
  <c r="BK294" i="86"/>
  <c r="N295" i="86"/>
  <c r="BJ295" i="86"/>
  <c r="K296" i="86"/>
  <c r="BI296" i="86"/>
  <c r="H297" i="86"/>
  <c r="E298" i="86"/>
  <c r="BL299" i="86"/>
  <c r="Q300" i="86"/>
  <c r="BK300" i="86"/>
  <c r="N301" i="86"/>
  <c r="BJ301" i="86"/>
  <c r="K302" i="86"/>
  <c r="BI302" i="86"/>
  <c r="H303" i="86"/>
  <c r="E304" i="86"/>
  <c r="BL305" i="86"/>
  <c r="Q306" i="86"/>
  <c r="BK306" i="86"/>
  <c r="N307" i="86"/>
  <c r="BJ307" i="86"/>
  <c r="BM307" i="86" s="1"/>
  <c r="W350" i="86" s="1"/>
  <c r="K308" i="86"/>
  <c r="BI308" i="86"/>
  <c r="BM308" i="86" s="1"/>
  <c r="W351" i="86" s="1"/>
  <c r="K309" i="86"/>
  <c r="BJ309" i="86"/>
  <c r="BL310" i="86"/>
  <c r="BM311" i="86"/>
  <c r="W354" i="86" s="1"/>
  <c r="N313" i="86"/>
  <c r="BK313" i="86"/>
  <c r="BL314" i="86"/>
  <c r="BI317" i="86"/>
  <c r="E322" i="86"/>
  <c r="N325" i="86"/>
  <c r="BJ334" i="86"/>
  <c r="BI335" i="86"/>
  <c r="BM335" i="86" s="1"/>
  <c r="W389" i="86" s="1"/>
  <c r="H339" i="86"/>
  <c r="BJ343" i="86"/>
  <c r="BM343" i="86" s="1"/>
  <c r="W397" i="86" s="1"/>
  <c r="K350" i="86"/>
  <c r="BL378" i="86"/>
  <c r="BI381" i="86"/>
  <c r="Q385" i="86"/>
  <c r="BJ392" i="86"/>
  <c r="BM392" i="86" s="1"/>
  <c r="W457" i="86" s="1"/>
  <c r="N464" i="86"/>
  <c r="BL399" i="86"/>
  <c r="BI413" i="86"/>
  <c r="N546" i="86"/>
  <c r="BL470" i="86"/>
  <c r="BL289" i="86"/>
  <c r="BJ290" i="86"/>
  <c r="BI291" i="86"/>
  <c r="BL294" i="86"/>
  <c r="BK295" i="86"/>
  <c r="BI297" i="86"/>
  <c r="BL300" i="86"/>
  <c r="BK301" i="86"/>
  <c r="BI303" i="86"/>
  <c r="BL306" i="86"/>
  <c r="Q307" i="86"/>
  <c r="N308" i="86"/>
  <c r="BK309" i="86"/>
  <c r="Q313" i="86"/>
  <c r="H315" i="86"/>
  <c r="BI315" i="86"/>
  <c r="K320" i="86"/>
  <c r="H321" i="86"/>
  <c r="Q324" i="86"/>
  <c r="BI332" i="86"/>
  <c r="BI375" i="86"/>
  <c r="H382" i="86"/>
  <c r="K463" i="86"/>
  <c r="BK398" i="86"/>
  <c r="BM398" i="86" s="1"/>
  <c r="W463" i="86" s="1"/>
  <c r="Q473" i="86"/>
  <c r="BM408" i="86"/>
  <c r="W473" i="86" s="1"/>
  <c r="N584" i="86"/>
  <c r="BL497" i="86"/>
  <c r="BI249" i="86"/>
  <c r="BI267" i="86"/>
  <c r="BK271" i="86"/>
  <c r="BL276" i="86"/>
  <c r="BL286" i="86"/>
  <c r="BK287" i="86"/>
  <c r="BI288" i="86"/>
  <c r="BK290" i="86"/>
  <c r="BJ291" i="86"/>
  <c r="BI292" i="86"/>
  <c r="BL295" i="86"/>
  <c r="BK296" i="86"/>
  <c r="BM296" i="86" s="1"/>
  <c r="W339" i="86" s="1"/>
  <c r="BJ297" i="86"/>
  <c r="BI298" i="86"/>
  <c r="BL301" i="86"/>
  <c r="BK302" i="86"/>
  <c r="BJ303" i="86"/>
  <c r="BI304" i="86"/>
  <c r="BL307" i="86"/>
  <c r="BK308" i="86"/>
  <c r="E311" i="86"/>
  <c r="BK312" i="86"/>
  <c r="K315" i="86"/>
  <c r="BJ315" i="86"/>
  <c r="BK330" i="86"/>
  <c r="BK342" i="86"/>
  <c r="BL353" i="86"/>
  <c r="BJ362" i="86"/>
  <c r="BL366" i="86"/>
  <c r="BI369" i="86"/>
  <c r="BJ380" i="86"/>
  <c r="BK391" i="86"/>
  <c r="BI396" i="86"/>
  <c r="BI400" i="86"/>
  <c r="N470" i="86"/>
  <c r="BL405" i="86"/>
  <c r="K482" i="86"/>
  <c r="BK417" i="86"/>
  <c r="K529" i="86"/>
  <c r="BK453" i="86"/>
  <c r="BI274" i="86"/>
  <c r="BL277" i="86"/>
  <c r="BK278" i="86"/>
  <c r="BJ279" i="86"/>
  <c r="BM279" i="86" s="1"/>
  <c r="W322" i="86" s="1"/>
  <c r="BI280" i="86"/>
  <c r="BM280" i="86" s="1"/>
  <c r="W323" i="86" s="1"/>
  <c r="BL283" i="86"/>
  <c r="BK284" i="86"/>
  <c r="BL287" i="86"/>
  <c r="BJ288" i="86"/>
  <c r="BL290" i="86"/>
  <c r="BK291" i="86"/>
  <c r="BJ292" i="86"/>
  <c r="BI293" i="86"/>
  <c r="BL296" i="86"/>
  <c r="BK297" i="86"/>
  <c r="BJ298" i="86"/>
  <c r="BI299" i="86"/>
  <c r="BL302" i="86"/>
  <c r="BK303" i="86"/>
  <c r="BJ304" i="86"/>
  <c r="BI305" i="86"/>
  <c r="BM305" i="86" s="1"/>
  <c r="W348" i="86" s="1"/>
  <c r="BL308" i="86"/>
  <c r="BI311" i="86"/>
  <c r="BJ312" i="86"/>
  <c r="H366" i="86"/>
  <c r="BL312" i="86"/>
  <c r="BI314" i="86"/>
  <c r="BJ325" i="86"/>
  <c r="BI326" i="86"/>
  <c r="BK327" i="86"/>
  <c r="BL329" i="86"/>
  <c r="BI350" i="86"/>
  <c r="BJ355" i="86"/>
  <c r="BJ374" i="86"/>
  <c r="N392" i="86"/>
  <c r="N474" i="86"/>
  <c r="BL409" i="86"/>
  <c r="BI412" i="86"/>
  <c r="K492" i="86"/>
  <c r="BK427" i="86"/>
  <c r="Q515" i="86"/>
  <c r="BM317" i="86"/>
  <c r="W371" i="86" s="1"/>
  <c r="BL318" i="86"/>
  <c r="BK319" i="86"/>
  <c r="BM319" i="86" s="1"/>
  <c r="W373" i="86" s="1"/>
  <c r="BJ320" i="86"/>
  <c r="BI321" i="86"/>
  <c r="BL324" i="86"/>
  <c r="BK325" i="86"/>
  <c r="BJ326" i="86"/>
  <c r="BI327" i="86"/>
  <c r="BM329" i="86"/>
  <c r="W383" i="86" s="1"/>
  <c r="BL330" i="86"/>
  <c r="BK331" i="86"/>
  <c r="BJ332" i="86"/>
  <c r="BI333" i="86"/>
  <c r="BM333" i="86" s="1"/>
  <c r="W387" i="86" s="1"/>
  <c r="BL336" i="86"/>
  <c r="BK337" i="86"/>
  <c r="BJ338" i="86"/>
  <c r="BI339" i="86"/>
  <c r="BL342" i="86"/>
  <c r="BJ344" i="86"/>
  <c r="BI345" i="86"/>
  <c r="BM345" i="86" s="1"/>
  <c r="W399" i="86" s="1"/>
  <c r="BL348" i="86"/>
  <c r="BK349" i="86"/>
  <c r="BJ350" i="86"/>
  <c r="BI351" i="86"/>
  <c r="BL354" i="86"/>
  <c r="BM354" i="86" s="1"/>
  <c r="W408" i="86" s="1"/>
  <c r="BK355" i="86"/>
  <c r="BL358" i="86"/>
  <c r="BJ359" i="86"/>
  <c r="BL361" i="86"/>
  <c r="BK362" i="86"/>
  <c r="BJ363" i="86"/>
  <c r="BI364" i="86"/>
  <c r="E366" i="86"/>
  <c r="BL367" i="86"/>
  <c r="Q368" i="86"/>
  <c r="BK368" i="86"/>
  <c r="N369" i="86"/>
  <c r="BJ369" i="86"/>
  <c r="K370" i="86"/>
  <c r="BI370" i="86"/>
  <c r="H371" i="86"/>
  <c r="E372" i="86"/>
  <c r="BL373" i="86"/>
  <c r="Q374" i="86"/>
  <c r="BK374" i="86"/>
  <c r="N375" i="86"/>
  <c r="BJ375" i="86"/>
  <c r="K376" i="86"/>
  <c r="BI376" i="86"/>
  <c r="BM376" i="86" s="1"/>
  <c r="W441" i="86" s="1"/>
  <c r="H377" i="86"/>
  <c r="E378" i="86"/>
  <c r="BL379" i="86"/>
  <c r="Q380" i="86"/>
  <c r="BK380" i="86"/>
  <c r="BM380" i="86" s="1"/>
  <c r="W445" i="86" s="1"/>
  <c r="N381" i="86"/>
  <c r="BJ381" i="86"/>
  <c r="K382" i="86"/>
  <c r="BI382" i="86"/>
  <c r="H383" i="86"/>
  <c r="E384" i="86"/>
  <c r="BL385" i="86"/>
  <c r="Q386" i="86"/>
  <c r="BK386" i="86"/>
  <c r="N387" i="86"/>
  <c r="BJ387" i="86"/>
  <c r="K388" i="86"/>
  <c r="BI388" i="86"/>
  <c r="H389" i="86"/>
  <c r="E390" i="86"/>
  <c r="BL391" i="86"/>
  <c r="Q392" i="86"/>
  <c r="BK392" i="86"/>
  <c r="N393" i="86"/>
  <c r="BJ393" i="86"/>
  <c r="K394" i="86"/>
  <c r="BI394" i="86"/>
  <c r="K395" i="86"/>
  <c r="BI395" i="86"/>
  <c r="BJ396" i="86"/>
  <c r="N397" i="86"/>
  <c r="BL397" i="86"/>
  <c r="K400" i="86"/>
  <c r="BJ400" i="86"/>
  <c r="E402" i="86"/>
  <c r="BI402" i="86"/>
  <c r="BK404" i="86"/>
  <c r="BM404" i="86" s="1"/>
  <c r="W469" i="86" s="1"/>
  <c r="N406" i="86"/>
  <c r="BK406" i="86"/>
  <c r="BI407" i="86"/>
  <c r="BK411" i="86"/>
  <c r="BJ412" i="86"/>
  <c r="E414" i="86"/>
  <c r="Q417" i="86"/>
  <c r="N418" i="86"/>
  <c r="K419" i="86"/>
  <c r="BI432" i="86"/>
  <c r="BK441" i="86"/>
  <c r="BI443" i="86"/>
  <c r="BI444" i="86"/>
  <c r="Q447" i="86"/>
  <c r="BI449" i="86"/>
  <c r="Q453" i="86"/>
  <c r="H456" i="86"/>
  <c r="K467" i="86"/>
  <c r="BK471" i="86"/>
  <c r="K559" i="86"/>
  <c r="BK483" i="86"/>
  <c r="H583" i="86"/>
  <c r="BJ496" i="86"/>
  <c r="Q593" i="86"/>
  <c r="BM506" i="86"/>
  <c r="W593" i="86" s="1"/>
  <c r="BI602" i="86"/>
  <c r="BM318" i="86"/>
  <c r="W372" i="86" s="1"/>
  <c r="BL319" i="86"/>
  <c r="BK320" i="86"/>
  <c r="BJ321" i="86"/>
  <c r="BI322" i="86"/>
  <c r="BM322" i="86" s="1"/>
  <c r="W376" i="86" s="1"/>
  <c r="BM324" i="86"/>
  <c r="W378" i="86" s="1"/>
  <c r="BL325" i="86"/>
  <c r="BK326" i="86"/>
  <c r="BJ327" i="86"/>
  <c r="BI328" i="86"/>
  <c r="BL331" i="86"/>
  <c r="BK332" i="86"/>
  <c r="BJ333" i="86"/>
  <c r="BI334" i="86"/>
  <c r="BL337" i="86"/>
  <c r="BK338" i="86"/>
  <c r="BJ339" i="86"/>
  <c r="BI340" i="86"/>
  <c r="BM340" i="86" s="1"/>
  <c r="W394" i="86" s="1"/>
  <c r="BK344" i="86"/>
  <c r="BJ345" i="86"/>
  <c r="BM348" i="86"/>
  <c r="W402" i="86" s="1"/>
  <c r="BK350" i="86"/>
  <c r="BJ351" i="86"/>
  <c r="BI352" i="86"/>
  <c r="BL355" i="86"/>
  <c r="BI356" i="86"/>
  <c r="BK359" i="86"/>
  <c r="BL362" i="86"/>
  <c r="BK363" i="86"/>
  <c r="BJ364" i="86"/>
  <c r="BM364" i="86" s="1"/>
  <c r="W418" i="86" s="1"/>
  <c r="BI365" i="86"/>
  <c r="BM365" i="86" s="1"/>
  <c r="W419" i="86" s="1"/>
  <c r="E367" i="86"/>
  <c r="BL368" i="86"/>
  <c r="Q369" i="86"/>
  <c r="BK369" i="86"/>
  <c r="N370" i="86"/>
  <c r="BJ370" i="86"/>
  <c r="K371" i="86"/>
  <c r="BI371" i="86"/>
  <c r="H372" i="86"/>
  <c r="E373" i="86"/>
  <c r="BL374" i="86"/>
  <c r="Q375" i="86"/>
  <c r="BK375" i="86"/>
  <c r="N376" i="86"/>
  <c r="BJ376" i="86"/>
  <c r="K377" i="86"/>
  <c r="BI377" i="86"/>
  <c r="H378" i="86"/>
  <c r="E379" i="86"/>
  <c r="BL380" i="86"/>
  <c r="Q381" i="86"/>
  <c r="BK381" i="86"/>
  <c r="N382" i="86"/>
  <c r="BJ382" i="86"/>
  <c r="K383" i="86"/>
  <c r="BI383" i="86"/>
  <c r="H384" i="86"/>
  <c r="E385" i="86"/>
  <c r="BL386" i="86"/>
  <c r="Q387" i="86"/>
  <c r="BK387" i="86"/>
  <c r="N388" i="86"/>
  <c r="BJ388" i="86"/>
  <c r="K389" i="86"/>
  <c r="BI389" i="86"/>
  <c r="H390" i="86"/>
  <c r="E391" i="86"/>
  <c r="BL392" i="86"/>
  <c r="Q393" i="86"/>
  <c r="BK393" i="86"/>
  <c r="N394" i="86"/>
  <c r="BJ394" i="86"/>
  <c r="BJ395" i="86"/>
  <c r="BK396" i="86"/>
  <c r="N400" i="86"/>
  <c r="BK400" i="86"/>
  <c r="H402" i="86"/>
  <c r="H407" i="86"/>
  <c r="BJ407" i="86"/>
  <c r="BI408" i="86"/>
  <c r="H414" i="86"/>
  <c r="BJ423" i="86"/>
  <c r="BI424" i="86"/>
  <c r="BI425" i="86"/>
  <c r="BI428" i="86"/>
  <c r="BM428" i="86" s="1"/>
  <c r="W493" i="86" s="1"/>
  <c r="BJ431" i="86"/>
  <c r="BK442" i="86"/>
  <c r="BJ443" i="86"/>
  <c r="E445" i="86"/>
  <c r="H450" i="86"/>
  <c r="BJ454" i="86"/>
  <c r="H483" i="86"/>
  <c r="N561" i="86"/>
  <c r="BL485" i="86"/>
  <c r="H608" i="86"/>
  <c r="BJ521" i="86"/>
  <c r="K625" i="86"/>
  <c r="BK538" i="86"/>
  <c r="K674" i="86"/>
  <c r="BK576" i="86"/>
  <c r="BI341" i="86"/>
  <c r="BM341" i="86" s="1"/>
  <c r="W395" i="86" s="1"/>
  <c r="BL344" i="86"/>
  <c r="BK345" i="86"/>
  <c r="BJ346" i="86"/>
  <c r="BM346" i="86" s="1"/>
  <c r="W400" i="86" s="1"/>
  <c r="BI347" i="86"/>
  <c r="BL350" i="86"/>
  <c r="Q351" i="86"/>
  <c r="BK351" i="86"/>
  <c r="N352" i="86"/>
  <c r="BJ352" i="86"/>
  <c r="K353" i="86"/>
  <c r="BI353" i="86"/>
  <c r="H354" i="86"/>
  <c r="BJ356" i="86"/>
  <c r="BI357" i="86"/>
  <c r="BL359" i="86"/>
  <c r="BI366" i="86"/>
  <c r="BM366" i="86" s="1"/>
  <c r="W420" i="86" s="1"/>
  <c r="BL369" i="86"/>
  <c r="BK370" i="86"/>
  <c r="BJ371" i="86"/>
  <c r="BI372" i="86"/>
  <c r="BM372" i="86" s="1"/>
  <c r="W437" i="86" s="1"/>
  <c r="BL375" i="86"/>
  <c r="BK376" i="86"/>
  <c r="BJ377" i="86"/>
  <c r="BI378" i="86"/>
  <c r="BM378" i="86" s="1"/>
  <c r="W443" i="86" s="1"/>
  <c r="BL381" i="86"/>
  <c r="BK382" i="86"/>
  <c r="BJ383" i="86"/>
  <c r="BI384" i="86"/>
  <c r="BM384" i="86" s="1"/>
  <c r="W449" i="86" s="1"/>
  <c r="BL387" i="86"/>
  <c r="BK388" i="86"/>
  <c r="BJ389" i="86"/>
  <c r="BI390" i="86"/>
  <c r="BL393" i="86"/>
  <c r="BK394" i="86"/>
  <c r="BK395" i="86"/>
  <c r="Q404" i="86"/>
  <c r="K407" i="86"/>
  <c r="E408" i="86"/>
  <c r="BJ424" i="86"/>
  <c r="BJ428" i="86"/>
  <c r="BI437" i="86"/>
  <c r="BI438" i="86"/>
  <c r="Q441" i="86"/>
  <c r="N442" i="86"/>
  <c r="K443" i="86"/>
  <c r="H444" i="86"/>
  <c r="K455" i="86"/>
  <c r="E463" i="86"/>
  <c r="BI473" i="86"/>
  <c r="N475" i="86"/>
  <c r="Q563" i="86"/>
  <c r="BM487" i="86"/>
  <c r="W563" i="86" s="1"/>
  <c r="BI342" i="86"/>
  <c r="BL345" i="86"/>
  <c r="BJ347" i="86"/>
  <c r="BL351" i="86"/>
  <c r="BK356" i="86"/>
  <c r="BJ357" i="86"/>
  <c r="BI358" i="86"/>
  <c r="BM358" i="86" s="1"/>
  <c r="W412" i="86" s="1"/>
  <c r="BK360" i="86"/>
  <c r="BM360" i="86" s="1"/>
  <c r="W414" i="86" s="1"/>
  <c r="BI367" i="86"/>
  <c r="BL370" i="86"/>
  <c r="BM370" i="86" s="1"/>
  <c r="W424" i="86" s="1"/>
  <c r="BK371" i="86"/>
  <c r="BJ372" i="86"/>
  <c r="BI373" i="86"/>
  <c r="BL376" i="86"/>
  <c r="BK377" i="86"/>
  <c r="BJ378" i="86"/>
  <c r="BI379" i="86"/>
  <c r="BL382" i="86"/>
  <c r="BK383" i="86"/>
  <c r="BJ384" i="86"/>
  <c r="BI385" i="86"/>
  <c r="BM385" i="86" s="1"/>
  <c r="W450" i="86" s="1"/>
  <c r="BL388" i="86"/>
  <c r="BK389" i="86"/>
  <c r="BJ390" i="86"/>
  <c r="BI391" i="86"/>
  <c r="BM391" i="86" s="1"/>
  <c r="W456" i="86" s="1"/>
  <c r="BL394" i="86"/>
  <c r="BL395" i="86"/>
  <c r="E397" i="86"/>
  <c r="BI401" i="86"/>
  <c r="BM401" i="86" s="1"/>
  <c r="W466" i="86" s="1"/>
  <c r="E403" i="86"/>
  <c r="H408" i="86"/>
  <c r="E409" i="86"/>
  <c r="BL415" i="86"/>
  <c r="BI418" i="86"/>
  <c r="BI419" i="86"/>
  <c r="BJ427" i="86"/>
  <c r="BL430" i="86"/>
  <c r="BJ437" i="86"/>
  <c r="BM437" i="86" s="1"/>
  <c r="W513" i="86" s="1"/>
  <c r="E439" i="86"/>
  <c r="K449" i="86"/>
  <c r="E457" i="86"/>
  <c r="BL464" i="86"/>
  <c r="BI467" i="86"/>
  <c r="BI476" i="86"/>
  <c r="BI494" i="86"/>
  <c r="BK347" i="86"/>
  <c r="BM347" i="86" s="1"/>
  <c r="W401" i="86" s="1"/>
  <c r="BL356" i="86"/>
  <c r="BK357" i="86"/>
  <c r="BJ358" i="86"/>
  <c r="BL360" i="86"/>
  <c r="BJ361" i="86"/>
  <c r="BM361" i="86" s="1"/>
  <c r="W415" i="86" s="1"/>
  <c r="BI362" i="86"/>
  <c r="BL365" i="86"/>
  <c r="BK366" i="86"/>
  <c r="BJ367" i="86"/>
  <c r="BI368" i="86"/>
  <c r="BM368" i="86" s="1"/>
  <c r="W422" i="86" s="1"/>
  <c r="BL371" i="86"/>
  <c r="BK372" i="86"/>
  <c r="BJ373" i="86"/>
  <c r="BI386" i="86"/>
  <c r="BL389" i="86"/>
  <c r="BI397" i="86"/>
  <c r="BJ401" i="86"/>
  <c r="BL403" i="86"/>
  <c r="BI406" i="86"/>
  <c r="BL416" i="86"/>
  <c r="BK435" i="86"/>
  <c r="BL446" i="86"/>
  <c r="BK447" i="86"/>
  <c r="BL458" i="86"/>
  <c r="BI461" i="86"/>
  <c r="N606" i="86"/>
  <c r="BL519" i="86"/>
  <c r="Q623" i="86"/>
  <c r="BM536" i="86"/>
  <c r="W623" i="86" s="1"/>
  <c r="BI540" i="86"/>
  <c r="BL447" i="86"/>
  <c r="BK448" i="86"/>
  <c r="BJ449" i="86"/>
  <c r="BI450" i="86"/>
  <c r="BM450" i="86" s="1"/>
  <c r="W526" i="86" s="1"/>
  <c r="BL453" i="86"/>
  <c r="BK454" i="86"/>
  <c r="BJ455" i="86"/>
  <c r="BI456" i="86"/>
  <c r="BL459" i="86"/>
  <c r="Q460" i="86"/>
  <c r="BK460" i="86"/>
  <c r="N461" i="86"/>
  <c r="BJ461" i="86"/>
  <c r="K462" i="86"/>
  <c r="BI462" i="86"/>
  <c r="H463" i="86"/>
  <c r="E464" i="86"/>
  <c r="BL465" i="86"/>
  <c r="Q466" i="86"/>
  <c r="BK466" i="86"/>
  <c r="N467" i="86"/>
  <c r="BJ467" i="86"/>
  <c r="K468" i="86"/>
  <c r="BI468" i="86"/>
  <c r="H469" i="86"/>
  <c r="E470" i="86"/>
  <c r="BL471" i="86"/>
  <c r="Q472" i="86"/>
  <c r="BK472" i="86"/>
  <c r="BM472" i="86" s="1"/>
  <c r="W548" i="86" s="1"/>
  <c r="N473" i="86"/>
  <c r="BJ473" i="86"/>
  <c r="K474" i="86"/>
  <c r="BI474" i="86"/>
  <c r="BM474" i="86" s="1"/>
  <c r="W550" i="86" s="1"/>
  <c r="K479" i="86"/>
  <c r="H480" i="86"/>
  <c r="Q483" i="86"/>
  <c r="BI491" i="86"/>
  <c r="E524" i="86"/>
  <c r="N527" i="86"/>
  <c r="BL531" i="86"/>
  <c r="BI534" i="86"/>
  <c r="Q538" i="86"/>
  <c r="H541" i="86"/>
  <c r="BJ545" i="86"/>
  <c r="BI573" i="86"/>
  <c r="N679" i="86"/>
  <c r="BL581" i="86"/>
  <c r="Q696" i="86"/>
  <c r="BM598" i="86"/>
  <c r="W696" i="86" s="1"/>
  <c r="N726" i="86"/>
  <c r="BL617" i="86"/>
  <c r="Q743" i="86"/>
  <c r="BM634" i="86"/>
  <c r="W743" i="86" s="1"/>
  <c r="BL411" i="86"/>
  <c r="BK412" i="86"/>
  <c r="BJ413" i="86"/>
  <c r="BM413" i="86" s="1"/>
  <c r="W478" i="86" s="1"/>
  <c r="BI414" i="86"/>
  <c r="BM414" i="86" s="1"/>
  <c r="W479" i="86" s="1"/>
  <c r="BL417" i="86"/>
  <c r="BK418" i="86"/>
  <c r="BJ419" i="86"/>
  <c r="BI420" i="86"/>
  <c r="BL423" i="86"/>
  <c r="BK424" i="86"/>
  <c r="BJ425" i="86"/>
  <c r="BI426" i="86"/>
  <c r="BL427" i="86"/>
  <c r="BK428" i="86"/>
  <c r="BJ429" i="86"/>
  <c r="BL431" i="86"/>
  <c r="BJ432" i="86"/>
  <c r="BI433" i="86"/>
  <c r="BL436" i="86"/>
  <c r="BK437" i="86"/>
  <c r="BJ438" i="86"/>
  <c r="BI439" i="86"/>
  <c r="BL442" i="86"/>
  <c r="BK443" i="86"/>
  <c r="BJ444" i="86"/>
  <c r="BI445" i="86"/>
  <c r="BL448" i="86"/>
  <c r="BK449" i="86"/>
  <c r="BJ450" i="86"/>
  <c r="BI451" i="86"/>
  <c r="BL454" i="86"/>
  <c r="BK455" i="86"/>
  <c r="BJ456" i="86"/>
  <c r="BI457" i="86"/>
  <c r="BL460" i="86"/>
  <c r="BK461" i="86"/>
  <c r="BJ462" i="86"/>
  <c r="BI463" i="86"/>
  <c r="BM463" i="86" s="1"/>
  <c r="W539" i="86" s="1"/>
  <c r="BL466" i="86"/>
  <c r="BK467" i="86"/>
  <c r="BJ468" i="86"/>
  <c r="BI469" i="86"/>
  <c r="BL472" i="86"/>
  <c r="BK473" i="86"/>
  <c r="H550" i="86"/>
  <c r="BJ474" i="86"/>
  <c r="Q476" i="86"/>
  <c r="BI488" i="86"/>
  <c r="K494" i="86"/>
  <c r="H495" i="86"/>
  <c r="K510" i="86"/>
  <c r="E518" i="86"/>
  <c r="N521" i="86"/>
  <c r="BI528" i="86"/>
  <c r="Q532" i="86"/>
  <c r="H535" i="86"/>
  <c r="K546" i="86"/>
  <c r="E554" i="86"/>
  <c r="BI565" i="86"/>
  <c r="BL400" i="86"/>
  <c r="BK401" i="86"/>
  <c r="BJ402" i="86"/>
  <c r="BI403" i="86"/>
  <c r="BM403" i="86" s="1"/>
  <c r="W468" i="86" s="1"/>
  <c r="BL406" i="86"/>
  <c r="BK407" i="86"/>
  <c r="BJ408" i="86"/>
  <c r="BI409" i="86"/>
  <c r="BL412" i="86"/>
  <c r="BK413" i="86"/>
  <c r="BI415" i="86"/>
  <c r="BM415" i="86" s="1"/>
  <c r="W480" i="86" s="1"/>
  <c r="BL418" i="86"/>
  <c r="BK419" i="86"/>
  <c r="BJ420" i="86"/>
  <c r="BI421" i="86"/>
  <c r="BL424" i="86"/>
  <c r="BK425" i="86"/>
  <c r="BJ426" i="86"/>
  <c r="BL428" i="86"/>
  <c r="BI430" i="86"/>
  <c r="BM430" i="86" s="1"/>
  <c r="W495" i="86" s="1"/>
  <c r="BK432" i="86"/>
  <c r="BJ433" i="86"/>
  <c r="BI434" i="86"/>
  <c r="BM434" i="86" s="1"/>
  <c r="W510" i="86" s="1"/>
  <c r="BM436" i="86"/>
  <c r="W512" i="86" s="1"/>
  <c r="BL437" i="86"/>
  <c r="BK438" i="86"/>
  <c r="BJ439" i="86"/>
  <c r="BI440" i="86"/>
  <c r="BL443" i="86"/>
  <c r="BK444" i="86"/>
  <c r="BJ445" i="86"/>
  <c r="BI446" i="86"/>
  <c r="BM448" i="86"/>
  <c r="W524" i="86" s="1"/>
  <c r="BL449" i="86"/>
  <c r="BK450" i="86"/>
  <c r="BJ451" i="86"/>
  <c r="BI452" i="86"/>
  <c r="BL455" i="86"/>
  <c r="BK456" i="86"/>
  <c r="BJ457" i="86"/>
  <c r="BI458" i="86"/>
  <c r="BM458" i="86" s="1"/>
  <c r="W534" i="86" s="1"/>
  <c r="BL461" i="86"/>
  <c r="BK462" i="86"/>
  <c r="BJ463" i="86"/>
  <c r="BI464" i="86"/>
  <c r="BL467" i="86"/>
  <c r="BK468" i="86"/>
  <c r="BJ469" i="86"/>
  <c r="BI470" i="86"/>
  <c r="BM470" i="86" s="1"/>
  <c r="W546" i="86" s="1"/>
  <c r="BL473" i="86"/>
  <c r="BL474" i="86"/>
  <c r="BK477" i="86"/>
  <c r="BJ484" i="86"/>
  <c r="BI485" i="86"/>
  <c r="K491" i="86"/>
  <c r="BI497" i="86"/>
  <c r="BI504" i="86"/>
  <c r="E512" i="86"/>
  <c r="N515" i="86"/>
  <c r="BI522" i="86"/>
  <c r="Q526" i="86"/>
  <c r="H529" i="86"/>
  <c r="BM530" i="86"/>
  <c r="W617" i="86" s="1"/>
  <c r="BJ533" i="86"/>
  <c r="K540" i="86"/>
  <c r="E548" i="86"/>
  <c r="N551" i="86"/>
  <c r="N666" i="86"/>
  <c r="BL568" i="86"/>
  <c r="H681" i="86"/>
  <c r="BJ583" i="86"/>
  <c r="H728" i="86"/>
  <c r="BJ619" i="86"/>
  <c r="BI410" i="86"/>
  <c r="BK420" i="86"/>
  <c r="BJ421" i="86"/>
  <c r="BI422" i="86"/>
  <c r="BL425" i="86"/>
  <c r="BL429" i="86"/>
  <c r="BL432" i="86"/>
  <c r="BK433" i="86"/>
  <c r="BJ434" i="86"/>
  <c r="BI435" i="86"/>
  <c r="BM435" i="86" s="1"/>
  <c r="W511" i="86" s="1"/>
  <c r="BL438" i="86"/>
  <c r="BK439" i="86"/>
  <c r="BJ440" i="86"/>
  <c r="BM440" i="86" s="1"/>
  <c r="W516" i="86" s="1"/>
  <c r="BI441" i="86"/>
  <c r="BL444" i="86"/>
  <c r="BK445" i="86"/>
  <c r="BJ446" i="86"/>
  <c r="BI447" i="86"/>
  <c r="BL450" i="86"/>
  <c r="BK451" i="86"/>
  <c r="BJ452" i="86"/>
  <c r="BI453" i="86"/>
  <c r="BL456" i="86"/>
  <c r="BK457" i="86"/>
  <c r="BJ458" i="86"/>
  <c r="BI459" i="86"/>
  <c r="BL462" i="86"/>
  <c r="BK463" i="86"/>
  <c r="BJ464" i="86"/>
  <c r="BI465" i="86"/>
  <c r="BL468" i="86"/>
  <c r="BK469" i="86"/>
  <c r="BJ470" i="86"/>
  <c r="BI471" i="86"/>
  <c r="BJ478" i="86"/>
  <c r="BI482" i="86"/>
  <c r="N509" i="86"/>
  <c r="BL513" i="86"/>
  <c r="BI516" i="86"/>
  <c r="Q520" i="86"/>
  <c r="H523" i="86"/>
  <c r="BM524" i="86"/>
  <c r="W611" i="86" s="1"/>
  <c r="K534" i="86"/>
  <c r="E542" i="86"/>
  <c r="N545" i="86"/>
  <c r="BI552" i="86"/>
  <c r="K698" i="86"/>
  <c r="BK600" i="86"/>
  <c r="K745" i="86"/>
  <c r="BK636" i="86"/>
  <c r="N768" i="86"/>
  <c r="BL659" i="86"/>
  <c r="BJ410" i="86"/>
  <c r="BI411" i="86"/>
  <c r="BM411" i="86" s="1"/>
  <c r="W476" i="86" s="1"/>
  <c r="BL414" i="86"/>
  <c r="BK415" i="86"/>
  <c r="BJ416" i="86"/>
  <c r="BM416" i="86" s="1"/>
  <c r="W481" i="86" s="1"/>
  <c r="BI417" i="86"/>
  <c r="BL420" i="86"/>
  <c r="BK421" i="86"/>
  <c r="BJ422" i="86"/>
  <c r="BI423" i="86"/>
  <c r="BM423" i="86" s="1"/>
  <c r="W488" i="86" s="1"/>
  <c r="BM425" i="86"/>
  <c r="W490" i="86" s="1"/>
  <c r="BL426" i="86"/>
  <c r="BI427" i="86"/>
  <c r="BK430" i="86"/>
  <c r="BJ441" i="86"/>
  <c r="BK452" i="86"/>
  <c r="BI460" i="86"/>
  <c r="BL463" i="86"/>
  <c r="BI479" i="86"/>
  <c r="BK480" i="86"/>
  <c r="BL482" i="86"/>
  <c r="BK499" i="86"/>
  <c r="BL507" i="86"/>
  <c r="BI510" i="86"/>
  <c r="BM518" i="86"/>
  <c r="W605" i="86" s="1"/>
  <c r="BK532" i="86"/>
  <c r="BL543" i="86"/>
  <c r="BI546" i="86"/>
  <c r="BM554" i="86"/>
  <c r="W652" i="86" s="1"/>
  <c r="BK557" i="86"/>
  <c r="BM476" i="86"/>
  <c r="W552" i="86" s="1"/>
  <c r="BL477" i="86"/>
  <c r="BK478" i="86"/>
  <c r="BM478" i="86" s="1"/>
  <c r="W554" i="86" s="1"/>
  <c r="BJ479" i="86"/>
  <c r="BM479" i="86" s="1"/>
  <c r="W555" i="86" s="1"/>
  <c r="BI480" i="86"/>
  <c r="BL483" i="86"/>
  <c r="BK484" i="86"/>
  <c r="BJ485" i="86"/>
  <c r="BM485" i="86" s="1"/>
  <c r="W561" i="86" s="1"/>
  <c r="BI486" i="86"/>
  <c r="BM488" i="86"/>
  <c r="W564" i="86" s="1"/>
  <c r="BL489" i="86"/>
  <c r="BK490" i="86"/>
  <c r="BJ491" i="86"/>
  <c r="BI492" i="86"/>
  <c r="BM494" i="86"/>
  <c r="W581" i="86" s="1"/>
  <c r="BL495" i="86"/>
  <c r="BK496" i="86"/>
  <c r="BJ497" i="86"/>
  <c r="BM498" i="86"/>
  <c r="W585" i="86" s="1"/>
  <c r="BL499" i="86"/>
  <c r="BK500" i="86"/>
  <c r="BI501" i="86"/>
  <c r="BM502" i="86"/>
  <c r="W589" i="86" s="1"/>
  <c r="BK503" i="86"/>
  <c r="BJ504" i="86"/>
  <c r="BM507" i="86"/>
  <c r="W594" i="86" s="1"/>
  <c r="BK509" i="86"/>
  <c r="BJ510" i="86"/>
  <c r="BI511" i="86"/>
  <c r="BM513" i="86"/>
  <c r="W600" i="86" s="1"/>
  <c r="BL514" i="86"/>
  <c r="BK515" i="86"/>
  <c r="BJ516" i="86"/>
  <c r="BI517" i="86"/>
  <c r="BL520" i="86"/>
  <c r="BK521" i="86"/>
  <c r="BI523" i="86"/>
  <c r="BM525" i="86"/>
  <c r="W612" i="86" s="1"/>
  <c r="BL526" i="86"/>
  <c r="BK527" i="86"/>
  <c r="BJ528" i="86"/>
  <c r="BI529" i="86"/>
  <c r="BM531" i="86"/>
  <c r="W618" i="86" s="1"/>
  <c r="BL532" i="86"/>
  <c r="BJ534" i="86"/>
  <c r="BI535" i="86"/>
  <c r="BM537" i="86"/>
  <c r="W624" i="86" s="1"/>
  <c r="BL538" i="86"/>
  <c r="BK539" i="86"/>
  <c r="BJ540" i="86"/>
  <c r="BM543" i="86"/>
  <c r="W630" i="86" s="1"/>
  <c r="BK545" i="86"/>
  <c r="BJ546" i="86"/>
  <c r="BI547" i="86"/>
  <c r="BM549" i="86"/>
  <c r="W636" i="86" s="1"/>
  <c r="BL550" i="86"/>
  <c r="BK551" i="86"/>
  <c r="BJ552" i="86"/>
  <c r="BI553" i="86"/>
  <c r="BM555" i="86"/>
  <c r="W653" i="86" s="1"/>
  <c r="BL556" i="86"/>
  <c r="E560" i="86"/>
  <c r="BI561" i="86"/>
  <c r="BL564" i="86"/>
  <c r="BI569" i="86"/>
  <c r="BK582" i="86"/>
  <c r="E586" i="86"/>
  <c r="BI596" i="86"/>
  <c r="BK618" i="86"/>
  <c r="BI632" i="86"/>
  <c r="BK640" i="86"/>
  <c r="BI642" i="86"/>
  <c r="BK644" i="86"/>
  <c r="Q770" i="86"/>
  <c r="BM661" i="86"/>
  <c r="W770" i="86" s="1"/>
  <c r="Q725" i="86"/>
  <c r="BI475" i="86"/>
  <c r="BL478" i="86"/>
  <c r="BK479" i="86"/>
  <c r="BJ480" i="86"/>
  <c r="BI481" i="86"/>
  <c r="BL484" i="86"/>
  <c r="BK485" i="86"/>
  <c r="BJ486" i="86"/>
  <c r="BI487" i="86"/>
  <c r="BM489" i="86"/>
  <c r="W565" i="86" s="1"/>
  <c r="BL490" i="86"/>
  <c r="BK491" i="86"/>
  <c r="BJ492" i="86"/>
  <c r="BI493" i="86"/>
  <c r="BM495" i="86"/>
  <c r="W582" i="86" s="1"/>
  <c r="BL496" i="86"/>
  <c r="BM499" i="86"/>
  <c r="W586" i="86" s="1"/>
  <c r="BL500" i="86"/>
  <c r="BJ501" i="86"/>
  <c r="BL503" i="86"/>
  <c r="BK504" i="86"/>
  <c r="BJ505" i="86"/>
  <c r="BI506" i="86"/>
  <c r="BM508" i="86"/>
  <c r="W595" i="86" s="1"/>
  <c r="BL509" i="86"/>
  <c r="BK510" i="86"/>
  <c r="BJ511" i="86"/>
  <c r="BI512" i="86"/>
  <c r="BM514" i="86"/>
  <c r="W601" i="86" s="1"/>
  <c r="BL515" i="86"/>
  <c r="BK516" i="86"/>
  <c r="BJ517" i="86"/>
  <c r="BI518" i="86"/>
  <c r="BM520" i="86"/>
  <c r="W607" i="86" s="1"/>
  <c r="BL521" i="86"/>
  <c r="BK522" i="86"/>
  <c r="BJ523" i="86"/>
  <c r="BI524" i="86"/>
  <c r="BM526" i="86"/>
  <c r="W613" i="86" s="1"/>
  <c r="BL527" i="86"/>
  <c r="BK528" i="86"/>
  <c r="BJ529" i="86"/>
  <c r="BI530" i="86"/>
  <c r="BM532" i="86"/>
  <c r="W619" i="86" s="1"/>
  <c r="BL533" i="86"/>
  <c r="BK534" i="86"/>
  <c r="BJ535" i="86"/>
  <c r="BI536" i="86"/>
  <c r="BM538" i="86"/>
  <c r="W625" i="86" s="1"/>
  <c r="BL539" i="86"/>
  <c r="BK540" i="86"/>
  <c r="BJ541" i="86"/>
  <c r="BI542" i="86"/>
  <c r="BM544" i="86"/>
  <c r="W631" i="86" s="1"/>
  <c r="BL545" i="86"/>
  <c r="BK546" i="86"/>
  <c r="BJ547" i="86"/>
  <c r="BI548" i="86"/>
  <c r="BM550" i="86"/>
  <c r="W637" i="86" s="1"/>
  <c r="BL551" i="86"/>
  <c r="BJ553" i="86"/>
  <c r="BI554" i="86"/>
  <c r="BM556" i="86"/>
  <c r="W654" i="86" s="1"/>
  <c r="H558" i="86"/>
  <c r="BI558" i="86"/>
  <c r="BL587" i="86"/>
  <c r="BI590" i="86"/>
  <c r="BJ601" i="86"/>
  <c r="BL623" i="86"/>
  <c r="BI626" i="86"/>
  <c r="BJ637" i="86"/>
  <c r="Q756" i="86"/>
  <c r="BM647" i="86"/>
  <c r="W756" i="86" s="1"/>
  <c r="Q758" i="86"/>
  <c r="BM649" i="86"/>
  <c r="W758" i="86" s="1"/>
  <c r="H836" i="86"/>
  <c r="H802" i="86"/>
  <c r="BJ682" i="86"/>
  <c r="K819" i="86"/>
  <c r="BK699" i="86"/>
  <c r="BI498" i="86"/>
  <c r="BM500" i="86"/>
  <c r="W587" i="86" s="1"/>
  <c r="BK501" i="86"/>
  <c r="BI502" i="86"/>
  <c r="BM503" i="86"/>
  <c r="W590" i="86" s="1"/>
  <c r="BL504" i="86"/>
  <c r="BK505" i="86"/>
  <c r="BJ506" i="86"/>
  <c r="BI507" i="86"/>
  <c r="BM509" i="86"/>
  <c r="W596" i="86" s="1"/>
  <c r="BL510" i="86"/>
  <c r="BK511" i="86"/>
  <c r="BJ512" i="86"/>
  <c r="BI513" i="86"/>
  <c r="BM515" i="86"/>
  <c r="W602" i="86" s="1"/>
  <c r="BL516" i="86"/>
  <c r="BK517" i="86"/>
  <c r="BJ518" i="86"/>
  <c r="BI519" i="86"/>
  <c r="BM521" i="86"/>
  <c r="W608" i="86" s="1"/>
  <c r="BL522" i="86"/>
  <c r="BK523" i="86"/>
  <c r="BJ524" i="86"/>
  <c r="BI525" i="86"/>
  <c r="BM527" i="86"/>
  <c r="W614" i="86" s="1"/>
  <c r="BL528" i="86"/>
  <c r="BK529" i="86"/>
  <c r="BJ530" i="86"/>
  <c r="BI531" i="86"/>
  <c r="BM533" i="86"/>
  <c r="W620" i="86" s="1"/>
  <c r="BL534" i="86"/>
  <c r="BK535" i="86"/>
  <c r="BJ536" i="86"/>
  <c r="BI537" i="86"/>
  <c r="BM539" i="86"/>
  <c r="W626" i="86" s="1"/>
  <c r="BL540" i="86"/>
  <c r="BK541" i="86"/>
  <c r="BJ542" i="86"/>
  <c r="BI543" i="86"/>
  <c r="BM545" i="86"/>
  <c r="W632" i="86" s="1"/>
  <c r="BL546" i="86"/>
  <c r="BK547" i="86"/>
  <c r="BJ548" i="86"/>
  <c r="BI549" i="86"/>
  <c r="BM551" i="86"/>
  <c r="W638" i="86" s="1"/>
  <c r="BL552" i="86"/>
  <c r="BK553" i="86"/>
  <c r="BJ554" i="86"/>
  <c r="BI555" i="86"/>
  <c r="K558" i="86"/>
  <c r="BJ558" i="86"/>
  <c r="BI584" i="86"/>
  <c r="Q588" i="86"/>
  <c r="BI620" i="86"/>
  <c r="BK475" i="86"/>
  <c r="BJ476" i="86"/>
  <c r="BI477" i="86"/>
  <c r="BM477" i="86" s="1"/>
  <c r="W553" i="86" s="1"/>
  <c r="BL480" i="86"/>
  <c r="BK481" i="86"/>
  <c r="BI483" i="86"/>
  <c r="BM483" i="86" s="1"/>
  <c r="W559" i="86" s="1"/>
  <c r="BL486" i="86"/>
  <c r="BK487" i="86"/>
  <c r="BJ488" i="86"/>
  <c r="BI489" i="86"/>
  <c r="BM491" i="86"/>
  <c r="W567" i="86" s="1"/>
  <c r="BL492" i="86"/>
  <c r="BK493" i="86"/>
  <c r="BJ494" i="86"/>
  <c r="BI495" i="86"/>
  <c r="BM497" i="86"/>
  <c r="W584" i="86" s="1"/>
  <c r="BJ498" i="86"/>
  <c r="BL501" i="86"/>
  <c r="BJ502" i="86"/>
  <c r="BM504" i="86"/>
  <c r="W591" i="86" s="1"/>
  <c r="BL505" i="86"/>
  <c r="BK506" i="86"/>
  <c r="BJ507" i="86"/>
  <c r="BI508" i="86"/>
  <c r="BM510" i="86"/>
  <c r="W597" i="86" s="1"/>
  <c r="BL511" i="86"/>
  <c r="BK512" i="86"/>
  <c r="BJ513" i="86"/>
  <c r="BI514" i="86"/>
  <c r="BM516" i="86"/>
  <c r="W603" i="86" s="1"/>
  <c r="BL517" i="86"/>
  <c r="BK518" i="86"/>
  <c r="BJ519" i="86"/>
  <c r="BI520" i="86"/>
  <c r="BM522" i="86"/>
  <c r="W609" i="86" s="1"/>
  <c r="BL523" i="86"/>
  <c r="BK524" i="86"/>
  <c r="BJ525" i="86"/>
  <c r="BI526" i="86"/>
  <c r="BM528" i="86"/>
  <c r="W615" i="86" s="1"/>
  <c r="BL529" i="86"/>
  <c r="BK530" i="86"/>
  <c r="BJ531" i="86"/>
  <c r="BI532" i="86"/>
  <c r="BM534" i="86"/>
  <c r="W621" i="86" s="1"/>
  <c r="BL535" i="86"/>
  <c r="BK536" i="86"/>
  <c r="BJ537" i="86"/>
  <c r="BI538" i="86"/>
  <c r="BM540" i="86"/>
  <c r="W627" i="86" s="1"/>
  <c r="BL541" i="86"/>
  <c r="BK542" i="86"/>
  <c r="BJ543" i="86"/>
  <c r="BI544" i="86"/>
  <c r="BM546" i="86"/>
  <c r="W633" i="86" s="1"/>
  <c r="BL547" i="86"/>
  <c r="BK548" i="86"/>
  <c r="BJ549" i="86"/>
  <c r="BI550" i="86"/>
  <c r="BM552" i="86"/>
  <c r="W650" i="86" s="1"/>
  <c r="BL553" i="86"/>
  <c r="BK554" i="86"/>
  <c r="BJ555" i="86"/>
  <c r="BI556" i="86"/>
  <c r="BI557" i="86"/>
  <c r="BL558" i="86"/>
  <c r="BM574" i="86"/>
  <c r="W672" i="86" s="1"/>
  <c r="BI578" i="86"/>
  <c r="BM586" i="86"/>
  <c r="W684" i="86" s="1"/>
  <c r="BJ589" i="86"/>
  <c r="BL611" i="86"/>
  <c r="BI614" i="86"/>
  <c r="BM622" i="86"/>
  <c r="W731" i="86" s="1"/>
  <c r="BJ625" i="86"/>
  <c r="BJ641" i="86"/>
  <c r="BM643" i="86"/>
  <c r="W752" i="86" s="1"/>
  <c r="K766" i="86"/>
  <c r="BK657" i="86"/>
  <c r="BL487" i="86"/>
  <c r="BK488" i="86"/>
  <c r="BJ489" i="86"/>
  <c r="BI490" i="86"/>
  <c r="BM492" i="86"/>
  <c r="W579" i="86" s="1"/>
  <c r="BL493" i="86"/>
  <c r="BK494" i="86"/>
  <c r="BJ495" i="86"/>
  <c r="BI496" i="86"/>
  <c r="BK498" i="86"/>
  <c r="BJ499" i="86"/>
  <c r="BI500" i="86"/>
  <c r="BK502" i="86"/>
  <c r="BI503" i="86"/>
  <c r="BM505" i="86"/>
  <c r="W592" i="86" s="1"/>
  <c r="BL506" i="86"/>
  <c r="BK507" i="86"/>
  <c r="BJ508" i="86"/>
  <c r="BI509" i="86"/>
  <c r="BM511" i="86"/>
  <c r="W598" i="86" s="1"/>
  <c r="BL512" i="86"/>
  <c r="BK513" i="86"/>
  <c r="BJ514" i="86"/>
  <c r="BI515" i="86"/>
  <c r="BM517" i="86"/>
  <c r="W604" i="86" s="1"/>
  <c r="BL518" i="86"/>
  <c r="BK519" i="86"/>
  <c r="BJ520" i="86"/>
  <c r="BI521" i="86"/>
  <c r="BM523" i="86"/>
  <c r="W610" i="86" s="1"/>
  <c r="BL524" i="86"/>
  <c r="BK525" i="86"/>
  <c r="BJ526" i="86"/>
  <c r="BI527" i="86"/>
  <c r="BM529" i="86"/>
  <c r="W616" i="86" s="1"/>
  <c r="BL530" i="86"/>
  <c r="BK531" i="86"/>
  <c r="BJ532" i="86"/>
  <c r="BI533" i="86"/>
  <c r="BM535" i="86"/>
  <c r="W622" i="86" s="1"/>
  <c r="BL536" i="86"/>
  <c r="BK537" i="86"/>
  <c r="BJ538" i="86"/>
  <c r="BI539" i="86"/>
  <c r="BM541" i="86"/>
  <c r="W628" i="86" s="1"/>
  <c r="BL542" i="86"/>
  <c r="BK543" i="86"/>
  <c r="BJ544" i="86"/>
  <c r="BI545" i="86"/>
  <c r="BM547" i="86"/>
  <c r="W634" i="86" s="1"/>
  <c r="BL548" i="86"/>
  <c r="BK549" i="86"/>
  <c r="BJ550" i="86"/>
  <c r="BI551" i="86"/>
  <c r="BM553" i="86"/>
  <c r="W651" i="86" s="1"/>
  <c r="BL554" i="86"/>
  <c r="BK555" i="86"/>
  <c r="BJ556" i="86"/>
  <c r="BJ557" i="86"/>
  <c r="BI559" i="86"/>
  <c r="BI567" i="86"/>
  <c r="BM580" i="86"/>
  <c r="W678" i="86" s="1"/>
  <c r="BK594" i="86"/>
  <c r="BL605" i="86"/>
  <c r="BI608" i="86"/>
  <c r="BK630" i="86"/>
  <c r="BI645" i="86"/>
  <c r="Q757" i="86"/>
  <c r="BM648" i="86"/>
  <c r="W757" i="86" s="1"/>
  <c r="H761" i="86"/>
  <c r="BJ652" i="86"/>
  <c r="N834" i="86"/>
  <c r="N800" i="86"/>
  <c r="BL680" i="86"/>
  <c r="Q851" i="86"/>
  <c r="Q817" i="86"/>
  <c r="BM697" i="86"/>
  <c r="BI701" i="86"/>
  <c r="H831" i="86"/>
  <c r="BJ711" i="86"/>
  <c r="BL557" i="86"/>
  <c r="BI560" i="86"/>
  <c r="BL563" i="86"/>
  <c r="BK564" i="86"/>
  <c r="BJ565" i="86"/>
  <c r="BI566" i="86"/>
  <c r="BM568" i="86"/>
  <c r="W666" i="86" s="1"/>
  <c r="BJ569" i="86"/>
  <c r="BI570" i="86"/>
  <c r="BL572" i="86"/>
  <c r="BJ573" i="86"/>
  <c r="BM575" i="86"/>
  <c r="W673" i="86" s="1"/>
  <c r="BL576" i="86"/>
  <c r="BK577" i="86"/>
  <c r="BJ578" i="86"/>
  <c r="BI579" i="86"/>
  <c r="BM581" i="86"/>
  <c r="W679" i="86" s="1"/>
  <c r="BL582" i="86"/>
  <c r="BK583" i="86"/>
  <c r="BJ584" i="86"/>
  <c r="BI585" i="86"/>
  <c r="BM587" i="86"/>
  <c r="W685" i="86" s="1"/>
  <c r="BL588" i="86"/>
  <c r="BK589" i="86"/>
  <c r="BJ590" i="86"/>
  <c r="BI591" i="86"/>
  <c r="BM593" i="86"/>
  <c r="W691" i="86" s="1"/>
  <c r="BL594" i="86"/>
  <c r="BK595" i="86"/>
  <c r="BJ596" i="86"/>
  <c r="BI597" i="86"/>
  <c r="BM599" i="86"/>
  <c r="W697" i="86" s="1"/>
  <c r="BL600" i="86"/>
  <c r="BK601" i="86"/>
  <c r="BJ602" i="86"/>
  <c r="BI603" i="86"/>
  <c r="BM605" i="86"/>
  <c r="W703" i="86" s="1"/>
  <c r="BL606" i="86"/>
  <c r="BK607" i="86"/>
  <c r="BJ608" i="86"/>
  <c r="BI609" i="86"/>
  <c r="BL612" i="86"/>
  <c r="BK613" i="86"/>
  <c r="BJ614" i="86"/>
  <c r="BI615" i="86"/>
  <c r="BM617" i="86"/>
  <c r="W726" i="86" s="1"/>
  <c r="BL618" i="86"/>
  <c r="BK619" i="86"/>
  <c r="BJ620" i="86"/>
  <c r="BI621" i="86"/>
  <c r="BM623" i="86"/>
  <c r="W732" i="86" s="1"/>
  <c r="BL624" i="86"/>
  <c r="BK625" i="86"/>
  <c r="BJ626" i="86"/>
  <c r="BI627" i="86"/>
  <c r="BM629" i="86"/>
  <c r="W738" i="86" s="1"/>
  <c r="BL630" i="86"/>
  <c r="BK631" i="86"/>
  <c r="BJ632" i="86"/>
  <c r="BI633" i="86"/>
  <c r="BM635" i="86"/>
  <c r="W744" i="86" s="1"/>
  <c r="BL636" i="86"/>
  <c r="BK637" i="86"/>
  <c r="BJ638" i="86"/>
  <c r="BI639" i="86"/>
  <c r="BL640" i="86"/>
  <c r="BK641" i="86"/>
  <c r="BJ642" i="86"/>
  <c r="BL644" i="86"/>
  <c r="BJ645" i="86"/>
  <c r="BI646" i="86"/>
  <c r="Q657" i="86"/>
  <c r="BJ664" i="86"/>
  <c r="BI665" i="86"/>
  <c r="BM667" i="86"/>
  <c r="W776" i="86" s="1"/>
  <c r="BJ670" i="86"/>
  <c r="K677" i="86"/>
  <c r="E685" i="86"/>
  <c r="N688" i="86"/>
  <c r="Q845" i="86"/>
  <c r="Q811" i="86"/>
  <c r="K813" i="86"/>
  <c r="K847" i="86"/>
  <c r="E849" i="86"/>
  <c r="E815" i="86"/>
  <c r="BI695" i="86"/>
  <c r="Q699" i="86"/>
  <c r="K702" i="86"/>
  <c r="E704" i="86"/>
  <c r="K826" i="86"/>
  <c r="BK706" i="86"/>
  <c r="BK569" i="86"/>
  <c r="BJ570" i="86"/>
  <c r="BI571" i="86"/>
  <c r="BM572" i="86"/>
  <c r="W670" i="86" s="1"/>
  <c r="BK573" i="86"/>
  <c r="BI574" i="86"/>
  <c r="BM576" i="86"/>
  <c r="W674" i="86" s="1"/>
  <c r="BL577" i="86"/>
  <c r="BK578" i="86"/>
  <c r="BJ579" i="86"/>
  <c r="BI580" i="86"/>
  <c r="BM582" i="86"/>
  <c r="W680" i="86" s="1"/>
  <c r="BL583" i="86"/>
  <c r="BK584" i="86"/>
  <c r="BJ585" i="86"/>
  <c r="BI586" i="86"/>
  <c r="BM588" i="86"/>
  <c r="W686" i="86" s="1"/>
  <c r="BL589" i="86"/>
  <c r="BK590" i="86"/>
  <c r="BJ591" i="86"/>
  <c r="BI592" i="86"/>
  <c r="BM594" i="86"/>
  <c r="W692" i="86" s="1"/>
  <c r="BL595" i="86"/>
  <c r="BK596" i="86"/>
  <c r="BJ597" i="86"/>
  <c r="BI598" i="86"/>
  <c r="BM600" i="86"/>
  <c r="W698" i="86" s="1"/>
  <c r="BL601" i="86"/>
  <c r="BK602" i="86"/>
  <c r="BJ603" i="86"/>
  <c r="BI604" i="86"/>
  <c r="BM606" i="86"/>
  <c r="W704" i="86" s="1"/>
  <c r="BL607" i="86"/>
  <c r="BK608" i="86"/>
  <c r="BJ609" i="86"/>
  <c r="BI610" i="86"/>
  <c r="BM612" i="86"/>
  <c r="W721" i="86" s="1"/>
  <c r="BL613" i="86"/>
  <c r="BK614" i="86"/>
  <c r="BJ615" i="86"/>
  <c r="BI616" i="86"/>
  <c r="BM618" i="86"/>
  <c r="W727" i="86" s="1"/>
  <c r="BL619" i="86"/>
  <c r="BK620" i="86"/>
  <c r="BJ621" i="86"/>
  <c r="BI622" i="86"/>
  <c r="BM624" i="86"/>
  <c r="W733" i="86" s="1"/>
  <c r="BL625" i="86"/>
  <c r="BK626" i="86"/>
  <c r="BJ627" i="86"/>
  <c r="BI628" i="86"/>
  <c r="BM630" i="86"/>
  <c r="W739" i="86" s="1"/>
  <c r="BL631" i="86"/>
  <c r="BK632" i="86"/>
  <c r="BJ633" i="86"/>
  <c r="BI634" i="86"/>
  <c r="BM636" i="86"/>
  <c r="W745" i="86" s="1"/>
  <c r="BL637" i="86"/>
  <c r="BK638" i="86"/>
  <c r="BJ639" i="86"/>
  <c r="BM640" i="86"/>
  <c r="W749" i="86" s="1"/>
  <c r="BL641" i="86"/>
  <c r="BK642" i="86"/>
  <c r="BI643" i="86"/>
  <c r="BM644" i="86"/>
  <c r="W753" i="86" s="1"/>
  <c r="BK645" i="86"/>
  <c r="BJ646" i="86"/>
  <c r="BI647" i="86"/>
  <c r="BI648" i="86"/>
  <c r="BI662" i="86"/>
  <c r="E679" i="86"/>
  <c r="N682" i="86"/>
  <c r="Q839" i="86"/>
  <c r="Q805" i="86"/>
  <c r="K841" i="86"/>
  <c r="K807" i="86"/>
  <c r="E843" i="86"/>
  <c r="E809" i="86"/>
  <c r="BI689" i="86"/>
  <c r="Q693" i="86"/>
  <c r="H696" i="86"/>
  <c r="BM558" i="86"/>
  <c r="W656" i="86" s="1"/>
  <c r="BL559" i="86"/>
  <c r="BK560" i="86"/>
  <c r="BJ561" i="86"/>
  <c r="BI562" i="86"/>
  <c r="BM564" i="86"/>
  <c r="W662" i="86" s="1"/>
  <c r="BL565" i="86"/>
  <c r="BK566" i="86"/>
  <c r="BJ567" i="86"/>
  <c r="BI568" i="86"/>
  <c r="BL569" i="86"/>
  <c r="BK570" i="86"/>
  <c r="BJ571" i="86"/>
  <c r="BL573" i="86"/>
  <c r="BI575" i="86"/>
  <c r="BM577" i="86"/>
  <c r="W675" i="86" s="1"/>
  <c r="BL578" i="86"/>
  <c r="BJ580" i="86"/>
  <c r="BM583" i="86"/>
  <c r="W681" i="86" s="1"/>
  <c r="BJ586" i="86"/>
  <c r="BM589" i="86"/>
  <c r="W687" i="86" s="1"/>
  <c r="BK591" i="86"/>
  <c r="BJ592" i="86"/>
  <c r="BK597" i="86"/>
  <c r="BI599" i="86"/>
  <c r="BL602" i="86"/>
  <c r="BK603" i="86"/>
  <c r="BJ604" i="86"/>
  <c r="BI605" i="86"/>
  <c r="BM607" i="86"/>
  <c r="W705" i="86" s="1"/>
  <c r="BL608" i="86"/>
  <c r="BK609" i="86"/>
  <c r="BJ610" i="86"/>
  <c r="BI611" i="86"/>
  <c r="BM613" i="86"/>
  <c r="W722" i="86" s="1"/>
  <c r="BL614" i="86"/>
  <c r="BK615" i="86"/>
  <c r="BJ616" i="86"/>
  <c r="BI617" i="86"/>
  <c r="BM619" i="86"/>
  <c r="W728" i="86" s="1"/>
  <c r="BL620" i="86"/>
  <c r="BK621" i="86"/>
  <c r="BJ622" i="86"/>
  <c r="BI623" i="86"/>
  <c r="BM625" i="86"/>
  <c r="W734" i="86" s="1"/>
  <c r="BL626" i="86"/>
  <c r="BK627" i="86"/>
  <c r="BJ628" i="86"/>
  <c r="BI629" i="86"/>
  <c r="BM631" i="86"/>
  <c r="W740" i="86" s="1"/>
  <c r="BL632" i="86"/>
  <c r="BK633" i="86"/>
  <c r="BJ634" i="86"/>
  <c r="BI635" i="86"/>
  <c r="BM637" i="86"/>
  <c r="W746" i="86" s="1"/>
  <c r="BL638" i="86"/>
  <c r="BK639" i="86"/>
  <c r="BM641" i="86"/>
  <c r="W750" i="86" s="1"/>
  <c r="BL642" i="86"/>
  <c r="BJ643" i="86"/>
  <c r="BL645" i="86"/>
  <c r="BK646" i="86"/>
  <c r="BJ647" i="86"/>
  <c r="BK648" i="86"/>
  <c r="BJ658" i="86"/>
  <c r="BI659" i="86"/>
  <c r="K665" i="86"/>
  <c r="H666" i="86"/>
  <c r="Q833" i="86"/>
  <c r="Q799" i="86"/>
  <c r="K835" i="86"/>
  <c r="K801" i="86"/>
  <c r="E837" i="86"/>
  <c r="E803" i="86"/>
  <c r="BI683" i="86"/>
  <c r="BM691" i="86"/>
  <c r="N828" i="86"/>
  <c r="BL708" i="86"/>
  <c r="BK561" i="86"/>
  <c r="BJ562" i="86"/>
  <c r="BI563" i="86"/>
  <c r="BM565" i="86"/>
  <c r="W663" i="86" s="1"/>
  <c r="BL566" i="86"/>
  <c r="BM569" i="86"/>
  <c r="W667" i="86" s="1"/>
  <c r="BL570" i="86"/>
  <c r="BK571" i="86"/>
  <c r="BI572" i="86"/>
  <c r="BM573" i="86"/>
  <c r="W671" i="86" s="1"/>
  <c r="BK574" i="86"/>
  <c r="BJ575" i="86"/>
  <c r="BI576" i="86"/>
  <c r="BM578" i="86"/>
  <c r="W676" i="86" s="1"/>
  <c r="BL579" i="86"/>
  <c r="BK580" i="86"/>
  <c r="BJ581" i="86"/>
  <c r="BI582" i="86"/>
  <c r="BM584" i="86"/>
  <c r="W682" i="86" s="1"/>
  <c r="BL585" i="86"/>
  <c r="BK586" i="86"/>
  <c r="BJ587" i="86"/>
  <c r="BI588" i="86"/>
  <c r="BM590" i="86"/>
  <c r="W688" i="86" s="1"/>
  <c r="BL591" i="86"/>
  <c r="BK592" i="86"/>
  <c r="BJ593" i="86"/>
  <c r="BI594" i="86"/>
  <c r="BM596" i="86"/>
  <c r="W694" i="86" s="1"/>
  <c r="BL597" i="86"/>
  <c r="BK598" i="86"/>
  <c r="BJ599" i="86"/>
  <c r="BI600" i="86"/>
  <c r="BM602" i="86"/>
  <c r="W700" i="86" s="1"/>
  <c r="BL603" i="86"/>
  <c r="BJ605" i="86"/>
  <c r="BM608" i="86"/>
  <c r="W706" i="86" s="1"/>
  <c r="BL609" i="86"/>
  <c r="BK610" i="86"/>
  <c r="BJ611" i="86"/>
  <c r="BI612" i="86"/>
  <c r="BM614" i="86"/>
  <c r="W723" i="86" s="1"/>
  <c r="BL615" i="86"/>
  <c r="BK616" i="86"/>
  <c r="BJ617" i="86"/>
  <c r="BI618" i="86"/>
  <c r="BM620" i="86"/>
  <c r="W729" i="86" s="1"/>
  <c r="BL621" i="86"/>
  <c r="BK622" i="86"/>
  <c r="BJ623" i="86"/>
  <c r="BI624" i="86"/>
  <c r="BM626" i="86"/>
  <c r="W735" i="86" s="1"/>
  <c r="BL627" i="86"/>
  <c r="BK628" i="86"/>
  <c r="BJ629" i="86"/>
  <c r="BI630" i="86"/>
  <c r="BM632" i="86"/>
  <c r="W741" i="86" s="1"/>
  <c r="BL633" i="86"/>
  <c r="BK634" i="86"/>
  <c r="BJ635" i="86"/>
  <c r="BI636" i="86"/>
  <c r="BM638" i="86"/>
  <c r="W747" i="86" s="1"/>
  <c r="BL639" i="86"/>
  <c r="BI640" i="86"/>
  <c r="BM642" i="86"/>
  <c r="W751" i="86" s="1"/>
  <c r="BK643" i="86"/>
  <c r="BI644" i="86"/>
  <c r="BM645" i="86"/>
  <c r="W754" i="86" s="1"/>
  <c r="BL646" i="86"/>
  <c r="BI656" i="86"/>
  <c r="BI677" i="86"/>
  <c r="BM685" i="86"/>
  <c r="N846" i="86"/>
  <c r="N812" i="86"/>
  <c r="H848" i="86"/>
  <c r="H814" i="86"/>
  <c r="BL561" i="86"/>
  <c r="BK562" i="86"/>
  <c r="BJ563" i="86"/>
  <c r="BI564" i="86"/>
  <c r="BM566" i="86"/>
  <c r="W664" i="86" s="1"/>
  <c r="BL567" i="86"/>
  <c r="BK568" i="86"/>
  <c r="BM570" i="86"/>
  <c r="W668" i="86" s="1"/>
  <c r="BL571" i="86"/>
  <c r="BJ572" i="86"/>
  <c r="BL574" i="86"/>
  <c r="BK575" i="86"/>
  <c r="BJ576" i="86"/>
  <c r="BI577" i="86"/>
  <c r="BM579" i="86"/>
  <c r="W677" i="86" s="1"/>
  <c r="BL580" i="86"/>
  <c r="BK581" i="86"/>
  <c r="BJ582" i="86"/>
  <c r="BI583" i="86"/>
  <c r="BM585" i="86"/>
  <c r="W683" i="86" s="1"/>
  <c r="BL586" i="86"/>
  <c r="BK587" i="86"/>
  <c r="BJ588" i="86"/>
  <c r="BI589" i="86"/>
  <c r="BM591" i="86"/>
  <c r="W689" i="86" s="1"/>
  <c r="BL592" i="86"/>
  <c r="BK593" i="86"/>
  <c r="BJ594" i="86"/>
  <c r="BI595" i="86"/>
  <c r="BM597" i="86"/>
  <c r="W695" i="86" s="1"/>
  <c r="BL598" i="86"/>
  <c r="BK599" i="86"/>
  <c r="BJ600" i="86"/>
  <c r="BI601" i="86"/>
  <c r="BM603" i="86"/>
  <c r="W701" i="86" s="1"/>
  <c r="BL604" i="86"/>
  <c r="BK605" i="86"/>
  <c r="BJ606" i="86"/>
  <c r="BI607" i="86"/>
  <c r="BM609" i="86"/>
  <c r="W707" i="86" s="1"/>
  <c r="BL610" i="86"/>
  <c r="BK611" i="86"/>
  <c r="BJ612" i="86"/>
  <c r="BI613" i="86"/>
  <c r="BM615" i="86"/>
  <c r="W724" i="86" s="1"/>
  <c r="BL616" i="86"/>
  <c r="BK617" i="86"/>
  <c r="BJ618" i="86"/>
  <c r="BI619" i="86"/>
  <c r="BM621" i="86"/>
  <c r="W730" i="86" s="1"/>
  <c r="BL622" i="86"/>
  <c r="BK623" i="86"/>
  <c r="BJ624" i="86"/>
  <c r="BI625" i="86"/>
  <c r="BM627" i="86"/>
  <c r="W736" i="86" s="1"/>
  <c r="BL628" i="86"/>
  <c r="BK629" i="86"/>
  <c r="BJ630" i="86"/>
  <c r="BI631" i="86"/>
  <c r="BM633" i="86"/>
  <c r="W742" i="86" s="1"/>
  <c r="BL634" i="86"/>
  <c r="BK635" i="86"/>
  <c r="BJ636" i="86"/>
  <c r="BI637" i="86"/>
  <c r="BM639" i="86"/>
  <c r="W748" i="86" s="1"/>
  <c r="BJ640" i="86"/>
  <c r="BI641" i="86"/>
  <c r="BL643" i="86"/>
  <c r="BJ644" i="86"/>
  <c r="BM646" i="86"/>
  <c r="W755" i="86" s="1"/>
  <c r="BI650" i="86"/>
  <c r="BI653" i="86"/>
  <c r="BK654" i="86"/>
  <c r="BM655" i="86"/>
  <c r="W764" i="86" s="1"/>
  <c r="BL656" i="86"/>
  <c r="BL668" i="86"/>
  <c r="BI671" i="86"/>
  <c r="BM679" i="86"/>
  <c r="N840" i="86"/>
  <c r="N806" i="86"/>
  <c r="H842" i="86"/>
  <c r="H808" i="86"/>
  <c r="BK693" i="86"/>
  <c r="BL651" i="86"/>
  <c r="BK652" i="86"/>
  <c r="BJ653" i="86"/>
  <c r="BI654" i="86"/>
  <c r="BM656" i="86"/>
  <c r="W765" i="86" s="1"/>
  <c r="BL657" i="86"/>
  <c r="BK658" i="86"/>
  <c r="BJ659" i="86"/>
  <c r="BI660" i="86"/>
  <c r="BM662" i="86"/>
  <c r="W771" i="86" s="1"/>
  <c r="BL663" i="86"/>
  <c r="BK664" i="86"/>
  <c r="BJ665" i="86"/>
  <c r="BI666" i="86"/>
  <c r="BM668" i="86"/>
  <c r="W777" i="86" s="1"/>
  <c r="BL669" i="86"/>
  <c r="BK670" i="86"/>
  <c r="BJ671" i="86"/>
  <c r="BI672" i="86"/>
  <c r="BM674" i="86"/>
  <c r="W794" i="86" s="1"/>
  <c r="BL675" i="86"/>
  <c r="BK676" i="86"/>
  <c r="BJ677" i="86"/>
  <c r="BI678" i="86"/>
  <c r="Q834" i="86"/>
  <c r="Q800" i="86"/>
  <c r="BM680" i="86"/>
  <c r="N835" i="86"/>
  <c r="N801" i="86"/>
  <c r="BL681" i="86"/>
  <c r="BK682" i="86"/>
  <c r="H837" i="86"/>
  <c r="H803" i="86"/>
  <c r="BJ683" i="86"/>
  <c r="E804" i="86"/>
  <c r="E838" i="86"/>
  <c r="BI684" i="86"/>
  <c r="Q840" i="86"/>
  <c r="Q806" i="86"/>
  <c r="BM686" i="86"/>
  <c r="N841" i="86"/>
  <c r="N807" i="86"/>
  <c r="BL687" i="86"/>
  <c r="BK688" i="86"/>
  <c r="H843" i="86"/>
  <c r="H809" i="86"/>
  <c r="BJ689" i="86"/>
  <c r="BI690" i="86"/>
  <c r="Q846" i="86"/>
  <c r="Q812" i="86"/>
  <c r="BM692" i="86"/>
  <c r="N847" i="86"/>
  <c r="N813" i="86"/>
  <c r="BL693" i="86"/>
  <c r="K848" i="86"/>
  <c r="K814" i="86"/>
  <c r="BK694" i="86"/>
  <c r="H815" i="86"/>
  <c r="H849" i="86"/>
  <c r="BJ695" i="86"/>
  <c r="E850" i="86"/>
  <c r="E816" i="86"/>
  <c r="BI696" i="86"/>
  <c r="BM698" i="86"/>
  <c r="W818" i="86" s="1"/>
  <c r="BL699" i="86"/>
  <c r="BK700" i="86"/>
  <c r="BJ701" i="86"/>
  <c r="E810" i="86"/>
  <c r="K836" i="86"/>
  <c r="BK647" i="86"/>
  <c r="BJ648" i="86"/>
  <c r="BI649" i="86"/>
  <c r="BM651" i="86"/>
  <c r="W760" i="86" s="1"/>
  <c r="BL652" i="86"/>
  <c r="BK653" i="86"/>
  <c r="BJ654" i="86"/>
  <c r="BI655" i="86"/>
  <c r="BM657" i="86"/>
  <c r="W766" i="86" s="1"/>
  <c r="BL658" i="86"/>
  <c r="BK659" i="86"/>
  <c r="BJ660" i="86"/>
  <c r="BI661" i="86"/>
  <c r="BM663" i="86"/>
  <c r="W772" i="86" s="1"/>
  <c r="BL664" i="86"/>
  <c r="BK665" i="86"/>
  <c r="BJ666" i="86"/>
  <c r="BI667" i="86"/>
  <c r="BM669" i="86"/>
  <c r="W778" i="86" s="1"/>
  <c r="BL670" i="86"/>
  <c r="BK671" i="86"/>
  <c r="BJ672" i="86"/>
  <c r="BI673" i="86"/>
  <c r="BM675" i="86"/>
  <c r="W795" i="86" s="1"/>
  <c r="BL676" i="86"/>
  <c r="BK677" i="86"/>
  <c r="H832" i="86"/>
  <c r="H798" i="86"/>
  <c r="BJ678" i="86"/>
  <c r="E833" i="86"/>
  <c r="E799" i="86"/>
  <c r="BI679" i="86"/>
  <c r="Q835" i="86"/>
  <c r="Q801" i="86"/>
  <c r="BM681" i="86"/>
  <c r="N836" i="86"/>
  <c r="N802" i="86"/>
  <c r="BL682" i="86"/>
  <c r="K837" i="86"/>
  <c r="K803" i="86"/>
  <c r="BK683" i="86"/>
  <c r="H838" i="86"/>
  <c r="H804" i="86"/>
  <c r="BJ684" i="86"/>
  <c r="E839" i="86"/>
  <c r="E805" i="86"/>
  <c r="BI685" i="86"/>
  <c r="Q841" i="86"/>
  <c r="Q807" i="86"/>
  <c r="BM687" i="86"/>
  <c r="N842" i="86"/>
  <c r="N808" i="86"/>
  <c r="BL688" i="86"/>
  <c r="K843" i="86"/>
  <c r="K809" i="86"/>
  <c r="BK689" i="86"/>
  <c r="H844" i="86"/>
  <c r="H810" i="86"/>
  <c r="BJ690" i="86"/>
  <c r="E845" i="86"/>
  <c r="E811" i="86"/>
  <c r="BI691" i="86"/>
  <c r="Q847" i="86"/>
  <c r="Q813" i="86"/>
  <c r="BM693" i="86"/>
  <c r="N848" i="86"/>
  <c r="N814" i="86"/>
  <c r="BL694" i="86"/>
  <c r="BK695" i="86"/>
  <c r="H850" i="86"/>
  <c r="H816" i="86"/>
  <c r="BJ696" i="86"/>
  <c r="E851" i="86"/>
  <c r="E817" i="86"/>
  <c r="BI697" i="86"/>
  <c r="BM699" i="86"/>
  <c r="W819" i="86" s="1"/>
  <c r="BL700" i="86"/>
  <c r="BK701" i="86"/>
  <c r="E814" i="86"/>
  <c r="K842" i="86"/>
  <c r="BI668" i="86"/>
  <c r="BM670" i="86"/>
  <c r="W779" i="86" s="1"/>
  <c r="BL671" i="86"/>
  <c r="BK672" i="86"/>
  <c r="BJ673" i="86"/>
  <c r="BI674" i="86"/>
  <c r="BM676" i="86"/>
  <c r="W796" i="86" s="1"/>
  <c r="BL677" i="86"/>
  <c r="K832" i="86"/>
  <c r="K798" i="86"/>
  <c r="BK678" i="86"/>
  <c r="H833" i="86"/>
  <c r="H799" i="86"/>
  <c r="BJ679" i="86"/>
  <c r="E834" i="86"/>
  <c r="E800" i="86"/>
  <c r="BI680" i="86"/>
  <c r="Q836" i="86"/>
  <c r="Q802" i="86"/>
  <c r="BM682" i="86"/>
  <c r="N837" i="86"/>
  <c r="N803" i="86"/>
  <c r="BL683" i="86"/>
  <c r="K804" i="86"/>
  <c r="K838" i="86"/>
  <c r="BK684" i="86"/>
  <c r="H839" i="86"/>
  <c r="H805" i="86"/>
  <c r="BJ685" i="86"/>
  <c r="BI686" i="86"/>
  <c r="Q842" i="86"/>
  <c r="Q808" i="86"/>
  <c r="BM688" i="86"/>
  <c r="N843" i="86"/>
  <c r="N809" i="86"/>
  <c r="BL689" i="86"/>
  <c r="K844" i="86"/>
  <c r="K810" i="86"/>
  <c r="BK690" i="86"/>
  <c r="H845" i="86"/>
  <c r="H811" i="86"/>
  <c r="BJ691" i="86"/>
  <c r="E846" i="86"/>
  <c r="E812" i="86"/>
  <c r="BI692" i="86"/>
  <c r="Q848" i="86"/>
  <c r="Q814" i="86"/>
  <c r="BM694" i="86"/>
  <c r="N849" i="86"/>
  <c r="N815" i="86"/>
  <c r="BL695" i="86"/>
  <c r="K850" i="86"/>
  <c r="K816" i="86"/>
  <c r="BK696" i="86"/>
  <c r="H851" i="86"/>
  <c r="H817" i="86"/>
  <c r="BJ697" i="86"/>
  <c r="BI698" i="86"/>
  <c r="BM700" i="86"/>
  <c r="W820" i="86" s="1"/>
  <c r="BL701" i="86"/>
  <c r="BI708" i="86"/>
  <c r="BK649" i="86"/>
  <c r="BJ650" i="86"/>
  <c r="BI651" i="86"/>
  <c r="BM653" i="86"/>
  <c r="W762" i="86" s="1"/>
  <c r="BL654" i="86"/>
  <c r="BK655" i="86"/>
  <c r="BJ656" i="86"/>
  <c r="BI657" i="86"/>
  <c r="BM659" i="86"/>
  <c r="W768" i="86" s="1"/>
  <c r="BL660" i="86"/>
  <c r="BK661" i="86"/>
  <c r="BJ662" i="86"/>
  <c r="BI663" i="86"/>
  <c r="BM665" i="86"/>
  <c r="W774" i="86" s="1"/>
  <c r="BL666" i="86"/>
  <c r="BK667" i="86"/>
  <c r="BJ668" i="86"/>
  <c r="BI669" i="86"/>
  <c r="BM671" i="86"/>
  <c r="W780" i="86" s="1"/>
  <c r="BL672" i="86"/>
  <c r="BK673" i="86"/>
  <c r="BJ674" i="86"/>
  <c r="BI675" i="86"/>
  <c r="BM677" i="86"/>
  <c r="W797" i="86" s="1"/>
  <c r="N832" i="86"/>
  <c r="N798" i="86"/>
  <c r="BL678" i="86"/>
  <c r="K833" i="86"/>
  <c r="K799" i="86"/>
  <c r="BK679" i="86"/>
  <c r="H834" i="86"/>
  <c r="H800" i="86"/>
  <c r="BJ680" i="86"/>
  <c r="E835" i="86"/>
  <c r="E801" i="86"/>
  <c r="BI681" i="86"/>
  <c r="Q837" i="86"/>
  <c r="Q803" i="86"/>
  <c r="BM683" i="86"/>
  <c r="N838" i="86"/>
  <c r="N804" i="86"/>
  <c r="BL684" i="86"/>
  <c r="K839" i="86"/>
  <c r="K805" i="86"/>
  <c r="BK685" i="86"/>
  <c r="H840" i="86"/>
  <c r="H806" i="86"/>
  <c r="BJ686" i="86"/>
  <c r="E841" i="86"/>
  <c r="E807" i="86"/>
  <c r="BI687" i="86"/>
  <c r="Q843" i="86"/>
  <c r="Q809" i="86"/>
  <c r="BM689" i="86"/>
  <c r="N844" i="86"/>
  <c r="N810" i="86"/>
  <c r="BL690" i="86"/>
  <c r="K845" i="86"/>
  <c r="K811" i="86"/>
  <c r="BK691" i="86"/>
  <c r="H846" i="86"/>
  <c r="H812" i="86"/>
  <c r="BJ692" i="86"/>
  <c r="E847" i="86"/>
  <c r="E813" i="86"/>
  <c r="BI693" i="86"/>
  <c r="Q849" i="86"/>
  <c r="Q815" i="86"/>
  <c r="BM695" i="86"/>
  <c r="N850" i="86"/>
  <c r="N816" i="86"/>
  <c r="BL696" i="86"/>
  <c r="K817" i="86"/>
  <c r="K851" i="86"/>
  <c r="BK697" i="86"/>
  <c r="BJ698" i="86"/>
  <c r="BI699" i="86"/>
  <c r="BM701" i="86"/>
  <c r="W821" i="86" s="1"/>
  <c r="BI705" i="86"/>
  <c r="BM707" i="86"/>
  <c r="W827" i="86" s="1"/>
  <c r="E798" i="86"/>
  <c r="E822" i="86"/>
  <c r="BK650" i="86"/>
  <c r="BJ651" i="86"/>
  <c r="BI652" i="86"/>
  <c r="BM654" i="86"/>
  <c r="W763" i="86" s="1"/>
  <c r="BL655" i="86"/>
  <c r="BK656" i="86"/>
  <c r="BJ657" i="86"/>
  <c r="BI658" i="86"/>
  <c r="BM660" i="86"/>
  <c r="W769" i="86" s="1"/>
  <c r="BL661" i="86"/>
  <c r="BK662" i="86"/>
  <c r="BJ663" i="86"/>
  <c r="BI664" i="86"/>
  <c r="BM666" i="86"/>
  <c r="W775" i="86" s="1"/>
  <c r="BL667" i="86"/>
  <c r="BK668" i="86"/>
  <c r="BJ669" i="86"/>
  <c r="BI670" i="86"/>
  <c r="BM672" i="86"/>
  <c r="W792" i="86" s="1"/>
  <c r="BL673" i="86"/>
  <c r="BK674" i="86"/>
  <c r="BJ675" i="86"/>
  <c r="BI676" i="86"/>
  <c r="Q832" i="86"/>
  <c r="Q798" i="86"/>
  <c r="BM678" i="86"/>
  <c r="N833" i="86"/>
  <c r="N799" i="86"/>
  <c r="BL679" i="86"/>
  <c r="K834" i="86"/>
  <c r="K800" i="86"/>
  <c r="BK680" i="86"/>
  <c r="H835" i="86"/>
  <c r="H801" i="86"/>
  <c r="BJ681" i="86"/>
  <c r="BI682" i="86"/>
  <c r="Q838" i="86"/>
  <c r="Q804" i="86"/>
  <c r="BM684" i="86"/>
  <c r="N839" i="86"/>
  <c r="N805" i="86"/>
  <c r="BL685" i="86"/>
  <c r="K840" i="86"/>
  <c r="K806" i="86"/>
  <c r="BK686" i="86"/>
  <c r="H841" i="86"/>
  <c r="H807" i="86"/>
  <c r="BJ687" i="86"/>
  <c r="E842" i="86"/>
  <c r="E808" i="86"/>
  <c r="BI688" i="86"/>
  <c r="Q844" i="86"/>
  <c r="Q810" i="86"/>
  <c r="BM690" i="86"/>
  <c r="N845" i="86"/>
  <c r="N811" i="86"/>
  <c r="BL691" i="86"/>
  <c r="K846" i="86"/>
  <c r="K812" i="86"/>
  <c r="BK692" i="86"/>
  <c r="H813" i="86"/>
  <c r="H847" i="86"/>
  <c r="BJ693" i="86"/>
  <c r="BI694" i="86"/>
  <c r="Q850" i="86"/>
  <c r="Q816" i="86"/>
  <c r="BM696" i="86"/>
  <c r="N851" i="86"/>
  <c r="N817" i="86"/>
  <c r="BL697" i="86"/>
  <c r="BK698" i="86"/>
  <c r="BJ699" i="86"/>
  <c r="BI700" i="86"/>
  <c r="BK703" i="86"/>
  <c r="BM704" i="86"/>
  <c r="W824" i="86" s="1"/>
  <c r="BL705" i="86"/>
  <c r="E802" i="86"/>
  <c r="BM702" i="86"/>
  <c r="W822" i="86" s="1"/>
  <c r="BL703" i="86"/>
  <c r="BK704" i="86"/>
  <c r="BJ705" i="86"/>
  <c r="BM708" i="86"/>
  <c r="W828" i="86" s="1"/>
  <c r="BL709" i="86"/>
  <c r="K822" i="86"/>
  <c r="BM703" i="86"/>
  <c r="W823" i="86" s="1"/>
  <c r="BL704" i="86"/>
  <c r="BK705" i="86"/>
  <c r="BJ706" i="86"/>
  <c r="BI707" i="86"/>
  <c r="BM709" i="86"/>
  <c r="W829" i="86" s="1"/>
  <c r="BL710" i="86"/>
  <c r="BI711" i="86"/>
  <c r="E823" i="86"/>
  <c r="E824" i="86"/>
  <c r="BJ702" i="86"/>
  <c r="BM705" i="86"/>
  <c r="W825" i="86" s="1"/>
  <c r="BL706" i="86"/>
  <c r="BK707" i="86"/>
  <c r="BJ708" i="86"/>
  <c r="BI709" i="86"/>
  <c r="BK711" i="86"/>
  <c r="K828" i="86"/>
  <c r="BJ703" i="86"/>
  <c r="BM706" i="86"/>
  <c r="W826" i="86" s="1"/>
  <c r="BL707" i="86"/>
  <c r="BJ709" i="86"/>
  <c r="BI710" i="86"/>
  <c r="BL711" i="86"/>
  <c r="AE878" i="86"/>
  <c r="H915" i="86" s="1"/>
  <c r="D45" i="76"/>
  <c r="W45" i="76"/>
  <c r="J26" i="81"/>
  <c r="J25" i="81"/>
  <c r="J24" i="81"/>
  <c r="J23" i="81"/>
  <c r="J22" i="81"/>
  <c r="J21" i="81"/>
  <c r="J20" i="81"/>
  <c r="J19" i="81"/>
  <c r="J18" i="81"/>
  <c r="J17" i="81"/>
  <c r="J16" i="81"/>
  <c r="J15" i="81"/>
  <c r="J14" i="81"/>
  <c r="J13" i="81"/>
  <c r="J12" i="81"/>
  <c r="J11" i="81"/>
  <c r="J10" i="81"/>
  <c r="J9" i="81"/>
  <c r="J8" i="81"/>
  <c r="J7" i="81"/>
  <c r="J6" i="81"/>
  <c r="J5" i="81"/>
  <c r="J4" i="81"/>
  <c r="J3" i="81"/>
  <c r="J2" i="81"/>
  <c r="BM381" i="86" l="1"/>
  <c r="W446" i="86" s="1"/>
  <c r="BM223" i="86"/>
  <c r="W255" i="86" s="1"/>
  <c r="BM357" i="86"/>
  <c r="W411" i="86" s="1"/>
  <c r="BE734" i="86"/>
  <c r="N866" i="86" s="1"/>
  <c r="BM482" i="86"/>
  <c r="W558" i="86" s="1"/>
  <c r="BM331" i="86"/>
  <c r="W385" i="86" s="1"/>
  <c r="BM400" i="86"/>
  <c r="W465" i="86" s="1"/>
  <c r="BM315" i="86"/>
  <c r="W369" i="86" s="1"/>
  <c r="BM270" i="86"/>
  <c r="W313" i="86" s="1"/>
  <c r="BM282" i="86"/>
  <c r="W325" i="86" s="1"/>
  <c r="BM250" i="86"/>
  <c r="W282" i="86" s="1"/>
  <c r="BM269" i="86"/>
  <c r="W312" i="86" s="1"/>
  <c r="BM142" i="86"/>
  <c r="W163" i="86" s="1"/>
  <c r="BM136" i="86"/>
  <c r="W157" i="86" s="1"/>
  <c r="BM94" i="86"/>
  <c r="W104" i="86" s="1"/>
  <c r="BM34" i="86"/>
  <c r="W32" i="86" s="1"/>
  <c r="BM69" i="86"/>
  <c r="W67" i="86" s="1"/>
  <c r="BM48" i="86"/>
  <c r="W46" i="86" s="1"/>
  <c r="BM155" i="86"/>
  <c r="W176" i="86" s="1"/>
  <c r="BM456" i="86"/>
  <c r="W532" i="86" s="1"/>
  <c r="BM388" i="86"/>
  <c r="W453" i="86" s="1"/>
  <c r="BM231" i="86"/>
  <c r="W263" i="86" s="1"/>
  <c r="BM218" i="86"/>
  <c r="W250" i="86" s="1"/>
  <c r="BM150" i="86"/>
  <c r="W171" i="86" s="1"/>
  <c r="BM285" i="86"/>
  <c r="W328" i="86" s="1"/>
  <c r="BM422" i="86"/>
  <c r="W487" i="86" s="1"/>
  <c r="BM464" i="86"/>
  <c r="W540" i="86" s="1"/>
  <c r="BM443" i="86"/>
  <c r="W519" i="86" s="1"/>
  <c r="BM421" i="86"/>
  <c r="W486" i="86" s="1"/>
  <c r="BM445" i="86"/>
  <c r="W521" i="86" s="1"/>
  <c r="BM473" i="86"/>
  <c r="W549" i="86" s="1"/>
  <c r="BM386" i="86"/>
  <c r="W451" i="86" s="1"/>
  <c r="BM373" i="86"/>
  <c r="W438" i="86" s="1"/>
  <c r="BM374" i="86"/>
  <c r="W439" i="86" s="1"/>
  <c r="BM356" i="86"/>
  <c r="W410" i="86" s="1"/>
  <c r="BM336" i="86"/>
  <c r="W390" i="86" s="1"/>
  <c r="BM312" i="86"/>
  <c r="W366" i="86" s="1"/>
  <c r="BM396" i="86"/>
  <c r="W461" i="86" s="1"/>
  <c r="BM304" i="86"/>
  <c r="W347" i="86" s="1"/>
  <c r="BM267" i="86"/>
  <c r="W310" i="86" s="1"/>
  <c r="BM302" i="86"/>
  <c r="W345" i="86" s="1"/>
  <c r="BM363" i="86"/>
  <c r="W417" i="86" s="1"/>
  <c r="BM323" i="86"/>
  <c r="W377" i="86" s="1"/>
  <c r="BM247" i="86"/>
  <c r="W279" i="86" s="1"/>
  <c r="BM266" i="86"/>
  <c r="W309" i="86" s="1"/>
  <c r="BM268" i="86"/>
  <c r="W311" i="86" s="1"/>
  <c r="BM236" i="86"/>
  <c r="W268" i="86" s="1"/>
  <c r="BM158" i="86"/>
  <c r="W179" i="86" s="1"/>
  <c r="BM99" i="86"/>
  <c r="W109" i="86" s="1"/>
  <c r="BM161" i="86"/>
  <c r="W182" i="86" s="1"/>
  <c r="BM93" i="86"/>
  <c r="W103" i="86" s="1"/>
  <c r="BM141" i="86"/>
  <c r="W162" i="86" s="1"/>
  <c r="BM68" i="86"/>
  <c r="W66" i="86" s="1"/>
  <c r="BM26" i="86"/>
  <c r="W24" i="86" s="1"/>
  <c r="BM33" i="86"/>
  <c r="W31" i="86" s="1"/>
  <c r="BM31" i="86"/>
  <c r="W29" i="86" s="1"/>
  <c r="BM275" i="86"/>
  <c r="W318" i="86" s="1"/>
  <c r="BM454" i="86"/>
  <c r="W530" i="86" s="1"/>
  <c r="BM427" i="86"/>
  <c r="W492" i="86" s="1"/>
  <c r="BM471" i="86"/>
  <c r="W547" i="86" s="1"/>
  <c r="BM447" i="86"/>
  <c r="W523" i="86" s="1"/>
  <c r="BM390" i="86"/>
  <c r="W455" i="86" s="1"/>
  <c r="BM394" i="86"/>
  <c r="W459" i="86" s="1"/>
  <c r="BM383" i="86"/>
  <c r="W448" i="86" s="1"/>
  <c r="BM407" i="86"/>
  <c r="W472" i="86" s="1"/>
  <c r="BM382" i="86"/>
  <c r="W447" i="86" s="1"/>
  <c r="BM359" i="86"/>
  <c r="W413" i="86" s="1"/>
  <c r="BM284" i="86"/>
  <c r="W327" i="86" s="1"/>
  <c r="BM313" i="86"/>
  <c r="W367" i="86" s="1"/>
  <c r="BM287" i="86"/>
  <c r="W330" i="86" s="1"/>
  <c r="BM316" i="86"/>
  <c r="W370" i="86" s="1"/>
  <c r="BM237" i="86"/>
  <c r="W269" i="86" s="1"/>
  <c r="BM257" i="86"/>
  <c r="W300" i="86" s="1"/>
  <c r="BM209" i="86"/>
  <c r="W241" i="86" s="1"/>
  <c r="BM138" i="86"/>
  <c r="W159" i="86" s="1"/>
  <c r="BM71" i="86"/>
  <c r="W69" i="86" s="1"/>
  <c r="BM112" i="86"/>
  <c r="W122" i="86" s="1"/>
  <c r="BM121" i="86"/>
  <c r="W131" i="86" s="1"/>
  <c r="BM53" i="86"/>
  <c r="W51" i="86" s="1"/>
  <c r="BM46" i="86"/>
  <c r="W44" i="86" s="1"/>
  <c r="BM475" i="86"/>
  <c r="W551" i="86" s="1"/>
  <c r="BM462" i="86"/>
  <c r="W538" i="86" s="1"/>
  <c r="BM420" i="86"/>
  <c r="W485" i="86" s="1"/>
  <c r="BM461" i="86"/>
  <c r="W537" i="86" s="1"/>
  <c r="BM467" i="86"/>
  <c r="W543" i="86" s="1"/>
  <c r="BM406" i="86"/>
  <c r="W471" i="86" s="1"/>
  <c r="BM283" i="86"/>
  <c r="W326" i="86" s="1"/>
  <c r="BM235" i="86"/>
  <c r="W267" i="86" s="1"/>
  <c r="BM255" i="86"/>
  <c r="W298" i="86" s="1"/>
  <c r="BM176" i="86"/>
  <c r="W197" i="86" s="1"/>
  <c r="BM224" i="86"/>
  <c r="W256" i="86" s="1"/>
  <c r="BM187" i="86"/>
  <c r="W208" i="86" s="1"/>
  <c r="BM168" i="86"/>
  <c r="W189" i="86" s="1"/>
  <c r="BM134" i="86"/>
  <c r="W155" i="86" s="1"/>
  <c r="BM131" i="86"/>
  <c r="W141" i="86" s="1"/>
  <c r="BM111" i="86"/>
  <c r="W121" i="86" s="1"/>
  <c r="BM89" i="86"/>
  <c r="W99" i="86" s="1"/>
  <c r="BM337" i="86"/>
  <c r="W391" i="86" s="1"/>
  <c r="BM24" i="86"/>
  <c r="W22" i="86" s="1"/>
  <c r="BM325" i="86"/>
  <c r="W379" i="86" s="1"/>
  <c r="BM62" i="86"/>
  <c r="W60" i="86" s="1"/>
  <c r="BM58" i="86"/>
  <c r="W56" i="86" s="1"/>
  <c r="BM203" i="86"/>
  <c r="W235" i="86" s="1"/>
  <c r="BM91" i="86"/>
  <c r="W101" i="86" s="1"/>
  <c r="BM61" i="86"/>
  <c r="W59" i="86" s="1"/>
  <c r="BM196" i="86"/>
  <c r="W228" i="86" s="1"/>
  <c r="BM200" i="86"/>
  <c r="W232" i="86" s="1"/>
  <c r="BM405" i="86"/>
  <c r="W470" i="86" s="1"/>
  <c r="BM21" i="86"/>
  <c r="W19" i="86" s="1"/>
  <c r="BM417" i="86"/>
  <c r="W482" i="86" s="1"/>
  <c r="BM484" i="86"/>
  <c r="W560" i="86" s="1"/>
  <c r="BM457" i="86"/>
  <c r="W533" i="86" s="1"/>
  <c r="BM412" i="86"/>
  <c r="W477" i="86" s="1"/>
  <c r="BM362" i="86"/>
  <c r="W416" i="86" s="1"/>
  <c r="BM353" i="86"/>
  <c r="W407" i="86" s="1"/>
  <c r="BM389" i="86"/>
  <c r="W454" i="86" s="1"/>
  <c r="BM350" i="86"/>
  <c r="W404" i="86" s="1"/>
  <c r="BM298" i="86"/>
  <c r="W341" i="86" s="1"/>
  <c r="BM274" i="86"/>
  <c r="W317" i="86" s="1"/>
  <c r="BM330" i="86"/>
  <c r="W384" i="86" s="1"/>
  <c r="BM292" i="86"/>
  <c r="W335" i="86" s="1"/>
  <c r="BM295" i="86"/>
  <c r="W338" i="86" s="1"/>
  <c r="BM310" i="86"/>
  <c r="W353" i="86" s="1"/>
  <c r="BM172" i="86"/>
  <c r="W193" i="86" s="1"/>
  <c r="BF734" i="86"/>
  <c r="Q866" i="86" s="1"/>
  <c r="BM83" i="86"/>
  <c r="W93" i="86" s="1"/>
  <c r="BM143" i="86"/>
  <c r="W164" i="86" s="1"/>
  <c r="BM65" i="86"/>
  <c r="W63" i="86" s="1"/>
  <c r="BM45" i="86"/>
  <c r="W43" i="86" s="1"/>
  <c r="BM23" i="86"/>
  <c r="W21" i="86" s="1"/>
  <c r="BM57" i="86"/>
  <c r="W55" i="86" s="1"/>
  <c r="BM47" i="86"/>
  <c r="W45" i="86" s="1"/>
  <c r="BM300" i="86"/>
  <c r="W343" i="86" s="1"/>
  <c r="BM459" i="86"/>
  <c r="W535" i="86" s="1"/>
  <c r="BM297" i="86"/>
  <c r="W340" i="86" s="1"/>
  <c r="BM277" i="86"/>
  <c r="W320" i="86" s="1"/>
  <c r="BM320" i="86"/>
  <c r="W374" i="86" s="1"/>
  <c r="BM294" i="86"/>
  <c r="W337" i="86" s="1"/>
  <c r="BM230" i="86"/>
  <c r="W262" i="86" s="1"/>
  <c r="BM101" i="86"/>
  <c r="W111" i="86" s="1"/>
  <c r="BM72" i="86"/>
  <c r="W82" i="86" s="1"/>
  <c r="BM452" i="86"/>
  <c r="W528" i="86" s="1"/>
  <c r="BM80" i="86"/>
  <c r="W90" i="86" s="1"/>
  <c r="BM455" i="86"/>
  <c r="W531" i="86" s="1"/>
  <c r="BM432" i="86"/>
  <c r="W508" i="86" s="1"/>
  <c r="BM321" i="86"/>
  <c r="W375" i="86" s="1"/>
  <c r="BM184" i="86"/>
  <c r="W205" i="86" s="1"/>
  <c r="BM188" i="86"/>
  <c r="W209" i="86" s="1"/>
  <c r="BM214" i="86"/>
  <c r="W246" i="86" s="1"/>
  <c r="BM139" i="86"/>
  <c r="W160" i="86" s="1"/>
  <c r="BM82" i="86"/>
  <c r="W92" i="86" s="1"/>
  <c r="BM145" i="86"/>
  <c r="W166" i="86" s="1"/>
  <c r="BM43" i="86"/>
  <c r="W41" i="86" s="1"/>
  <c r="BM301" i="86"/>
  <c r="W344" i="86" s="1"/>
  <c r="BM466" i="86"/>
  <c r="W542" i="86" s="1"/>
  <c r="BM418" i="86"/>
  <c r="W483" i="86" s="1"/>
  <c r="BM326" i="86"/>
  <c r="W380" i="86" s="1"/>
  <c r="BM293" i="86"/>
  <c r="W336" i="86" s="1"/>
  <c r="BM332" i="86"/>
  <c r="W386" i="86" s="1"/>
  <c r="BM234" i="86"/>
  <c r="W266" i="86" s="1"/>
  <c r="BM229" i="86"/>
  <c r="W261" i="86" s="1"/>
  <c r="BM174" i="86"/>
  <c r="W195" i="86" s="1"/>
  <c r="BM151" i="86"/>
  <c r="W172" i="86" s="1"/>
  <c r="BM261" i="86"/>
  <c r="W304" i="86" s="1"/>
  <c r="BM75" i="86"/>
  <c r="W85" i="86" s="1"/>
  <c r="BM393" i="86"/>
  <c r="W458" i="86" s="1"/>
  <c r="BM244" i="86"/>
  <c r="W276" i="86" s="1"/>
  <c r="BM351" i="86"/>
  <c r="W405" i="86" s="1"/>
  <c r="BM220" i="86"/>
  <c r="W252" i="86" s="1"/>
  <c r="BM132" i="86"/>
  <c r="W153" i="86" s="1"/>
  <c r="BM486" i="86"/>
  <c r="W562" i="86" s="1"/>
  <c r="BM303" i="86"/>
  <c r="W346" i="86" s="1"/>
  <c r="BM409" i="86"/>
  <c r="W474" i="86" s="1"/>
  <c r="BM468" i="86"/>
  <c r="W544" i="86" s="1"/>
  <c r="BM173" i="86"/>
  <c r="W194" i="86" s="1"/>
  <c r="BM242" i="86"/>
  <c r="W274" i="86" s="1"/>
  <c r="BM159" i="86"/>
  <c r="W180" i="86" s="1"/>
  <c r="BM460" i="86"/>
  <c r="W536" i="86" s="1"/>
  <c r="BM449" i="86"/>
  <c r="W525" i="86" s="1"/>
  <c r="BM379" i="86"/>
  <c r="W444" i="86" s="1"/>
  <c r="BM342" i="86"/>
  <c r="W396" i="86" s="1"/>
  <c r="BM395" i="86"/>
  <c r="W460" i="86" s="1"/>
  <c r="BM291" i="86"/>
  <c r="W334" i="86" s="1"/>
  <c r="BM289" i="86"/>
  <c r="W332" i="86" s="1"/>
  <c r="BM263" i="86"/>
  <c r="W306" i="86" s="1"/>
  <c r="BM238" i="86"/>
  <c r="W270" i="86" s="1"/>
  <c r="BM32" i="86"/>
  <c r="W30" i="86" s="1"/>
  <c r="BM41" i="86"/>
  <c r="W39" i="86" s="1"/>
  <c r="BM371" i="86"/>
  <c r="W425" i="86" s="1"/>
  <c r="BM157" i="86"/>
  <c r="W178" i="86" s="1"/>
  <c r="BM444" i="86"/>
  <c r="W520" i="86" s="1"/>
  <c r="BM252" i="86"/>
  <c r="W295" i="86" s="1"/>
  <c r="BM453" i="86"/>
  <c r="W529" i="86" s="1"/>
  <c r="BM375" i="86"/>
  <c r="W440" i="86" s="1"/>
  <c r="BM339" i="86"/>
  <c r="W393" i="86" s="1"/>
  <c r="BM286" i="86"/>
  <c r="W329" i="86" s="1"/>
  <c r="BM290" i="86"/>
  <c r="W333" i="86" s="1"/>
  <c r="BM186" i="86"/>
  <c r="W207" i="86" s="1"/>
  <c r="BM225" i="86"/>
  <c r="W257" i="86" s="1"/>
  <c r="BM211" i="86"/>
  <c r="W243" i="86" s="1"/>
  <c r="BM102" i="86"/>
  <c r="W112" i="86" s="1"/>
  <c r="BM117" i="86"/>
  <c r="W127" i="86" s="1"/>
  <c r="BM334" i="86"/>
  <c r="W388" i="86" s="1"/>
  <c r="BM228" i="86"/>
  <c r="W260" i="86" s="1"/>
  <c r="BM130" i="86"/>
  <c r="W140" i="86" s="1"/>
  <c r="BM355" i="86"/>
  <c r="W409" i="86" s="1"/>
  <c r="BM81" i="86"/>
  <c r="W91" i="86" s="1"/>
  <c r="BM60" i="86"/>
  <c r="W58" i="86" s="1"/>
  <c r="BM37" i="86"/>
  <c r="W35" i="86" s="1"/>
  <c r="BM50" i="86"/>
  <c r="W48" i="86" s="1"/>
  <c r="BM441" i="86"/>
  <c r="W517" i="86" s="1"/>
  <c r="BM433" i="86"/>
  <c r="W509" i="86" s="1"/>
  <c r="BM426" i="86"/>
  <c r="W491" i="86" s="1"/>
  <c r="BM419" i="86"/>
  <c r="W484" i="86" s="1"/>
  <c r="BM424" i="86"/>
  <c r="W489" i="86" s="1"/>
  <c r="BM377" i="86"/>
  <c r="W442" i="86" s="1"/>
  <c r="BM352" i="86"/>
  <c r="W406" i="86" s="1"/>
  <c r="BM327" i="86"/>
  <c r="W381" i="86" s="1"/>
  <c r="BM344" i="86"/>
  <c r="W398" i="86" s="1"/>
  <c r="BM258" i="86"/>
  <c r="W301" i="86" s="1"/>
  <c r="BM178" i="86"/>
  <c r="W199" i="86" s="1"/>
  <c r="BM164" i="86"/>
  <c r="W185" i="86" s="1"/>
  <c r="BM113" i="86"/>
  <c r="W123" i="86" s="1"/>
  <c r="BM106" i="86"/>
  <c r="W116" i="86" s="1"/>
  <c r="BM431" i="86"/>
  <c r="W496" i="86" s="1"/>
  <c r="BM399" i="86"/>
  <c r="W464" i="86" s="1"/>
  <c r="BM306" i="86"/>
  <c r="W349" i="86" s="1"/>
  <c r="BM233" i="86"/>
  <c r="W265" i="86" s="1"/>
  <c r="BM189" i="86"/>
  <c r="W210" i="86" s="1"/>
  <c r="BM465" i="86"/>
  <c r="W541" i="86" s="1"/>
  <c r="BM369" i="86"/>
  <c r="W423" i="86" s="1"/>
  <c r="BM281" i="86"/>
  <c r="W324" i="86" s="1"/>
  <c r="BM185" i="86"/>
  <c r="W206" i="86" s="1"/>
  <c r="BM147" i="86"/>
  <c r="W168" i="86" s="1"/>
  <c r="BM77" i="86"/>
  <c r="W87" i="86" s="1"/>
  <c r="BM202" i="86"/>
  <c r="W234" i="86" s="1"/>
  <c r="BM182" i="86"/>
  <c r="W203" i="86" s="1"/>
  <c r="BM480" i="86"/>
  <c r="W556" i="86" s="1"/>
  <c r="BM410" i="86"/>
  <c r="W475" i="86" s="1"/>
  <c r="BM446" i="86"/>
  <c r="W522" i="86" s="1"/>
  <c r="BM439" i="86"/>
  <c r="W515" i="86" s="1"/>
  <c r="BM397" i="86"/>
  <c r="W462" i="86" s="1"/>
  <c r="BM367" i="86"/>
  <c r="W421" i="86" s="1"/>
  <c r="BM288" i="86"/>
  <c r="W331" i="86" s="1"/>
  <c r="BM253" i="86"/>
  <c r="W296" i="86" s="1"/>
  <c r="BM215" i="86"/>
  <c r="W247" i="86" s="1"/>
  <c r="BM199" i="86"/>
  <c r="W231" i="86" s="1"/>
  <c r="BM133" i="86"/>
  <c r="W154" i="86" s="1"/>
  <c r="BM12" i="86"/>
  <c r="W10" i="86" s="1"/>
  <c r="BM387" i="86"/>
  <c r="W452" i="86" s="1"/>
  <c r="BM469" i="86"/>
  <c r="W545" i="86" s="1"/>
  <c r="BM481" i="86"/>
  <c r="W557" i="86" s="1"/>
  <c r="BM438" i="86"/>
  <c r="W514" i="86" s="1"/>
  <c r="BM402" i="86"/>
  <c r="W467" i="86" s="1"/>
  <c r="BM299" i="86"/>
  <c r="W342" i="86" s="1"/>
  <c r="BM249" i="86"/>
  <c r="W281" i="86" s="1"/>
  <c r="BM240" i="86"/>
  <c r="W272" i="86" s="1"/>
  <c r="BM191" i="86"/>
  <c r="W212" i="86" s="1"/>
  <c r="BM162" i="86"/>
  <c r="W183" i="86" s="1"/>
  <c r="BM221" i="86"/>
  <c r="W253" i="86" s="1"/>
  <c r="BC734" i="86"/>
  <c r="H866" i="86" s="1"/>
  <c r="BD734" i="86"/>
  <c r="K866" i="86" s="1"/>
  <c r="BB734" i="86"/>
  <c r="E863" i="86"/>
  <c r="Q864" i="86"/>
  <c r="Q863" i="86"/>
  <c r="E864" i="86"/>
  <c r="W850" i="86"/>
  <c r="W816" i="86"/>
  <c r="W848" i="86"/>
  <c r="W814" i="86"/>
  <c r="W841" i="86"/>
  <c r="W807" i="86"/>
  <c r="W844" i="86"/>
  <c r="W810" i="86"/>
  <c r="W840" i="86"/>
  <c r="W806" i="86"/>
  <c r="K863" i="86"/>
  <c r="K864" i="86"/>
  <c r="BB743" i="86"/>
  <c r="H868" i="86" s="1"/>
  <c r="BA6" i="86"/>
  <c r="AV6" i="86" a="1"/>
  <c r="W849" i="86"/>
  <c r="W815" i="86"/>
  <c r="W837" i="86"/>
  <c r="W803" i="86"/>
  <c r="W846" i="86"/>
  <c r="W812" i="86"/>
  <c r="W834" i="86"/>
  <c r="W800" i="86"/>
  <c r="W839" i="86"/>
  <c r="W805" i="86"/>
  <c r="N864" i="86"/>
  <c r="N863" i="86"/>
  <c r="E866" i="86"/>
  <c r="BB741" i="86"/>
  <c r="BA2" i="86"/>
  <c r="AV2" i="86" a="1"/>
  <c r="W842" i="86"/>
  <c r="W808" i="86"/>
  <c r="W847" i="86"/>
  <c r="W813" i="86"/>
  <c r="W835" i="86"/>
  <c r="W801" i="86"/>
  <c r="W851" i="86"/>
  <c r="W817" i="86"/>
  <c r="H863" i="86"/>
  <c r="H864" i="86"/>
  <c r="O888" i="86"/>
  <c r="O887" i="86"/>
  <c r="O889" i="86" s="1"/>
  <c r="Q901" i="86" s="1"/>
  <c r="AH901" i="86" s="1"/>
  <c r="BA4" i="86"/>
  <c r="AV4" i="86" a="1"/>
  <c r="W838" i="86"/>
  <c r="W804" i="86"/>
  <c r="W836" i="86"/>
  <c r="W802" i="86"/>
  <c r="W833" i="86"/>
  <c r="W799" i="86"/>
  <c r="W845" i="86"/>
  <c r="W811" i="86"/>
  <c r="E865" i="86"/>
  <c r="H910" i="86" s="1"/>
  <c r="BB739" i="86"/>
  <c r="BA5" i="86"/>
  <c r="AV5" i="86" a="1"/>
  <c r="W832" i="86"/>
  <c r="W798" i="86"/>
  <c r="W843" i="86"/>
  <c r="W809" i="86"/>
  <c r="BA3" i="86"/>
  <c r="AV3" i="86" a="1"/>
  <c r="AD15" i="76"/>
  <c r="J15" i="76"/>
  <c r="AD14" i="76"/>
  <c r="J14" i="76"/>
  <c r="H867" i="86" l="1"/>
  <c r="BB738" i="86"/>
  <c r="H869" i="86" s="1"/>
  <c r="T915" i="86" s="1"/>
  <c r="N867" i="86"/>
  <c r="Q867" i="86"/>
  <c r="K867" i="86"/>
  <c r="E867" i="86"/>
  <c r="AZ5" i="86"/>
  <c r="AY5" i="86"/>
  <c r="AX5" i="86"/>
  <c r="AW5" i="86"/>
  <c r="AV5" i="86"/>
  <c r="AW4" i="86"/>
  <c r="AV4" i="86"/>
  <c r="AZ4" i="86"/>
  <c r="AY4" i="86"/>
  <c r="AX4" i="86"/>
  <c r="AZ3" i="86"/>
  <c r="AY3" i="86"/>
  <c r="AX3" i="86"/>
  <c r="AW3" i="86"/>
  <c r="AV3" i="86"/>
  <c r="AY6" i="86"/>
  <c r="AX6" i="86"/>
  <c r="AW6" i="86"/>
  <c r="AV6" i="86"/>
  <c r="AZ6" i="86"/>
  <c r="AW2" i="86"/>
  <c r="AV2" i="86"/>
  <c r="AZ2" i="86"/>
  <c r="AY2" i="86"/>
  <c r="AX2" i="86"/>
  <c r="N915" i="86"/>
  <c r="Q900" i="86"/>
  <c r="AH900" i="86" s="1"/>
  <c r="AE865" i="82"/>
  <c r="AE866" i="82"/>
  <c r="AE867" i="82"/>
  <c r="AE868" i="82"/>
  <c r="AE869" i="82"/>
  <c r="AE870" i="82"/>
  <c r="AE871" i="82"/>
  <c r="AE872" i="82"/>
  <c r="AE873" i="82"/>
  <c r="AE874" i="82"/>
  <c r="AE875" i="82"/>
  <c r="AE876" i="82"/>
  <c r="AE877" i="82"/>
  <c r="AE864" i="82"/>
  <c r="AE863" i="82"/>
  <c r="Y877" i="82"/>
  <c r="Y866" i="82"/>
  <c r="Y865" i="82"/>
  <c r="Y867" i="82"/>
  <c r="Y868" i="82"/>
  <c r="Y869" i="82"/>
  <c r="Y870" i="82"/>
  <c r="Y871" i="82"/>
  <c r="Y872" i="82"/>
  <c r="Y873" i="82"/>
  <c r="Y874" i="82"/>
  <c r="Y875" i="82"/>
  <c r="Y876" i="82"/>
  <c r="Y864" i="82"/>
  <c r="Y863" i="82"/>
  <c r="AH894" i="82"/>
  <c r="AH898" i="82"/>
  <c r="AH899" i="82"/>
  <c r="Q902" i="82"/>
  <c r="BG42" i="82"/>
  <c r="BB42" i="82"/>
  <c r="BC42" i="82"/>
  <c r="BD42" i="82"/>
  <c r="BE42" i="82"/>
  <c r="BF42" i="82"/>
  <c r="BB43" i="82"/>
  <c r="BC43" i="82"/>
  <c r="BD43" i="82"/>
  <c r="BE43" i="82"/>
  <c r="BF43" i="82"/>
  <c r="BG43" i="82"/>
  <c r="BB44" i="82"/>
  <c r="BC44" i="82"/>
  <c r="BD44" i="82"/>
  <c r="BE44" i="82"/>
  <c r="BF44" i="82"/>
  <c r="BG44" i="82"/>
  <c r="BB45" i="82"/>
  <c r="BC45" i="82"/>
  <c r="BD45" i="82"/>
  <c r="BE45" i="82"/>
  <c r="BF45" i="82"/>
  <c r="BG45" i="82"/>
  <c r="BB46" i="82"/>
  <c r="BC46" i="82"/>
  <c r="BD46" i="82"/>
  <c r="BE46" i="82"/>
  <c r="BF46" i="82"/>
  <c r="BG46" i="82"/>
  <c r="BB47" i="82"/>
  <c r="BC47" i="82"/>
  <c r="BD47" i="82"/>
  <c r="BE47" i="82"/>
  <c r="BF47" i="82"/>
  <c r="BG47" i="82"/>
  <c r="BB48" i="82"/>
  <c r="BC48" i="82"/>
  <c r="BD48" i="82"/>
  <c r="BE48" i="82"/>
  <c r="BF48" i="82"/>
  <c r="BG48" i="82"/>
  <c r="BB49" i="82"/>
  <c r="BC49" i="82"/>
  <c r="BD49" i="82"/>
  <c r="BE49" i="82"/>
  <c r="BF49" i="82"/>
  <c r="BG49" i="82"/>
  <c r="BB50" i="82"/>
  <c r="BC50" i="82"/>
  <c r="BD50" i="82"/>
  <c r="BE50" i="82"/>
  <c r="BF50" i="82"/>
  <c r="BG50" i="82"/>
  <c r="BB51" i="82"/>
  <c r="BC51" i="82"/>
  <c r="BD51" i="82"/>
  <c r="BE51" i="82"/>
  <c r="BF51" i="82"/>
  <c r="BG51" i="82"/>
  <c r="BB52" i="82"/>
  <c r="BC52" i="82"/>
  <c r="BD52" i="82"/>
  <c r="BE52" i="82"/>
  <c r="BF52" i="82"/>
  <c r="BG52" i="82"/>
  <c r="BB53" i="82"/>
  <c r="BC53" i="82"/>
  <c r="BD53" i="82"/>
  <c r="BE53" i="82"/>
  <c r="BF53" i="82"/>
  <c r="BG53" i="82"/>
  <c r="BB54" i="82"/>
  <c r="BC54" i="82"/>
  <c r="BD54" i="82"/>
  <c r="BE54" i="82"/>
  <c r="BF54" i="82"/>
  <c r="BG54" i="82"/>
  <c r="BB55" i="82"/>
  <c r="BC55" i="82"/>
  <c r="BD55" i="82"/>
  <c r="BE55" i="82"/>
  <c r="BF55" i="82"/>
  <c r="BG55" i="82"/>
  <c r="BB56" i="82"/>
  <c r="BC56" i="82"/>
  <c r="BD56" i="82"/>
  <c r="BE56" i="82"/>
  <c r="BF56" i="82"/>
  <c r="BG56" i="82"/>
  <c r="BB57" i="82"/>
  <c r="BC57" i="82"/>
  <c r="BD57" i="82"/>
  <c r="BE57" i="82"/>
  <c r="BF57" i="82"/>
  <c r="BG57" i="82"/>
  <c r="BB58" i="82"/>
  <c r="BC58" i="82"/>
  <c r="BD58" i="82"/>
  <c r="BE58" i="82"/>
  <c r="BF58" i="82"/>
  <c r="BG58" i="82"/>
  <c r="BB59" i="82"/>
  <c r="BC59" i="82"/>
  <c r="BD59" i="82"/>
  <c r="BE59" i="82"/>
  <c r="BF59" i="82"/>
  <c r="BG59" i="82"/>
  <c r="BB60" i="82"/>
  <c r="BC60" i="82"/>
  <c r="BD60" i="82"/>
  <c r="BE60" i="82"/>
  <c r="BF60" i="82"/>
  <c r="BG60" i="82"/>
  <c r="BB61" i="82"/>
  <c r="BC61" i="82"/>
  <c r="BD61" i="82"/>
  <c r="BE61" i="82"/>
  <c r="BF61" i="82"/>
  <c r="BG61" i="82"/>
  <c r="BB62" i="82"/>
  <c r="BC62" i="82"/>
  <c r="BD62" i="82"/>
  <c r="BE62" i="82"/>
  <c r="BF62" i="82"/>
  <c r="BG62" i="82"/>
  <c r="BB63" i="82"/>
  <c r="BC63" i="82"/>
  <c r="BD63" i="82"/>
  <c r="BE63" i="82"/>
  <c r="BF63" i="82"/>
  <c r="BG63" i="82"/>
  <c r="BB64" i="82"/>
  <c r="BC64" i="82"/>
  <c r="BD64" i="82"/>
  <c r="BE64" i="82"/>
  <c r="BF64" i="82"/>
  <c r="BG64" i="82"/>
  <c r="BB65" i="82"/>
  <c r="BC65" i="82"/>
  <c r="BD65" i="82"/>
  <c r="BE65" i="82"/>
  <c r="BF65" i="82"/>
  <c r="BG65" i="82"/>
  <c r="BB66" i="82"/>
  <c r="BC66" i="82"/>
  <c r="BD66" i="82"/>
  <c r="BE66" i="82"/>
  <c r="BF66" i="82"/>
  <c r="BG66" i="82"/>
  <c r="BB67" i="82"/>
  <c r="BC67" i="82"/>
  <c r="BD67" i="82"/>
  <c r="BE67" i="82"/>
  <c r="BF67" i="82"/>
  <c r="BG67" i="82"/>
  <c r="BB68" i="82"/>
  <c r="BC68" i="82"/>
  <c r="BD68" i="82"/>
  <c r="BE68" i="82"/>
  <c r="BF68" i="82"/>
  <c r="BG68" i="82"/>
  <c r="BB69" i="82"/>
  <c r="BC69" i="82"/>
  <c r="BD69" i="82"/>
  <c r="BE69" i="82"/>
  <c r="BF69" i="82"/>
  <c r="BG69" i="82"/>
  <c r="BB70" i="82"/>
  <c r="BC70" i="82"/>
  <c r="BD70" i="82"/>
  <c r="BE70" i="82"/>
  <c r="BF70" i="82"/>
  <c r="BG70" i="82"/>
  <c r="BB71" i="82"/>
  <c r="BC71" i="82"/>
  <c r="BD71" i="82"/>
  <c r="BE71" i="82"/>
  <c r="BF71" i="82"/>
  <c r="BG71" i="82"/>
  <c r="BB72" i="82"/>
  <c r="BC72" i="82"/>
  <c r="BD72" i="82"/>
  <c r="BE72" i="82"/>
  <c r="BF72" i="82"/>
  <c r="BG72" i="82"/>
  <c r="BB73" i="82"/>
  <c r="BC73" i="82"/>
  <c r="BD73" i="82"/>
  <c r="BE73" i="82"/>
  <c r="BF73" i="82"/>
  <c r="BG73" i="82"/>
  <c r="BB74" i="82"/>
  <c r="BC74" i="82"/>
  <c r="BD74" i="82"/>
  <c r="BE74" i="82"/>
  <c r="BF74" i="82"/>
  <c r="BG74" i="82"/>
  <c r="BB75" i="82"/>
  <c r="BC75" i="82"/>
  <c r="BD75" i="82"/>
  <c r="BE75" i="82"/>
  <c r="BF75" i="82"/>
  <c r="BG75" i="82"/>
  <c r="BB76" i="82"/>
  <c r="BC76" i="82"/>
  <c r="BD76" i="82"/>
  <c r="BE76" i="82"/>
  <c r="BF76" i="82"/>
  <c r="BG76" i="82"/>
  <c r="BB77" i="82"/>
  <c r="BC77" i="82"/>
  <c r="BD77" i="82"/>
  <c r="BE77" i="82"/>
  <c r="BF77" i="82"/>
  <c r="BG77" i="82"/>
  <c r="BB78" i="82"/>
  <c r="BC78" i="82"/>
  <c r="BD78" i="82"/>
  <c r="BE78" i="82"/>
  <c r="BF78" i="82"/>
  <c r="BG78" i="82"/>
  <c r="BB79" i="82"/>
  <c r="BC79" i="82"/>
  <c r="BD79" i="82"/>
  <c r="BE79" i="82"/>
  <c r="BF79" i="82"/>
  <c r="BG79" i="82"/>
  <c r="BB80" i="82"/>
  <c r="BC80" i="82"/>
  <c r="BD80" i="82"/>
  <c r="BE80" i="82"/>
  <c r="BF80" i="82"/>
  <c r="BG80" i="82"/>
  <c r="BB81" i="82"/>
  <c r="BC81" i="82"/>
  <c r="BD81" i="82"/>
  <c r="BE81" i="82"/>
  <c r="BF81" i="82"/>
  <c r="BG81" i="82"/>
  <c r="BB82" i="82"/>
  <c r="BC82" i="82"/>
  <c r="BD82" i="82"/>
  <c r="BE82" i="82"/>
  <c r="BF82" i="82"/>
  <c r="BG82" i="82"/>
  <c r="BB83" i="82"/>
  <c r="BC83" i="82"/>
  <c r="BD83" i="82"/>
  <c r="BE83" i="82"/>
  <c r="BF83" i="82"/>
  <c r="BG83" i="82"/>
  <c r="BB84" i="82"/>
  <c r="BC84" i="82"/>
  <c r="BD84" i="82"/>
  <c r="BE84" i="82"/>
  <c r="BF84" i="82"/>
  <c r="BG84" i="82"/>
  <c r="BB85" i="82"/>
  <c r="BC85" i="82"/>
  <c r="BD85" i="82"/>
  <c r="BE85" i="82"/>
  <c r="BF85" i="82"/>
  <c r="BG85" i="82"/>
  <c r="BB86" i="82"/>
  <c r="BC86" i="82"/>
  <c r="BD86" i="82"/>
  <c r="BE86" i="82"/>
  <c r="BF86" i="82"/>
  <c r="BG86" i="82"/>
  <c r="BB87" i="82"/>
  <c r="BC87" i="82"/>
  <c r="BD87" i="82"/>
  <c r="BE87" i="82"/>
  <c r="BF87" i="82"/>
  <c r="BG87" i="82"/>
  <c r="BB88" i="82"/>
  <c r="BC88" i="82"/>
  <c r="BD88" i="82"/>
  <c r="BE88" i="82"/>
  <c r="BF88" i="82"/>
  <c r="BG88" i="82"/>
  <c r="BB89" i="82"/>
  <c r="BC89" i="82"/>
  <c r="BD89" i="82"/>
  <c r="BE89" i="82"/>
  <c r="BF89" i="82"/>
  <c r="BG89" i="82"/>
  <c r="BB90" i="82"/>
  <c r="BC90" i="82"/>
  <c r="BD90" i="82"/>
  <c r="BE90" i="82"/>
  <c r="BF90" i="82"/>
  <c r="BG90" i="82"/>
  <c r="BB91" i="82"/>
  <c r="BC91" i="82"/>
  <c r="BD91" i="82"/>
  <c r="BE91" i="82"/>
  <c r="BF91" i="82"/>
  <c r="BG91" i="82"/>
  <c r="BB92" i="82"/>
  <c r="BC92" i="82"/>
  <c r="BD92" i="82"/>
  <c r="BE92" i="82"/>
  <c r="BF92" i="82"/>
  <c r="BG92" i="82"/>
  <c r="BB93" i="82"/>
  <c r="BC93" i="82"/>
  <c r="BD93" i="82"/>
  <c r="BE93" i="82"/>
  <c r="BF93" i="82"/>
  <c r="BG93" i="82"/>
  <c r="BB94" i="82"/>
  <c r="BC94" i="82"/>
  <c r="BD94" i="82"/>
  <c r="BE94" i="82"/>
  <c r="BF94" i="82"/>
  <c r="BG94" i="82"/>
  <c r="BB95" i="82"/>
  <c r="BC95" i="82"/>
  <c r="BD95" i="82"/>
  <c r="BE95" i="82"/>
  <c r="BF95" i="82"/>
  <c r="BG95" i="82"/>
  <c r="BB96" i="82"/>
  <c r="BC96" i="82"/>
  <c r="BD96" i="82"/>
  <c r="BE96" i="82"/>
  <c r="BF96" i="82"/>
  <c r="BG96" i="82"/>
  <c r="BB97" i="82"/>
  <c r="BC97" i="82"/>
  <c r="BD97" i="82"/>
  <c r="BE97" i="82"/>
  <c r="BF97" i="82"/>
  <c r="BG97" i="82"/>
  <c r="BB98" i="82"/>
  <c r="BC98" i="82"/>
  <c r="BD98" i="82"/>
  <c r="BE98" i="82"/>
  <c r="BF98" i="82"/>
  <c r="BG98" i="82"/>
  <c r="BB99" i="82"/>
  <c r="BC99" i="82"/>
  <c r="BD99" i="82"/>
  <c r="BE99" i="82"/>
  <c r="BF99" i="82"/>
  <c r="BG99" i="82"/>
  <c r="BB100" i="82"/>
  <c r="BC100" i="82"/>
  <c r="BD100" i="82"/>
  <c r="BE100" i="82"/>
  <c r="BF100" i="82"/>
  <c r="BG100" i="82"/>
  <c r="BB101" i="82"/>
  <c r="BC101" i="82"/>
  <c r="BD101" i="82"/>
  <c r="BE101" i="82"/>
  <c r="BF101" i="82"/>
  <c r="BG101" i="82"/>
  <c r="BB102" i="82"/>
  <c r="BC102" i="82"/>
  <c r="BD102" i="82"/>
  <c r="BE102" i="82"/>
  <c r="BF102" i="82"/>
  <c r="BG102" i="82"/>
  <c r="BB103" i="82"/>
  <c r="BC103" i="82"/>
  <c r="BD103" i="82"/>
  <c r="BE103" i="82"/>
  <c r="BF103" i="82"/>
  <c r="BG103" i="82"/>
  <c r="BB104" i="82"/>
  <c r="BC104" i="82"/>
  <c r="BD104" i="82"/>
  <c r="BE104" i="82"/>
  <c r="BF104" i="82"/>
  <c r="BG104" i="82"/>
  <c r="BB105" i="82"/>
  <c r="BC105" i="82"/>
  <c r="BD105" i="82"/>
  <c r="BE105" i="82"/>
  <c r="BF105" i="82"/>
  <c r="BG105" i="82"/>
  <c r="BB106" i="82"/>
  <c r="BC106" i="82"/>
  <c r="BD106" i="82"/>
  <c r="BE106" i="82"/>
  <c r="BF106" i="82"/>
  <c r="BG106" i="82"/>
  <c r="BB107" i="82"/>
  <c r="BC107" i="82"/>
  <c r="BD107" i="82"/>
  <c r="BE107" i="82"/>
  <c r="BF107" i="82"/>
  <c r="BG107" i="82"/>
  <c r="BB108" i="82"/>
  <c r="BC108" i="82"/>
  <c r="BD108" i="82"/>
  <c r="BE108" i="82"/>
  <c r="BF108" i="82"/>
  <c r="BG108" i="82"/>
  <c r="BB109" i="82"/>
  <c r="BC109" i="82"/>
  <c r="BD109" i="82"/>
  <c r="BE109" i="82"/>
  <c r="BF109" i="82"/>
  <c r="BG109" i="82"/>
  <c r="BB110" i="82"/>
  <c r="BC110" i="82"/>
  <c r="BD110" i="82"/>
  <c r="BE110" i="82"/>
  <c r="BF110" i="82"/>
  <c r="BG110" i="82"/>
  <c r="BB111" i="82"/>
  <c r="BC111" i="82"/>
  <c r="BD111" i="82"/>
  <c r="BE111" i="82"/>
  <c r="BF111" i="82"/>
  <c r="BG111" i="82"/>
  <c r="BB112" i="82"/>
  <c r="BC112" i="82"/>
  <c r="BD112" i="82"/>
  <c r="BE112" i="82"/>
  <c r="BF112" i="82"/>
  <c r="BG112" i="82"/>
  <c r="BB113" i="82"/>
  <c r="BC113" i="82"/>
  <c r="BD113" i="82"/>
  <c r="BE113" i="82"/>
  <c r="BF113" i="82"/>
  <c r="BG113" i="82"/>
  <c r="BB114" i="82"/>
  <c r="BC114" i="82"/>
  <c r="BD114" i="82"/>
  <c r="BE114" i="82"/>
  <c r="BF114" i="82"/>
  <c r="BG114" i="82"/>
  <c r="BB115" i="82"/>
  <c r="BC115" i="82"/>
  <c r="BD115" i="82"/>
  <c r="BE115" i="82"/>
  <c r="BF115" i="82"/>
  <c r="BG115" i="82"/>
  <c r="BB116" i="82"/>
  <c r="BC116" i="82"/>
  <c r="BD116" i="82"/>
  <c r="BE116" i="82"/>
  <c r="BF116" i="82"/>
  <c r="BG116" i="82"/>
  <c r="BB117" i="82"/>
  <c r="BC117" i="82"/>
  <c r="BD117" i="82"/>
  <c r="BE117" i="82"/>
  <c r="BF117" i="82"/>
  <c r="BG117" i="82"/>
  <c r="BB118" i="82"/>
  <c r="BC118" i="82"/>
  <c r="BD118" i="82"/>
  <c r="BE118" i="82"/>
  <c r="BF118" i="82"/>
  <c r="BG118" i="82"/>
  <c r="BB119" i="82"/>
  <c r="BC119" i="82"/>
  <c r="BD119" i="82"/>
  <c r="BE119" i="82"/>
  <c r="BF119" i="82"/>
  <c r="BG119" i="82"/>
  <c r="BB120" i="82"/>
  <c r="BC120" i="82"/>
  <c r="BD120" i="82"/>
  <c r="BE120" i="82"/>
  <c r="BF120" i="82"/>
  <c r="BG120" i="82"/>
  <c r="BB121" i="82"/>
  <c r="BC121" i="82"/>
  <c r="BD121" i="82"/>
  <c r="BE121" i="82"/>
  <c r="BF121" i="82"/>
  <c r="BG121" i="82"/>
  <c r="BB122" i="82"/>
  <c r="BC122" i="82"/>
  <c r="BD122" i="82"/>
  <c r="BE122" i="82"/>
  <c r="BF122" i="82"/>
  <c r="BG122" i="82"/>
  <c r="BB123" i="82"/>
  <c r="BC123" i="82"/>
  <c r="BD123" i="82"/>
  <c r="BE123" i="82"/>
  <c r="BF123" i="82"/>
  <c r="BG123" i="82"/>
  <c r="BB124" i="82"/>
  <c r="BC124" i="82"/>
  <c r="BD124" i="82"/>
  <c r="BE124" i="82"/>
  <c r="BF124" i="82"/>
  <c r="BG124" i="82"/>
  <c r="BB125" i="82"/>
  <c r="BC125" i="82"/>
  <c r="BD125" i="82"/>
  <c r="BE125" i="82"/>
  <c r="BF125" i="82"/>
  <c r="BG125" i="82"/>
  <c r="BB126" i="82"/>
  <c r="BC126" i="82"/>
  <c r="BD126" i="82"/>
  <c r="BE126" i="82"/>
  <c r="BF126" i="82"/>
  <c r="BG126" i="82"/>
  <c r="BB127" i="82"/>
  <c r="BC127" i="82"/>
  <c r="BD127" i="82"/>
  <c r="BE127" i="82"/>
  <c r="BF127" i="82"/>
  <c r="BG127" i="82"/>
  <c r="BB128" i="82"/>
  <c r="BC128" i="82"/>
  <c r="BD128" i="82"/>
  <c r="BE128" i="82"/>
  <c r="BF128" i="82"/>
  <c r="BG128" i="82"/>
  <c r="BB129" i="82"/>
  <c r="BC129" i="82"/>
  <c r="BD129" i="82"/>
  <c r="BE129" i="82"/>
  <c r="BF129" i="82"/>
  <c r="BG129" i="82"/>
  <c r="BB130" i="82"/>
  <c r="BC130" i="82"/>
  <c r="BD130" i="82"/>
  <c r="BE130" i="82"/>
  <c r="BF130" i="82"/>
  <c r="BG130" i="82"/>
  <c r="BB131" i="82"/>
  <c r="BC131" i="82"/>
  <c r="BD131" i="82"/>
  <c r="BE131" i="82"/>
  <c r="BF131" i="82"/>
  <c r="BG131" i="82"/>
  <c r="BB132" i="82"/>
  <c r="BC132" i="82"/>
  <c r="BD132" i="82"/>
  <c r="BE132" i="82"/>
  <c r="BF132" i="82"/>
  <c r="BG132" i="82"/>
  <c r="BB133" i="82"/>
  <c r="BC133" i="82"/>
  <c r="BD133" i="82"/>
  <c r="BE133" i="82"/>
  <c r="BF133" i="82"/>
  <c r="BG133" i="82"/>
  <c r="BB134" i="82"/>
  <c r="BC134" i="82"/>
  <c r="BD134" i="82"/>
  <c r="BE134" i="82"/>
  <c r="BF134" i="82"/>
  <c r="BG134" i="82"/>
  <c r="BB135" i="82"/>
  <c r="BC135" i="82"/>
  <c r="BD135" i="82"/>
  <c r="BE135" i="82"/>
  <c r="BF135" i="82"/>
  <c r="BG135" i="82"/>
  <c r="BB136" i="82"/>
  <c r="BC136" i="82"/>
  <c r="BD136" i="82"/>
  <c r="BE136" i="82"/>
  <c r="BF136" i="82"/>
  <c r="BG136" i="82"/>
  <c r="BB137" i="82"/>
  <c r="BC137" i="82"/>
  <c r="BD137" i="82"/>
  <c r="BE137" i="82"/>
  <c r="BF137" i="82"/>
  <c r="BG137" i="82"/>
  <c r="BB138" i="82"/>
  <c r="BC138" i="82"/>
  <c r="BD138" i="82"/>
  <c r="BE138" i="82"/>
  <c r="BF138" i="82"/>
  <c r="BG138" i="82"/>
  <c r="BB139" i="82"/>
  <c r="BC139" i="82"/>
  <c r="BD139" i="82"/>
  <c r="BE139" i="82"/>
  <c r="BF139" i="82"/>
  <c r="BG139" i="82"/>
  <c r="BB140" i="82"/>
  <c r="BC140" i="82"/>
  <c r="BD140" i="82"/>
  <c r="BE140" i="82"/>
  <c r="BF140" i="82"/>
  <c r="BG140" i="82"/>
  <c r="BB141" i="82"/>
  <c r="BC141" i="82"/>
  <c r="BD141" i="82"/>
  <c r="BE141" i="82"/>
  <c r="BF141" i="82"/>
  <c r="BG141" i="82"/>
  <c r="BB142" i="82"/>
  <c r="BC142" i="82"/>
  <c r="BD142" i="82"/>
  <c r="BE142" i="82"/>
  <c r="BF142" i="82"/>
  <c r="BG142" i="82"/>
  <c r="BB143" i="82"/>
  <c r="BC143" i="82"/>
  <c r="BD143" i="82"/>
  <c r="BE143" i="82"/>
  <c r="BF143" i="82"/>
  <c r="BG143" i="82"/>
  <c r="BB144" i="82"/>
  <c r="BC144" i="82"/>
  <c r="BD144" i="82"/>
  <c r="BE144" i="82"/>
  <c r="BF144" i="82"/>
  <c r="BG144" i="82"/>
  <c r="BB145" i="82"/>
  <c r="BC145" i="82"/>
  <c r="BD145" i="82"/>
  <c r="BE145" i="82"/>
  <c r="BF145" i="82"/>
  <c r="BG145" i="82"/>
  <c r="BB146" i="82"/>
  <c r="BC146" i="82"/>
  <c r="BD146" i="82"/>
  <c r="BE146" i="82"/>
  <c r="BF146" i="82"/>
  <c r="BG146" i="82"/>
  <c r="BB147" i="82"/>
  <c r="BC147" i="82"/>
  <c r="BD147" i="82"/>
  <c r="BE147" i="82"/>
  <c r="BF147" i="82"/>
  <c r="BG147" i="82"/>
  <c r="BB148" i="82"/>
  <c r="BC148" i="82"/>
  <c r="BD148" i="82"/>
  <c r="BE148" i="82"/>
  <c r="BF148" i="82"/>
  <c r="BG148" i="82"/>
  <c r="BB149" i="82"/>
  <c r="BC149" i="82"/>
  <c r="BD149" i="82"/>
  <c r="BE149" i="82"/>
  <c r="BF149" i="82"/>
  <c r="BG149" i="82"/>
  <c r="BB150" i="82"/>
  <c r="BC150" i="82"/>
  <c r="BD150" i="82"/>
  <c r="BE150" i="82"/>
  <c r="BF150" i="82"/>
  <c r="BG150" i="82"/>
  <c r="BB151" i="82"/>
  <c r="BC151" i="82"/>
  <c r="BD151" i="82"/>
  <c r="BE151" i="82"/>
  <c r="BF151" i="82"/>
  <c r="BG151" i="82"/>
  <c r="BB152" i="82"/>
  <c r="BC152" i="82"/>
  <c r="BD152" i="82"/>
  <c r="BE152" i="82"/>
  <c r="BF152" i="82"/>
  <c r="BG152" i="82"/>
  <c r="BB153" i="82"/>
  <c r="BC153" i="82"/>
  <c r="BD153" i="82"/>
  <c r="BE153" i="82"/>
  <c r="BF153" i="82"/>
  <c r="BG153" i="82"/>
  <c r="BB154" i="82"/>
  <c r="BC154" i="82"/>
  <c r="BD154" i="82"/>
  <c r="BE154" i="82"/>
  <c r="BF154" i="82"/>
  <c r="BG154" i="82"/>
  <c r="BB155" i="82"/>
  <c r="BC155" i="82"/>
  <c r="BD155" i="82"/>
  <c r="BE155" i="82"/>
  <c r="BF155" i="82"/>
  <c r="BG155" i="82"/>
  <c r="BB156" i="82"/>
  <c r="BC156" i="82"/>
  <c r="BD156" i="82"/>
  <c r="BE156" i="82"/>
  <c r="BF156" i="82"/>
  <c r="BG156" i="82"/>
  <c r="BB157" i="82"/>
  <c r="BC157" i="82"/>
  <c r="BD157" i="82"/>
  <c r="BE157" i="82"/>
  <c r="BF157" i="82"/>
  <c r="BG157" i="82"/>
  <c r="BB158" i="82"/>
  <c r="BC158" i="82"/>
  <c r="BD158" i="82"/>
  <c r="BE158" i="82"/>
  <c r="BF158" i="82"/>
  <c r="BG158" i="82"/>
  <c r="BB159" i="82"/>
  <c r="BC159" i="82"/>
  <c r="BD159" i="82"/>
  <c r="BE159" i="82"/>
  <c r="BF159" i="82"/>
  <c r="BG159" i="82"/>
  <c r="BB160" i="82"/>
  <c r="BC160" i="82"/>
  <c r="BD160" i="82"/>
  <c r="BE160" i="82"/>
  <c r="BF160" i="82"/>
  <c r="BG160" i="82"/>
  <c r="BB161" i="82"/>
  <c r="BC161" i="82"/>
  <c r="BD161" i="82"/>
  <c r="BE161" i="82"/>
  <c r="BF161" i="82"/>
  <c r="BG161" i="82"/>
  <c r="BB162" i="82"/>
  <c r="BC162" i="82"/>
  <c r="BD162" i="82"/>
  <c r="BE162" i="82"/>
  <c r="BF162" i="82"/>
  <c r="BG162" i="82"/>
  <c r="BB163" i="82"/>
  <c r="BC163" i="82"/>
  <c r="BD163" i="82"/>
  <c r="BE163" i="82"/>
  <c r="BF163" i="82"/>
  <c r="BG163" i="82"/>
  <c r="BB164" i="82"/>
  <c r="BC164" i="82"/>
  <c r="BD164" i="82"/>
  <c r="BE164" i="82"/>
  <c r="BF164" i="82"/>
  <c r="BG164" i="82"/>
  <c r="BB165" i="82"/>
  <c r="BC165" i="82"/>
  <c r="BD165" i="82"/>
  <c r="BE165" i="82"/>
  <c r="BF165" i="82"/>
  <c r="BG165" i="82"/>
  <c r="BB166" i="82"/>
  <c r="BC166" i="82"/>
  <c r="BD166" i="82"/>
  <c r="BE166" i="82"/>
  <c r="BF166" i="82"/>
  <c r="BG166" i="82"/>
  <c r="BB167" i="82"/>
  <c r="BC167" i="82"/>
  <c r="BD167" i="82"/>
  <c r="BE167" i="82"/>
  <c r="BF167" i="82"/>
  <c r="BG167" i="82"/>
  <c r="BB168" i="82"/>
  <c r="BC168" i="82"/>
  <c r="BD168" i="82"/>
  <c r="BE168" i="82"/>
  <c r="BF168" i="82"/>
  <c r="BG168" i="82"/>
  <c r="BB169" i="82"/>
  <c r="BC169" i="82"/>
  <c r="BD169" i="82"/>
  <c r="BE169" i="82"/>
  <c r="BF169" i="82"/>
  <c r="BG169" i="82"/>
  <c r="BB170" i="82"/>
  <c r="BC170" i="82"/>
  <c r="BD170" i="82"/>
  <c r="BE170" i="82"/>
  <c r="BF170" i="82"/>
  <c r="BG170" i="82"/>
  <c r="BB171" i="82"/>
  <c r="BC171" i="82"/>
  <c r="BD171" i="82"/>
  <c r="BE171" i="82"/>
  <c r="BF171" i="82"/>
  <c r="BG171" i="82"/>
  <c r="BB172" i="82"/>
  <c r="BC172" i="82"/>
  <c r="BD172" i="82"/>
  <c r="BE172" i="82"/>
  <c r="BF172" i="82"/>
  <c r="BG172" i="82"/>
  <c r="BB173" i="82"/>
  <c r="BC173" i="82"/>
  <c r="BD173" i="82"/>
  <c r="BE173" i="82"/>
  <c r="BF173" i="82"/>
  <c r="BG173" i="82"/>
  <c r="BB174" i="82"/>
  <c r="BC174" i="82"/>
  <c r="BD174" i="82"/>
  <c r="BE174" i="82"/>
  <c r="BF174" i="82"/>
  <c r="BG174" i="82"/>
  <c r="BB175" i="82"/>
  <c r="BC175" i="82"/>
  <c r="BD175" i="82"/>
  <c r="BE175" i="82"/>
  <c r="BF175" i="82"/>
  <c r="BG175" i="82"/>
  <c r="BB176" i="82"/>
  <c r="BC176" i="82"/>
  <c r="BD176" i="82"/>
  <c r="BE176" i="82"/>
  <c r="BF176" i="82"/>
  <c r="BG176" i="82"/>
  <c r="BB177" i="82"/>
  <c r="BC177" i="82"/>
  <c r="BD177" i="82"/>
  <c r="BE177" i="82"/>
  <c r="BF177" i="82"/>
  <c r="BG177" i="82"/>
  <c r="BB178" i="82"/>
  <c r="BC178" i="82"/>
  <c r="BD178" i="82"/>
  <c r="BE178" i="82"/>
  <c r="BF178" i="82"/>
  <c r="BG178" i="82"/>
  <c r="BB179" i="82"/>
  <c r="BC179" i="82"/>
  <c r="BD179" i="82"/>
  <c r="BE179" i="82"/>
  <c r="BF179" i="82"/>
  <c r="BG179" i="82"/>
  <c r="BB180" i="82"/>
  <c r="BC180" i="82"/>
  <c r="BD180" i="82"/>
  <c r="BE180" i="82"/>
  <c r="BF180" i="82"/>
  <c r="BG180" i="82"/>
  <c r="BB181" i="82"/>
  <c r="BC181" i="82"/>
  <c r="BD181" i="82"/>
  <c r="BE181" i="82"/>
  <c r="BF181" i="82"/>
  <c r="BG181" i="82"/>
  <c r="BB182" i="82"/>
  <c r="BC182" i="82"/>
  <c r="BD182" i="82"/>
  <c r="BE182" i="82"/>
  <c r="BF182" i="82"/>
  <c r="BG182" i="82"/>
  <c r="BB183" i="82"/>
  <c r="BC183" i="82"/>
  <c r="BD183" i="82"/>
  <c r="BE183" i="82"/>
  <c r="BF183" i="82"/>
  <c r="BG183" i="82"/>
  <c r="BB184" i="82"/>
  <c r="BC184" i="82"/>
  <c r="BD184" i="82"/>
  <c r="BE184" i="82"/>
  <c r="BF184" i="82"/>
  <c r="BG184" i="82"/>
  <c r="BB185" i="82"/>
  <c r="BC185" i="82"/>
  <c r="BD185" i="82"/>
  <c r="BE185" i="82"/>
  <c r="BF185" i="82"/>
  <c r="BG185" i="82"/>
  <c r="BB186" i="82"/>
  <c r="BC186" i="82"/>
  <c r="BD186" i="82"/>
  <c r="BE186" i="82"/>
  <c r="BF186" i="82"/>
  <c r="BG186" i="82"/>
  <c r="BB187" i="82"/>
  <c r="BC187" i="82"/>
  <c r="BD187" i="82"/>
  <c r="BE187" i="82"/>
  <c r="BF187" i="82"/>
  <c r="BG187" i="82"/>
  <c r="BB188" i="82"/>
  <c r="BC188" i="82"/>
  <c r="BD188" i="82"/>
  <c r="BE188" i="82"/>
  <c r="BF188" i="82"/>
  <c r="BG188" i="82"/>
  <c r="BB189" i="82"/>
  <c r="BC189" i="82"/>
  <c r="BD189" i="82"/>
  <c r="BE189" i="82"/>
  <c r="BF189" i="82"/>
  <c r="BG189" i="82"/>
  <c r="BB190" i="82"/>
  <c r="BC190" i="82"/>
  <c r="BD190" i="82"/>
  <c r="BE190" i="82"/>
  <c r="BF190" i="82"/>
  <c r="BG190" i="82"/>
  <c r="BB191" i="82"/>
  <c r="BC191" i="82"/>
  <c r="BD191" i="82"/>
  <c r="BE191" i="82"/>
  <c r="BF191" i="82"/>
  <c r="BG191" i="82"/>
  <c r="BB192" i="82"/>
  <c r="BC192" i="82"/>
  <c r="BD192" i="82"/>
  <c r="BE192" i="82"/>
  <c r="BF192" i="82"/>
  <c r="BG192" i="82"/>
  <c r="BB193" i="82"/>
  <c r="BC193" i="82"/>
  <c r="BD193" i="82"/>
  <c r="BE193" i="82"/>
  <c r="BF193" i="82"/>
  <c r="BG193" i="82"/>
  <c r="BB194" i="82"/>
  <c r="BC194" i="82"/>
  <c r="BD194" i="82"/>
  <c r="BE194" i="82"/>
  <c r="BF194" i="82"/>
  <c r="BG194" i="82"/>
  <c r="BB195" i="82"/>
  <c r="BC195" i="82"/>
  <c r="BD195" i="82"/>
  <c r="BE195" i="82"/>
  <c r="BF195" i="82"/>
  <c r="BG195" i="82"/>
  <c r="BB196" i="82"/>
  <c r="BC196" i="82"/>
  <c r="BD196" i="82"/>
  <c r="BE196" i="82"/>
  <c r="BF196" i="82"/>
  <c r="BG196" i="82"/>
  <c r="BB197" i="82"/>
  <c r="BC197" i="82"/>
  <c r="BD197" i="82"/>
  <c r="BE197" i="82"/>
  <c r="BF197" i="82"/>
  <c r="BG197" i="82"/>
  <c r="BB198" i="82"/>
  <c r="BC198" i="82"/>
  <c r="BD198" i="82"/>
  <c r="BE198" i="82"/>
  <c r="BF198" i="82"/>
  <c r="BG198" i="82"/>
  <c r="BB199" i="82"/>
  <c r="BC199" i="82"/>
  <c r="BD199" i="82"/>
  <c r="BE199" i="82"/>
  <c r="BF199" i="82"/>
  <c r="BG199" i="82"/>
  <c r="BB200" i="82"/>
  <c r="BC200" i="82"/>
  <c r="BD200" i="82"/>
  <c r="BE200" i="82"/>
  <c r="BF200" i="82"/>
  <c r="BG200" i="82"/>
  <c r="BB201" i="82"/>
  <c r="BC201" i="82"/>
  <c r="BD201" i="82"/>
  <c r="BE201" i="82"/>
  <c r="BF201" i="82"/>
  <c r="BG201" i="82"/>
  <c r="BB202" i="82"/>
  <c r="BC202" i="82"/>
  <c r="BD202" i="82"/>
  <c r="BE202" i="82"/>
  <c r="BF202" i="82"/>
  <c r="BG202" i="82"/>
  <c r="BB203" i="82"/>
  <c r="BC203" i="82"/>
  <c r="BD203" i="82"/>
  <c r="BE203" i="82"/>
  <c r="BF203" i="82"/>
  <c r="BG203" i="82"/>
  <c r="BB204" i="82"/>
  <c r="BC204" i="82"/>
  <c r="BD204" i="82"/>
  <c r="BE204" i="82"/>
  <c r="BF204" i="82"/>
  <c r="BG204" i="82"/>
  <c r="BB205" i="82"/>
  <c r="BC205" i="82"/>
  <c r="BD205" i="82"/>
  <c r="BE205" i="82"/>
  <c r="BF205" i="82"/>
  <c r="BG205" i="82"/>
  <c r="BB206" i="82"/>
  <c r="BC206" i="82"/>
  <c r="BD206" i="82"/>
  <c r="BE206" i="82"/>
  <c r="BF206" i="82"/>
  <c r="BG206" i="82"/>
  <c r="BB207" i="82"/>
  <c r="BC207" i="82"/>
  <c r="BD207" i="82"/>
  <c r="BE207" i="82"/>
  <c r="BF207" i="82"/>
  <c r="BG207" i="82"/>
  <c r="BB208" i="82"/>
  <c r="BC208" i="82"/>
  <c r="BD208" i="82"/>
  <c r="BE208" i="82"/>
  <c r="BF208" i="82"/>
  <c r="BG208" i="82"/>
  <c r="BB209" i="82"/>
  <c r="BC209" i="82"/>
  <c r="BD209" i="82"/>
  <c r="BE209" i="82"/>
  <c r="BF209" i="82"/>
  <c r="BG209" i="82"/>
  <c r="BB210" i="82"/>
  <c r="BC210" i="82"/>
  <c r="BD210" i="82"/>
  <c r="BE210" i="82"/>
  <c r="BF210" i="82"/>
  <c r="BG210" i="82"/>
  <c r="BB211" i="82"/>
  <c r="BC211" i="82"/>
  <c r="BD211" i="82"/>
  <c r="BE211" i="82"/>
  <c r="BF211" i="82"/>
  <c r="BG211" i="82"/>
  <c r="BB212" i="82"/>
  <c r="BC212" i="82"/>
  <c r="BD212" i="82"/>
  <c r="BE212" i="82"/>
  <c r="BF212" i="82"/>
  <c r="BG212" i="82"/>
  <c r="BB213" i="82"/>
  <c r="BC213" i="82"/>
  <c r="BD213" i="82"/>
  <c r="BE213" i="82"/>
  <c r="BF213" i="82"/>
  <c r="BG213" i="82"/>
  <c r="BB214" i="82"/>
  <c r="BC214" i="82"/>
  <c r="BD214" i="82"/>
  <c r="BE214" i="82"/>
  <c r="BF214" i="82"/>
  <c r="BG214" i="82"/>
  <c r="BB215" i="82"/>
  <c r="BC215" i="82"/>
  <c r="BD215" i="82"/>
  <c r="BE215" i="82"/>
  <c r="BF215" i="82"/>
  <c r="BG215" i="82"/>
  <c r="BB216" i="82"/>
  <c r="BC216" i="82"/>
  <c r="BD216" i="82"/>
  <c r="BE216" i="82"/>
  <c r="BF216" i="82"/>
  <c r="BG216" i="82"/>
  <c r="BB217" i="82"/>
  <c r="BC217" i="82"/>
  <c r="BD217" i="82"/>
  <c r="BE217" i="82"/>
  <c r="BF217" i="82"/>
  <c r="BG217" i="82"/>
  <c r="BB218" i="82"/>
  <c r="BC218" i="82"/>
  <c r="BD218" i="82"/>
  <c r="BE218" i="82"/>
  <c r="BF218" i="82"/>
  <c r="BG218" i="82"/>
  <c r="BB219" i="82"/>
  <c r="BC219" i="82"/>
  <c r="BD219" i="82"/>
  <c r="BE219" i="82"/>
  <c r="BF219" i="82"/>
  <c r="BG219" i="82"/>
  <c r="BB220" i="82"/>
  <c r="BC220" i="82"/>
  <c r="BD220" i="82"/>
  <c r="BE220" i="82"/>
  <c r="BF220" i="82"/>
  <c r="BG220" i="82"/>
  <c r="BB221" i="82"/>
  <c r="BC221" i="82"/>
  <c r="BD221" i="82"/>
  <c r="BE221" i="82"/>
  <c r="BF221" i="82"/>
  <c r="BG221" i="82"/>
  <c r="BB222" i="82"/>
  <c r="BC222" i="82"/>
  <c r="BD222" i="82"/>
  <c r="BE222" i="82"/>
  <c r="BF222" i="82"/>
  <c r="BG222" i="82"/>
  <c r="BB223" i="82"/>
  <c r="BC223" i="82"/>
  <c r="BD223" i="82"/>
  <c r="BE223" i="82"/>
  <c r="BF223" i="82"/>
  <c r="BG223" i="82"/>
  <c r="BB224" i="82"/>
  <c r="BC224" i="82"/>
  <c r="BD224" i="82"/>
  <c r="BE224" i="82"/>
  <c r="BF224" i="82"/>
  <c r="BG224" i="82"/>
  <c r="BB225" i="82"/>
  <c r="BC225" i="82"/>
  <c r="BD225" i="82"/>
  <c r="BE225" i="82"/>
  <c r="BF225" i="82"/>
  <c r="BG225" i="82"/>
  <c r="BB226" i="82"/>
  <c r="BC226" i="82"/>
  <c r="BD226" i="82"/>
  <c r="BE226" i="82"/>
  <c r="BF226" i="82"/>
  <c r="BG226" i="82"/>
  <c r="BB227" i="82"/>
  <c r="BC227" i="82"/>
  <c r="BD227" i="82"/>
  <c r="BE227" i="82"/>
  <c r="BF227" i="82"/>
  <c r="BG227" i="82"/>
  <c r="BB228" i="82"/>
  <c r="BC228" i="82"/>
  <c r="BD228" i="82"/>
  <c r="BE228" i="82"/>
  <c r="BF228" i="82"/>
  <c r="BG228" i="82"/>
  <c r="BB229" i="82"/>
  <c r="BC229" i="82"/>
  <c r="BD229" i="82"/>
  <c r="BE229" i="82"/>
  <c r="BF229" i="82"/>
  <c r="BG229" i="82"/>
  <c r="BB230" i="82"/>
  <c r="BC230" i="82"/>
  <c r="BD230" i="82"/>
  <c r="BE230" i="82"/>
  <c r="BF230" i="82"/>
  <c r="BG230" i="82"/>
  <c r="BB231" i="82"/>
  <c r="BC231" i="82"/>
  <c r="BD231" i="82"/>
  <c r="BE231" i="82"/>
  <c r="BF231" i="82"/>
  <c r="BG231" i="82"/>
  <c r="BB232" i="82"/>
  <c r="BC232" i="82"/>
  <c r="BD232" i="82"/>
  <c r="BE232" i="82"/>
  <c r="BF232" i="82"/>
  <c r="BG232" i="82"/>
  <c r="BB233" i="82"/>
  <c r="BC233" i="82"/>
  <c r="BD233" i="82"/>
  <c r="BE233" i="82"/>
  <c r="BF233" i="82"/>
  <c r="BG233" i="82"/>
  <c r="BB234" i="82"/>
  <c r="BC234" i="82"/>
  <c r="BD234" i="82"/>
  <c r="BE234" i="82"/>
  <c r="BF234" i="82"/>
  <c r="BG234" i="82"/>
  <c r="BB235" i="82"/>
  <c r="BC235" i="82"/>
  <c r="BD235" i="82"/>
  <c r="BE235" i="82"/>
  <c r="BF235" i="82"/>
  <c r="BG235" i="82"/>
  <c r="BB236" i="82"/>
  <c r="BC236" i="82"/>
  <c r="BD236" i="82"/>
  <c r="BE236" i="82"/>
  <c r="BF236" i="82"/>
  <c r="BG236" i="82"/>
  <c r="BB237" i="82"/>
  <c r="BC237" i="82"/>
  <c r="BD237" i="82"/>
  <c r="BE237" i="82"/>
  <c r="BF237" i="82"/>
  <c r="BG237" i="82"/>
  <c r="BB238" i="82"/>
  <c r="BC238" i="82"/>
  <c r="BD238" i="82"/>
  <c r="BE238" i="82"/>
  <c r="BF238" i="82"/>
  <c r="BG238" i="82"/>
  <c r="BB239" i="82"/>
  <c r="BC239" i="82"/>
  <c r="BD239" i="82"/>
  <c r="BE239" i="82"/>
  <c r="BF239" i="82"/>
  <c r="BG239" i="82"/>
  <c r="BB240" i="82"/>
  <c r="BC240" i="82"/>
  <c r="BD240" i="82"/>
  <c r="BE240" i="82"/>
  <c r="BF240" i="82"/>
  <c r="BG240" i="82"/>
  <c r="BB241" i="82"/>
  <c r="BC241" i="82"/>
  <c r="BD241" i="82"/>
  <c r="BE241" i="82"/>
  <c r="BF241" i="82"/>
  <c r="BG241" i="82"/>
  <c r="BB242" i="82"/>
  <c r="BC242" i="82"/>
  <c r="BD242" i="82"/>
  <c r="BE242" i="82"/>
  <c r="BF242" i="82"/>
  <c r="BG242" i="82"/>
  <c r="BB243" i="82"/>
  <c r="BC243" i="82"/>
  <c r="BD243" i="82"/>
  <c r="BE243" i="82"/>
  <c r="BF243" i="82"/>
  <c r="BG243" i="82"/>
  <c r="BB244" i="82"/>
  <c r="BC244" i="82"/>
  <c r="BD244" i="82"/>
  <c r="BE244" i="82"/>
  <c r="BF244" i="82"/>
  <c r="BG244" i="82"/>
  <c r="BB245" i="82"/>
  <c r="BC245" i="82"/>
  <c r="BD245" i="82"/>
  <c r="BE245" i="82"/>
  <c r="BF245" i="82"/>
  <c r="BG245" i="82"/>
  <c r="BB246" i="82"/>
  <c r="BC246" i="82"/>
  <c r="BD246" i="82"/>
  <c r="BE246" i="82"/>
  <c r="BF246" i="82"/>
  <c r="BG246" i="82"/>
  <c r="BB247" i="82"/>
  <c r="BC247" i="82"/>
  <c r="BD247" i="82"/>
  <c r="BE247" i="82"/>
  <c r="BF247" i="82"/>
  <c r="BG247" i="82"/>
  <c r="BB248" i="82"/>
  <c r="BC248" i="82"/>
  <c r="BD248" i="82"/>
  <c r="BE248" i="82"/>
  <c r="BF248" i="82"/>
  <c r="BG248" i="82"/>
  <c r="BB249" i="82"/>
  <c r="BC249" i="82"/>
  <c r="BD249" i="82"/>
  <c r="BE249" i="82"/>
  <c r="BF249" i="82"/>
  <c r="BG249" i="82"/>
  <c r="BB250" i="82"/>
  <c r="BC250" i="82"/>
  <c r="BD250" i="82"/>
  <c r="BE250" i="82"/>
  <c r="BF250" i="82"/>
  <c r="BG250" i="82"/>
  <c r="BB251" i="82"/>
  <c r="BC251" i="82"/>
  <c r="BD251" i="82"/>
  <c r="BE251" i="82"/>
  <c r="BF251" i="82"/>
  <c r="BG251" i="82"/>
  <c r="BB252" i="82"/>
  <c r="BC252" i="82"/>
  <c r="BD252" i="82"/>
  <c r="BE252" i="82"/>
  <c r="BF252" i="82"/>
  <c r="BG252" i="82"/>
  <c r="BB253" i="82"/>
  <c r="BC253" i="82"/>
  <c r="BD253" i="82"/>
  <c r="BE253" i="82"/>
  <c r="BF253" i="82"/>
  <c r="BG253" i="82"/>
  <c r="BB254" i="82"/>
  <c r="BC254" i="82"/>
  <c r="BD254" i="82"/>
  <c r="BE254" i="82"/>
  <c r="BF254" i="82"/>
  <c r="BG254" i="82"/>
  <c r="BB255" i="82"/>
  <c r="BC255" i="82"/>
  <c r="BD255" i="82"/>
  <c r="BE255" i="82"/>
  <c r="BF255" i="82"/>
  <c r="BG255" i="82"/>
  <c r="BB256" i="82"/>
  <c r="BC256" i="82"/>
  <c r="BD256" i="82"/>
  <c r="BE256" i="82"/>
  <c r="BF256" i="82"/>
  <c r="BG256" i="82"/>
  <c r="BB257" i="82"/>
  <c r="BC257" i="82"/>
  <c r="BD257" i="82"/>
  <c r="BE257" i="82"/>
  <c r="BF257" i="82"/>
  <c r="BG257" i="82"/>
  <c r="BB258" i="82"/>
  <c r="BC258" i="82"/>
  <c r="BD258" i="82"/>
  <c r="BE258" i="82"/>
  <c r="BF258" i="82"/>
  <c r="BG258" i="82"/>
  <c r="BB259" i="82"/>
  <c r="BC259" i="82"/>
  <c r="BD259" i="82"/>
  <c r="BE259" i="82"/>
  <c r="BF259" i="82"/>
  <c r="BG259" i="82"/>
  <c r="BB260" i="82"/>
  <c r="BC260" i="82"/>
  <c r="BD260" i="82"/>
  <c r="BE260" i="82"/>
  <c r="BF260" i="82"/>
  <c r="BG260" i="82"/>
  <c r="BB261" i="82"/>
  <c r="BC261" i="82"/>
  <c r="BD261" i="82"/>
  <c r="BE261" i="82"/>
  <c r="BF261" i="82"/>
  <c r="BG261" i="82"/>
  <c r="BB262" i="82"/>
  <c r="BC262" i="82"/>
  <c r="BD262" i="82"/>
  <c r="BE262" i="82"/>
  <c r="BF262" i="82"/>
  <c r="BG262" i="82"/>
  <c r="BB263" i="82"/>
  <c r="BC263" i="82"/>
  <c r="BD263" i="82"/>
  <c r="BE263" i="82"/>
  <c r="BF263" i="82"/>
  <c r="BG263" i="82"/>
  <c r="BB264" i="82"/>
  <c r="BC264" i="82"/>
  <c r="BD264" i="82"/>
  <c r="BE264" i="82"/>
  <c r="BF264" i="82"/>
  <c r="BG264" i="82"/>
  <c r="BB265" i="82"/>
  <c r="BC265" i="82"/>
  <c r="BD265" i="82"/>
  <c r="BE265" i="82"/>
  <c r="BF265" i="82"/>
  <c r="BG265" i="82"/>
  <c r="BB266" i="82"/>
  <c r="BC266" i="82"/>
  <c r="BD266" i="82"/>
  <c r="BE266" i="82"/>
  <c r="BF266" i="82"/>
  <c r="BG266" i="82"/>
  <c r="BB267" i="82"/>
  <c r="BC267" i="82"/>
  <c r="BD267" i="82"/>
  <c r="BE267" i="82"/>
  <c r="BF267" i="82"/>
  <c r="BG267" i="82"/>
  <c r="BB268" i="82"/>
  <c r="BC268" i="82"/>
  <c r="BD268" i="82"/>
  <c r="BE268" i="82"/>
  <c r="BF268" i="82"/>
  <c r="BG268" i="82"/>
  <c r="BB269" i="82"/>
  <c r="BC269" i="82"/>
  <c r="BD269" i="82"/>
  <c r="BE269" i="82"/>
  <c r="BF269" i="82"/>
  <c r="BG269" i="82"/>
  <c r="BB270" i="82"/>
  <c r="BC270" i="82"/>
  <c r="BD270" i="82"/>
  <c r="BE270" i="82"/>
  <c r="BF270" i="82"/>
  <c r="BG270" i="82"/>
  <c r="BB271" i="82"/>
  <c r="BC271" i="82"/>
  <c r="BD271" i="82"/>
  <c r="BE271" i="82"/>
  <c r="BF271" i="82"/>
  <c r="BG271" i="82"/>
  <c r="BB272" i="82"/>
  <c r="BC272" i="82"/>
  <c r="BD272" i="82"/>
  <c r="BE272" i="82"/>
  <c r="BF272" i="82"/>
  <c r="BG272" i="82"/>
  <c r="BB273" i="82"/>
  <c r="BC273" i="82"/>
  <c r="BD273" i="82"/>
  <c r="BE273" i="82"/>
  <c r="BF273" i="82"/>
  <c r="BG273" i="82"/>
  <c r="BB274" i="82"/>
  <c r="BC274" i="82"/>
  <c r="BD274" i="82"/>
  <c r="BE274" i="82"/>
  <c r="BF274" i="82"/>
  <c r="BG274" i="82"/>
  <c r="BB275" i="82"/>
  <c r="BC275" i="82"/>
  <c r="BD275" i="82"/>
  <c r="BE275" i="82"/>
  <c r="BF275" i="82"/>
  <c r="BG275" i="82"/>
  <c r="BB276" i="82"/>
  <c r="BC276" i="82"/>
  <c r="BD276" i="82"/>
  <c r="BE276" i="82"/>
  <c r="BF276" i="82"/>
  <c r="BG276" i="82"/>
  <c r="BB277" i="82"/>
  <c r="BC277" i="82"/>
  <c r="BD277" i="82"/>
  <c r="BE277" i="82"/>
  <c r="BF277" i="82"/>
  <c r="BG277" i="82"/>
  <c r="BB278" i="82"/>
  <c r="BC278" i="82"/>
  <c r="BD278" i="82"/>
  <c r="BE278" i="82"/>
  <c r="BF278" i="82"/>
  <c r="BG278" i="82"/>
  <c r="BB279" i="82"/>
  <c r="BC279" i="82"/>
  <c r="BD279" i="82"/>
  <c r="BE279" i="82"/>
  <c r="BF279" i="82"/>
  <c r="BG279" i="82"/>
  <c r="BB280" i="82"/>
  <c r="BC280" i="82"/>
  <c r="BD280" i="82"/>
  <c r="BE280" i="82"/>
  <c r="BF280" i="82"/>
  <c r="BG280" i="82"/>
  <c r="BB281" i="82"/>
  <c r="BC281" i="82"/>
  <c r="BD281" i="82"/>
  <c r="BE281" i="82"/>
  <c r="BF281" i="82"/>
  <c r="BG281" i="82"/>
  <c r="BB282" i="82"/>
  <c r="BC282" i="82"/>
  <c r="BD282" i="82"/>
  <c r="BE282" i="82"/>
  <c r="BF282" i="82"/>
  <c r="BG282" i="82"/>
  <c r="BB283" i="82"/>
  <c r="BC283" i="82"/>
  <c r="BD283" i="82"/>
  <c r="BE283" i="82"/>
  <c r="BF283" i="82"/>
  <c r="BG283" i="82"/>
  <c r="BB284" i="82"/>
  <c r="BC284" i="82"/>
  <c r="BD284" i="82"/>
  <c r="BE284" i="82"/>
  <c r="BF284" i="82"/>
  <c r="BG284" i="82"/>
  <c r="BB285" i="82"/>
  <c r="BC285" i="82"/>
  <c r="BD285" i="82"/>
  <c r="BE285" i="82"/>
  <c r="BF285" i="82"/>
  <c r="BG285" i="82"/>
  <c r="BB286" i="82"/>
  <c r="BC286" i="82"/>
  <c r="BD286" i="82"/>
  <c r="BE286" i="82"/>
  <c r="BF286" i="82"/>
  <c r="BG286" i="82"/>
  <c r="BB287" i="82"/>
  <c r="BC287" i="82"/>
  <c r="BD287" i="82"/>
  <c r="BE287" i="82"/>
  <c r="BF287" i="82"/>
  <c r="BG287" i="82"/>
  <c r="BB288" i="82"/>
  <c r="BC288" i="82"/>
  <c r="BD288" i="82"/>
  <c r="BE288" i="82"/>
  <c r="BF288" i="82"/>
  <c r="BG288" i="82"/>
  <c r="BB289" i="82"/>
  <c r="BC289" i="82"/>
  <c r="BD289" i="82"/>
  <c r="BE289" i="82"/>
  <c r="BF289" i="82"/>
  <c r="BG289" i="82"/>
  <c r="BB290" i="82"/>
  <c r="BC290" i="82"/>
  <c r="BD290" i="82"/>
  <c r="BE290" i="82"/>
  <c r="BF290" i="82"/>
  <c r="BG290" i="82"/>
  <c r="BB291" i="82"/>
  <c r="BC291" i="82"/>
  <c r="BD291" i="82"/>
  <c r="BE291" i="82"/>
  <c r="BF291" i="82"/>
  <c r="BG291" i="82"/>
  <c r="BB292" i="82"/>
  <c r="BC292" i="82"/>
  <c r="BD292" i="82"/>
  <c r="BE292" i="82"/>
  <c r="BF292" i="82"/>
  <c r="BG292" i="82"/>
  <c r="BB293" i="82"/>
  <c r="BC293" i="82"/>
  <c r="BD293" i="82"/>
  <c r="BE293" i="82"/>
  <c r="BF293" i="82"/>
  <c r="BG293" i="82"/>
  <c r="BB294" i="82"/>
  <c r="BC294" i="82"/>
  <c r="BD294" i="82"/>
  <c r="BE294" i="82"/>
  <c r="BF294" i="82"/>
  <c r="BG294" i="82"/>
  <c r="BB295" i="82"/>
  <c r="BC295" i="82"/>
  <c r="BD295" i="82"/>
  <c r="BE295" i="82"/>
  <c r="BF295" i="82"/>
  <c r="BG295" i="82"/>
  <c r="BB296" i="82"/>
  <c r="BC296" i="82"/>
  <c r="BD296" i="82"/>
  <c r="BE296" i="82"/>
  <c r="BF296" i="82"/>
  <c r="BG296" i="82"/>
  <c r="BB297" i="82"/>
  <c r="BC297" i="82"/>
  <c r="BD297" i="82"/>
  <c r="BE297" i="82"/>
  <c r="BF297" i="82"/>
  <c r="BG297" i="82"/>
  <c r="BB298" i="82"/>
  <c r="BC298" i="82"/>
  <c r="BD298" i="82"/>
  <c r="BE298" i="82"/>
  <c r="BF298" i="82"/>
  <c r="BG298" i="82"/>
  <c r="BB299" i="82"/>
  <c r="BC299" i="82"/>
  <c r="BD299" i="82"/>
  <c r="BE299" i="82"/>
  <c r="BF299" i="82"/>
  <c r="BG299" i="82"/>
  <c r="BB300" i="82"/>
  <c r="BC300" i="82"/>
  <c r="BD300" i="82"/>
  <c r="BE300" i="82"/>
  <c r="BF300" i="82"/>
  <c r="BG300" i="82"/>
  <c r="BB301" i="82"/>
  <c r="BC301" i="82"/>
  <c r="BD301" i="82"/>
  <c r="BE301" i="82"/>
  <c r="BF301" i="82"/>
  <c r="BG301" i="82"/>
  <c r="BB302" i="82"/>
  <c r="BC302" i="82"/>
  <c r="BD302" i="82"/>
  <c r="BE302" i="82"/>
  <c r="BF302" i="82"/>
  <c r="BG302" i="82"/>
  <c r="BB303" i="82"/>
  <c r="BC303" i="82"/>
  <c r="BD303" i="82"/>
  <c r="BE303" i="82"/>
  <c r="BF303" i="82"/>
  <c r="BG303" i="82"/>
  <c r="BB304" i="82"/>
  <c r="BC304" i="82"/>
  <c r="BD304" i="82"/>
  <c r="BE304" i="82"/>
  <c r="BF304" i="82"/>
  <c r="BG304" i="82"/>
  <c r="BB305" i="82"/>
  <c r="BC305" i="82"/>
  <c r="BD305" i="82"/>
  <c r="BE305" i="82"/>
  <c r="BF305" i="82"/>
  <c r="BG305" i="82"/>
  <c r="BB306" i="82"/>
  <c r="BC306" i="82"/>
  <c r="BD306" i="82"/>
  <c r="BE306" i="82"/>
  <c r="BF306" i="82"/>
  <c r="BG306" i="82"/>
  <c r="BB307" i="82"/>
  <c r="BC307" i="82"/>
  <c r="BD307" i="82"/>
  <c r="BE307" i="82"/>
  <c r="BF307" i="82"/>
  <c r="BG307" i="82"/>
  <c r="BB308" i="82"/>
  <c r="BC308" i="82"/>
  <c r="BD308" i="82"/>
  <c r="BE308" i="82"/>
  <c r="BF308" i="82"/>
  <c r="BG308" i="82"/>
  <c r="BB309" i="82"/>
  <c r="BC309" i="82"/>
  <c r="BD309" i="82"/>
  <c r="BE309" i="82"/>
  <c r="BF309" i="82"/>
  <c r="BG309" i="82"/>
  <c r="BB310" i="82"/>
  <c r="BC310" i="82"/>
  <c r="BD310" i="82"/>
  <c r="BE310" i="82"/>
  <c r="BF310" i="82"/>
  <c r="BG310" i="82"/>
  <c r="BB311" i="82"/>
  <c r="BC311" i="82"/>
  <c r="BD311" i="82"/>
  <c r="BE311" i="82"/>
  <c r="BF311" i="82"/>
  <c r="BG311" i="82"/>
  <c r="BB312" i="82"/>
  <c r="BC312" i="82"/>
  <c r="BD312" i="82"/>
  <c r="BE312" i="82"/>
  <c r="BF312" i="82"/>
  <c r="BG312" i="82"/>
  <c r="BB313" i="82"/>
  <c r="BC313" i="82"/>
  <c r="BD313" i="82"/>
  <c r="BE313" i="82"/>
  <c r="BF313" i="82"/>
  <c r="BG313" i="82"/>
  <c r="BB314" i="82"/>
  <c r="BC314" i="82"/>
  <c r="BD314" i="82"/>
  <c r="BE314" i="82"/>
  <c r="BF314" i="82"/>
  <c r="BG314" i="82"/>
  <c r="BB315" i="82"/>
  <c r="BC315" i="82"/>
  <c r="BD315" i="82"/>
  <c r="BE315" i="82"/>
  <c r="BF315" i="82"/>
  <c r="BG315" i="82"/>
  <c r="BB316" i="82"/>
  <c r="BC316" i="82"/>
  <c r="BD316" i="82"/>
  <c r="BE316" i="82"/>
  <c r="BF316" i="82"/>
  <c r="BG316" i="82"/>
  <c r="BB317" i="82"/>
  <c r="BC317" i="82"/>
  <c r="BD317" i="82"/>
  <c r="BE317" i="82"/>
  <c r="BF317" i="82"/>
  <c r="BG317" i="82"/>
  <c r="BB318" i="82"/>
  <c r="BC318" i="82"/>
  <c r="BD318" i="82"/>
  <c r="BE318" i="82"/>
  <c r="BF318" i="82"/>
  <c r="BG318" i="82"/>
  <c r="BB319" i="82"/>
  <c r="BC319" i="82"/>
  <c r="BD319" i="82"/>
  <c r="BE319" i="82"/>
  <c r="BF319" i="82"/>
  <c r="BG319" i="82"/>
  <c r="BB320" i="82"/>
  <c r="BC320" i="82"/>
  <c r="BD320" i="82"/>
  <c r="BE320" i="82"/>
  <c r="BF320" i="82"/>
  <c r="BG320" i="82"/>
  <c r="BB321" i="82"/>
  <c r="BC321" i="82"/>
  <c r="BD321" i="82"/>
  <c r="BE321" i="82"/>
  <c r="BF321" i="82"/>
  <c r="BG321" i="82"/>
  <c r="BB322" i="82"/>
  <c r="BC322" i="82"/>
  <c r="BD322" i="82"/>
  <c r="BE322" i="82"/>
  <c r="BF322" i="82"/>
  <c r="BG322" i="82"/>
  <c r="BB323" i="82"/>
  <c r="BC323" i="82"/>
  <c r="BD323" i="82"/>
  <c r="BE323" i="82"/>
  <c r="BF323" i="82"/>
  <c r="BG323" i="82"/>
  <c r="BB324" i="82"/>
  <c r="BC324" i="82"/>
  <c r="BD324" i="82"/>
  <c r="BE324" i="82"/>
  <c r="BF324" i="82"/>
  <c r="BG324" i="82"/>
  <c r="BB325" i="82"/>
  <c r="BC325" i="82"/>
  <c r="BD325" i="82"/>
  <c r="BE325" i="82"/>
  <c r="BF325" i="82"/>
  <c r="BG325" i="82"/>
  <c r="BB326" i="82"/>
  <c r="BC326" i="82"/>
  <c r="BD326" i="82"/>
  <c r="BE326" i="82"/>
  <c r="BF326" i="82"/>
  <c r="BG326" i="82"/>
  <c r="BB327" i="82"/>
  <c r="BC327" i="82"/>
  <c r="BD327" i="82"/>
  <c r="BE327" i="82"/>
  <c r="BF327" i="82"/>
  <c r="BG327" i="82"/>
  <c r="BB328" i="82"/>
  <c r="BC328" i="82"/>
  <c r="BD328" i="82"/>
  <c r="BE328" i="82"/>
  <c r="BF328" i="82"/>
  <c r="BG328" i="82"/>
  <c r="BB329" i="82"/>
  <c r="BC329" i="82"/>
  <c r="BD329" i="82"/>
  <c r="BE329" i="82"/>
  <c r="BF329" i="82"/>
  <c r="BG329" i="82"/>
  <c r="BB330" i="82"/>
  <c r="BC330" i="82"/>
  <c r="BD330" i="82"/>
  <c r="BE330" i="82"/>
  <c r="BF330" i="82"/>
  <c r="BG330" i="82"/>
  <c r="BB331" i="82"/>
  <c r="BC331" i="82"/>
  <c r="BD331" i="82"/>
  <c r="BE331" i="82"/>
  <c r="BF331" i="82"/>
  <c r="BG331" i="82"/>
  <c r="BB332" i="82"/>
  <c r="BC332" i="82"/>
  <c r="BD332" i="82"/>
  <c r="BE332" i="82"/>
  <c r="BF332" i="82"/>
  <c r="BG332" i="82"/>
  <c r="BB333" i="82"/>
  <c r="BC333" i="82"/>
  <c r="BD333" i="82"/>
  <c r="BE333" i="82"/>
  <c r="BF333" i="82"/>
  <c r="BG333" i="82"/>
  <c r="BB334" i="82"/>
  <c r="BC334" i="82"/>
  <c r="BD334" i="82"/>
  <c r="BE334" i="82"/>
  <c r="BF334" i="82"/>
  <c r="BG334" i="82"/>
  <c r="BB335" i="82"/>
  <c r="BC335" i="82"/>
  <c r="BD335" i="82"/>
  <c r="BE335" i="82"/>
  <c r="BF335" i="82"/>
  <c r="BG335" i="82"/>
  <c r="BB336" i="82"/>
  <c r="BC336" i="82"/>
  <c r="BD336" i="82"/>
  <c r="BE336" i="82"/>
  <c r="BF336" i="82"/>
  <c r="BG336" i="82"/>
  <c r="BB337" i="82"/>
  <c r="BC337" i="82"/>
  <c r="BD337" i="82"/>
  <c r="BE337" i="82"/>
  <c r="BF337" i="82"/>
  <c r="BG337" i="82"/>
  <c r="BB338" i="82"/>
  <c r="BC338" i="82"/>
  <c r="BD338" i="82"/>
  <c r="BE338" i="82"/>
  <c r="BF338" i="82"/>
  <c r="BG338" i="82"/>
  <c r="BB339" i="82"/>
  <c r="BC339" i="82"/>
  <c r="BD339" i="82"/>
  <c r="BE339" i="82"/>
  <c r="BF339" i="82"/>
  <c r="BG339" i="82"/>
  <c r="BB340" i="82"/>
  <c r="BC340" i="82"/>
  <c r="BD340" i="82"/>
  <c r="BE340" i="82"/>
  <c r="BF340" i="82"/>
  <c r="BG340" i="82"/>
  <c r="BB341" i="82"/>
  <c r="BC341" i="82"/>
  <c r="BD341" i="82"/>
  <c r="BE341" i="82"/>
  <c r="BF341" i="82"/>
  <c r="BG341" i="82"/>
  <c r="BB342" i="82"/>
  <c r="BC342" i="82"/>
  <c r="BD342" i="82"/>
  <c r="BE342" i="82"/>
  <c r="BF342" i="82"/>
  <c r="BG342" i="82"/>
  <c r="BB343" i="82"/>
  <c r="BC343" i="82"/>
  <c r="BD343" i="82"/>
  <c r="BE343" i="82"/>
  <c r="BF343" i="82"/>
  <c r="BG343" i="82"/>
  <c r="BB344" i="82"/>
  <c r="BC344" i="82"/>
  <c r="BD344" i="82"/>
  <c r="BE344" i="82"/>
  <c r="BF344" i="82"/>
  <c r="BG344" i="82"/>
  <c r="BB345" i="82"/>
  <c r="BC345" i="82"/>
  <c r="BD345" i="82"/>
  <c r="BE345" i="82"/>
  <c r="BF345" i="82"/>
  <c r="BG345" i="82"/>
  <c r="BB346" i="82"/>
  <c r="BC346" i="82"/>
  <c r="BD346" i="82"/>
  <c r="BE346" i="82"/>
  <c r="BF346" i="82"/>
  <c r="BG346" i="82"/>
  <c r="BB347" i="82"/>
  <c r="BC347" i="82"/>
  <c r="BD347" i="82"/>
  <c r="BE347" i="82"/>
  <c r="BF347" i="82"/>
  <c r="BG347" i="82"/>
  <c r="BB348" i="82"/>
  <c r="BC348" i="82"/>
  <c r="BD348" i="82"/>
  <c r="BE348" i="82"/>
  <c r="BF348" i="82"/>
  <c r="BG348" i="82"/>
  <c r="BB349" i="82"/>
  <c r="BC349" i="82"/>
  <c r="BD349" i="82"/>
  <c r="BE349" i="82"/>
  <c r="BF349" i="82"/>
  <c r="BG349" i="82"/>
  <c r="BB350" i="82"/>
  <c r="BC350" i="82"/>
  <c r="BD350" i="82"/>
  <c r="BE350" i="82"/>
  <c r="BF350" i="82"/>
  <c r="BG350" i="82"/>
  <c r="BB351" i="82"/>
  <c r="BC351" i="82"/>
  <c r="BD351" i="82"/>
  <c r="BE351" i="82"/>
  <c r="BF351" i="82"/>
  <c r="BG351" i="82"/>
  <c r="BB352" i="82"/>
  <c r="BC352" i="82"/>
  <c r="BD352" i="82"/>
  <c r="BE352" i="82"/>
  <c r="BF352" i="82"/>
  <c r="BG352" i="82"/>
  <c r="BB353" i="82"/>
  <c r="BC353" i="82"/>
  <c r="BD353" i="82"/>
  <c r="BE353" i="82"/>
  <c r="BF353" i="82"/>
  <c r="BG353" i="82"/>
  <c r="BB354" i="82"/>
  <c r="BC354" i="82"/>
  <c r="BD354" i="82"/>
  <c r="BE354" i="82"/>
  <c r="BF354" i="82"/>
  <c r="BG354" i="82"/>
  <c r="BB355" i="82"/>
  <c r="BC355" i="82"/>
  <c r="BD355" i="82"/>
  <c r="BE355" i="82"/>
  <c r="BF355" i="82"/>
  <c r="BG355" i="82"/>
  <c r="BB356" i="82"/>
  <c r="BC356" i="82"/>
  <c r="BD356" i="82"/>
  <c r="BE356" i="82"/>
  <c r="BF356" i="82"/>
  <c r="BG356" i="82"/>
  <c r="BB357" i="82"/>
  <c r="BC357" i="82"/>
  <c r="BD357" i="82"/>
  <c r="BE357" i="82"/>
  <c r="BF357" i="82"/>
  <c r="BG357" i="82"/>
  <c r="BB358" i="82"/>
  <c r="BC358" i="82"/>
  <c r="BD358" i="82"/>
  <c r="BE358" i="82"/>
  <c r="BF358" i="82"/>
  <c r="BG358" i="82"/>
  <c r="BB359" i="82"/>
  <c r="BC359" i="82"/>
  <c r="BD359" i="82"/>
  <c r="BE359" i="82"/>
  <c r="BF359" i="82"/>
  <c r="BG359" i="82"/>
  <c r="BB360" i="82"/>
  <c r="BC360" i="82"/>
  <c r="BD360" i="82"/>
  <c r="BE360" i="82"/>
  <c r="BF360" i="82"/>
  <c r="BG360" i="82"/>
  <c r="BB361" i="82"/>
  <c r="BC361" i="82"/>
  <c r="BD361" i="82"/>
  <c r="BE361" i="82"/>
  <c r="BF361" i="82"/>
  <c r="BG361" i="82"/>
  <c r="BB362" i="82"/>
  <c r="BC362" i="82"/>
  <c r="BD362" i="82"/>
  <c r="BE362" i="82"/>
  <c r="BF362" i="82"/>
  <c r="BG362" i="82"/>
  <c r="BB363" i="82"/>
  <c r="BC363" i="82"/>
  <c r="BD363" i="82"/>
  <c r="BE363" i="82"/>
  <c r="BF363" i="82"/>
  <c r="BG363" i="82"/>
  <c r="BB364" i="82"/>
  <c r="BC364" i="82"/>
  <c r="BD364" i="82"/>
  <c r="BE364" i="82"/>
  <c r="BF364" i="82"/>
  <c r="BG364" i="82"/>
  <c r="BB365" i="82"/>
  <c r="BC365" i="82"/>
  <c r="BD365" i="82"/>
  <c r="BE365" i="82"/>
  <c r="BF365" i="82"/>
  <c r="BG365" i="82"/>
  <c r="BB366" i="82"/>
  <c r="BC366" i="82"/>
  <c r="BD366" i="82"/>
  <c r="BE366" i="82"/>
  <c r="BF366" i="82"/>
  <c r="BG366" i="82"/>
  <c r="BB367" i="82"/>
  <c r="BC367" i="82"/>
  <c r="BD367" i="82"/>
  <c r="BE367" i="82"/>
  <c r="BF367" i="82"/>
  <c r="BG367" i="82"/>
  <c r="BB368" i="82"/>
  <c r="BC368" i="82"/>
  <c r="BD368" i="82"/>
  <c r="BE368" i="82"/>
  <c r="BF368" i="82"/>
  <c r="BG368" i="82"/>
  <c r="BB369" i="82"/>
  <c r="BC369" i="82"/>
  <c r="BD369" i="82"/>
  <c r="BE369" i="82"/>
  <c r="BF369" i="82"/>
  <c r="BG369" i="82"/>
  <c r="BB370" i="82"/>
  <c r="BC370" i="82"/>
  <c r="BD370" i="82"/>
  <c r="BE370" i="82"/>
  <c r="BF370" i="82"/>
  <c r="BG370" i="82"/>
  <c r="BB371" i="82"/>
  <c r="BC371" i="82"/>
  <c r="BD371" i="82"/>
  <c r="BE371" i="82"/>
  <c r="BF371" i="82"/>
  <c r="BG371" i="82"/>
  <c r="BB372" i="82"/>
  <c r="BC372" i="82"/>
  <c r="BD372" i="82"/>
  <c r="BE372" i="82"/>
  <c r="BF372" i="82"/>
  <c r="BG372" i="82"/>
  <c r="BB373" i="82"/>
  <c r="BC373" i="82"/>
  <c r="BD373" i="82"/>
  <c r="BE373" i="82"/>
  <c r="BF373" i="82"/>
  <c r="BG373" i="82"/>
  <c r="BB374" i="82"/>
  <c r="BC374" i="82"/>
  <c r="BD374" i="82"/>
  <c r="BE374" i="82"/>
  <c r="BF374" i="82"/>
  <c r="BG374" i="82"/>
  <c r="BB375" i="82"/>
  <c r="BC375" i="82"/>
  <c r="BD375" i="82"/>
  <c r="BE375" i="82"/>
  <c r="BF375" i="82"/>
  <c r="BG375" i="82"/>
  <c r="BB376" i="82"/>
  <c r="BC376" i="82"/>
  <c r="BD376" i="82"/>
  <c r="BE376" i="82"/>
  <c r="BF376" i="82"/>
  <c r="BG376" i="82"/>
  <c r="BB377" i="82"/>
  <c r="BC377" i="82"/>
  <c r="BD377" i="82"/>
  <c r="BE377" i="82"/>
  <c r="BF377" i="82"/>
  <c r="BG377" i="82"/>
  <c r="BB378" i="82"/>
  <c r="BC378" i="82"/>
  <c r="BD378" i="82"/>
  <c r="BE378" i="82"/>
  <c r="BF378" i="82"/>
  <c r="BG378" i="82"/>
  <c r="BB379" i="82"/>
  <c r="BC379" i="82"/>
  <c r="BD379" i="82"/>
  <c r="BE379" i="82"/>
  <c r="BF379" i="82"/>
  <c r="BG379" i="82"/>
  <c r="BB380" i="82"/>
  <c r="BC380" i="82"/>
  <c r="BD380" i="82"/>
  <c r="BE380" i="82"/>
  <c r="BF380" i="82"/>
  <c r="BG380" i="82"/>
  <c r="BB381" i="82"/>
  <c r="BC381" i="82"/>
  <c r="BD381" i="82"/>
  <c r="BE381" i="82"/>
  <c r="BF381" i="82"/>
  <c r="BG381" i="82"/>
  <c r="BB382" i="82"/>
  <c r="BC382" i="82"/>
  <c r="BD382" i="82"/>
  <c r="BE382" i="82"/>
  <c r="BF382" i="82"/>
  <c r="BG382" i="82"/>
  <c r="BB383" i="82"/>
  <c r="BC383" i="82"/>
  <c r="BD383" i="82"/>
  <c r="BE383" i="82"/>
  <c r="BF383" i="82"/>
  <c r="BG383" i="82"/>
  <c r="BB384" i="82"/>
  <c r="BC384" i="82"/>
  <c r="BD384" i="82"/>
  <c r="BE384" i="82"/>
  <c r="BF384" i="82"/>
  <c r="BG384" i="82"/>
  <c r="BB385" i="82"/>
  <c r="BC385" i="82"/>
  <c r="BD385" i="82"/>
  <c r="BE385" i="82"/>
  <c r="BF385" i="82"/>
  <c r="BG385" i="82"/>
  <c r="BB386" i="82"/>
  <c r="BC386" i="82"/>
  <c r="BD386" i="82"/>
  <c r="BE386" i="82"/>
  <c r="BF386" i="82"/>
  <c r="BG386" i="82"/>
  <c r="BB387" i="82"/>
  <c r="BC387" i="82"/>
  <c r="BD387" i="82"/>
  <c r="BE387" i="82"/>
  <c r="BF387" i="82"/>
  <c r="BG387" i="82"/>
  <c r="BB388" i="82"/>
  <c r="BC388" i="82"/>
  <c r="BD388" i="82"/>
  <c r="BE388" i="82"/>
  <c r="BF388" i="82"/>
  <c r="BG388" i="82"/>
  <c r="BB389" i="82"/>
  <c r="BC389" i="82"/>
  <c r="BD389" i="82"/>
  <c r="BE389" i="82"/>
  <c r="BF389" i="82"/>
  <c r="BG389" i="82"/>
  <c r="BB390" i="82"/>
  <c r="BC390" i="82"/>
  <c r="BD390" i="82"/>
  <c r="BE390" i="82"/>
  <c r="BF390" i="82"/>
  <c r="BG390" i="82"/>
  <c r="BB391" i="82"/>
  <c r="BC391" i="82"/>
  <c r="BD391" i="82"/>
  <c r="BE391" i="82"/>
  <c r="BF391" i="82"/>
  <c r="BG391" i="82"/>
  <c r="BB392" i="82"/>
  <c r="BC392" i="82"/>
  <c r="BD392" i="82"/>
  <c r="BE392" i="82"/>
  <c r="BF392" i="82"/>
  <c r="BG392" i="82"/>
  <c r="BB393" i="82"/>
  <c r="BC393" i="82"/>
  <c r="BD393" i="82"/>
  <c r="BE393" i="82"/>
  <c r="BF393" i="82"/>
  <c r="BG393" i="82"/>
  <c r="BB394" i="82"/>
  <c r="BC394" i="82"/>
  <c r="BD394" i="82"/>
  <c r="BE394" i="82"/>
  <c r="BF394" i="82"/>
  <c r="BG394" i="82"/>
  <c r="BB395" i="82"/>
  <c r="BC395" i="82"/>
  <c r="BD395" i="82"/>
  <c r="BE395" i="82"/>
  <c r="BF395" i="82"/>
  <c r="BG395" i="82"/>
  <c r="BB396" i="82"/>
  <c r="BC396" i="82"/>
  <c r="BD396" i="82"/>
  <c r="BE396" i="82"/>
  <c r="BF396" i="82"/>
  <c r="BG396" i="82"/>
  <c r="BB397" i="82"/>
  <c r="BC397" i="82"/>
  <c r="BD397" i="82"/>
  <c r="BE397" i="82"/>
  <c r="BF397" i="82"/>
  <c r="BG397" i="82"/>
  <c r="BB398" i="82"/>
  <c r="BC398" i="82"/>
  <c r="BD398" i="82"/>
  <c r="BE398" i="82"/>
  <c r="BF398" i="82"/>
  <c r="BG398" i="82"/>
  <c r="BB399" i="82"/>
  <c r="BC399" i="82"/>
  <c r="BD399" i="82"/>
  <c r="BE399" i="82"/>
  <c r="BF399" i="82"/>
  <c r="BG399" i="82"/>
  <c r="BB400" i="82"/>
  <c r="BC400" i="82"/>
  <c r="BD400" i="82"/>
  <c r="BE400" i="82"/>
  <c r="BF400" i="82"/>
  <c r="BG400" i="82"/>
  <c r="BB401" i="82"/>
  <c r="BC401" i="82"/>
  <c r="BD401" i="82"/>
  <c r="BE401" i="82"/>
  <c r="BF401" i="82"/>
  <c r="BG401" i="82"/>
  <c r="BB402" i="82"/>
  <c r="BC402" i="82"/>
  <c r="BD402" i="82"/>
  <c r="BE402" i="82"/>
  <c r="BF402" i="82"/>
  <c r="BG402" i="82"/>
  <c r="BB403" i="82"/>
  <c r="BC403" i="82"/>
  <c r="BD403" i="82"/>
  <c r="BE403" i="82"/>
  <c r="BF403" i="82"/>
  <c r="BG403" i="82"/>
  <c r="BB404" i="82"/>
  <c r="BC404" i="82"/>
  <c r="BD404" i="82"/>
  <c r="BE404" i="82"/>
  <c r="BF404" i="82"/>
  <c r="BG404" i="82"/>
  <c r="BB405" i="82"/>
  <c r="BC405" i="82"/>
  <c r="BD405" i="82"/>
  <c r="BE405" i="82"/>
  <c r="BF405" i="82"/>
  <c r="BG405" i="82"/>
  <c r="BB406" i="82"/>
  <c r="BC406" i="82"/>
  <c r="BD406" i="82"/>
  <c r="BE406" i="82"/>
  <c r="BF406" i="82"/>
  <c r="BG406" i="82"/>
  <c r="BB407" i="82"/>
  <c r="BC407" i="82"/>
  <c r="BD407" i="82"/>
  <c r="BE407" i="82"/>
  <c r="BF407" i="82"/>
  <c r="BG407" i="82"/>
  <c r="BB408" i="82"/>
  <c r="BC408" i="82"/>
  <c r="BD408" i="82"/>
  <c r="BE408" i="82"/>
  <c r="BF408" i="82"/>
  <c r="BG408" i="82"/>
  <c r="BB409" i="82"/>
  <c r="BC409" i="82"/>
  <c r="BD409" i="82"/>
  <c r="BE409" i="82"/>
  <c r="BF409" i="82"/>
  <c r="BG409" i="82"/>
  <c r="BB410" i="82"/>
  <c r="BC410" i="82"/>
  <c r="BD410" i="82"/>
  <c r="BE410" i="82"/>
  <c r="BF410" i="82"/>
  <c r="BG410" i="82"/>
  <c r="BB411" i="82"/>
  <c r="BC411" i="82"/>
  <c r="BD411" i="82"/>
  <c r="BE411" i="82"/>
  <c r="BF411" i="82"/>
  <c r="BG411" i="82"/>
  <c r="BB412" i="82"/>
  <c r="BC412" i="82"/>
  <c r="BD412" i="82"/>
  <c r="BE412" i="82"/>
  <c r="BF412" i="82"/>
  <c r="BG412" i="82"/>
  <c r="BB413" i="82"/>
  <c r="BC413" i="82"/>
  <c r="BD413" i="82"/>
  <c r="BE413" i="82"/>
  <c r="BF413" i="82"/>
  <c r="BG413" i="82"/>
  <c r="BB414" i="82"/>
  <c r="BC414" i="82"/>
  <c r="BD414" i="82"/>
  <c r="BE414" i="82"/>
  <c r="BF414" i="82"/>
  <c r="BG414" i="82"/>
  <c r="BB415" i="82"/>
  <c r="BC415" i="82"/>
  <c r="BD415" i="82"/>
  <c r="BE415" i="82"/>
  <c r="BF415" i="82"/>
  <c r="BG415" i="82"/>
  <c r="BB416" i="82"/>
  <c r="BC416" i="82"/>
  <c r="BD416" i="82"/>
  <c r="BE416" i="82"/>
  <c r="BF416" i="82"/>
  <c r="BG416" i="82"/>
  <c r="BB417" i="82"/>
  <c r="BC417" i="82"/>
  <c r="BD417" i="82"/>
  <c r="BE417" i="82"/>
  <c r="BF417" i="82"/>
  <c r="BG417" i="82"/>
  <c r="BB418" i="82"/>
  <c r="BC418" i="82"/>
  <c r="BD418" i="82"/>
  <c r="BE418" i="82"/>
  <c r="BF418" i="82"/>
  <c r="BG418" i="82"/>
  <c r="BB419" i="82"/>
  <c r="BC419" i="82"/>
  <c r="BD419" i="82"/>
  <c r="BE419" i="82"/>
  <c r="BF419" i="82"/>
  <c r="BG419" i="82"/>
  <c r="BB420" i="82"/>
  <c r="BC420" i="82"/>
  <c r="BD420" i="82"/>
  <c r="BE420" i="82"/>
  <c r="BF420" i="82"/>
  <c r="BG420" i="82"/>
  <c r="BB421" i="82"/>
  <c r="BC421" i="82"/>
  <c r="BD421" i="82"/>
  <c r="BE421" i="82"/>
  <c r="BF421" i="82"/>
  <c r="BG421" i="82"/>
  <c r="BB422" i="82"/>
  <c r="BC422" i="82"/>
  <c r="BD422" i="82"/>
  <c r="BE422" i="82"/>
  <c r="BF422" i="82"/>
  <c r="BG422" i="82"/>
  <c r="BB423" i="82"/>
  <c r="BC423" i="82"/>
  <c r="BD423" i="82"/>
  <c r="BE423" i="82"/>
  <c r="BF423" i="82"/>
  <c r="BG423" i="82"/>
  <c r="BB424" i="82"/>
  <c r="BC424" i="82"/>
  <c r="BD424" i="82"/>
  <c r="BE424" i="82"/>
  <c r="BF424" i="82"/>
  <c r="BG424" i="82"/>
  <c r="BB425" i="82"/>
  <c r="BC425" i="82"/>
  <c r="BD425" i="82"/>
  <c r="BE425" i="82"/>
  <c r="BF425" i="82"/>
  <c r="BG425" i="82"/>
  <c r="BB426" i="82"/>
  <c r="BC426" i="82"/>
  <c r="BD426" i="82"/>
  <c r="BE426" i="82"/>
  <c r="BF426" i="82"/>
  <c r="BG426" i="82"/>
  <c r="BB427" i="82"/>
  <c r="BC427" i="82"/>
  <c r="BD427" i="82"/>
  <c r="BE427" i="82"/>
  <c r="BF427" i="82"/>
  <c r="BG427" i="82"/>
  <c r="BB428" i="82"/>
  <c r="BC428" i="82"/>
  <c r="BD428" i="82"/>
  <c r="BE428" i="82"/>
  <c r="BF428" i="82"/>
  <c r="BG428" i="82"/>
  <c r="BB429" i="82"/>
  <c r="BC429" i="82"/>
  <c r="BD429" i="82"/>
  <c r="BE429" i="82"/>
  <c r="BF429" i="82"/>
  <c r="BG429" i="82"/>
  <c r="BB430" i="82"/>
  <c r="BC430" i="82"/>
  <c r="BD430" i="82"/>
  <c r="BE430" i="82"/>
  <c r="BF430" i="82"/>
  <c r="BG430" i="82"/>
  <c r="BB431" i="82"/>
  <c r="BC431" i="82"/>
  <c r="BD431" i="82"/>
  <c r="BE431" i="82"/>
  <c r="BF431" i="82"/>
  <c r="BG431" i="82"/>
  <c r="BB432" i="82"/>
  <c r="BC432" i="82"/>
  <c r="BD432" i="82"/>
  <c r="BE432" i="82"/>
  <c r="BF432" i="82"/>
  <c r="BG432" i="82"/>
  <c r="BB433" i="82"/>
  <c r="BC433" i="82"/>
  <c r="BD433" i="82"/>
  <c r="BE433" i="82"/>
  <c r="BF433" i="82"/>
  <c r="BG433" i="82"/>
  <c r="BB434" i="82"/>
  <c r="BC434" i="82"/>
  <c r="BD434" i="82"/>
  <c r="BE434" i="82"/>
  <c r="BF434" i="82"/>
  <c r="BG434" i="82"/>
  <c r="BB435" i="82"/>
  <c r="BC435" i="82"/>
  <c r="BD435" i="82"/>
  <c r="BE435" i="82"/>
  <c r="BF435" i="82"/>
  <c r="BG435" i="82"/>
  <c r="BB436" i="82"/>
  <c r="BC436" i="82"/>
  <c r="BD436" i="82"/>
  <c r="BE436" i="82"/>
  <c r="BF436" i="82"/>
  <c r="BG436" i="82"/>
  <c r="BB437" i="82"/>
  <c r="BC437" i="82"/>
  <c r="BD437" i="82"/>
  <c r="BE437" i="82"/>
  <c r="BF437" i="82"/>
  <c r="BG437" i="82"/>
  <c r="BB438" i="82"/>
  <c r="BC438" i="82"/>
  <c r="BD438" i="82"/>
  <c r="BE438" i="82"/>
  <c r="BF438" i="82"/>
  <c r="BG438" i="82"/>
  <c r="BB439" i="82"/>
  <c r="BC439" i="82"/>
  <c r="BD439" i="82"/>
  <c r="BE439" i="82"/>
  <c r="BF439" i="82"/>
  <c r="BG439" i="82"/>
  <c r="BB440" i="82"/>
  <c r="BC440" i="82"/>
  <c r="BD440" i="82"/>
  <c r="BE440" i="82"/>
  <c r="BF440" i="82"/>
  <c r="BG440" i="82"/>
  <c r="BB441" i="82"/>
  <c r="BC441" i="82"/>
  <c r="BD441" i="82"/>
  <c r="BE441" i="82"/>
  <c r="BF441" i="82"/>
  <c r="BG441" i="82"/>
  <c r="BB442" i="82"/>
  <c r="BC442" i="82"/>
  <c r="BD442" i="82"/>
  <c r="BE442" i="82"/>
  <c r="BF442" i="82"/>
  <c r="BG442" i="82"/>
  <c r="BB443" i="82"/>
  <c r="BC443" i="82"/>
  <c r="BD443" i="82"/>
  <c r="BE443" i="82"/>
  <c r="BF443" i="82"/>
  <c r="BG443" i="82"/>
  <c r="BB444" i="82"/>
  <c r="BC444" i="82"/>
  <c r="BD444" i="82"/>
  <c r="BE444" i="82"/>
  <c r="BF444" i="82"/>
  <c r="BG444" i="82"/>
  <c r="BB445" i="82"/>
  <c r="BC445" i="82"/>
  <c r="BD445" i="82"/>
  <c r="BE445" i="82"/>
  <c r="BF445" i="82"/>
  <c r="BG445" i="82"/>
  <c r="BB446" i="82"/>
  <c r="BC446" i="82"/>
  <c r="BD446" i="82"/>
  <c r="BE446" i="82"/>
  <c r="BF446" i="82"/>
  <c r="BG446" i="82"/>
  <c r="BB447" i="82"/>
  <c r="BC447" i="82"/>
  <c r="BD447" i="82"/>
  <c r="BE447" i="82"/>
  <c r="BF447" i="82"/>
  <c r="BG447" i="82"/>
  <c r="BB448" i="82"/>
  <c r="BC448" i="82"/>
  <c r="BD448" i="82"/>
  <c r="BE448" i="82"/>
  <c r="BF448" i="82"/>
  <c r="BG448" i="82"/>
  <c r="BB449" i="82"/>
  <c r="BC449" i="82"/>
  <c r="BD449" i="82"/>
  <c r="BE449" i="82"/>
  <c r="BF449" i="82"/>
  <c r="BG449" i="82"/>
  <c r="BB450" i="82"/>
  <c r="BC450" i="82"/>
  <c r="BD450" i="82"/>
  <c r="BE450" i="82"/>
  <c r="BF450" i="82"/>
  <c r="BG450" i="82"/>
  <c r="BB451" i="82"/>
  <c r="BC451" i="82"/>
  <c r="BD451" i="82"/>
  <c r="BE451" i="82"/>
  <c r="BF451" i="82"/>
  <c r="BG451" i="82"/>
  <c r="BB452" i="82"/>
  <c r="BC452" i="82"/>
  <c r="BD452" i="82"/>
  <c r="BE452" i="82"/>
  <c r="BF452" i="82"/>
  <c r="BG452" i="82"/>
  <c r="BB453" i="82"/>
  <c r="BC453" i="82"/>
  <c r="BD453" i="82"/>
  <c r="BE453" i="82"/>
  <c r="BF453" i="82"/>
  <c r="BG453" i="82"/>
  <c r="BB454" i="82"/>
  <c r="BC454" i="82"/>
  <c r="BD454" i="82"/>
  <c r="BE454" i="82"/>
  <c r="BF454" i="82"/>
  <c r="BG454" i="82"/>
  <c r="BB455" i="82"/>
  <c r="BC455" i="82"/>
  <c r="BD455" i="82"/>
  <c r="BE455" i="82"/>
  <c r="BF455" i="82"/>
  <c r="BG455" i="82"/>
  <c r="BB456" i="82"/>
  <c r="BC456" i="82"/>
  <c r="BD456" i="82"/>
  <c r="BE456" i="82"/>
  <c r="BF456" i="82"/>
  <c r="BG456" i="82"/>
  <c r="BB457" i="82"/>
  <c r="BC457" i="82"/>
  <c r="BD457" i="82"/>
  <c r="BE457" i="82"/>
  <c r="BF457" i="82"/>
  <c r="BG457" i="82"/>
  <c r="BB458" i="82"/>
  <c r="BC458" i="82"/>
  <c r="BD458" i="82"/>
  <c r="BE458" i="82"/>
  <c r="BF458" i="82"/>
  <c r="BG458" i="82"/>
  <c r="BB459" i="82"/>
  <c r="BC459" i="82"/>
  <c r="BD459" i="82"/>
  <c r="BE459" i="82"/>
  <c r="BF459" i="82"/>
  <c r="BG459" i="82"/>
  <c r="BB460" i="82"/>
  <c r="BC460" i="82"/>
  <c r="BD460" i="82"/>
  <c r="BE460" i="82"/>
  <c r="BF460" i="82"/>
  <c r="BG460" i="82"/>
  <c r="BB461" i="82"/>
  <c r="BC461" i="82"/>
  <c r="BD461" i="82"/>
  <c r="BE461" i="82"/>
  <c r="BF461" i="82"/>
  <c r="BG461" i="82"/>
  <c r="BB462" i="82"/>
  <c r="BC462" i="82"/>
  <c r="BD462" i="82"/>
  <c r="BE462" i="82"/>
  <c r="BF462" i="82"/>
  <c r="BG462" i="82"/>
  <c r="BB463" i="82"/>
  <c r="BC463" i="82"/>
  <c r="BD463" i="82"/>
  <c r="BE463" i="82"/>
  <c r="BF463" i="82"/>
  <c r="BG463" i="82"/>
  <c r="BB464" i="82"/>
  <c r="BC464" i="82"/>
  <c r="BD464" i="82"/>
  <c r="BE464" i="82"/>
  <c r="BF464" i="82"/>
  <c r="BG464" i="82"/>
  <c r="BB465" i="82"/>
  <c r="BC465" i="82"/>
  <c r="BD465" i="82"/>
  <c r="BE465" i="82"/>
  <c r="BF465" i="82"/>
  <c r="BG465" i="82"/>
  <c r="BB466" i="82"/>
  <c r="BC466" i="82"/>
  <c r="BD466" i="82"/>
  <c r="BE466" i="82"/>
  <c r="BF466" i="82"/>
  <c r="BG466" i="82"/>
  <c r="BB467" i="82"/>
  <c r="BC467" i="82"/>
  <c r="BD467" i="82"/>
  <c r="BE467" i="82"/>
  <c r="BF467" i="82"/>
  <c r="BG467" i="82"/>
  <c r="BB468" i="82"/>
  <c r="BC468" i="82"/>
  <c r="BD468" i="82"/>
  <c r="BE468" i="82"/>
  <c r="BF468" i="82"/>
  <c r="BG468" i="82"/>
  <c r="BB469" i="82"/>
  <c r="BC469" i="82"/>
  <c r="BD469" i="82"/>
  <c r="BE469" i="82"/>
  <c r="BF469" i="82"/>
  <c r="BG469" i="82"/>
  <c r="BB470" i="82"/>
  <c r="BC470" i="82"/>
  <c r="BD470" i="82"/>
  <c r="BE470" i="82"/>
  <c r="BF470" i="82"/>
  <c r="BG470" i="82"/>
  <c r="BB471" i="82"/>
  <c r="BC471" i="82"/>
  <c r="BD471" i="82"/>
  <c r="BE471" i="82"/>
  <c r="BF471" i="82"/>
  <c r="BG471" i="82"/>
  <c r="BB472" i="82"/>
  <c r="BC472" i="82"/>
  <c r="BD472" i="82"/>
  <c r="BE472" i="82"/>
  <c r="BF472" i="82"/>
  <c r="BG472" i="82"/>
  <c r="BB473" i="82"/>
  <c r="BC473" i="82"/>
  <c r="BD473" i="82"/>
  <c r="BE473" i="82"/>
  <c r="BF473" i="82"/>
  <c r="BG473" i="82"/>
  <c r="BB474" i="82"/>
  <c r="BC474" i="82"/>
  <c r="BD474" i="82"/>
  <c r="BE474" i="82"/>
  <c r="BF474" i="82"/>
  <c r="BG474" i="82"/>
  <c r="BB475" i="82"/>
  <c r="BC475" i="82"/>
  <c r="BD475" i="82"/>
  <c r="BE475" i="82"/>
  <c r="BF475" i="82"/>
  <c r="BG475" i="82"/>
  <c r="BB476" i="82"/>
  <c r="BC476" i="82"/>
  <c r="BD476" i="82"/>
  <c r="BE476" i="82"/>
  <c r="BF476" i="82"/>
  <c r="BG476" i="82"/>
  <c r="BB477" i="82"/>
  <c r="BC477" i="82"/>
  <c r="BD477" i="82"/>
  <c r="BE477" i="82"/>
  <c r="BF477" i="82"/>
  <c r="BG477" i="82"/>
  <c r="BB478" i="82"/>
  <c r="BC478" i="82"/>
  <c r="BD478" i="82"/>
  <c r="BE478" i="82"/>
  <c r="BF478" i="82"/>
  <c r="BG478" i="82"/>
  <c r="BB479" i="82"/>
  <c r="BC479" i="82"/>
  <c r="BD479" i="82"/>
  <c r="BE479" i="82"/>
  <c r="BF479" i="82"/>
  <c r="BG479" i="82"/>
  <c r="BB480" i="82"/>
  <c r="BC480" i="82"/>
  <c r="BD480" i="82"/>
  <c r="BE480" i="82"/>
  <c r="BF480" i="82"/>
  <c r="BG480" i="82"/>
  <c r="BB481" i="82"/>
  <c r="BC481" i="82"/>
  <c r="BD481" i="82"/>
  <c r="BE481" i="82"/>
  <c r="BF481" i="82"/>
  <c r="BG481" i="82"/>
  <c r="BB482" i="82"/>
  <c r="BC482" i="82"/>
  <c r="BD482" i="82"/>
  <c r="BE482" i="82"/>
  <c r="BF482" i="82"/>
  <c r="BG482" i="82"/>
  <c r="BB483" i="82"/>
  <c r="BC483" i="82"/>
  <c r="BD483" i="82"/>
  <c r="BE483" i="82"/>
  <c r="BF483" i="82"/>
  <c r="BG483" i="82"/>
  <c r="BB484" i="82"/>
  <c r="BC484" i="82"/>
  <c r="BD484" i="82"/>
  <c r="BE484" i="82"/>
  <c r="BF484" i="82"/>
  <c r="BG484" i="82"/>
  <c r="BB485" i="82"/>
  <c r="BC485" i="82"/>
  <c r="BD485" i="82"/>
  <c r="BE485" i="82"/>
  <c r="BF485" i="82"/>
  <c r="BG485" i="82"/>
  <c r="BB486" i="82"/>
  <c r="BC486" i="82"/>
  <c r="BD486" i="82"/>
  <c r="BE486" i="82"/>
  <c r="BF486" i="82"/>
  <c r="BG486" i="82"/>
  <c r="BB487" i="82"/>
  <c r="BC487" i="82"/>
  <c r="BD487" i="82"/>
  <c r="BE487" i="82"/>
  <c r="BF487" i="82"/>
  <c r="BG487" i="82"/>
  <c r="BB488" i="82"/>
  <c r="BC488" i="82"/>
  <c r="BD488" i="82"/>
  <c r="BE488" i="82"/>
  <c r="BF488" i="82"/>
  <c r="BG488" i="82"/>
  <c r="BB489" i="82"/>
  <c r="BC489" i="82"/>
  <c r="BD489" i="82"/>
  <c r="BE489" i="82"/>
  <c r="BF489" i="82"/>
  <c r="BG489" i="82"/>
  <c r="BB490" i="82"/>
  <c r="BC490" i="82"/>
  <c r="BD490" i="82"/>
  <c r="BE490" i="82"/>
  <c r="BF490" i="82"/>
  <c r="BG490" i="82"/>
  <c r="BB491" i="82"/>
  <c r="BC491" i="82"/>
  <c r="BD491" i="82"/>
  <c r="BE491" i="82"/>
  <c r="BF491" i="82"/>
  <c r="BG491" i="82"/>
  <c r="BB492" i="82"/>
  <c r="BC492" i="82"/>
  <c r="BD492" i="82"/>
  <c r="BE492" i="82"/>
  <c r="BF492" i="82"/>
  <c r="BG492" i="82"/>
  <c r="BB493" i="82"/>
  <c r="BC493" i="82"/>
  <c r="BD493" i="82"/>
  <c r="BE493" i="82"/>
  <c r="BF493" i="82"/>
  <c r="BG493" i="82"/>
  <c r="BB494" i="82"/>
  <c r="BC494" i="82"/>
  <c r="BD494" i="82"/>
  <c r="BE494" i="82"/>
  <c r="BF494" i="82"/>
  <c r="BG494" i="82"/>
  <c r="BB495" i="82"/>
  <c r="BC495" i="82"/>
  <c r="BD495" i="82"/>
  <c r="BE495" i="82"/>
  <c r="BF495" i="82"/>
  <c r="BG495" i="82"/>
  <c r="BB496" i="82"/>
  <c r="BC496" i="82"/>
  <c r="BD496" i="82"/>
  <c r="BE496" i="82"/>
  <c r="BF496" i="82"/>
  <c r="BG496" i="82"/>
  <c r="BB497" i="82"/>
  <c r="BC497" i="82"/>
  <c r="BD497" i="82"/>
  <c r="BE497" i="82"/>
  <c r="BF497" i="82"/>
  <c r="BG497" i="82"/>
  <c r="BB498" i="82"/>
  <c r="BC498" i="82"/>
  <c r="BD498" i="82"/>
  <c r="BE498" i="82"/>
  <c r="BF498" i="82"/>
  <c r="BG498" i="82"/>
  <c r="BB499" i="82"/>
  <c r="BC499" i="82"/>
  <c r="BD499" i="82"/>
  <c r="BE499" i="82"/>
  <c r="BF499" i="82"/>
  <c r="BG499" i="82"/>
  <c r="BB500" i="82"/>
  <c r="BC500" i="82"/>
  <c r="BD500" i="82"/>
  <c r="BE500" i="82"/>
  <c r="BF500" i="82"/>
  <c r="BG500" i="82"/>
  <c r="BB501" i="82"/>
  <c r="BC501" i="82"/>
  <c r="BD501" i="82"/>
  <c r="BE501" i="82"/>
  <c r="BF501" i="82"/>
  <c r="BG501" i="82"/>
  <c r="BB502" i="82"/>
  <c r="BC502" i="82"/>
  <c r="BD502" i="82"/>
  <c r="BE502" i="82"/>
  <c r="BF502" i="82"/>
  <c r="BG502" i="82"/>
  <c r="BB503" i="82"/>
  <c r="BC503" i="82"/>
  <c r="BD503" i="82"/>
  <c r="BE503" i="82"/>
  <c r="BF503" i="82"/>
  <c r="BG503" i="82"/>
  <c r="BB504" i="82"/>
  <c r="BC504" i="82"/>
  <c r="BD504" i="82"/>
  <c r="BE504" i="82"/>
  <c r="BF504" i="82"/>
  <c r="BG504" i="82"/>
  <c r="BB505" i="82"/>
  <c r="BC505" i="82"/>
  <c r="BD505" i="82"/>
  <c r="BE505" i="82"/>
  <c r="BF505" i="82"/>
  <c r="BG505" i="82"/>
  <c r="BB506" i="82"/>
  <c r="BC506" i="82"/>
  <c r="BD506" i="82"/>
  <c r="BE506" i="82"/>
  <c r="BF506" i="82"/>
  <c r="BG506" i="82"/>
  <c r="BB507" i="82"/>
  <c r="BC507" i="82"/>
  <c r="BD507" i="82"/>
  <c r="BE507" i="82"/>
  <c r="BF507" i="82"/>
  <c r="BG507" i="82"/>
  <c r="BB508" i="82"/>
  <c r="BC508" i="82"/>
  <c r="BD508" i="82"/>
  <c r="BE508" i="82"/>
  <c r="BF508" i="82"/>
  <c r="BG508" i="82"/>
  <c r="BB509" i="82"/>
  <c r="BC509" i="82"/>
  <c r="BD509" i="82"/>
  <c r="BE509" i="82"/>
  <c r="BF509" i="82"/>
  <c r="BG509" i="82"/>
  <c r="BB510" i="82"/>
  <c r="BC510" i="82"/>
  <c r="BD510" i="82"/>
  <c r="BE510" i="82"/>
  <c r="BF510" i="82"/>
  <c r="BG510" i="82"/>
  <c r="BB511" i="82"/>
  <c r="BC511" i="82"/>
  <c r="BD511" i="82"/>
  <c r="BE511" i="82"/>
  <c r="BF511" i="82"/>
  <c r="BG511" i="82"/>
  <c r="BB512" i="82"/>
  <c r="BC512" i="82"/>
  <c r="BD512" i="82"/>
  <c r="BE512" i="82"/>
  <c r="BF512" i="82"/>
  <c r="BG512" i="82"/>
  <c r="BB513" i="82"/>
  <c r="BC513" i="82"/>
  <c r="BD513" i="82"/>
  <c r="BE513" i="82"/>
  <c r="BF513" i="82"/>
  <c r="BG513" i="82"/>
  <c r="BB514" i="82"/>
  <c r="BC514" i="82"/>
  <c r="BD514" i="82"/>
  <c r="BE514" i="82"/>
  <c r="BF514" i="82"/>
  <c r="BG514" i="82"/>
  <c r="BB515" i="82"/>
  <c r="BC515" i="82"/>
  <c r="BD515" i="82"/>
  <c r="BE515" i="82"/>
  <c r="BF515" i="82"/>
  <c r="BG515" i="82"/>
  <c r="BB516" i="82"/>
  <c r="BC516" i="82"/>
  <c r="BD516" i="82"/>
  <c r="BE516" i="82"/>
  <c r="BF516" i="82"/>
  <c r="BG516" i="82"/>
  <c r="BB517" i="82"/>
  <c r="BC517" i="82"/>
  <c r="BD517" i="82"/>
  <c r="BE517" i="82"/>
  <c r="BF517" i="82"/>
  <c r="BG517" i="82"/>
  <c r="BB518" i="82"/>
  <c r="BC518" i="82"/>
  <c r="BD518" i="82"/>
  <c r="BE518" i="82"/>
  <c r="BF518" i="82"/>
  <c r="BG518" i="82"/>
  <c r="BB519" i="82"/>
  <c r="BC519" i="82"/>
  <c r="BD519" i="82"/>
  <c r="BE519" i="82"/>
  <c r="BF519" i="82"/>
  <c r="BG519" i="82"/>
  <c r="BB520" i="82"/>
  <c r="BC520" i="82"/>
  <c r="BD520" i="82"/>
  <c r="BE520" i="82"/>
  <c r="BF520" i="82"/>
  <c r="BG520" i="82"/>
  <c r="BB521" i="82"/>
  <c r="BC521" i="82"/>
  <c r="BD521" i="82"/>
  <c r="BE521" i="82"/>
  <c r="BF521" i="82"/>
  <c r="BG521" i="82"/>
  <c r="BB522" i="82"/>
  <c r="BC522" i="82"/>
  <c r="BD522" i="82"/>
  <c r="BE522" i="82"/>
  <c r="BF522" i="82"/>
  <c r="BG522" i="82"/>
  <c r="BB523" i="82"/>
  <c r="BC523" i="82"/>
  <c r="BD523" i="82"/>
  <c r="BE523" i="82"/>
  <c r="BF523" i="82"/>
  <c r="BG523" i="82"/>
  <c r="BB524" i="82"/>
  <c r="BC524" i="82"/>
  <c r="BD524" i="82"/>
  <c r="BE524" i="82"/>
  <c r="BF524" i="82"/>
  <c r="BG524" i="82"/>
  <c r="BB525" i="82"/>
  <c r="BC525" i="82"/>
  <c r="BD525" i="82"/>
  <c r="BE525" i="82"/>
  <c r="BF525" i="82"/>
  <c r="BG525" i="82"/>
  <c r="BB526" i="82"/>
  <c r="BC526" i="82"/>
  <c r="BD526" i="82"/>
  <c r="BE526" i="82"/>
  <c r="BF526" i="82"/>
  <c r="BG526" i="82"/>
  <c r="BB527" i="82"/>
  <c r="BC527" i="82"/>
  <c r="BD527" i="82"/>
  <c r="BE527" i="82"/>
  <c r="BF527" i="82"/>
  <c r="BG527" i="82"/>
  <c r="BB528" i="82"/>
  <c r="BC528" i="82"/>
  <c r="BD528" i="82"/>
  <c r="BE528" i="82"/>
  <c r="BF528" i="82"/>
  <c r="BG528" i="82"/>
  <c r="BB529" i="82"/>
  <c r="BC529" i="82"/>
  <c r="BD529" i="82"/>
  <c r="BE529" i="82"/>
  <c r="BF529" i="82"/>
  <c r="BG529" i="82"/>
  <c r="BB530" i="82"/>
  <c r="BC530" i="82"/>
  <c r="BD530" i="82"/>
  <c r="BE530" i="82"/>
  <c r="BF530" i="82"/>
  <c r="BG530" i="82"/>
  <c r="BB531" i="82"/>
  <c r="BC531" i="82"/>
  <c r="BD531" i="82"/>
  <c r="BE531" i="82"/>
  <c r="BF531" i="82"/>
  <c r="BG531" i="82"/>
  <c r="BB532" i="82"/>
  <c r="BC532" i="82"/>
  <c r="BD532" i="82"/>
  <c r="BE532" i="82"/>
  <c r="BF532" i="82"/>
  <c r="BG532" i="82"/>
  <c r="BB533" i="82"/>
  <c r="BC533" i="82"/>
  <c r="BD533" i="82"/>
  <c r="BE533" i="82"/>
  <c r="BF533" i="82"/>
  <c r="BG533" i="82"/>
  <c r="BB534" i="82"/>
  <c r="BC534" i="82"/>
  <c r="BD534" i="82"/>
  <c r="BE534" i="82"/>
  <c r="BF534" i="82"/>
  <c r="BG534" i="82"/>
  <c r="BB535" i="82"/>
  <c r="BC535" i="82"/>
  <c r="BD535" i="82"/>
  <c r="BE535" i="82"/>
  <c r="BF535" i="82"/>
  <c r="BG535" i="82"/>
  <c r="BB536" i="82"/>
  <c r="BC536" i="82"/>
  <c r="BD536" i="82"/>
  <c r="BE536" i="82"/>
  <c r="BF536" i="82"/>
  <c r="BG536" i="82"/>
  <c r="BB537" i="82"/>
  <c r="BC537" i="82"/>
  <c r="BD537" i="82"/>
  <c r="BE537" i="82"/>
  <c r="BF537" i="82"/>
  <c r="BG537" i="82"/>
  <c r="BB538" i="82"/>
  <c r="BC538" i="82"/>
  <c r="BD538" i="82"/>
  <c r="BE538" i="82"/>
  <c r="BF538" i="82"/>
  <c r="BG538" i="82"/>
  <c r="BB539" i="82"/>
  <c r="BC539" i="82"/>
  <c r="BD539" i="82"/>
  <c r="BE539" i="82"/>
  <c r="BF539" i="82"/>
  <c r="BG539" i="82"/>
  <c r="BB540" i="82"/>
  <c r="BC540" i="82"/>
  <c r="BD540" i="82"/>
  <c r="BE540" i="82"/>
  <c r="BF540" i="82"/>
  <c r="BG540" i="82"/>
  <c r="BB541" i="82"/>
  <c r="BC541" i="82"/>
  <c r="BD541" i="82"/>
  <c r="BE541" i="82"/>
  <c r="BF541" i="82"/>
  <c r="BG541" i="82"/>
  <c r="BB542" i="82"/>
  <c r="BC542" i="82"/>
  <c r="BD542" i="82"/>
  <c r="BE542" i="82"/>
  <c r="BF542" i="82"/>
  <c r="BG542" i="82"/>
  <c r="BB543" i="82"/>
  <c r="BC543" i="82"/>
  <c r="BD543" i="82"/>
  <c r="BE543" i="82"/>
  <c r="BF543" i="82"/>
  <c r="BG543" i="82"/>
  <c r="BB544" i="82"/>
  <c r="BC544" i="82"/>
  <c r="BD544" i="82"/>
  <c r="BE544" i="82"/>
  <c r="BF544" i="82"/>
  <c r="BG544" i="82"/>
  <c r="BB545" i="82"/>
  <c r="BC545" i="82"/>
  <c r="BD545" i="82"/>
  <c r="BE545" i="82"/>
  <c r="BF545" i="82"/>
  <c r="BG545" i="82"/>
  <c r="BB546" i="82"/>
  <c r="BC546" i="82"/>
  <c r="BD546" i="82"/>
  <c r="BE546" i="82"/>
  <c r="BF546" i="82"/>
  <c r="BG546" i="82"/>
  <c r="BB547" i="82"/>
  <c r="BC547" i="82"/>
  <c r="BD547" i="82"/>
  <c r="BE547" i="82"/>
  <c r="BF547" i="82"/>
  <c r="BG547" i="82"/>
  <c r="BB548" i="82"/>
  <c r="BC548" i="82"/>
  <c r="BD548" i="82"/>
  <c r="BE548" i="82"/>
  <c r="BF548" i="82"/>
  <c r="BG548" i="82"/>
  <c r="BB549" i="82"/>
  <c r="BC549" i="82"/>
  <c r="BD549" i="82"/>
  <c r="BE549" i="82"/>
  <c r="BF549" i="82"/>
  <c r="BG549" i="82"/>
  <c r="BB550" i="82"/>
  <c r="BC550" i="82"/>
  <c r="BD550" i="82"/>
  <c r="BE550" i="82"/>
  <c r="BF550" i="82"/>
  <c r="BG550" i="82"/>
  <c r="BB551" i="82"/>
  <c r="BC551" i="82"/>
  <c r="BD551" i="82"/>
  <c r="BE551" i="82"/>
  <c r="BF551" i="82"/>
  <c r="BG551" i="82"/>
  <c r="BB552" i="82"/>
  <c r="BC552" i="82"/>
  <c r="BD552" i="82"/>
  <c r="BE552" i="82"/>
  <c r="BF552" i="82"/>
  <c r="BG552" i="82"/>
  <c r="BB553" i="82"/>
  <c r="BC553" i="82"/>
  <c r="BD553" i="82"/>
  <c r="BE553" i="82"/>
  <c r="BF553" i="82"/>
  <c r="BG553" i="82"/>
  <c r="BB554" i="82"/>
  <c r="BC554" i="82"/>
  <c r="BD554" i="82"/>
  <c r="BE554" i="82"/>
  <c r="BF554" i="82"/>
  <c r="BG554" i="82"/>
  <c r="BB555" i="82"/>
  <c r="BC555" i="82"/>
  <c r="BD555" i="82"/>
  <c r="BE555" i="82"/>
  <c r="BF555" i="82"/>
  <c r="BG555" i="82"/>
  <c r="BB556" i="82"/>
  <c r="BC556" i="82"/>
  <c r="BD556" i="82"/>
  <c r="BE556" i="82"/>
  <c r="BF556" i="82"/>
  <c r="BG556" i="82"/>
  <c r="BB557" i="82"/>
  <c r="BC557" i="82"/>
  <c r="BD557" i="82"/>
  <c r="BE557" i="82"/>
  <c r="BF557" i="82"/>
  <c r="BG557" i="82"/>
  <c r="BB558" i="82"/>
  <c r="BC558" i="82"/>
  <c r="BD558" i="82"/>
  <c r="BE558" i="82"/>
  <c r="BF558" i="82"/>
  <c r="BG558" i="82"/>
  <c r="BB559" i="82"/>
  <c r="BC559" i="82"/>
  <c r="BD559" i="82"/>
  <c r="BE559" i="82"/>
  <c r="BF559" i="82"/>
  <c r="BG559" i="82"/>
  <c r="BB560" i="82"/>
  <c r="BC560" i="82"/>
  <c r="BD560" i="82"/>
  <c r="BE560" i="82"/>
  <c r="BF560" i="82"/>
  <c r="BG560" i="82"/>
  <c r="BB561" i="82"/>
  <c r="BC561" i="82"/>
  <c r="BD561" i="82"/>
  <c r="BE561" i="82"/>
  <c r="BF561" i="82"/>
  <c r="BG561" i="82"/>
  <c r="BB562" i="82"/>
  <c r="BC562" i="82"/>
  <c r="BD562" i="82"/>
  <c r="BE562" i="82"/>
  <c r="BF562" i="82"/>
  <c r="BG562" i="82"/>
  <c r="BB563" i="82"/>
  <c r="BC563" i="82"/>
  <c r="BD563" i="82"/>
  <c r="BE563" i="82"/>
  <c r="BF563" i="82"/>
  <c r="BG563" i="82"/>
  <c r="BB564" i="82"/>
  <c r="BC564" i="82"/>
  <c r="BD564" i="82"/>
  <c r="BE564" i="82"/>
  <c r="BF564" i="82"/>
  <c r="BG564" i="82"/>
  <c r="BB565" i="82"/>
  <c r="BC565" i="82"/>
  <c r="BD565" i="82"/>
  <c r="BE565" i="82"/>
  <c r="BF565" i="82"/>
  <c r="BG565" i="82"/>
  <c r="BB566" i="82"/>
  <c r="BC566" i="82"/>
  <c r="BD566" i="82"/>
  <c r="BE566" i="82"/>
  <c r="BF566" i="82"/>
  <c r="BG566" i="82"/>
  <c r="BB567" i="82"/>
  <c r="BC567" i="82"/>
  <c r="BD567" i="82"/>
  <c r="BE567" i="82"/>
  <c r="BF567" i="82"/>
  <c r="BG567" i="82"/>
  <c r="BB568" i="82"/>
  <c r="BC568" i="82"/>
  <c r="BD568" i="82"/>
  <c r="BE568" i="82"/>
  <c r="BF568" i="82"/>
  <c r="BG568" i="82"/>
  <c r="BB569" i="82"/>
  <c r="BC569" i="82"/>
  <c r="BD569" i="82"/>
  <c r="BE569" i="82"/>
  <c r="BF569" i="82"/>
  <c r="BG569" i="82"/>
  <c r="BB570" i="82"/>
  <c r="BC570" i="82"/>
  <c r="BD570" i="82"/>
  <c r="BE570" i="82"/>
  <c r="BF570" i="82"/>
  <c r="BG570" i="82"/>
  <c r="BB571" i="82"/>
  <c r="BC571" i="82"/>
  <c r="BD571" i="82"/>
  <c r="BE571" i="82"/>
  <c r="BF571" i="82"/>
  <c r="BG571" i="82"/>
  <c r="BB572" i="82"/>
  <c r="BC572" i="82"/>
  <c r="BD572" i="82"/>
  <c r="BE572" i="82"/>
  <c r="BF572" i="82"/>
  <c r="BG572" i="82"/>
  <c r="BB573" i="82"/>
  <c r="BC573" i="82"/>
  <c r="BD573" i="82"/>
  <c r="BE573" i="82"/>
  <c r="BF573" i="82"/>
  <c r="BG573" i="82"/>
  <c r="BB574" i="82"/>
  <c r="BC574" i="82"/>
  <c r="BD574" i="82"/>
  <c r="BE574" i="82"/>
  <c r="BF574" i="82"/>
  <c r="BG574" i="82"/>
  <c r="BB575" i="82"/>
  <c r="BC575" i="82"/>
  <c r="BD575" i="82"/>
  <c r="BE575" i="82"/>
  <c r="BF575" i="82"/>
  <c r="BG575" i="82"/>
  <c r="BB576" i="82"/>
  <c r="BC576" i="82"/>
  <c r="BD576" i="82"/>
  <c r="BE576" i="82"/>
  <c r="BF576" i="82"/>
  <c r="BG576" i="82"/>
  <c r="BB577" i="82"/>
  <c r="BC577" i="82"/>
  <c r="BD577" i="82"/>
  <c r="BE577" i="82"/>
  <c r="BF577" i="82"/>
  <c r="BG577" i="82"/>
  <c r="BB578" i="82"/>
  <c r="BC578" i="82"/>
  <c r="BD578" i="82"/>
  <c r="BE578" i="82"/>
  <c r="BF578" i="82"/>
  <c r="BG578" i="82"/>
  <c r="BB579" i="82"/>
  <c r="BC579" i="82"/>
  <c r="BD579" i="82"/>
  <c r="BE579" i="82"/>
  <c r="BF579" i="82"/>
  <c r="BG579" i="82"/>
  <c r="BB580" i="82"/>
  <c r="BC580" i="82"/>
  <c r="BD580" i="82"/>
  <c r="BE580" i="82"/>
  <c r="BF580" i="82"/>
  <c r="BG580" i="82"/>
  <c r="BB581" i="82"/>
  <c r="BC581" i="82"/>
  <c r="BD581" i="82"/>
  <c r="BE581" i="82"/>
  <c r="BF581" i="82"/>
  <c r="BG581" i="82"/>
  <c r="BB582" i="82"/>
  <c r="BC582" i="82"/>
  <c r="BD582" i="82"/>
  <c r="BE582" i="82"/>
  <c r="BF582" i="82"/>
  <c r="BG582" i="82"/>
  <c r="BB583" i="82"/>
  <c r="BC583" i="82"/>
  <c r="BD583" i="82"/>
  <c r="BE583" i="82"/>
  <c r="BF583" i="82"/>
  <c r="BG583" i="82"/>
  <c r="BB584" i="82"/>
  <c r="BC584" i="82"/>
  <c r="BD584" i="82"/>
  <c r="BE584" i="82"/>
  <c r="BF584" i="82"/>
  <c r="BG584" i="82"/>
  <c r="BB585" i="82"/>
  <c r="BC585" i="82"/>
  <c r="BD585" i="82"/>
  <c r="BE585" i="82"/>
  <c r="BF585" i="82"/>
  <c r="BG585" i="82"/>
  <c r="BB586" i="82"/>
  <c r="BC586" i="82"/>
  <c r="BD586" i="82"/>
  <c r="BE586" i="82"/>
  <c r="BF586" i="82"/>
  <c r="BG586" i="82"/>
  <c r="BB587" i="82"/>
  <c r="BC587" i="82"/>
  <c r="BD587" i="82"/>
  <c r="BE587" i="82"/>
  <c r="BF587" i="82"/>
  <c r="BG587" i="82"/>
  <c r="BB588" i="82"/>
  <c r="BC588" i="82"/>
  <c r="BD588" i="82"/>
  <c r="BE588" i="82"/>
  <c r="BF588" i="82"/>
  <c r="BG588" i="82"/>
  <c r="BB589" i="82"/>
  <c r="BC589" i="82"/>
  <c r="BD589" i="82"/>
  <c r="BE589" i="82"/>
  <c r="BF589" i="82"/>
  <c r="BG589" i="82"/>
  <c r="BB590" i="82"/>
  <c r="BC590" i="82"/>
  <c r="BD590" i="82"/>
  <c r="BE590" i="82"/>
  <c r="BF590" i="82"/>
  <c r="BG590" i="82"/>
  <c r="BB591" i="82"/>
  <c r="BC591" i="82"/>
  <c r="BD591" i="82"/>
  <c r="BE591" i="82"/>
  <c r="BF591" i="82"/>
  <c r="BG591" i="82"/>
  <c r="BB592" i="82"/>
  <c r="BC592" i="82"/>
  <c r="BD592" i="82"/>
  <c r="BE592" i="82"/>
  <c r="BF592" i="82"/>
  <c r="BG592" i="82"/>
  <c r="BB593" i="82"/>
  <c r="BC593" i="82"/>
  <c r="BD593" i="82"/>
  <c r="BE593" i="82"/>
  <c r="BF593" i="82"/>
  <c r="BG593" i="82"/>
  <c r="BB594" i="82"/>
  <c r="BC594" i="82"/>
  <c r="BD594" i="82"/>
  <c r="BE594" i="82"/>
  <c r="BF594" i="82"/>
  <c r="BG594" i="82"/>
  <c r="BB595" i="82"/>
  <c r="BC595" i="82"/>
  <c r="BD595" i="82"/>
  <c r="BE595" i="82"/>
  <c r="BF595" i="82"/>
  <c r="BG595" i="82"/>
  <c r="BB596" i="82"/>
  <c r="BC596" i="82"/>
  <c r="BD596" i="82"/>
  <c r="BE596" i="82"/>
  <c r="BF596" i="82"/>
  <c r="BG596" i="82"/>
  <c r="BB597" i="82"/>
  <c r="BC597" i="82"/>
  <c r="BD597" i="82"/>
  <c r="BE597" i="82"/>
  <c r="BF597" i="82"/>
  <c r="BG597" i="82"/>
  <c r="BB598" i="82"/>
  <c r="BC598" i="82"/>
  <c r="BD598" i="82"/>
  <c r="BE598" i="82"/>
  <c r="BF598" i="82"/>
  <c r="BG598" i="82"/>
  <c r="BB599" i="82"/>
  <c r="BC599" i="82"/>
  <c r="BD599" i="82"/>
  <c r="BE599" i="82"/>
  <c r="BF599" i="82"/>
  <c r="BG599" i="82"/>
  <c r="BB600" i="82"/>
  <c r="BC600" i="82"/>
  <c r="BD600" i="82"/>
  <c r="BE600" i="82"/>
  <c r="BF600" i="82"/>
  <c r="BG600" i="82"/>
  <c r="BB601" i="82"/>
  <c r="BC601" i="82"/>
  <c r="BD601" i="82"/>
  <c r="BE601" i="82"/>
  <c r="BF601" i="82"/>
  <c r="BG601" i="82"/>
  <c r="BB602" i="82"/>
  <c r="BC602" i="82"/>
  <c r="BD602" i="82"/>
  <c r="BE602" i="82"/>
  <c r="BF602" i="82"/>
  <c r="BG602" i="82"/>
  <c r="BB603" i="82"/>
  <c r="BC603" i="82"/>
  <c r="BD603" i="82"/>
  <c r="BE603" i="82"/>
  <c r="BF603" i="82"/>
  <c r="BG603" i="82"/>
  <c r="BB604" i="82"/>
  <c r="BC604" i="82"/>
  <c r="BD604" i="82"/>
  <c r="BE604" i="82"/>
  <c r="BF604" i="82"/>
  <c r="BG604" i="82"/>
  <c r="BB605" i="82"/>
  <c r="BC605" i="82"/>
  <c r="BD605" i="82"/>
  <c r="BE605" i="82"/>
  <c r="BF605" i="82"/>
  <c r="BG605" i="82"/>
  <c r="BB606" i="82"/>
  <c r="BC606" i="82"/>
  <c r="BD606" i="82"/>
  <c r="BE606" i="82"/>
  <c r="BF606" i="82"/>
  <c r="BG606" i="82"/>
  <c r="BB607" i="82"/>
  <c r="BC607" i="82"/>
  <c r="BD607" i="82"/>
  <c r="BE607" i="82"/>
  <c r="BF607" i="82"/>
  <c r="BG607" i="82"/>
  <c r="BB608" i="82"/>
  <c r="BC608" i="82"/>
  <c r="BD608" i="82"/>
  <c r="BE608" i="82"/>
  <c r="BF608" i="82"/>
  <c r="BG608" i="82"/>
  <c r="BB609" i="82"/>
  <c r="BC609" i="82"/>
  <c r="BD609" i="82"/>
  <c r="BE609" i="82"/>
  <c r="BF609" i="82"/>
  <c r="BG609" i="82"/>
  <c r="BB610" i="82"/>
  <c r="BC610" i="82"/>
  <c r="BD610" i="82"/>
  <c r="BE610" i="82"/>
  <c r="BF610" i="82"/>
  <c r="BG610" i="82"/>
  <c r="BB611" i="82"/>
  <c r="BC611" i="82"/>
  <c r="BD611" i="82"/>
  <c r="BE611" i="82"/>
  <c r="BF611" i="82"/>
  <c r="BG611" i="82"/>
  <c r="BB612" i="82"/>
  <c r="BC612" i="82"/>
  <c r="BD612" i="82"/>
  <c r="BE612" i="82"/>
  <c r="BF612" i="82"/>
  <c r="BG612" i="82"/>
  <c r="BB613" i="82"/>
  <c r="BC613" i="82"/>
  <c r="BD613" i="82"/>
  <c r="BE613" i="82"/>
  <c r="BF613" i="82"/>
  <c r="BG613" i="82"/>
  <c r="BB614" i="82"/>
  <c r="BC614" i="82"/>
  <c r="BD614" i="82"/>
  <c r="BE614" i="82"/>
  <c r="BF614" i="82"/>
  <c r="BG614" i="82"/>
  <c r="BB615" i="82"/>
  <c r="BC615" i="82"/>
  <c r="BD615" i="82"/>
  <c r="BE615" i="82"/>
  <c r="BF615" i="82"/>
  <c r="BG615" i="82"/>
  <c r="BB616" i="82"/>
  <c r="BC616" i="82"/>
  <c r="BD616" i="82"/>
  <c r="BE616" i="82"/>
  <c r="BF616" i="82"/>
  <c r="BG616" i="82"/>
  <c r="BB617" i="82"/>
  <c r="BC617" i="82"/>
  <c r="BD617" i="82"/>
  <c r="BE617" i="82"/>
  <c r="BF617" i="82"/>
  <c r="BG617" i="82"/>
  <c r="BB618" i="82"/>
  <c r="BC618" i="82"/>
  <c r="BD618" i="82"/>
  <c r="BE618" i="82"/>
  <c r="BF618" i="82"/>
  <c r="BG618" i="82"/>
  <c r="BB619" i="82"/>
  <c r="BC619" i="82"/>
  <c r="BD619" i="82"/>
  <c r="BE619" i="82"/>
  <c r="BF619" i="82"/>
  <c r="BG619" i="82"/>
  <c r="BB620" i="82"/>
  <c r="BC620" i="82"/>
  <c r="BD620" i="82"/>
  <c r="BE620" i="82"/>
  <c r="BF620" i="82"/>
  <c r="BG620" i="82"/>
  <c r="BB621" i="82"/>
  <c r="BC621" i="82"/>
  <c r="BD621" i="82"/>
  <c r="BE621" i="82"/>
  <c r="BF621" i="82"/>
  <c r="BG621" i="82"/>
  <c r="BB622" i="82"/>
  <c r="BC622" i="82"/>
  <c r="BD622" i="82"/>
  <c r="BE622" i="82"/>
  <c r="BF622" i="82"/>
  <c r="BG622" i="82"/>
  <c r="BB623" i="82"/>
  <c r="BC623" i="82"/>
  <c r="BD623" i="82"/>
  <c r="BE623" i="82"/>
  <c r="BF623" i="82"/>
  <c r="BG623" i="82"/>
  <c r="BB624" i="82"/>
  <c r="BC624" i="82"/>
  <c r="BD624" i="82"/>
  <c r="BE624" i="82"/>
  <c r="BF624" i="82"/>
  <c r="BG624" i="82"/>
  <c r="BB625" i="82"/>
  <c r="BC625" i="82"/>
  <c r="BD625" i="82"/>
  <c r="BE625" i="82"/>
  <c r="BF625" i="82"/>
  <c r="BG625" i="82"/>
  <c r="BB626" i="82"/>
  <c r="BC626" i="82"/>
  <c r="BD626" i="82"/>
  <c r="BE626" i="82"/>
  <c r="BF626" i="82"/>
  <c r="BG626" i="82"/>
  <c r="BB627" i="82"/>
  <c r="BC627" i="82"/>
  <c r="BD627" i="82"/>
  <c r="BE627" i="82"/>
  <c r="BF627" i="82"/>
  <c r="BG627" i="82"/>
  <c r="BB628" i="82"/>
  <c r="BC628" i="82"/>
  <c r="BD628" i="82"/>
  <c r="BE628" i="82"/>
  <c r="BF628" i="82"/>
  <c r="BG628" i="82"/>
  <c r="BB629" i="82"/>
  <c r="BC629" i="82"/>
  <c r="BD629" i="82"/>
  <c r="BE629" i="82"/>
  <c r="BF629" i="82"/>
  <c r="BG629" i="82"/>
  <c r="BB630" i="82"/>
  <c r="BC630" i="82"/>
  <c r="BD630" i="82"/>
  <c r="BE630" i="82"/>
  <c r="BF630" i="82"/>
  <c r="BG630" i="82"/>
  <c r="BB631" i="82"/>
  <c r="BC631" i="82"/>
  <c r="BD631" i="82"/>
  <c r="BE631" i="82"/>
  <c r="BF631" i="82"/>
  <c r="BG631" i="82"/>
  <c r="BB632" i="82"/>
  <c r="BC632" i="82"/>
  <c r="BD632" i="82"/>
  <c r="BE632" i="82"/>
  <c r="BF632" i="82"/>
  <c r="BG632" i="82"/>
  <c r="BB633" i="82"/>
  <c r="BC633" i="82"/>
  <c r="BD633" i="82"/>
  <c r="BE633" i="82"/>
  <c r="BF633" i="82"/>
  <c r="BG633" i="82"/>
  <c r="BB634" i="82"/>
  <c r="BC634" i="82"/>
  <c r="BD634" i="82"/>
  <c r="BE634" i="82"/>
  <c r="BF634" i="82"/>
  <c r="BG634" i="82"/>
  <c r="BB635" i="82"/>
  <c r="BC635" i="82"/>
  <c r="BD635" i="82"/>
  <c r="BE635" i="82"/>
  <c r="BF635" i="82"/>
  <c r="BG635" i="82"/>
  <c r="BB636" i="82"/>
  <c r="BC636" i="82"/>
  <c r="BD636" i="82"/>
  <c r="BE636" i="82"/>
  <c r="BF636" i="82"/>
  <c r="BG636" i="82"/>
  <c r="BB637" i="82"/>
  <c r="BC637" i="82"/>
  <c r="BD637" i="82"/>
  <c r="BE637" i="82"/>
  <c r="BF637" i="82"/>
  <c r="BG637" i="82"/>
  <c r="BB638" i="82"/>
  <c r="BC638" i="82"/>
  <c r="BD638" i="82"/>
  <c r="BE638" i="82"/>
  <c r="BF638" i="82"/>
  <c r="BG638" i="82"/>
  <c r="BB639" i="82"/>
  <c r="BC639" i="82"/>
  <c r="BD639" i="82"/>
  <c r="BE639" i="82"/>
  <c r="BF639" i="82"/>
  <c r="BG639" i="82"/>
  <c r="BB640" i="82"/>
  <c r="BC640" i="82"/>
  <c r="BD640" i="82"/>
  <c r="BE640" i="82"/>
  <c r="BF640" i="82"/>
  <c r="BG640" i="82"/>
  <c r="BB641" i="82"/>
  <c r="BC641" i="82"/>
  <c r="BD641" i="82"/>
  <c r="BE641" i="82"/>
  <c r="BF641" i="82"/>
  <c r="BG641" i="82"/>
  <c r="BB642" i="82"/>
  <c r="BC642" i="82"/>
  <c r="BD642" i="82"/>
  <c r="BE642" i="82"/>
  <c r="BF642" i="82"/>
  <c r="BG642" i="82"/>
  <c r="BB643" i="82"/>
  <c r="BC643" i="82"/>
  <c r="BD643" i="82"/>
  <c r="BE643" i="82"/>
  <c r="BF643" i="82"/>
  <c r="BG643" i="82"/>
  <c r="BB644" i="82"/>
  <c r="BC644" i="82"/>
  <c r="BD644" i="82"/>
  <c r="BE644" i="82"/>
  <c r="BF644" i="82"/>
  <c r="BG644" i="82"/>
  <c r="BB645" i="82"/>
  <c r="BC645" i="82"/>
  <c r="BD645" i="82"/>
  <c r="BE645" i="82"/>
  <c r="BF645" i="82"/>
  <c r="BG645" i="82"/>
  <c r="BB646" i="82"/>
  <c r="BC646" i="82"/>
  <c r="BD646" i="82"/>
  <c r="BE646" i="82"/>
  <c r="BF646" i="82"/>
  <c r="BG646" i="82"/>
  <c r="BB647" i="82"/>
  <c r="BC647" i="82"/>
  <c r="BD647" i="82"/>
  <c r="BE647" i="82"/>
  <c r="BF647" i="82"/>
  <c r="BG647" i="82"/>
  <c r="BB648" i="82"/>
  <c r="BC648" i="82"/>
  <c r="BD648" i="82"/>
  <c r="BE648" i="82"/>
  <c r="BF648" i="82"/>
  <c r="BG648" i="82"/>
  <c r="BB649" i="82"/>
  <c r="BC649" i="82"/>
  <c r="BD649" i="82"/>
  <c r="BE649" i="82"/>
  <c r="BF649" i="82"/>
  <c r="BG649" i="82"/>
  <c r="BB650" i="82"/>
  <c r="BC650" i="82"/>
  <c r="BD650" i="82"/>
  <c r="BE650" i="82"/>
  <c r="BF650" i="82"/>
  <c r="BG650" i="82"/>
  <c r="BB651" i="82"/>
  <c r="BC651" i="82"/>
  <c r="BD651" i="82"/>
  <c r="BE651" i="82"/>
  <c r="BF651" i="82"/>
  <c r="BG651" i="82"/>
  <c r="BB652" i="82"/>
  <c r="BC652" i="82"/>
  <c r="BD652" i="82"/>
  <c r="BE652" i="82"/>
  <c r="BF652" i="82"/>
  <c r="BG652" i="82"/>
  <c r="BB653" i="82"/>
  <c r="BC653" i="82"/>
  <c r="BD653" i="82"/>
  <c r="BE653" i="82"/>
  <c r="BF653" i="82"/>
  <c r="BG653" i="82"/>
  <c r="BB654" i="82"/>
  <c r="BC654" i="82"/>
  <c r="BD654" i="82"/>
  <c r="BE654" i="82"/>
  <c r="BF654" i="82"/>
  <c r="BG654" i="82"/>
  <c r="BB655" i="82"/>
  <c r="BC655" i="82"/>
  <c r="BD655" i="82"/>
  <c r="BE655" i="82"/>
  <c r="BF655" i="82"/>
  <c r="BG655" i="82"/>
  <c r="BB656" i="82"/>
  <c r="BC656" i="82"/>
  <c r="BD656" i="82"/>
  <c r="BE656" i="82"/>
  <c r="BF656" i="82"/>
  <c r="BG656" i="82"/>
  <c r="BB657" i="82"/>
  <c r="BC657" i="82"/>
  <c r="BD657" i="82"/>
  <c r="BE657" i="82"/>
  <c r="BF657" i="82"/>
  <c r="BG657" i="82"/>
  <c r="BB658" i="82"/>
  <c r="BC658" i="82"/>
  <c r="BD658" i="82"/>
  <c r="BE658" i="82"/>
  <c r="BF658" i="82"/>
  <c r="BG658" i="82"/>
  <c r="BB659" i="82"/>
  <c r="BC659" i="82"/>
  <c r="BD659" i="82"/>
  <c r="BE659" i="82"/>
  <c r="BF659" i="82"/>
  <c r="BG659" i="82"/>
  <c r="BB660" i="82"/>
  <c r="BC660" i="82"/>
  <c r="BD660" i="82"/>
  <c r="BE660" i="82"/>
  <c r="BF660" i="82"/>
  <c r="BG660" i="82"/>
  <c r="BB661" i="82"/>
  <c r="BC661" i="82"/>
  <c r="BD661" i="82"/>
  <c r="BE661" i="82"/>
  <c r="BF661" i="82"/>
  <c r="BG661" i="82"/>
  <c r="BB662" i="82"/>
  <c r="BC662" i="82"/>
  <c r="BD662" i="82"/>
  <c r="BE662" i="82"/>
  <c r="BF662" i="82"/>
  <c r="BG662" i="82"/>
  <c r="BB663" i="82"/>
  <c r="BC663" i="82"/>
  <c r="BD663" i="82"/>
  <c r="BE663" i="82"/>
  <c r="BF663" i="82"/>
  <c r="BG663" i="82"/>
  <c r="BB664" i="82"/>
  <c r="BC664" i="82"/>
  <c r="BD664" i="82"/>
  <c r="BE664" i="82"/>
  <c r="BF664" i="82"/>
  <c r="BG664" i="82"/>
  <c r="BB665" i="82"/>
  <c r="BC665" i="82"/>
  <c r="BD665" i="82"/>
  <c r="BE665" i="82"/>
  <c r="BF665" i="82"/>
  <c r="BG665" i="82"/>
  <c r="BB666" i="82"/>
  <c r="BC666" i="82"/>
  <c r="BD666" i="82"/>
  <c r="BE666" i="82"/>
  <c r="BF666" i="82"/>
  <c r="BG666" i="82"/>
  <c r="BB667" i="82"/>
  <c r="BC667" i="82"/>
  <c r="BD667" i="82"/>
  <c r="BE667" i="82"/>
  <c r="BF667" i="82"/>
  <c r="BG667" i="82"/>
  <c r="BB668" i="82"/>
  <c r="BC668" i="82"/>
  <c r="BD668" i="82"/>
  <c r="BE668" i="82"/>
  <c r="BF668" i="82"/>
  <c r="BG668" i="82"/>
  <c r="BB669" i="82"/>
  <c r="BC669" i="82"/>
  <c r="BD669" i="82"/>
  <c r="BE669" i="82"/>
  <c r="BF669" i="82"/>
  <c r="BG669" i="82"/>
  <c r="BB670" i="82"/>
  <c r="BC670" i="82"/>
  <c r="BD670" i="82"/>
  <c r="BE670" i="82"/>
  <c r="BF670" i="82"/>
  <c r="BG670" i="82"/>
  <c r="BB671" i="82"/>
  <c r="BC671" i="82"/>
  <c r="BD671" i="82"/>
  <c r="BE671" i="82"/>
  <c r="BF671" i="82"/>
  <c r="BG671" i="82"/>
  <c r="BB672" i="82"/>
  <c r="BC672" i="82"/>
  <c r="BD672" i="82"/>
  <c r="BE672" i="82"/>
  <c r="BF672" i="82"/>
  <c r="BG672" i="82"/>
  <c r="BB673" i="82"/>
  <c r="BC673" i="82"/>
  <c r="BD673" i="82"/>
  <c r="BE673" i="82"/>
  <c r="BF673" i="82"/>
  <c r="BG673" i="82"/>
  <c r="BB674" i="82"/>
  <c r="BC674" i="82"/>
  <c r="BD674" i="82"/>
  <c r="BE674" i="82"/>
  <c r="BF674" i="82"/>
  <c r="BG674" i="82"/>
  <c r="BB675" i="82"/>
  <c r="BC675" i="82"/>
  <c r="BD675" i="82"/>
  <c r="BE675" i="82"/>
  <c r="BF675" i="82"/>
  <c r="BG675" i="82"/>
  <c r="BB676" i="82"/>
  <c r="BC676" i="82"/>
  <c r="BD676" i="82"/>
  <c r="BE676" i="82"/>
  <c r="BF676" i="82"/>
  <c r="BG676" i="82"/>
  <c r="BB677" i="82"/>
  <c r="BC677" i="82"/>
  <c r="BD677" i="82"/>
  <c r="BE677" i="82"/>
  <c r="BF677" i="82"/>
  <c r="BG677" i="82"/>
  <c r="BB678" i="82"/>
  <c r="BC678" i="82"/>
  <c r="BD678" i="82"/>
  <c r="BE678" i="82"/>
  <c r="BF678" i="82"/>
  <c r="BG678" i="82"/>
  <c r="BB679" i="82"/>
  <c r="BC679" i="82"/>
  <c r="BD679" i="82"/>
  <c r="BE679" i="82"/>
  <c r="BF679" i="82"/>
  <c r="BG679" i="82"/>
  <c r="BB680" i="82"/>
  <c r="BC680" i="82"/>
  <c r="BD680" i="82"/>
  <c r="BE680" i="82"/>
  <c r="BF680" i="82"/>
  <c r="BG680" i="82"/>
  <c r="BB681" i="82"/>
  <c r="BC681" i="82"/>
  <c r="BD681" i="82"/>
  <c r="BE681" i="82"/>
  <c r="BF681" i="82"/>
  <c r="BG681" i="82"/>
  <c r="BB682" i="82"/>
  <c r="BC682" i="82"/>
  <c r="BD682" i="82"/>
  <c r="BE682" i="82"/>
  <c r="BF682" i="82"/>
  <c r="BG682" i="82"/>
  <c r="BB683" i="82"/>
  <c r="BC683" i="82"/>
  <c r="BD683" i="82"/>
  <c r="BE683" i="82"/>
  <c r="BF683" i="82"/>
  <c r="BG683" i="82"/>
  <c r="BB684" i="82"/>
  <c r="BC684" i="82"/>
  <c r="BD684" i="82"/>
  <c r="BE684" i="82"/>
  <c r="BF684" i="82"/>
  <c r="BG684" i="82"/>
  <c r="BB685" i="82"/>
  <c r="BC685" i="82"/>
  <c r="BD685" i="82"/>
  <c r="BE685" i="82"/>
  <c r="BF685" i="82"/>
  <c r="BG685" i="82"/>
  <c r="BB686" i="82"/>
  <c r="BC686" i="82"/>
  <c r="BD686" i="82"/>
  <c r="BE686" i="82"/>
  <c r="BF686" i="82"/>
  <c r="BG686" i="82"/>
  <c r="BB687" i="82"/>
  <c r="BC687" i="82"/>
  <c r="BD687" i="82"/>
  <c r="BE687" i="82"/>
  <c r="BF687" i="82"/>
  <c r="BG687" i="82"/>
  <c r="BB688" i="82"/>
  <c r="BC688" i="82"/>
  <c r="BD688" i="82"/>
  <c r="BE688" i="82"/>
  <c r="BF688" i="82"/>
  <c r="BG688" i="82"/>
  <c r="BB689" i="82"/>
  <c r="BC689" i="82"/>
  <c r="BD689" i="82"/>
  <c r="BE689" i="82"/>
  <c r="BF689" i="82"/>
  <c r="BG689" i="82"/>
  <c r="BB690" i="82"/>
  <c r="BC690" i="82"/>
  <c r="BD690" i="82"/>
  <c r="BE690" i="82"/>
  <c r="BF690" i="82"/>
  <c r="BG690" i="82"/>
  <c r="BB691" i="82"/>
  <c r="BC691" i="82"/>
  <c r="BD691" i="82"/>
  <c r="BE691" i="82"/>
  <c r="BF691" i="82"/>
  <c r="BG691" i="82"/>
  <c r="BB692" i="82"/>
  <c r="BC692" i="82"/>
  <c r="BD692" i="82"/>
  <c r="BE692" i="82"/>
  <c r="BF692" i="82"/>
  <c r="BG692" i="82"/>
  <c r="BB693" i="82"/>
  <c r="BC693" i="82"/>
  <c r="BD693" i="82"/>
  <c r="BE693" i="82"/>
  <c r="BF693" i="82"/>
  <c r="BG693" i="82"/>
  <c r="BB694" i="82"/>
  <c r="BC694" i="82"/>
  <c r="BD694" i="82"/>
  <c r="BE694" i="82"/>
  <c r="BF694" i="82"/>
  <c r="BG694" i="82"/>
  <c r="BB695" i="82"/>
  <c r="BC695" i="82"/>
  <c r="BD695" i="82"/>
  <c r="BE695" i="82"/>
  <c r="BF695" i="82"/>
  <c r="BG695" i="82"/>
  <c r="BB696" i="82"/>
  <c r="BC696" i="82"/>
  <c r="BD696" i="82"/>
  <c r="BE696" i="82"/>
  <c r="BF696" i="82"/>
  <c r="BG696" i="82"/>
  <c r="BB697" i="82"/>
  <c r="BC697" i="82"/>
  <c r="BD697" i="82"/>
  <c r="BE697" i="82"/>
  <c r="BF697" i="82"/>
  <c r="BG697" i="82"/>
  <c r="BB698" i="82"/>
  <c r="BC698" i="82"/>
  <c r="BD698" i="82"/>
  <c r="BE698" i="82"/>
  <c r="BF698" i="82"/>
  <c r="BG698" i="82"/>
  <c r="BB699" i="82"/>
  <c r="BC699" i="82"/>
  <c r="BD699" i="82"/>
  <c r="BE699" i="82"/>
  <c r="BF699" i="82"/>
  <c r="BG699" i="82"/>
  <c r="BB700" i="82"/>
  <c r="BC700" i="82"/>
  <c r="BD700" i="82"/>
  <c r="BE700" i="82"/>
  <c r="BF700" i="82"/>
  <c r="BG700" i="82"/>
  <c r="BB701" i="82"/>
  <c r="BC701" i="82"/>
  <c r="BD701" i="82"/>
  <c r="BE701" i="82"/>
  <c r="BF701" i="82"/>
  <c r="BG701" i="82"/>
  <c r="BB702" i="82"/>
  <c r="BC702" i="82"/>
  <c r="BD702" i="82"/>
  <c r="BE702" i="82"/>
  <c r="BF702" i="82"/>
  <c r="BG702" i="82"/>
  <c r="BB703" i="82"/>
  <c r="BC703" i="82"/>
  <c r="BD703" i="82"/>
  <c r="BE703" i="82"/>
  <c r="BF703" i="82"/>
  <c r="BG703" i="82"/>
  <c r="BB704" i="82"/>
  <c r="BC704" i="82"/>
  <c r="BD704" i="82"/>
  <c r="BE704" i="82"/>
  <c r="BF704" i="82"/>
  <c r="BG704" i="82"/>
  <c r="BB705" i="82"/>
  <c r="BC705" i="82"/>
  <c r="BD705" i="82"/>
  <c r="BE705" i="82"/>
  <c r="BF705" i="82"/>
  <c r="BG705" i="82"/>
  <c r="BB706" i="82"/>
  <c r="BC706" i="82"/>
  <c r="BD706" i="82"/>
  <c r="BE706" i="82"/>
  <c r="BF706" i="82"/>
  <c r="BG706" i="82"/>
  <c r="BB707" i="82"/>
  <c r="BC707" i="82"/>
  <c r="BD707" i="82"/>
  <c r="BE707" i="82"/>
  <c r="BF707" i="82"/>
  <c r="BG707" i="82"/>
  <c r="BB708" i="82"/>
  <c r="BC708" i="82"/>
  <c r="BD708" i="82"/>
  <c r="BE708" i="82"/>
  <c r="BF708" i="82"/>
  <c r="BG708" i="82"/>
  <c r="BB709" i="82"/>
  <c r="BC709" i="82"/>
  <c r="BD709" i="82"/>
  <c r="BE709" i="82"/>
  <c r="BF709" i="82"/>
  <c r="BG709" i="82"/>
  <c r="BB710" i="82"/>
  <c r="BC710" i="82"/>
  <c r="BD710" i="82"/>
  <c r="BE710" i="82"/>
  <c r="BF710" i="82"/>
  <c r="BG710" i="82"/>
  <c r="BB711" i="82"/>
  <c r="BC711" i="82"/>
  <c r="BD711" i="82"/>
  <c r="BE711" i="82"/>
  <c r="BF711" i="82"/>
  <c r="BG711" i="82"/>
  <c r="BB712" i="82"/>
  <c r="BC712" i="82"/>
  <c r="BD712" i="82"/>
  <c r="BE712" i="82"/>
  <c r="BF712" i="82"/>
  <c r="BG712" i="82"/>
  <c r="BB713" i="82"/>
  <c r="BC713" i="82"/>
  <c r="BD713" i="82"/>
  <c r="BE713" i="82"/>
  <c r="BF713" i="82"/>
  <c r="BG713" i="82"/>
  <c r="BB714" i="82"/>
  <c r="BC714" i="82"/>
  <c r="BD714" i="82"/>
  <c r="BE714" i="82"/>
  <c r="BF714" i="82"/>
  <c r="BG714" i="82"/>
  <c r="BB715" i="82"/>
  <c r="BC715" i="82"/>
  <c r="BD715" i="82"/>
  <c r="BE715" i="82"/>
  <c r="BF715" i="82"/>
  <c r="BG715" i="82"/>
  <c r="BB716" i="82"/>
  <c r="BC716" i="82"/>
  <c r="BD716" i="82"/>
  <c r="BE716" i="82"/>
  <c r="BF716" i="82"/>
  <c r="BG716" i="82"/>
  <c r="BB717" i="82"/>
  <c r="BC717" i="82"/>
  <c r="BD717" i="82"/>
  <c r="BE717" i="82"/>
  <c r="BF717" i="82"/>
  <c r="BG717" i="82"/>
  <c r="BB718" i="82"/>
  <c r="BC718" i="82"/>
  <c r="BD718" i="82"/>
  <c r="BE718" i="82"/>
  <c r="BF718" i="82"/>
  <c r="BG718" i="82"/>
  <c r="BB719" i="82"/>
  <c r="BC719" i="82"/>
  <c r="BD719" i="82"/>
  <c r="BE719" i="82"/>
  <c r="BF719" i="82"/>
  <c r="BG719" i="82"/>
  <c r="BB720" i="82"/>
  <c r="BC720" i="82"/>
  <c r="BD720" i="82"/>
  <c r="BE720" i="82"/>
  <c r="BF720" i="82"/>
  <c r="BG720" i="82"/>
  <c r="BB721" i="82"/>
  <c r="BC721" i="82"/>
  <c r="BD721" i="82"/>
  <c r="BE721" i="82"/>
  <c r="BF721" i="82"/>
  <c r="BG721" i="82"/>
  <c r="BB722" i="82"/>
  <c r="BC722" i="82"/>
  <c r="BD722" i="82"/>
  <c r="BE722" i="82"/>
  <c r="BF722" i="82"/>
  <c r="BG722" i="82"/>
  <c r="BB723" i="82"/>
  <c r="BC723" i="82"/>
  <c r="BD723" i="82"/>
  <c r="BE723" i="82"/>
  <c r="BF723" i="82"/>
  <c r="BG723" i="82"/>
  <c r="BB724" i="82"/>
  <c r="BC724" i="82"/>
  <c r="BD724" i="82"/>
  <c r="BE724" i="82"/>
  <c r="BF724" i="82"/>
  <c r="BG724" i="82"/>
  <c r="BB725" i="82"/>
  <c r="BC725" i="82"/>
  <c r="BD725" i="82"/>
  <c r="BE725" i="82"/>
  <c r="BF725" i="82"/>
  <c r="BG725" i="82"/>
  <c r="BB726" i="82"/>
  <c r="BC726" i="82"/>
  <c r="BD726" i="82"/>
  <c r="BE726" i="82"/>
  <c r="BF726" i="82"/>
  <c r="BG726" i="82"/>
  <c r="BB727" i="82"/>
  <c r="BC727" i="82"/>
  <c r="BD727" i="82"/>
  <c r="BE727" i="82"/>
  <c r="BF727" i="82"/>
  <c r="BG727" i="82"/>
  <c r="BB728" i="82"/>
  <c r="BC728" i="82"/>
  <c r="BD728" i="82"/>
  <c r="BE728" i="82"/>
  <c r="BF728" i="82"/>
  <c r="BG728" i="82"/>
  <c r="BB729" i="82"/>
  <c r="BC729" i="82"/>
  <c r="BD729" i="82"/>
  <c r="BE729" i="82"/>
  <c r="BF729" i="82"/>
  <c r="BG729" i="82"/>
  <c r="BB730" i="82"/>
  <c r="BC730" i="82"/>
  <c r="BD730" i="82"/>
  <c r="BE730" i="82"/>
  <c r="BF730" i="82"/>
  <c r="BG730" i="82"/>
  <c r="BB731" i="82"/>
  <c r="BC731" i="82"/>
  <c r="BD731" i="82"/>
  <c r="BE731" i="82"/>
  <c r="BF731" i="82"/>
  <c r="BG731" i="82"/>
  <c r="AJ905" i="82"/>
  <c r="Q897" i="82"/>
  <c r="AH897" i="82" s="1"/>
  <c r="Q896" i="86" l="1"/>
  <c r="AH896" i="86" s="1"/>
  <c r="AH904" i="86" s="1"/>
  <c r="B55" i="76"/>
  <c r="AJ904" i="86" l="1"/>
  <c r="Z905" i="86" s="1"/>
  <c r="AH905" i="86" s="1"/>
  <c r="AH907" i="86" s="1"/>
  <c r="AJ903" i="82"/>
  <c r="AH895" i="82"/>
  <c r="AJ902" i="82"/>
  <c r="AG902" i="82"/>
  <c r="AH902" i="82"/>
  <c r="AJ901" i="82"/>
  <c r="AJ900" i="82"/>
  <c r="AJ899" i="82"/>
  <c r="AJ898" i="82"/>
  <c r="AJ897" i="82"/>
  <c r="AJ896" i="82"/>
  <c r="AJ895" i="82"/>
  <c r="AJ894" i="82"/>
  <c r="AG853" i="82"/>
  <c r="AG782" i="82"/>
  <c r="AG711" i="82"/>
  <c r="AG640" i="82"/>
  <c r="AG569" i="82"/>
  <c r="AG498" i="82"/>
  <c r="AG427" i="82"/>
  <c r="AG356" i="82"/>
  <c r="AG285" i="82"/>
  <c r="AG214" i="82"/>
  <c r="AG143" i="82"/>
  <c r="AG72" i="82"/>
  <c r="AF2" i="82"/>
  <c r="AC2" i="82"/>
  <c r="W910" i="86" l="1"/>
  <c r="W69" i="76"/>
  <c r="AD4" i="82"/>
  <c r="T40" i="82" l="1"/>
  <c r="T41" i="82"/>
  <c r="T42" i="82"/>
  <c r="T43" i="82"/>
  <c r="T44" i="82"/>
  <c r="T45" i="82"/>
  <c r="T46" i="82"/>
  <c r="T47" i="82"/>
  <c r="T48" i="82"/>
  <c r="T49" i="82"/>
  <c r="T50" i="82"/>
  <c r="T51" i="82"/>
  <c r="T52" i="82"/>
  <c r="T53" i="82"/>
  <c r="T54" i="82"/>
  <c r="T55" i="82"/>
  <c r="T56" i="82"/>
  <c r="T57" i="82"/>
  <c r="T58" i="82"/>
  <c r="T59" i="82"/>
  <c r="T60" i="82"/>
  <c r="T61" i="82"/>
  <c r="T62" i="82"/>
  <c r="T63" i="82"/>
  <c r="T64" i="82"/>
  <c r="T65" i="82"/>
  <c r="T66" i="82"/>
  <c r="T67" i="82"/>
  <c r="T68" i="82"/>
  <c r="T69" i="82"/>
  <c r="AD3" i="82" l="1"/>
  <c r="J1" i="82" l="1"/>
  <c r="J2" i="82" s="1"/>
  <c r="AR2" i="82"/>
  <c r="U889" i="82"/>
  <c r="AP926" i="82"/>
  <c r="AP925" i="82"/>
  <c r="AP924" i="82"/>
  <c r="AP923" i="82"/>
  <c r="AP922" i="82"/>
  <c r="AP921" i="82"/>
  <c r="AE879" i="82"/>
  <c r="Q903" i="82" s="1"/>
  <c r="AH903" i="82" s="1"/>
  <c r="F920" i="82"/>
  <c r="AE878" i="82"/>
  <c r="H915" i="82" s="1"/>
  <c r="H74" i="76" s="1"/>
  <c r="AP919" i="82"/>
  <c r="AP918" i="82"/>
  <c r="AP917" i="82"/>
  <c r="J858" i="82"/>
  <c r="B910" i="82" s="1"/>
  <c r="J787" i="82"/>
  <c r="J716" i="82"/>
  <c r="BL731" i="82"/>
  <c r="BM731" i="82" s="1"/>
  <c r="BK731" i="82"/>
  <c r="BJ731" i="82"/>
  <c r="BI731" i="82"/>
  <c r="BA731" i="82"/>
  <c r="AS731" i="82"/>
  <c r="BM730" i="82"/>
  <c r="BL730" i="82"/>
  <c r="BK730" i="82"/>
  <c r="BJ730" i="82"/>
  <c r="BI730" i="82"/>
  <c r="BA730" i="82"/>
  <c r="AS730" i="82"/>
  <c r="BL729" i="82"/>
  <c r="BK729" i="82"/>
  <c r="BJ729" i="82"/>
  <c r="BI729" i="82"/>
  <c r="BM729" i="82" s="1"/>
  <c r="BA729" i="82"/>
  <c r="AS729" i="82"/>
  <c r="BL728" i="82"/>
  <c r="BK728" i="82"/>
  <c r="BJ728" i="82"/>
  <c r="BI728" i="82"/>
  <c r="BM728" i="82" s="1"/>
  <c r="BA728" i="82"/>
  <c r="AS728" i="82"/>
  <c r="BL727" i="82"/>
  <c r="BK727" i="82"/>
  <c r="BJ727" i="82"/>
  <c r="BM727" i="82" s="1"/>
  <c r="BI727" i="82"/>
  <c r="BA727" i="82"/>
  <c r="AS727" i="82"/>
  <c r="BL726" i="82"/>
  <c r="BK726" i="82"/>
  <c r="BJ726" i="82"/>
  <c r="BI726" i="82"/>
  <c r="BM726" i="82" s="1"/>
  <c r="BA726" i="82"/>
  <c r="AS726" i="82"/>
  <c r="BL725" i="82"/>
  <c r="BM725" i="82" s="1"/>
  <c r="BK725" i="82"/>
  <c r="BJ725" i="82"/>
  <c r="BI725" i="82"/>
  <c r="BA725" i="82"/>
  <c r="AS725" i="82"/>
  <c r="BM724" i="82"/>
  <c r="BL724" i="82"/>
  <c r="BK724" i="82"/>
  <c r="BJ724" i="82"/>
  <c r="BI724" i="82"/>
  <c r="BA724" i="82"/>
  <c r="AS724" i="82"/>
  <c r="BL723" i="82"/>
  <c r="BK723" i="82"/>
  <c r="BJ723" i="82"/>
  <c r="BI723" i="82"/>
  <c r="BM723" i="82" s="1"/>
  <c r="BA723" i="82"/>
  <c r="AS723" i="82"/>
  <c r="BL722" i="82"/>
  <c r="BK722" i="82"/>
  <c r="BJ722" i="82"/>
  <c r="BI722" i="82"/>
  <c r="BM722" i="82" s="1"/>
  <c r="BA722" i="82"/>
  <c r="AS722" i="82"/>
  <c r="BL721" i="82"/>
  <c r="BK721" i="82"/>
  <c r="BJ721" i="82"/>
  <c r="BM721" i="82" s="1"/>
  <c r="BI721" i="82"/>
  <c r="BA721" i="82"/>
  <c r="AS721" i="82"/>
  <c r="BL720" i="82"/>
  <c r="BK720" i="82"/>
  <c r="BJ720" i="82"/>
  <c r="BI720" i="82"/>
  <c r="BM720" i="82" s="1"/>
  <c r="BA720" i="82"/>
  <c r="AS720" i="82"/>
  <c r="BL719" i="82"/>
  <c r="BM719" i="82" s="1"/>
  <c r="BK719" i="82"/>
  <c r="BJ719" i="82"/>
  <c r="BI719" i="82"/>
  <c r="BA719" i="82"/>
  <c r="AS719" i="82"/>
  <c r="BM718" i="82"/>
  <c r="BL718" i="82"/>
  <c r="BK718" i="82"/>
  <c r="BJ718" i="82"/>
  <c r="BI718" i="82"/>
  <c r="BA718" i="82"/>
  <c r="AS718" i="82"/>
  <c r="BL717" i="82"/>
  <c r="BK717" i="82"/>
  <c r="BJ717" i="82"/>
  <c r="BI717" i="82"/>
  <c r="BM717" i="82" s="1"/>
  <c r="BA717" i="82"/>
  <c r="AS717" i="82"/>
  <c r="BL716" i="82"/>
  <c r="BK716" i="82"/>
  <c r="BJ716" i="82"/>
  <c r="BI716" i="82"/>
  <c r="BM716" i="82" s="1"/>
  <c r="BA716" i="82"/>
  <c r="AS716" i="82"/>
  <c r="BL715" i="82"/>
  <c r="BK715" i="82"/>
  <c r="BJ715" i="82"/>
  <c r="BM715" i="82" s="1"/>
  <c r="BI715" i="82"/>
  <c r="BA715" i="82"/>
  <c r="AS715" i="82"/>
  <c r="BL714" i="82"/>
  <c r="BK714" i="82"/>
  <c r="BJ714" i="82"/>
  <c r="BI714" i="82"/>
  <c r="BM714" i="82" s="1"/>
  <c r="BA714" i="82"/>
  <c r="AS714" i="82"/>
  <c r="BL713" i="82"/>
  <c r="BM713" i="82" s="1"/>
  <c r="BK713" i="82"/>
  <c r="BJ713" i="82"/>
  <c r="BI713" i="82"/>
  <c r="BA713" i="82"/>
  <c r="AS713" i="82"/>
  <c r="BM712" i="82"/>
  <c r="BL712" i="82"/>
  <c r="BK712" i="82"/>
  <c r="BJ712" i="82"/>
  <c r="BI712" i="82"/>
  <c r="BA712" i="82"/>
  <c r="AS712" i="82"/>
  <c r="BI711" i="82"/>
  <c r="BA711" i="82"/>
  <c r="AS711" i="82"/>
  <c r="BI710" i="82"/>
  <c r="BA710" i="82"/>
  <c r="AS710" i="82"/>
  <c r="BJ709" i="82"/>
  <c r="BI709" i="82"/>
  <c r="BA709" i="82"/>
  <c r="AS709" i="82"/>
  <c r="BI708" i="82"/>
  <c r="BA708" i="82"/>
  <c r="AS708" i="82"/>
  <c r="BJ707" i="82"/>
  <c r="BI707" i="82"/>
  <c r="BA707" i="82"/>
  <c r="AS707" i="82"/>
  <c r="BJ706" i="82"/>
  <c r="BI706" i="82"/>
  <c r="BA706" i="82"/>
  <c r="AS706" i="82"/>
  <c r="BI705" i="82"/>
  <c r="BA705" i="82"/>
  <c r="AS705" i="82"/>
  <c r="BJ704" i="82"/>
  <c r="BI704" i="82"/>
  <c r="BA704" i="82"/>
  <c r="AS704" i="82"/>
  <c r="BI703" i="82"/>
  <c r="BA703" i="82"/>
  <c r="AS703" i="82"/>
  <c r="BI702" i="82"/>
  <c r="BA702" i="82"/>
  <c r="AS702" i="82"/>
  <c r="BJ701" i="82"/>
  <c r="BA701" i="82"/>
  <c r="AS701" i="82"/>
  <c r="BI700" i="82"/>
  <c r="BA700" i="82"/>
  <c r="AS700" i="82"/>
  <c r="BJ699" i="82"/>
  <c r="BI699" i="82"/>
  <c r="BA699" i="82"/>
  <c r="AS699" i="82"/>
  <c r="BI698" i="82"/>
  <c r="BA698" i="82"/>
  <c r="AS698" i="82"/>
  <c r="BL697" i="82"/>
  <c r="BK697" i="82"/>
  <c r="BJ697" i="82"/>
  <c r="BM697" i="82" s="1"/>
  <c r="BI697" i="82"/>
  <c r="BA697" i="82"/>
  <c r="AS697" i="82"/>
  <c r="BL696" i="82"/>
  <c r="BK696" i="82"/>
  <c r="BJ696" i="82"/>
  <c r="BI696" i="82"/>
  <c r="BM696" i="82" s="1"/>
  <c r="BA696" i="82"/>
  <c r="AS696" i="82"/>
  <c r="BL695" i="82"/>
  <c r="BM695" i="82" s="1"/>
  <c r="BK695" i="82"/>
  <c r="BJ695" i="82"/>
  <c r="BI695" i="82"/>
  <c r="BA695" i="82"/>
  <c r="AS695" i="82"/>
  <c r="BL694" i="82"/>
  <c r="BK694" i="82"/>
  <c r="BJ694" i="82"/>
  <c r="BI694" i="82"/>
  <c r="BA694" i="82"/>
  <c r="AS694" i="82"/>
  <c r="BM693" i="82"/>
  <c r="BL693" i="82"/>
  <c r="BK693" i="82"/>
  <c r="BJ693" i="82"/>
  <c r="BI693" i="82"/>
  <c r="BA693" i="82"/>
  <c r="AS693" i="82"/>
  <c r="BL692" i="82"/>
  <c r="BK692" i="82"/>
  <c r="BJ692" i="82"/>
  <c r="BI692" i="82"/>
  <c r="BM692" i="82" s="1"/>
  <c r="BA692" i="82"/>
  <c r="AS692" i="82"/>
  <c r="BL691" i="82"/>
  <c r="BK691" i="82"/>
  <c r="BJ691" i="82"/>
  <c r="BI691" i="82"/>
  <c r="BM691" i="82" s="1"/>
  <c r="BA691" i="82"/>
  <c r="AS691" i="82"/>
  <c r="BL690" i="82"/>
  <c r="BK690" i="82"/>
  <c r="BJ690" i="82"/>
  <c r="BM690" i="82" s="1"/>
  <c r="BI690" i="82"/>
  <c r="BA690" i="82"/>
  <c r="AS690" i="82"/>
  <c r="BL689" i="82"/>
  <c r="BK689" i="82"/>
  <c r="BJ689" i="82"/>
  <c r="BI689" i="82"/>
  <c r="BM689" i="82" s="1"/>
  <c r="BA689" i="82"/>
  <c r="AS689" i="82"/>
  <c r="BL688" i="82"/>
  <c r="BM688" i="82" s="1"/>
  <c r="BK688" i="82"/>
  <c r="BJ688" i="82"/>
  <c r="BI688" i="82"/>
  <c r="BA688" i="82"/>
  <c r="AS688" i="82"/>
  <c r="BM687" i="82"/>
  <c r="BL687" i="82"/>
  <c r="BK687" i="82"/>
  <c r="BJ687" i="82"/>
  <c r="BI687" i="82"/>
  <c r="BA687" i="82"/>
  <c r="AS687" i="82"/>
  <c r="BL686" i="82"/>
  <c r="BK686" i="82"/>
  <c r="BJ686" i="82"/>
  <c r="BI686" i="82"/>
  <c r="BA686" i="82"/>
  <c r="AS686" i="82"/>
  <c r="BL685" i="82"/>
  <c r="BK685" i="82"/>
  <c r="BJ685" i="82"/>
  <c r="BI685" i="82"/>
  <c r="BM685" i="82" s="1"/>
  <c r="BA685" i="82"/>
  <c r="AS685" i="82"/>
  <c r="BL684" i="82"/>
  <c r="BK684" i="82"/>
  <c r="BJ684" i="82"/>
  <c r="BI684" i="82"/>
  <c r="BM684" i="82" s="1"/>
  <c r="BA684" i="82"/>
  <c r="AS684" i="82"/>
  <c r="BL683" i="82"/>
  <c r="BK683" i="82"/>
  <c r="BJ683" i="82"/>
  <c r="BM683" i="82" s="1"/>
  <c r="BI683" i="82"/>
  <c r="BA683" i="82"/>
  <c r="AS683" i="82"/>
  <c r="BL682" i="82"/>
  <c r="BK682" i="82"/>
  <c r="BJ682" i="82"/>
  <c r="BI682" i="82"/>
  <c r="BM682" i="82" s="1"/>
  <c r="BA682" i="82"/>
  <c r="AS682" i="82"/>
  <c r="BL681" i="82"/>
  <c r="BM681" i="82" s="1"/>
  <c r="BK681" i="82"/>
  <c r="BJ681" i="82"/>
  <c r="BI681" i="82"/>
  <c r="BA681" i="82"/>
  <c r="AS681" i="82"/>
  <c r="BM680" i="82"/>
  <c r="BL680" i="82"/>
  <c r="BK680" i="82"/>
  <c r="BJ680" i="82"/>
  <c r="BI680" i="82"/>
  <c r="BA680" i="82"/>
  <c r="AS680" i="82"/>
  <c r="BL679" i="82"/>
  <c r="BK679" i="82"/>
  <c r="BJ679" i="82"/>
  <c r="BI679" i="82"/>
  <c r="BM679" i="82" s="1"/>
  <c r="BA679" i="82"/>
  <c r="AS679" i="82"/>
  <c r="BL678" i="82"/>
  <c r="BK678" i="82"/>
  <c r="BJ678" i="82"/>
  <c r="BI678" i="82"/>
  <c r="BM678" i="82" s="1"/>
  <c r="BA678" i="82"/>
  <c r="AS678" i="82"/>
  <c r="BI677" i="82"/>
  <c r="BA677" i="82"/>
  <c r="AS677" i="82"/>
  <c r="BJ676" i="82"/>
  <c r="BA676" i="82"/>
  <c r="AS676" i="82"/>
  <c r="BJ675" i="82"/>
  <c r="BI675" i="82"/>
  <c r="BA675" i="82"/>
  <c r="AS675" i="82"/>
  <c r="BJ674" i="82"/>
  <c r="BA674" i="82"/>
  <c r="AS674" i="82"/>
  <c r="BI673" i="82"/>
  <c r="BA673" i="82"/>
  <c r="AS673" i="82"/>
  <c r="BJ672" i="82"/>
  <c r="BI672" i="82"/>
  <c r="BA672" i="82"/>
  <c r="AS672" i="82"/>
  <c r="J645" i="82"/>
  <c r="BI671" i="82"/>
  <c r="BA671" i="82"/>
  <c r="AS671" i="82"/>
  <c r="BI670" i="82"/>
  <c r="BA670" i="82"/>
  <c r="AS670" i="82"/>
  <c r="BJ669" i="82"/>
  <c r="BI669" i="82"/>
  <c r="BA669" i="82"/>
  <c r="AS669" i="82"/>
  <c r="BJ668" i="82"/>
  <c r="BI668" i="82"/>
  <c r="BA668" i="82"/>
  <c r="AS668" i="82"/>
  <c r="BJ667" i="82"/>
  <c r="BA667" i="82"/>
  <c r="AS667" i="82"/>
  <c r="BI666" i="82"/>
  <c r="BA666" i="82"/>
  <c r="AS666" i="82"/>
  <c r="BJ665" i="82"/>
  <c r="BI665" i="82"/>
  <c r="BA665" i="82"/>
  <c r="AS665" i="82"/>
  <c r="BJ664" i="82"/>
  <c r="BI664" i="82"/>
  <c r="BA664" i="82"/>
  <c r="AS664" i="82"/>
  <c r="BI663" i="82"/>
  <c r="BA663" i="82"/>
  <c r="AS663" i="82"/>
  <c r="BJ662" i="82"/>
  <c r="BA662" i="82"/>
  <c r="AS662" i="82"/>
  <c r="BI661" i="82"/>
  <c r="BA661" i="82"/>
  <c r="AS661" i="82"/>
  <c r="BJ660" i="82"/>
  <c r="BI660" i="82"/>
  <c r="BA660" i="82"/>
  <c r="AS660" i="82"/>
  <c r="BJ659" i="82"/>
  <c r="BI659" i="82"/>
  <c r="BA659" i="82"/>
  <c r="AS659" i="82"/>
  <c r="BI658" i="82"/>
  <c r="BA658" i="82"/>
  <c r="AS658" i="82"/>
  <c r="BJ657" i="82"/>
  <c r="BI657" i="82"/>
  <c r="BA657" i="82"/>
  <c r="AS657" i="82"/>
  <c r="BI656" i="82"/>
  <c r="BA656" i="82"/>
  <c r="AS656" i="82"/>
  <c r="BI655" i="82"/>
  <c r="BA655" i="82"/>
  <c r="AS655" i="82"/>
  <c r="BJ654" i="82"/>
  <c r="BA654" i="82"/>
  <c r="AS654" i="82"/>
  <c r="BJ653" i="82"/>
  <c r="BI653" i="82"/>
  <c r="BA653" i="82"/>
  <c r="AS653" i="82"/>
  <c r="BI652" i="82"/>
  <c r="BA652" i="82"/>
  <c r="AS652" i="82"/>
  <c r="BI651" i="82"/>
  <c r="BA651" i="82"/>
  <c r="AS651" i="82"/>
  <c r="BJ650" i="82"/>
  <c r="BA650" i="82"/>
  <c r="AS650" i="82"/>
  <c r="BJ649" i="82"/>
  <c r="BA649" i="82"/>
  <c r="AS649" i="82"/>
  <c r="BI648" i="82"/>
  <c r="BA648" i="82"/>
  <c r="AS648" i="82"/>
  <c r="BJ647" i="82"/>
  <c r="BA647" i="82"/>
  <c r="AS647" i="82"/>
  <c r="BI646" i="82"/>
  <c r="BA646" i="82"/>
  <c r="AS646" i="82"/>
  <c r="BJ645" i="82"/>
  <c r="BI645" i="82"/>
  <c r="BA645" i="82"/>
  <c r="AS645" i="82"/>
  <c r="BI644" i="82"/>
  <c r="BA644" i="82"/>
  <c r="AS644" i="82"/>
  <c r="BI643" i="82"/>
  <c r="BA643" i="82"/>
  <c r="AS643" i="82"/>
  <c r="BJ642" i="82"/>
  <c r="BA642" i="82"/>
  <c r="AS642" i="82"/>
  <c r="BJ641" i="82"/>
  <c r="BI641" i="82"/>
  <c r="BA641" i="82"/>
  <c r="AS641" i="82"/>
  <c r="BI640" i="82"/>
  <c r="BA640" i="82"/>
  <c r="AS640" i="82"/>
  <c r="BI639" i="82"/>
  <c r="BA639" i="82"/>
  <c r="AS639" i="82"/>
  <c r="BJ638" i="82"/>
  <c r="BI638" i="82"/>
  <c r="BA638" i="82"/>
  <c r="AS638" i="82"/>
  <c r="BI637" i="82"/>
  <c r="BA637" i="82"/>
  <c r="AS637" i="82"/>
  <c r="BJ636" i="82"/>
  <c r="BI636" i="82"/>
  <c r="BA636" i="82"/>
  <c r="AS636" i="82"/>
  <c r="BJ635" i="82"/>
  <c r="BA635" i="82"/>
  <c r="AS635" i="82"/>
  <c r="BJ634" i="82"/>
  <c r="BA634" i="82"/>
  <c r="AS634" i="82"/>
  <c r="BA633" i="82"/>
  <c r="AS633" i="82"/>
  <c r="BA632" i="82"/>
  <c r="AS632" i="82"/>
  <c r="BA631" i="82"/>
  <c r="AS631" i="82"/>
  <c r="BJ630" i="82"/>
  <c r="BI630" i="82"/>
  <c r="BA630" i="82"/>
  <c r="AS630" i="82"/>
  <c r="BI629" i="82"/>
  <c r="BA629" i="82"/>
  <c r="AS629" i="82"/>
  <c r="BI628" i="82"/>
  <c r="BA628" i="82"/>
  <c r="AS628" i="82"/>
  <c r="BI627" i="82"/>
  <c r="BA627" i="82"/>
  <c r="AS627" i="82"/>
  <c r="BA626" i="82"/>
  <c r="AS626" i="82"/>
  <c r="BA625" i="82"/>
  <c r="AS625" i="82"/>
  <c r="BJ624" i="82"/>
  <c r="BA624" i="82"/>
  <c r="AS624" i="82"/>
  <c r="BI623" i="82"/>
  <c r="BA623" i="82"/>
  <c r="AS623" i="82"/>
  <c r="BJ622" i="82"/>
  <c r="BI622" i="82"/>
  <c r="BA622" i="82"/>
  <c r="AS622" i="82"/>
  <c r="BA621" i="82"/>
  <c r="AS621" i="82"/>
  <c r="BA620" i="82"/>
  <c r="AS620" i="82"/>
  <c r="BJ619" i="82"/>
  <c r="BA619" i="82"/>
  <c r="AS619" i="82"/>
  <c r="BJ618" i="82"/>
  <c r="BI618" i="82"/>
  <c r="BA618" i="82"/>
  <c r="AS618" i="82"/>
  <c r="BI617" i="82"/>
  <c r="BA617" i="82"/>
  <c r="AS617" i="82"/>
  <c r="BI616" i="82"/>
  <c r="BA616" i="82"/>
  <c r="AS616" i="82"/>
  <c r="BI615" i="82"/>
  <c r="BA615" i="82"/>
  <c r="AS615" i="82"/>
  <c r="BA614" i="82"/>
  <c r="AS614" i="82"/>
  <c r="BJ613" i="82"/>
  <c r="BA613" i="82"/>
  <c r="AS613" i="82"/>
  <c r="BJ612" i="82"/>
  <c r="BA612" i="82"/>
  <c r="AS612" i="82"/>
  <c r="BI611" i="82"/>
  <c r="BA611" i="82"/>
  <c r="AS611" i="82"/>
  <c r="BJ610" i="82"/>
  <c r="BA610" i="82"/>
  <c r="AS610" i="82"/>
  <c r="BA609" i="82"/>
  <c r="AS609" i="82"/>
  <c r="BA608" i="82"/>
  <c r="AS608" i="82"/>
  <c r="BA607" i="82"/>
  <c r="AS607" i="82"/>
  <c r="BJ606" i="82"/>
  <c r="BI606" i="82"/>
  <c r="BA606" i="82"/>
  <c r="AS606" i="82"/>
  <c r="BJ605" i="82"/>
  <c r="BI605" i="82"/>
  <c r="BA605" i="82"/>
  <c r="AS605" i="82"/>
  <c r="BI604" i="82"/>
  <c r="BA604" i="82"/>
  <c r="AS604" i="82"/>
  <c r="BI603" i="82"/>
  <c r="BA603" i="82"/>
  <c r="AS603" i="82"/>
  <c r="BJ602" i="82"/>
  <c r="BI602" i="82"/>
  <c r="BA602" i="82"/>
  <c r="AS602" i="82"/>
  <c r="BI601" i="82"/>
  <c r="BA601" i="82"/>
  <c r="AS601" i="82"/>
  <c r="BJ600" i="82"/>
  <c r="BI600" i="82"/>
  <c r="BA600" i="82"/>
  <c r="AS600" i="82"/>
  <c r="BI599" i="82"/>
  <c r="BA599" i="82"/>
  <c r="AS599" i="82"/>
  <c r="BJ598" i="82"/>
  <c r="BI598" i="82"/>
  <c r="BA598" i="82"/>
  <c r="AS598" i="82"/>
  <c r="J574" i="82"/>
  <c r="BJ597" i="82"/>
  <c r="BI597" i="82"/>
  <c r="BA597" i="82"/>
  <c r="AS597" i="82"/>
  <c r="BI596" i="82"/>
  <c r="BA596" i="82"/>
  <c r="AS596" i="82"/>
  <c r="BI595" i="82"/>
  <c r="BA595" i="82"/>
  <c r="AS595" i="82"/>
  <c r="BJ594" i="82"/>
  <c r="BI594" i="82"/>
  <c r="BA594" i="82"/>
  <c r="AS594" i="82"/>
  <c r="BJ593" i="82"/>
  <c r="BI593" i="82"/>
  <c r="BA593" i="82"/>
  <c r="AS593" i="82"/>
  <c r="BI592" i="82"/>
  <c r="BA592" i="82"/>
  <c r="AS592" i="82"/>
  <c r="BJ591" i="82"/>
  <c r="BI591" i="82"/>
  <c r="BA591" i="82"/>
  <c r="AS591" i="82"/>
  <c r="BA590" i="82"/>
  <c r="AS590" i="82"/>
  <c r="BJ589" i="82"/>
  <c r="BI589" i="82"/>
  <c r="BA589" i="82"/>
  <c r="AS589" i="82"/>
  <c r="BJ588" i="82"/>
  <c r="BI588" i="82"/>
  <c r="BA588" i="82"/>
  <c r="AS588" i="82"/>
  <c r="BJ587" i="82"/>
  <c r="BI587" i="82"/>
  <c r="BA587" i="82"/>
  <c r="AS587" i="82"/>
  <c r="BJ586" i="82"/>
  <c r="BI586" i="82"/>
  <c r="BA586" i="82"/>
  <c r="AS586" i="82"/>
  <c r="BI585" i="82"/>
  <c r="BA585" i="82"/>
  <c r="AS585" i="82"/>
  <c r="BJ584" i="82"/>
  <c r="BI584" i="82"/>
  <c r="BA584" i="82"/>
  <c r="AS584" i="82"/>
  <c r="BJ583" i="82"/>
  <c r="BA583" i="82"/>
  <c r="AS583" i="82"/>
  <c r="BJ582" i="82"/>
  <c r="BA582" i="82"/>
  <c r="AS582" i="82"/>
  <c r="BI581" i="82"/>
  <c r="BA581" i="82"/>
  <c r="AS581" i="82"/>
  <c r="BJ580" i="82"/>
  <c r="BA580" i="82"/>
  <c r="AS580" i="82"/>
  <c r="BI579" i="82"/>
  <c r="BA579" i="82"/>
  <c r="AS579" i="82"/>
  <c r="BI578" i="82"/>
  <c r="BA578" i="82"/>
  <c r="AS578" i="82"/>
  <c r="BA577" i="82"/>
  <c r="AS577" i="82"/>
  <c r="BJ576" i="82"/>
  <c r="BA576" i="82"/>
  <c r="AS576" i="82"/>
  <c r="BJ575" i="82"/>
  <c r="BI575" i="82"/>
  <c r="BA575" i="82"/>
  <c r="AS575" i="82"/>
  <c r="BA574" i="82"/>
  <c r="AS574" i="82"/>
  <c r="BI573" i="82"/>
  <c r="BA573" i="82"/>
  <c r="AS573" i="82"/>
  <c r="BI572" i="82"/>
  <c r="BA572" i="82"/>
  <c r="AS572" i="82"/>
  <c r="BI571" i="82"/>
  <c r="BA571" i="82"/>
  <c r="AS571" i="82"/>
  <c r="BJ570" i="82"/>
  <c r="BA570" i="82"/>
  <c r="AS570" i="82"/>
  <c r="BJ569" i="82"/>
  <c r="BA569" i="82"/>
  <c r="AS569" i="82"/>
  <c r="BA568" i="82"/>
  <c r="AS568" i="82"/>
  <c r="BI567" i="82"/>
  <c r="BA567" i="82"/>
  <c r="AS567" i="82"/>
  <c r="BJ566" i="82"/>
  <c r="BA566" i="82"/>
  <c r="AS566" i="82"/>
  <c r="BA565" i="82"/>
  <c r="AS565" i="82"/>
  <c r="BA564" i="82"/>
  <c r="AS564" i="82"/>
  <c r="BA563" i="82"/>
  <c r="AS563" i="82"/>
  <c r="BA562" i="82"/>
  <c r="AS562" i="82"/>
  <c r="BJ561" i="82"/>
  <c r="BA561" i="82"/>
  <c r="AS561" i="82"/>
  <c r="BA560" i="82"/>
  <c r="AS560" i="82"/>
  <c r="BA559" i="82"/>
  <c r="AS559" i="82"/>
  <c r="BA558" i="82"/>
  <c r="AS558" i="82"/>
  <c r="BA557" i="82"/>
  <c r="AS557" i="82"/>
  <c r="BA556" i="82"/>
  <c r="AS556" i="82"/>
  <c r="BA555" i="82"/>
  <c r="AS555" i="82"/>
  <c r="BI554" i="82"/>
  <c r="BA554" i="82"/>
  <c r="AS554" i="82"/>
  <c r="BJ553" i="82"/>
  <c r="BA553" i="82"/>
  <c r="AS553" i="82"/>
  <c r="BI552" i="82"/>
  <c r="BA552" i="82"/>
  <c r="AS552" i="82"/>
  <c r="BI551" i="82"/>
  <c r="BA551" i="82"/>
  <c r="AS551" i="82"/>
  <c r="BI550" i="82"/>
  <c r="BA550" i="82"/>
  <c r="AS550" i="82"/>
  <c r="BI549" i="82"/>
  <c r="BA549" i="82"/>
  <c r="AS549" i="82"/>
  <c r="BA548" i="82"/>
  <c r="AS548" i="82"/>
  <c r="BJ547" i="82"/>
  <c r="BA547" i="82"/>
  <c r="AS547" i="82"/>
  <c r="BJ546" i="82"/>
  <c r="BI546" i="82"/>
  <c r="BA546" i="82"/>
  <c r="AS546" i="82"/>
  <c r="BI545" i="82"/>
  <c r="BA545" i="82"/>
  <c r="AS545" i="82"/>
  <c r="BJ544" i="82"/>
  <c r="BI544" i="82"/>
  <c r="BA544" i="82"/>
  <c r="AS544" i="82"/>
  <c r="BI543" i="82"/>
  <c r="BA543" i="82"/>
  <c r="AS543" i="82"/>
  <c r="BA542" i="82"/>
  <c r="AS542" i="82"/>
  <c r="BJ541" i="82"/>
  <c r="BI541" i="82"/>
  <c r="BA541" i="82"/>
  <c r="AS541" i="82"/>
  <c r="BI540" i="82"/>
  <c r="BA540" i="82"/>
  <c r="AS540" i="82"/>
  <c r="BA539" i="82"/>
  <c r="AS539" i="82"/>
  <c r="BI538" i="82"/>
  <c r="BA538" i="82"/>
  <c r="AS538" i="82"/>
  <c r="BI537" i="82"/>
  <c r="BA537" i="82"/>
  <c r="AS537" i="82"/>
  <c r="BA536" i="82"/>
  <c r="AS536" i="82"/>
  <c r="BJ535" i="82"/>
  <c r="BA535" i="82"/>
  <c r="AS535" i="82"/>
  <c r="BI534" i="82"/>
  <c r="BA534" i="82"/>
  <c r="AS534" i="82"/>
  <c r="BA533" i="82"/>
  <c r="AS533" i="82"/>
  <c r="BI532" i="82"/>
  <c r="BA532" i="82"/>
  <c r="AS532" i="82"/>
  <c r="BI531" i="82"/>
  <c r="BA531" i="82"/>
  <c r="AS531" i="82"/>
  <c r="BI530" i="82"/>
  <c r="BA530" i="82"/>
  <c r="AS530" i="82"/>
  <c r="BJ529" i="82"/>
  <c r="BA529" i="82"/>
  <c r="AS529" i="82"/>
  <c r="BI528" i="82"/>
  <c r="BA528" i="82"/>
  <c r="AS528" i="82"/>
  <c r="BA527" i="82"/>
  <c r="AS527" i="82"/>
  <c r="BI526" i="82"/>
  <c r="BA526" i="82"/>
  <c r="AS526" i="82"/>
  <c r="BI525" i="82"/>
  <c r="BA525" i="82"/>
  <c r="AS525" i="82"/>
  <c r="BJ524" i="82"/>
  <c r="BA524" i="82"/>
  <c r="AS524" i="82"/>
  <c r="J503" i="82"/>
  <c r="BJ523" i="82"/>
  <c r="BA523" i="82"/>
  <c r="AS523" i="82"/>
  <c r="BJ522" i="82"/>
  <c r="BA522" i="82"/>
  <c r="AS522" i="82"/>
  <c r="BJ521" i="82"/>
  <c r="BA521" i="82"/>
  <c r="AS521" i="82"/>
  <c r="BJ520" i="82"/>
  <c r="BA520" i="82"/>
  <c r="AS520" i="82"/>
  <c r="BI519" i="82"/>
  <c r="BA519" i="82"/>
  <c r="AS519" i="82"/>
  <c r="BA518" i="82"/>
  <c r="AS518" i="82"/>
  <c r="BI517" i="82"/>
  <c r="BA517" i="82"/>
  <c r="AS517" i="82"/>
  <c r="BA516" i="82"/>
  <c r="AS516" i="82"/>
  <c r="BA515" i="82"/>
  <c r="AS515" i="82"/>
  <c r="BI514" i="82"/>
  <c r="BA514" i="82"/>
  <c r="AS514" i="82"/>
  <c r="BI513" i="82"/>
  <c r="BA513" i="82"/>
  <c r="AS513" i="82"/>
  <c r="BJ512" i="82"/>
  <c r="BA512" i="82"/>
  <c r="AS512" i="82"/>
  <c r="BJ511" i="82"/>
  <c r="BI511" i="82"/>
  <c r="BA511" i="82"/>
  <c r="AS511" i="82"/>
  <c r="BI510" i="82"/>
  <c r="BA510" i="82"/>
  <c r="AS510" i="82"/>
  <c r="BJ509" i="82"/>
  <c r="BA509" i="82"/>
  <c r="AS509" i="82"/>
  <c r="BA508" i="82"/>
  <c r="AS508" i="82"/>
  <c r="BA507" i="82"/>
  <c r="AS507" i="82"/>
  <c r="BA506" i="82"/>
  <c r="AS506" i="82"/>
  <c r="BA505" i="82"/>
  <c r="AS505" i="82"/>
  <c r="BA504" i="82"/>
  <c r="AS504" i="82"/>
  <c r="BA503" i="82"/>
  <c r="AS503" i="82"/>
  <c r="BJ502" i="82"/>
  <c r="BA502" i="82"/>
  <c r="AS502" i="82"/>
  <c r="BJ501" i="82"/>
  <c r="BA501" i="82"/>
  <c r="AS501" i="82"/>
  <c r="BA500" i="82"/>
  <c r="AS500" i="82"/>
  <c r="BA499" i="82"/>
  <c r="AS499" i="82"/>
  <c r="BA498" i="82"/>
  <c r="AS498" i="82"/>
  <c r="BJ497" i="82"/>
  <c r="BA497" i="82"/>
  <c r="AS497" i="82"/>
  <c r="BJ496" i="82"/>
  <c r="BA496" i="82"/>
  <c r="AS496" i="82"/>
  <c r="BJ495" i="82"/>
  <c r="BA495" i="82"/>
  <c r="AS495" i="82"/>
  <c r="BI494" i="82"/>
  <c r="BA494" i="82"/>
  <c r="AS494" i="82"/>
  <c r="BA493" i="82"/>
  <c r="AS493" i="82"/>
  <c r="BA492" i="82"/>
  <c r="AS492" i="82"/>
  <c r="BA491" i="82"/>
  <c r="AS491" i="82"/>
  <c r="BJ490" i="82"/>
  <c r="BA490" i="82"/>
  <c r="AS490" i="82"/>
  <c r="BI489" i="82"/>
  <c r="BA489" i="82"/>
  <c r="AS489" i="82"/>
  <c r="BA488" i="82"/>
  <c r="AS488" i="82"/>
  <c r="BA487" i="82"/>
  <c r="AS487" i="82"/>
  <c r="BA486" i="82"/>
  <c r="AS486" i="82"/>
  <c r="BJ485" i="82"/>
  <c r="BA485" i="82"/>
  <c r="AS485" i="82"/>
  <c r="BI484" i="82"/>
  <c r="BA484" i="82"/>
  <c r="AS484" i="82"/>
  <c r="BJ483" i="82"/>
  <c r="BA483" i="82"/>
  <c r="AS483" i="82"/>
  <c r="BI482" i="82"/>
  <c r="BA482" i="82"/>
  <c r="AS482" i="82"/>
  <c r="BI481" i="82"/>
  <c r="BA481" i="82"/>
  <c r="AS481" i="82"/>
  <c r="BA480" i="82"/>
  <c r="AS480" i="82"/>
  <c r="BA479" i="82"/>
  <c r="AS479" i="82"/>
  <c r="BJ478" i="82"/>
  <c r="BA478" i="82"/>
  <c r="AS478" i="82"/>
  <c r="BJ477" i="82"/>
  <c r="BI477" i="82"/>
  <c r="BA477" i="82"/>
  <c r="AS477" i="82"/>
  <c r="BA476" i="82"/>
  <c r="AS476" i="82"/>
  <c r="BI475" i="82"/>
  <c r="BA475" i="82"/>
  <c r="AS475" i="82"/>
  <c r="BA474" i="82"/>
  <c r="AS474" i="82"/>
  <c r="BJ473" i="82"/>
  <c r="BA473" i="82"/>
  <c r="AS473" i="82"/>
  <c r="BJ472" i="82"/>
  <c r="BI472" i="82"/>
  <c r="BA472" i="82"/>
  <c r="AS472" i="82"/>
  <c r="BI471" i="82"/>
  <c r="BA471" i="82"/>
  <c r="AS471" i="82"/>
  <c r="BI470" i="82"/>
  <c r="BA470" i="82"/>
  <c r="AS470" i="82"/>
  <c r="BI469" i="82"/>
  <c r="BA469" i="82"/>
  <c r="AS469" i="82"/>
  <c r="BJ468" i="82"/>
  <c r="BA468" i="82"/>
  <c r="AS468" i="82"/>
  <c r="BI467" i="82"/>
  <c r="BA467" i="82"/>
  <c r="AS467" i="82"/>
  <c r="BI466" i="82"/>
  <c r="BA466" i="82"/>
  <c r="AS466" i="82"/>
  <c r="BI465" i="82"/>
  <c r="BA465" i="82"/>
  <c r="AS465" i="82"/>
  <c r="BA464" i="82"/>
  <c r="AS464" i="82"/>
  <c r="BI463" i="82"/>
  <c r="BA463" i="82"/>
  <c r="AS463" i="82"/>
  <c r="BJ462" i="82"/>
  <c r="BI462" i="82"/>
  <c r="BA462" i="82"/>
  <c r="AS462" i="82"/>
  <c r="BI461" i="82"/>
  <c r="BA461" i="82"/>
  <c r="AS461" i="82"/>
  <c r="BJ460" i="82"/>
  <c r="BI460" i="82"/>
  <c r="BA460" i="82"/>
  <c r="AS460" i="82"/>
  <c r="BJ459" i="82"/>
  <c r="BI459" i="82"/>
  <c r="BA459" i="82"/>
  <c r="AS459" i="82"/>
  <c r="BA458" i="82"/>
  <c r="AS458" i="82"/>
  <c r="BI457" i="82"/>
  <c r="BA457" i="82"/>
  <c r="AS457" i="82"/>
  <c r="BJ456" i="82"/>
  <c r="BI456" i="82"/>
  <c r="BA456" i="82"/>
  <c r="AS456" i="82"/>
  <c r="BI455" i="82"/>
  <c r="BA455" i="82"/>
  <c r="AS455" i="82"/>
  <c r="BI454" i="82"/>
  <c r="BA454" i="82"/>
  <c r="AS454" i="82"/>
  <c r="BI453" i="82"/>
  <c r="BA453" i="82"/>
  <c r="AS453" i="82"/>
  <c r="BA452" i="82"/>
  <c r="AS452" i="82"/>
  <c r="BJ451" i="82"/>
  <c r="BA451" i="82"/>
  <c r="AS451" i="82"/>
  <c r="BI450" i="82"/>
  <c r="BA450" i="82"/>
  <c r="AS450" i="82"/>
  <c r="J432" i="82"/>
  <c r="BI449" i="82"/>
  <c r="BA449" i="82"/>
  <c r="AS449" i="82"/>
  <c r="BA448" i="82"/>
  <c r="AS448" i="82"/>
  <c r="BA447" i="82"/>
  <c r="AS447" i="82"/>
  <c r="BJ446" i="82"/>
  <c r="BA446" i="82"/>
  <c r="AS446" i="82"/>
  <c r="BJ445" i="82"/>
  <c r="BI445" i="82"/>
  <c r="BA445" i="82"/>
  <c r="AS445" i="82"/>
  <c r="BJ444" i="82"/>
  <c r="BI444" i="82"/>
  <c r="BA444" i="82"/>
  <c r="AS444" i="82"/>
  <c r="BI443" i="82"/>
  <c r="BA443" i="82"/>
  <c r="AS443" i="82"/>
  <c r="BJ442" i="82"/>
  <c r="BI442" i="82"/>
  <c r="BA442" i="82"/>
  <c r="AS442" i="82"/>
  <c r="BJ441" i="82"/>
  <c r="BI441" i="82"/>
  <c r="BA441" i="82"/>
  <c r="AS441" i="82"/>
  <c r="BI440" i="82"/>
  <c r="BA440" i="82"/>
  <c r="AS440" i="82"/>
  <c r="BI439" i="82"/>
  <c r="BA439" i="82"/>
  <c r="AS439" i="82"/>
  <c r="BA438" i="82"/>
  <c r="AS438" i="82"/>
  <c r="BI437" i="82"/>
  <c r="BA437" i="82"/>
  <c r="AS437" i="82"/>
  <c r="BI436" i="82"/>
  <c r="BA436" i="82"/>
  <c r="AS436" i="82"/>
  <c r="BJ435" i="82"/>
  <c r="BA435" i="82"/>
  <c r="AS435" i="82"/>
  <c r="BI434" i="82"/>
  <c r="BA434" i="82"/>
  <c r="AS434" i="82"/>
  <c r="BA433" i="82"/>
  <c r="AS433" i="82"/>
  <c r="BJ432" i="82"/>
  <c r="BA432" i="82"/>
  <c r="AS432" i="82"/>
  <c r="BI431" i="82"/>
  <c r="BA431" i="82"/>
  <c r="AS431" i="82"/>
  <c r="BJ430" i="82"/>
  <c r="BI430" i="82"/>
  <c r="BA430" i="82"/>
  <c r="AS430" i="82"/>
  <c r="BJ429" i="82"/>
  <c r="BA429" i="82"/>
  <c r="AS429" i="82"/>
  <c r="BI428" i="82"/>
  <c r="BA428" i="82"/>
  <c r="AS428" i="82"/>
  <c r="BA427" i="82"/>
  <c r="AS427" i="82"/>
  <c r="BA426" i="82"/>
  <c r="AS426" i="82"/>
  <c r="BI425" i="82"/>
  <c r="BA425" i="82"/>
  <c r="AS425" i="82"/>
  <c r="BI424" i="82"/>
  <c r="BA424" i="82"/>
  <c r="AS424" i="82"/>
  <c r="BJ423" i="82"/>
  <c r="BA423" i="82"/>
  <c r="AS423" i="82"/>
  <c r="BI422" i="82"/>
  <c r="BA422" i="82"/>
  <c r="AS422" i="82"/>
  <c r="BA421" i="82"/>
  <c r="AS421" i="82"/>
  <c r="BA420" i="82"/>
  <c r="AS420" i="82"/>
  <c r="BI419" i="82"/>
  <c r="BA419" i="82"/>
  <c r="AS419" i="82"/>
  <c r="BI418" i="82"/>
  <c r="BA418" i="82"/>
  <c r="AS418" i="82"/>
  <c r="BJ417" i="82"/>
  <c r="BA417" i="82"/>
  <c r="AS417" i="82"/>
  <c r="BI416" i="82"/>
  <c r="BA416" i="82"/>
  <c r="AS416" i="82"/>
  <c r="BA415" i="82"/>
  <c r="AS415" i="82"/>
  <c r="BA414" i="82"/>
  <c r="AS414" i="82"/>
  <c r="BI413" i="82"/>
  <c r="BA413" i="82"/>
  <c r="AS413" i="82"/>
  <c r="BI412" i="82"/>
  <c r="BA412" i="82"/>
  <c r="AS412" i="82"/>
  <c r="BJ411" i="82"/>
  <c r="BA411" i="82"/>
  <c r="AS411" i="82"/>
  <c r="BI410" i="82"/>
  <c r="BA410" i="82"/>
  <c r="AS410" i="82"/>
  <c r="BA409" i="82"/>
  <c r="AS409" i="82"/>
  <c r="BI408" i="82"/>
  <c r="BA408" i="82"/>
  <c r="AS408" i="82"/>
  <c r="BI407" i="82"/>
  <c r="BA407" i="82"/>
  <c r="AS407" i="82"/>
  <c r="BI406" i="82"/>
  <c r="BA406" i="82"/>
  <c r="AS406" i="82"/>
  <c r="BJ405" i="82"/>
  <c r="BI405" i="82"/>
  <c r="BA405" i="82"/>
  <c r="AS405" i="82"/>
  <c r="BI404" i="82"/>
  <c r="BA404" i="82"/>
  <c r="AS404" i="82"/>
  <c r="BA403" i="82"/>
  <c r="AS403" i="82"/>
  <c r="BA402" i="82"/>
  <c r="AS402" i="82"/>
  <c r="BI401" i="82"/>
  <c r="BA401" i="82"/>
  <c r="AS401" i="82"/>
  <c r="BA400" i="82"/>
  <c r="AS400" i="82"/>
  <c r="BA399" i="82"/>
  <c r="AS399" i="82"/>
  <c r="BA398" i="82"/>
  <c r="AS398" i="82"/>
  <c r="BI397" i="82"/>
  <c r="BA397" i="82"/>
  <c r="AS397" i="82"/>
  <c r="BA396" i="82"/>
  <c r="AS396" i="82"/>
  <c r="BA395" i="82"/>
  <c r="AS395" i="82"/>
  <c r="BA394" i="82"/>
  <c r="AS394" i="82"/>
  <c r="BA393" i="82"/>
  <c r="AS393" i="82"/>
  <c r="BA392" i="82"/>
  <c r="AS392" i="82"/>
  <c r="BI391" i="82"/>
  <c r="BA391" i="82"/>
  <c r="AS391" i="82"/>
  <c r="BA390" i="82"/>
  <c r="AS390" i="82"/>
  <c r="BA389" i="82"/>
  <c r="AS389" i="82"/>
  <c r="BA388" i="82"/>
  <c r="AS388" i="82"/>
  <c r="BA387" i="82"/>
  <c r="AS387" i="82"/>
  <c r="BA386" i="82"/>
  <c r="AS386" i="82"/>
  <c r="BA385" i="82"/>
  <c r="AS385" i="82"/>
  <c r="BA384" i="82"/>
  <c r="AS384" i="82"/>
  <c r="BA383" i="82"/>
  <c r="AS383" i="82"/>
  <c r="BI382" i="82"/>
  <c r="BA382" i="82"/>
  <c r="AS382" i="82"/>
  <c r="BA381" i="82"/>
  <c r="AS381" i="82"/>
  <c r="BA380" i="82"/>
  <c r="AS380" i="82"/>
  <c r="BA379" i="82"/>
  <c r="AS379" i="82"/>
  <c r="BA378" i="82"/>
  <c r="AS378" i="82"/>
  <c r="BA377" i="82"/>
  <c r="AS377" i="82"/>
  <c r="BI376" i="82"/>
  <c r="BA376" i="82"/>
  <c r="AS376" i="82"/>
  <c r="J361" i="82"/>
  <c r="BI375" i="82"/>
  <c r="BA375" i="82"/>
  <c r="AS375" i="82"/>
  <c r="BA374" i="82"/>
  <c r="AS374" i="82"/>
  <c r="BA373" i="82"/>
  <c r="AS373" i="82"/>
  <c r="BA372" i="82"/>
  <c r="AS372" i="82"/>
  <c r="BA371" i="82"/>
  <c r="AS371" i="82"/>
  <c r="BJ370" i="82"/>
  <c r="BA370" i="82"/>
  <c r="AS370" i="82"/>
  <c r="BJ369" i="82"/>
  <c r="BA369" i="82"/>
  <c r="AS369" i="82"/>
  <c r="BI368" i="82"/>
  <c r="BA368" i="82"/>
  <c r="AS368" i="82"/>
  <c r="BJ367" i="82"/>
  <c r="BI367" i="82"/>
  <c r="BA367" i="82"/>
  <c r="AS367" i="82"/>
  <c r="BA366" i="82"/>
  <c r="AS366" i="82"/>
  <c r="BI365" i="82"/>
  <c r="BA365" i="82"/>
  <c r="AS365" i="82"/>
  <c r="BA364" i="82"/>
  <c r="AS364" i="82"/>
  <c r="BI363" i="82"/>
  <c r="BA363" i="82"/>
  <c r="AS363" i="82"/>
  <c r="BI362" i="82"/>
  <c r="BA362" i="82"/>
  <c r="AS362" i="82"/>
  <c r="BI361" i="82"/>
  <c r="BA361" i="82"/>
  <c r="AS361" i="82"/>
  <c r="BJ360" i="82"/>
  <c r="BA360" i="82"/>
  <c r="AS360" i="82"/>
  <c r="BA359" i="82"/>
  <c r="AS359" i="82"/>
  <c r="BJ358" i="82"/>
  <c r="BA358" i="82"/>
  <c r="AS358" i="82"/>
  <c r="BI357" i="82"/>
  <c r="BA357" i="82"/>
  <c r="AS357" i="82"/>
  <c r="BA356" i="82"/>
  <c r="AS356" i="82"/>
  <c r="BI355" i="82"/>
  <c r="BA355" i="82"/>
  <c r="AS355" i="82"/>
  <c r="BJ354" i="82"/>
  <c r="BI354" i="82"/>
  <c r="BA354" i="82"/>
  <c r="AS354" i="82"/>
  <c r="BI353" i="82"/>
  <c r="BA353" i="82"/>
  <c r="AS353" i="82"/>
  <c r="BJ352" i="82"/>
  <c r="BA352" i="82"/>
  <c r="AS352" i="82"/>
  <c r="BI351" i="82"/>
  <c r="BA351" i="82"/>
  <c r="AS351" i="82"/>
  <c r="BA350" i="82"/>
  <c r="AS350" i="82"/>
  <c r="BI349" i="82"/>
  <c r="BA349" i="82"/>
  <c r="AS349" i="82"/>
  <c r="BI348" i="82"/>
  <c r="BA348" i="82"/>
  <c r="AS348" i="82"/>
  <c r="BA347" i="82"/>
  <c r="AS347" i="82"/>
  <c r="BJ346" i="82"/>
  <c r="BI346" i="82"/>
  <c r="BA346" i="82"/>
  <c r="AS346" i="82"/>
  <c r="BI345" i="82"/>
  <c r="BA345" i="82"/>
  <c r="AS345" i="82"/>
  <c r="BA344" i="82"/>
  <c r="AS344" i="82"/>
  <c r="BI343" i="82"/>
  <c r="BA343" i="82"/>
  <c r="AS343" i="82"/>
  <c r="BI342" i="82"/>
  <c r="BA342" i="82"/>
  <c r="AS342" i="82"/>
  <c r="BJ341" i="82"/>
  <c r="BA341" i="82"/>
  <c r="AS341" i="82"/>
  <c r="BJ340" i="82"/>
  <c r="BI340" i="82"/>
  <c r="BA340" i="82"/>
  <c r="AS340" i="82"/>
  <c r="BA339" i="82"/>
  <c r="AS339" i="82"/>
  <c r="BA338" i="82"/>
  <c r="AS338" i="82"/>
  <c r="BI337" i="82"/>
  <c r="BA337" i="82"/>
  <c r="AS337" i="82"/>
  <c r="BI336" i="82"/>
  <c r="BA336" i="82"/>
  <c r="AS336" i="82"/>
  <c r="BJ335" i="82"/>
  <c r="BI335" i="82"/>
  <c r="BA335" i="82"/>
  <c r="AS335" i="82"/>
  <c r="BI334" i="82"/>
  <c r="BA334" i="82"/>
  <c r="AS334" i="82"/>
  <c r="BA333" i="82"/>
  <c r="AS333" i="82"/>
  <c r="BJ332" i="82"/>
  <c r="BA332" i="82"/>
  <c r="AS332" i="82"/>
  <c r="BI331" i="82"/>
  <c r="BA331" i="82"/>
  <c r="AS331" i="82"/>
  <c r="BJ330" i="82"/>
  <c r="BI330" i="82"/>
  <c r="BA330" i="82"/>
  <c r="AS330" i="82"/>
  <c r="BJ329" i="82"/>
  <c r="BI329" i="82"/>
  <c r="BA329" i="82"/>
  <c r="AS329" i="82"/>
  <c r="BI328" i="82"/>
  <c r="BA328" i="82"/>
  <c r="AS328" i="82"/>
  <c r="BJ327" i="82"/>
  <c r="BA327" i="82"/>
  <c r="AS327" i="82"/>
  <c r="BI326" i="82"/>
  <c r="BA326" i="82"/>
  <c r="AS326" i="82"/>
  <c r="BI325" i="82"/>
  <c r="BA325" i="82"/>
  <c r="AS325" i="82"/>
  <c r="BI324" i="82"/>
  <c r="BA324" i="82"/>
  <c r="AS324" i="82"/>
  <c r="BJ323" i="82"/>
  <c r="BA323" i="82"/>
  <c r="AS323" i="82"/>
  <c r="BJ322" i="82"/>
  <c r="BI322" i="82"/>
  <c r="BA322" i="82"/>
  <c r="AS322" i="82"/>
  <c r="BA321" i="82"/>
  <c r="AS321" i="82"/>
  <c r="BA320" i="82"/>
  <c r="AS320" i="82"/>
  <c r="BI319" i="82"/>
  <c r="BA319" i="82"/>
  <c r="AS319" i="82"/>
  <c r="BI318" i="82"/>
  <c r="BA318" i="82"/>
  <c r="AS318" i="82"/>
  <c r="BJ317" i="82"/>
  <c r="BA317" i="82"/>
  <c r="AS317" i="82"/>
  <c r="BI316" i="82"/>
  <c r="BA316" i="82"/>
  <c r="AS316" i="82"/>
  <c r="BA315" i="82"/>
  <c r="AS315" i="82"/>
  <c r="BJ314" i="82"/>
  <c r="BA314" i="82"/>
  <c r="AS314" i="82"/>
  <c r="BI313" i="82"/>
  <c r="BA313" i="82"/>
  <c r="AS313" i="82"/>
  <c r="BI312" i="82"/>
  <c r="BA312" i="82"/>
  <c r="AS312" i="82"/>
  <c r="BJ311" i="82"/>
  <c r="BI311" i="82"/>
  <c r="BA311" i="82"/>
  <c r="AS311" i="82"/>
  <c r="BI310" i="82"/>
  <c r="BA310" i="82"/>
  <c r="AS310" i="82"/>
  <c r="BJ309" i="82"/>
  <c r="BA309" i="82"/>
  <c r="AS309" i="82"/>
  <c r="BI308" i="82"/>
  <c r="BA308" i="82"/>
  <c r="AS308" i="82"/>
  <c r="BI307" i="82"/>
  <c r="BA307" i="82"/>
  <c r="AS307" i="82"/>
  <c r="BI306" i="82"/>
  <c r="BA306" i="82"/>
  <c r="AS306" i="82"/>
  <c r="BJ305" i="82"/>
  <c r="BI305" i="82"/>
  <c r="BA305" i="82"/>
  <c r="AS305" i="82"/>
  <c r="BI304" i="82"/>
  <c r="BA304" i="82"/>
  <c r="AS304" i="82"/>
  <c r="BJ303" i="82"/>
  <c r="BI303" i="82"/>
  <c r="BA303" i="82"/>
  <c r="AS303" i="82"/>
  <c r="BA302" i="82"/>
  <c r="AS302" i="82"/>
  <c r="J290" i="82"/>
  <c r="BA301" i="82"/>
  <c r="AS301" i="82"/>
  <c r="BI300" i="82"/>
  <c r="BA300" i="82"/>
  <c r="AS300" i="82"/>
  <c r="BI299" i="82"/>
  <c r="BA299" i="82"/>
  <c r="AS299" i="82"/>
  <c r="BI298" i="82"/>
  <c r="BA298" i="82"/>
  <c r="AS298" i="82"/>
  <c r="BI297" i="82"/>
  <c r="BA297" i="82"/>
  <c r="AS297" i="82"/>
  <c r="BA296" i="82"/>
  <c r="AS296" i="82"/>
  <c r="BI295" i="82"/>
  <c r="BA295" i="82"/>
  <c r="AS295" i="82"/>
  <c r="BI294" i="82"/>
  <c r="BA294" i="82"/>
  <c r="AS294" i="82"/>
  <c r="BI293" i="82"/>
  <c r="BA293" i="82"/>
  <c r="AS293" i="82"/>
  <c r="BJ292" i="82"/>
  <c r="BA292" i="82"/>
  <c r="AS292" i="82"/>
  <c r="BA291" i="82"/>
  <c r="AS291" i="82"/>
  <c r="BI290" i="82"/>
  <c r="BA290" i="82"/>
  <c r="AS290" i="82"/>
  <c r="BI289" i="82"/>
  <c r="BA289" i="82"/>
  <c r="AS289" i="82"/>
  <c r="BI288" i="82"/>
  <c r="BA288" i="82"/>
  <c r="AS288" i="82"/>
  <c r="BJ287" i="82"/>
  <c r="BI287" i="82"/>
  <c r="BA287" i="82"/>
  <c r="AS287" i="82"/>
  <c r="BI286" i="82"/>
  <c r="BA286" i="82"/>
  <c r="AS286" i="82"/>
  <c r="BI285" i="82"/>
  <c r="BA285" i="82"/>
  <c r="AS285" i="82"/>
  <c r="BA284" i="82"/>
  <c r="AS284" i="82"/>
  <c r="BI283" i="82"/>
  <c r="BA283" i="82"/>
  <c r="AS283" i="82"/>
  <c r="BJ282" i="82"/>
  <c r="BI282" i="82"/>
  <c r="BA282" i="82"/>
  <c r="AS282" i="82"/>
  <c r="BI281" i="82"/>
  <c r="BA281" i="82"/>
  <c r="AS281" i="82"/>
  <c r="BI280" i="82"/>
  <c r="BA280" i="82"/>
  <c r="AS280" i="82"/>
  <c r="BI279" i="82"/>
  <c r="BA279" i="82"/>
  <c r="AS279" i="82"/>
  <c r="BA278" i="82"/>
  <c r="AS278" i="82"/>
  <c r="BJ277" i="82"/>
  <c r="BI277" i="82"/>
  <c r="BA277" i="82"/>
  <c r="AS277" i="82"/>
  <c r="BI276" i="82"/>
  <c r="BA276" i="82"/>
  <c r="AS276" i="82"/>
  <c r="BI275" i="82"/>
  <c r="BA275" i="82"/>
  <c r="AS275" i="82"/>
  <c r="BI274" i="82"/>
  <c r="BA274" i="82"/>
  <c r="AS274" i="82"/>
  <c r="BI273" i="82"/>
  <c r="BA273" i="82"/>
  <c r="AS273" i="82"/>
  <c r="BJ272" i="82"/>
  <c r="BI272" i="82"/>
  <c r="BA272" i="82"/>
  <c r="AS272" i="82"/>
  <c r="BI271" i="82"/>
  <c r="BA271" i="82"/>
  <c r="AS271" i="82"/>
  <c r="BJ270" i="82"/>
  <c r="BI270" i="82"/>
  <c r="BA270" i="82"/>
  <c r="AS270" i="82"/>
  <c r="BI269" i="82"/>
  <c r="BA269" i="82"/>
  <c r="AS269" i="82"/>
  <c r="BI268" i="82"/>
  <c r="BA268" i="82"/>
  <c r="AS268" i="82"/>
  <c r="BJ267" i="82"/>
  <c r="BA267" i="82"/>
  <c r="AS267" i="82"/>
  <c r="BI266" i="82"/>
  <c r="BA266" i="82"/>
  <c r="AS266" i="82"/>
  <c r="BA265" i="82"/>
  <c r="AS265" i="82"/>
  <c r="BI264" i="82"/>
  <c r="BA264" i="82"/>
  <c r="AS264" i="82"/>
  <c r="BJ263" i="82"/>
  <c r="BI263" i="82"/>
  <c r="BA263" i="82"/>
  <c r="AS263" i="82"/>
  <c r="BJ262" i="82"/>
  <c r="BI262" i="82"/>
  <c r="BA262" i="82"/>
  <c r="AS262" i="82"/>
  <c r="BJ261" i="82"/>
  <c r="BA261" i="82"/>
  <c r="AS261" i="82"/>
  <c r="BI260" i="82"/>
  <c r="BA260" i="82"/>
  <c r="AS260" i="82"/>
  <c r="BI259" i="82"/>
  <c r="BA259" i="82"/>
  <c r="AS259" i="82"/>
  <c r="BA258" i="82"/>
  <c r="AS258" i="82"/>
  <c r="BI257" i="82"/>
  <c r="BA257" i="82"/>
  <c r="AS257" i="82"/>
  <c r="BJ256" i="82"/>
  <c r="BI256" i="82"/>
  <c r="BA256" i="82"/>
  <c r="AS256" i="82"/>
  <c r="BJ255" i="82"/>
  <c r="BA255" i="82"/>
  <c r="AS255" i="82"/>
  <c r="BI254" i="82"/>
  <c r="BA254" i="82"/>
  <c r="AS254" i="82"/>
  <c r="BJ253" i="82"/>
  <c r="BA253" i="82"/>
  <c r="AS253" i="82"/>
  <c r="BA252" i="82"/>
  <c r="AS252" i="82"/>
  <c r="BI251" i="82"/>
  <c r="BA251" i="82"/>
  <c r="AS251" i="82"/>
  <c r="BJ250" i="82"/>
  <c r="BI250" i="82"/>
  <c r="BA250" i="82"/>
  <c r="AS250" i="82"/>
  <c r="BJ249" i="82"/>
  <c r="BA249" i="82"/>
  <c r="AS249" i="82"/>
  <c r="BI248" i="82"/>
  <c r="BA248" i="82"/>
  <c r="AS248" i="82"/>
  <c r="BJ247" i="82"/>
  <c r="BA247" i="82"/>
  <c r="AS247" i="82"/>
  <c r="BA246" i="82"/>
  <c r="AS246" i="82"/>
  <c r="BJ245" i="82"/>
  <c r="BI245" i="82"/>
  <c r="BA245" i="82"/>
  <c r="AS245" i="82"/>
  <c r="BI244" i="82"/>
  <c r="BA244" i="82"/>
  <c r="AS244" i="82"/>
  <c r="BJ243" i="82"/>
  <c r="BA243" i="82"/>
  <c r="AS243" i="82"/>
  <c r="BJ242" i="82"/>
  <c r="BI242" i="82"/>
  <c r="BA242" i="82"/>
  <c r="AS242" i="82"/>
  <c r="BA241" i="82"/>
  <c r="AS241" i="82"/>
  <c r="BA240" i="82"/>
  <c r="AS240" i="82"/>
  <c r="BJ239" i="82"/>
  <c r="BI239" i="82"/>
  <c r="BA239" i="82"/>
  <c r="AS239" i="82"/>
  <c r="BI238" i="82"/>
  <c r="BA238" i="82"/>
  <c r="AS238" i="82"/>
  <c r="BJ237" i="82"/>
  <c r="BA237" i="82"/>
  <c r="AS237" i="82"/>
  <c r="BI236" i="82"/>
  <c r="BA236" i="82"/>
  <c r="AS236" i="82"/>
  <c r="BJ235" i="82"/>
  <c r="BA235" i="82"/>
  <c r="AS235" i="82"/>
  <c r="BA234" i="82"/>
  <c r="AS234" i="82"/>
  <c r="BI233" i="82"/>
  <c r="BA233" i="82"/>
  <c r="AS233" i="82"/>
  <c r="BJ232" i="82"/>
  <c r="BI232" i="82"/>
  <c r="BA232" i="82"/>
  <c r="AS232" i="82"/>
  <c r="BJ231" i="82"/>
  <c r="BI231" i="82"/>
  <c r="BA231" i="82"/>
  <c r="AS231" i="82"/>
  <c r="BJ230" i="82"/>
  <c r="BI230" i="82"/>
  <c r="BA230" i="82"/>
  <c r="AS230" i="82"/>
  <c r="BA229" i="82"/>
  <c r="AS229" i="82"/>
  <c r="BI228" i="82"/>
  <c r="BA228" i="82"/>
  <c r="AS228" i="82"/>
  <c r="J219" i="82"/>
  <c r="BI227" i="82"/>
  <c r="BA227" i="82"/>
  <c r="AS227" i="82"/>
  <c r="BI226" i="82"/>
  <c r="BA226" i="82"/>
  <c r="AS226" i="82"/>
  <c r="BI225" i="82"/>
  <c r="BA225" i="82"/>
  <c r="AS225" i="82"/>
  <c r="BI224" i="82"/>
  <c r="BA224" i="82"/>
  <c r="AS224" i="82"/>
  <c r="BI223" i="82"/>
  <c r="BA223" i="82"/>
  <c r="AS223" i="82"/>
  <c r="BJ222" i="82"/>
  <c r="BI222" i="82"/>
  <c r="BA222" i="82"/>
  <c r="AS222" i="82"/>
  <c r="BI221" i="82"/>
  <c r="BA221" i="82"/>
  <c r="AS221" i="82"/>
  <c r="BJ220" i="82"/>
  <c r="BA220" i="82"/>
  <c r="AS220" i="82"/>
  <c r="BJ219" i="82"/>
  <c r="BI219" i="82"/>
  <c r="BA219" i="82"/>
  <c r="AS219" i="82"/>
  <c r="BA218" i="82"/>
  <c r="AS218" i="82"/>
  <c r="BA217" i="82"/>
  <c r="AS217" i="82"/>
  <c r="BJ216" i="82"/>
  <c r="BI216" i="82"/>
  <c r="BA216" i="82"/>
  <c r="AS216" i="82"/>
  <c r="BI215" i="82"/>
  <c r="BA215" i="82"/>
  <c r="AS215" i="82"/>
  <c r="BJ214" i="82"/>
  <c r="BA214" i="82"/>
  <c r="AS214" i="82"/>
  <c r="BI213" i="82"/>
  <c r="BA213" i="82"/>
  <c r="AS213" i="82"/>
  <c r="BJ212" i="82"/>
  <c r="BA212" i="82"/>
  <c r="AS212" i="82"/>
  <c r="BJ211" i="82"/>
  <c r="BA211" i="82"/>
  <c r="AS211" i="82"/>
  <c r="BI210" i="82"/>
  <c r="BA210" i="82"/>
  <c r="AS210" i="82"/>
  <c r="BJ209" i="82"/>
  <c r="BI209" i="82"/>
  <c r="BA209" i="82"/>
  <c r="AS209" i="82"/>
  <c r="BJ208" i="82"/>
  <c r="BI208" i="82"/>
  <c r="BA208" i="82"/>
  <c r="AS208" i="82"/>
  <c r="BI207" i="82"/>
  <c r="BA207" i="82"/>
  <c r="AS207" i="82"/>
  <c r="BJ206" i="82"/>
  <c r="BA206" i="82"/>
  <c r="AS206" i="82"/>
  <c r="BA205" i="82"/>
  <c r="AS205" i="82"/>
  <c r="BI204" i="82"/>
  <c r="BA204" i="82"/>
  <c r="AS204" i="82"/>
  <c r="BI203" i="82"/>
  <c r="BA203" i="82"/>
  <c r="AS203" i="82"/>
  <c r="BJ202" i="82"/>
  <c r="BI202" i="82"/>
  <c r="BA202" i="82"/>
  <c r="AS202" i="82"/>
  <c r="BI201" i="82"/>
  <c r="BA201" i="82"/>
  <c r="AS201" i="82"/>
  <c r="BI200" i="82"/>
  <c r="BA200" i="82"/>
  <c r="AS200" i="82"/>
  <c r="BA199" i="82"/>
  <c r="AS199" i="82"/>
  <c r="BJ198" i="82"/>
  <c r="BI198" i="82"/>
  <c r="BA198" i="82"/>
  <c r="AS198" i="82"/>
  <c r="BI197" i="82"/>
  <c r="BA197" i="82"/>
  <c r="AS197" i="82"/>
  <c r="BJ196" i="82"/>
  <c r="BI196" i="82"/>
  <c r="BA196" i="82"/>
  <c r="AS196" i="82"/>
  <c r="BI195" i="82"/>
  <c r="BA195" i="82"/>
  <c r="AS195" i="82"/>
  <c r="BJ194" i="82"/>
  <c r="BA194" i="82"/>
  <c r="AS194" i="82"/>
  <c r="BJ193" i="82"/>
  <c r="BI193" i="82"/>
  <c r="BA193" i="82"/>
  <c r="AS193" i="82"/>
  <c r="BI192" i="82"/>
  <c r="BA192" i="82"/>
  <c r="AS192" i="82"/>
  <c r="BJ191" i="82"/>
  <c r="BI191" i="82"/>
  <c r="BA191" i="82"/>
  <c r="AS191" i="82"/>
  <c r="BJ190" i="82"/>
  <c r="BA190" i="82"/>
  <c r="AS190" i="82"/>
  <c r="BJ189" i="82"/>
  <c r="BI189" i="82"/>
  <c r="BA189" i="82"/>
  <c r="AS189" i="82"/>
  <c r="BI188" i="82"/>
  <c r="BA188" i="82"/>
  <c r="AS188" i="82"/>
  <c r="BJ187" i="82"/>
  <c r="BI187" i="82"/>
  <c r="BA187" i="82"/>
  <c r="AS187" i="82"/>
  <c r="BJ186" i="82"/>
  <c r="BI186" i="82"/>
  <c r="BA186" i="82"/>
  <c r="AS186" i="82"/>
  <c r="BI185" i="82"/>
  <c r="BA185" i="82"/>
  <c r="AS185" i="82"/>
  <c r="BJ184" i="82"/>
  <c r="BI184" i="82"/>
  <c r="BA184" i="82"/>
  <c r="AS184" i="82"/>
  <c r="BI183" i="82"/>
  <c r="BA183" i="82"/>
  <c r="AS183" i="82"/>
  <c r="BJ182" i="82"/>
  <c r="BI182" i="82"/>
  <c r="BA182" i="82"/>
  <c r="AS182" i="82"/>
  <c r="BI181" i="82"/>
  <c r="BA181" i="82"/>
  <c r="AS181" i="82"/>
  <c r="BJ180" i="82"/>
  <c r="BI180" i="82"/>
  <c r="BA180" i="82"/>
  <c r="AS180" i="82"/>
  <c r="BI179" i="82"/>
  <c r="BA179" i="82"/>
  <c r="AS179" i="82"/>
  <c r="BI178" i="82"/>
  <c r="BA178" i="82"/>
  <c r="AS178" i="82"/>
  <c r="BI177" i="82"/>
  <c r="BA177" i="82"/>
  <c r="AS177" i="82"/>
  <c r="BI176" i="82"/>
  <c r="BA176" i="82"/>
  <c r="AS176" i="82"/>
  <c r="BI175" i="82"/>
  <c r="BA175" i="82"/>
  <c r="AS175" i="82"/>
  <c r="BJ174" i="82"/>
  <c r="BI174" i="82"/>
  <c r="BA174" i="82"/>
  <c r="AS174" i="82"/>
  <c r="BI173" i="82"/>
  <c r="BA173" i="82"/>
  <c r="AS173" i="82"/>
  <c r="BA172" i="82"/>
  <c r="AS172" i="82"/>
  <c r="BI171" i="82"/>
  <c r="BA171" i="82"/>
  <c r="AS171" i="82"/>
  <c r="BJ170" i="82"/>
  <c r="BI170" i="82"/>
  <c r="BA170" i="82"/>
  <c r="AS170" i="82"/>
  <c r="BI169" i="82"/>
  <c r="BA169" i="82"/>
  <c r="AS169" i="82"/>
  <c r="BJ168" i="82"/>
  <c r="BA168" i="82"/>
  <c r="AS168" i="82"/>
  <c r="BI167" i="82"/>
  <c r="BA167" i="82"/>
  <c r="AS167" i="82"/>
  <c r="BA166" i="82"/>
  <c r="AS166" i="82"/>
  <c r="BA165" i="82"/>
  <c r="AS165" i="82"/>
  <c r="BI164" i="82"/>
  <c r="BA164" i="82"/>
  <c r="AS164" i="82"/>
  <c r="BJ163" i="82"/>
  <c r="BI163" i="82"/>
  <c r="BA163" i="82"/>
  <c r="AS163" i="82"/>
  <c r="BJ162" i="82"/>
  <c r="BI162" i="82"/>
  <c r="BA162" i="82"/>
  <c r="AS162" i="82"/>
  <c r="BI161" i="82"/>
  <c r="BA161" i="82"/>
  <c r="AS161" i="82"/>
  <c r="BA160" i="82"/>
  <c r="AS160" i="82"/>
  <c r="BI159" i="82"/>
  <c r="BA159" i="82"/>
  <c r="AS159" i="82"/>
  <c r="BJ158" i="82"/>
  <c r="BI158" i="82"/>
  <c r="BA158" i="82"/>
  <c r="AS158" i="82"/>
  <c r="BI157" i="82"/>
  <c r="BA157" i="82"/>
  <c r="AS157" i="82"/>
  <c r="BJ156" i="82"/>
  <c r="BI156" i="82"/>
  <c r="BA156" i="82"/>
  <c r="AS156" i="82"/>
  <c r="BI155" i="82"/>
  <c r="BA155" i="82"/>
  <c r="AS155" i="82"/>
  <c r="BI154" i="82"/>
  <c r="BA154" i="82"/>
  <c r="AS154" i="82"/>
  <c r="J148" i="82"/>
  <c r="BA153" i="82"/>
  <c r="AS153" i="82"/>
  <c r="BI152" i="82"/>
  <c r="BA152" i="82"/>
  <c r="AS152" i="82"/>
  <c r="BA151" i="82"/>
  <c r="AS151" i="82"/>
  <c r="BI150" i="82"/>
  <c r="BA150" i="82"/>
  <c r="AS150" i="82"/>
  <c r="BI149" i="82"/>
  <c r="BA149" i="82"/>
  <c r="AS149" i="82"/>
  <c r="BJ148" i="82"/>
  <c r="BI148" i="82"/>
  <c r="BA148" i="82"/>
  <c r="AS148" i="82"/>
  <c r="BJ147" i="82"/>
  <c r="BI147" i="82"/>
  <c r="BA147" i="82"/>
  <c r="AS147" i="82"/>
  <c r="BI146" i="82"/>
  <c r="BA146" i="82"/>
  <c r="AS146" i="82"/>
  <c r="BJ145" i="82"/>
  <c r="BI145" i="82"/>
  <c r="BA145" i="82"/>
  <c r="AS145" i="82"/>
  <c r="BI144" i="82"/>
  <c r="BA144" i="82"/>
  <c r="AS144" i="82"/>
  <c r="BJ143" i="82"/>
  <c r="BI143" i="82"/>
  <c r="BA143" i="82"/>
  <c r="AS143" i="82"/>
  <c r="BI142" i="82"/>
  <c r="BA142" i="82"/>
  <c r="AS142" i="82"/>
  <c r="BI141" i="82"/>
  <c r="BA141" i="82"/>
  <c r="AS141" i="82"/>
  <c r="BI140" i="82"/>
  <c r="BA140" i="82"/>
  <c r="AS140" i="82"/>
  <c r="BJ139" i="82"/>
  <c r="BI139" i="82"/>
  <c r="BA139" i="82"/>
  <c r="AS139" i="82"/>
  <c r="BI138" i="82"/>
  <c r="BA138" i="82"/>
  <c r="AS138" i="82"/>
  <c r="BI137" i="82"/>
  <c r="BA137" i="82"/>
  <c r="AS137" i="82"/>
  <c r="BJ136" i="82"/>
  <c r="BI136" i="82"/>
  <c r="BA136" i="82"/>
  <c r="AS136" i="82"/>
  <c r="BJ135" i="82"/>
  <c r="BI135" i="82"/>
  <c r="BA135" i="82"/>
  <c r="AS135" i="82"/>
  <c r="BI134" i="82"/>
  <c r="BA134" i="82"/>
  <c r="AS134" i="82"/>
  <c r="BJ133" i="82"/>
  <c r="BI133" i="82"/>
  <c r="BA133" i="82"/>
  <c r="AS133" i="82"/>
  <c r="BJ132" i="82"/>
  <c r="BI132" i="82"/>
  <c r="BA132" i="82"/>
  <c r="AS132" i="82"/>
  <c r="BJ131" i="82"/>
  <c r="BA131" i="82"/>
  <c r="AS131" i="82"/>
  <c r="BJ130" i="82"/>
  <c r="BA130" i="82"/>
  <c r="AS130" i="82"/>
  <c r="BI129" i="82"/>
  <c r="BA129" i="82"/>
  <c r="AS129" i="82"/>
  <c r="BI128" i="82"/>
  <c r="BA128" i="82"/>
  <c r="AS128" i="82"/>
  <c r="BJ127" i="82"/>
  <c r="BI127" i="82"/>
  <c r="BA127" i="82"/>
  <c r="AS127" i="82"/>
  <c r="BI126" i="82"/>
  <c r="BA126" i="82"/>
  <c r="AS126" i="82"/>
  <c r="BI125" i="82"/>
  <c r="BA125" i="82"/>
  <c r="AS125" i="82"/>
  <c r="BA124" i="82"/>
  <c r="AS124" i="82"/>
  <c r="BJ123" i="82"/>
  <c r="BI123" i="82"/>
  <c r="BA123" i="82"/>
  <c r="AS123" i="82"/>
  <c r="BI122" i="82"/>
  <c r="BA122" i="82"/>
  <c r="AS122" i="82"/>
  <c r="BJ121" i="82"/>
  <c r="BI121" i="82"/>
  <c r="BA121" i="82"/>
  <c r="AS121" i="82"/>
  <c r="BI120" i="82"/>
  <c r="BA120" i="82"/>
  <c r="AS120" i="82"/>
  <c r="BJ119" i="82"/>
  <c r="BI119" i="82"/>
  <c r="BA119" i="82"/>
  <c r="AS119" i="82"/>
  <c r="BA118" i="82"/>
  <c r="AS118" i="82"/>
  <c r="BJ117" i="82"/>
  <c r="BI117" i="82"/>
  <c r="BA117" i="82"/>
  <c r="AS117" i="82"/>
  <c r="BJ116" i="82"/>
  <c r="BI116" i="82"/>
  <c r="BA116" i="82"/>
  <c r="AS116" i="82"/>
  <c r="BJ115" i="82"/>
  <c r="BI115" i="82"/>
  <c r="BA115" i="82"/>
  <c r="AS115" i="82"/>
  <c r="BI114" i="82"/>
  <c r="BA114" i="82"/>
  <c r="AS114" i="82"/>
  <c r="BA113" i="82"/>
  <c r="AS113" i="82"/>
  <c r="BJ112" i="82"/>
  <c r="BA112" i="82"/>
  <c r="AS112" i="82"/>
  <c r="BI111" i="82"/>
  <c r="BA111" i="82"/>
  <c r="AS111" i="82"/>
  <c r="BI110" i="82"/>
  <c r="BA110" i="82"/>
  <c r="AS110" i="82"/>
  <c r="BJ109" i="82"/>
  <c r="BA109" i="82"/>
  <c r="AS109" i="82"/>
  <c r="BI108" i="82"/>
  <c r="BA108" i="82"/>
  <c r="AS108" i="82"/>
  <c r="BI107" i="82"/>
  <c r="BA107" i="82"/>
  <c r="AS107" i="82"/>
  <c r="BA106" i="82"/>
  <c r="AS106" i="82"/>
  <c r="BI105" i="82"/>
  <c r="BA105" i="82"/>
  <c r="AS105" i="82"/>
  <c r="BI104" i="82"/>
  <c r="BA104" i="82"/>
  <c r="AS104" i="82"/>
  <c r="BJ103" i="82"/>
  <c r="BA103" i="82"/>
  <c r="AS103" i="82"/>
  <c r="BI102" i="82"/>
  <c r="BA102" i="82"/>
  <c r="AS102" i="82"/>
  <c r="BI101" i="82"/>
  <c r="BA101" i="82"/>
  <c r="AS101" i="82"/>
  <c r="BJ100" i="82"/>
  <c r="BA100" i="82"/>
  <c r="AS100" i="82"/>
  <c r="BJ99" i="82"/>
  <c r="BI99" i="82"/>
  <c r="BA99" i="82"/>
  <c r="AS99" i="82"/>
  <c r="BJ98" i="82"/>
  <c r="BI98" i="82"/>
  <c r="BA98" i="82"/>
  <c r="AS98" i="82"/>
  <c r="BJ97" i="82"/>
  <c r="BA97" i="82"/>
  <c r="AS97" i="82"/>
  <c r="BI96" i="82"/>
  <c r="BA96" i="82"/>
  <c r="AS96" i="82"/>
  <c r="BA95" i="82"/>
  <c r="AS95" i="82"/>
  <c r="BJ94" i="82"/>
  <c r="BA94" i="82"/>
  <c r="AS94" i="82"/>
  <c r="BI93" i="82"/>
  <c r="BA93" i="82"/>
  <c r="AS93" i="82"/>
  <c r="BJ92" i="82"/>
  <c r="BI92" i="82"/>
  <c r="BA92" i="82"/>
  <c r="AS92" i="82"/>
  <c r="BJ91" i="82"/>
  <c r="BI91" i="82"/>
  <c r="BA91" i="82"/>
  <c r="AS91" i="82"/>
  <c r="BI90" i="82"/>
  <c r="BA90" i="82"/>
  <c r="AS90" i="82"/>
  <c r="BI89" i="82"/>
  <c r="BA89" i="82"/>
  <c r="AS89" i="82"/>
  <c r="BA88" i="82"/>
  <c r="AS88" i="82"/>
  <c r="BJ87" i="82"/>
  <c r="BI87" i="82"/>
  <c r="BA87" i="82"/>
  <c r="AS87" i="82"/>
  <c r="BJ86" i="82"/>
  <c r="BI86" i="82"/>
  <c r="BA86" i="82"/>
  <c r="AS86" i="82"/>
  <c r="BJ85" i="82"/>
  <c r="BI85" i="82"/>
  <c r="BA85" i="82"/>
  <c r="AS85" i="82"/>
  <c r="BI84" i="82"/>
  <c r="BA84" i="82"/>
  <c r="AS84" i="82"/>
  <c r="BI83" i="82"/>
  <c r="BA83" i="82"/>
  <c r="AS83" i="82"/>
  <c r="BA82" i="82"/>
  <c r="AS82" i="82"/>
  <c r="BI81" i="82"/>
  <c r="BA81" i="82"/>
  <c r="AS81" i="82"/>
  <c r="BI80" i="82"/>
  <c r="BA80" i="82"/>
  <c r="AS80" i="82"/>
  <c r="J77" i="82"/>
  <c r="BI79" i="82"/>
  <c r="BA79" i="82"/>
  <c r="AS79" i="82"/>
  <c r="BJ78" i="82"/>
  <c r="BA78" i="82"/>
  <c r="AS78" i="82"/>
  <c r="BA77" i="82"/>
  <c r="AS77" i="82"/>
  <c r="BJ76" i="82"/>
  <c r="BA76" i="82"/>
  <c r="AS76" i="82"/>
  <c r="BA75" i="82"/>
  <c r="AS75" i="82"/>
  <c r="BJ74" i="82"/>
  <c r="BI74" i="82"/>
  <c r="BA74" i="82"/>
  <c r="AS74" i="82"/>
  <c r="BJ73" i="82"/>
  <c r="BI73" i="82"/>
  <c r="BA73" i="82"/>
  <c r="AS73" i="82"/>
  <c r="BJ72" i="82"/>
  <c r="BI72" i="82"/>
  <c r="BA72" i="82"/>
  <c r="AS72" i="82"/>
  <c r="BJ71" i="82"/>
  <c r="BI71" i="82"/>
  <c r="BA71" i="82"/>
  <c r="AS71" i="82"/>
  <c r="BJ70" i="82"/>
  <c r="BI70" i="82"/>
  <c r="BA70" i="82"/>
  <c r="AS70" i="82"/>
  <c r="BI69" i="82"/>
  <c r="BA69" i="82"/>
  <c r="AS69" i="82"/>
  <c r="BJ68" i="82"/>
  <c r="BI68" i="82"/>
  <c r="BA68" i="82"/>
  <c r="AS68" i="82"/>
  <c r="BI67" i="82"/>
  <c r="BA67" i="82"/>
  <c r="AS67" i="82"/>
  <c r="BJ66" i="82"/>
  <c r="BI66" i="82"/>
  <c r="BA66" i="82"/>
  <c r="AS66" i="82"/>
  <c r="BJ65" i="82"/>
  <c r="BI65" i="82"/>
  <c r="BA65" i="82"/>
  <c r="AS65" i="82"/>
  <c r="BJ64" i="82"/>
  <c r="BI64" i="82"/>
  <c r="BA64" i="82"/>
  <c r="AS64" i="82"/>
  <c r="BJ63" i="82"/>
  <c r="BI63" i="82"/>
  <c r="BA63" i="82"/>
  <c r="AS63" i="82"/>
  <c r="BJ62" i="82"/>
  <c r="BI62" i="82"/>
  <c r="BA62" i="82"/>
  <c r="AS62" i="82"/>
  <c r="BJ61" i="82"/>
  <c r="BI61" i="82"/>
  <c r="BA61" i="82"/>
  <c r="AS61" i="82"/>
  <c r="BJ60" i="82"/>
  <c r="BI60" i="82"/>
  <c r="BA60" i="82"/>
  <c r="AS60" i="82"/>
  <c r="BJ59" i="82"/>
  <c r="BI59" i="82"/>
  <c r="BA59" i="82"/>
  <c r="AS59" i="82"/>
  <c r="BJ58" i="82"/>
  <c r="BI58" i="82"/>
  <c r="BA58" i="82"/>
  <c r="AS58" i="82"/>
  <c r="BA57" i="82"/>
  <c r="AS57" i="82"/>
  <c r="BJ56" i="82"/>
  <c r="BI56" i="82"/>
  <c r="BA56" i="82"/>
  <c r="AS56" i="82"/>
  <c r="BJ55" i="82"/>
  <c r="BI55" i="82"/>
  <c r="BA55" i="82"/>
  <c r="AS55" i="82"/>
  <c r="BJ54" i="82"/>
  <c r="BI54" i="82"/>
  <c r="BA54" i="82"/>
  <c r="AS54" i="82"/>
  <c r="BI53" i="82"/>
  <c r="BA53" i="82"/>
  <c r="AS53" i="82"/>
  <c r="BI52" i="82"/>
  <c r="BA52" i="82"/>
  <c r="AS52" i="82"/>
  <c r="BJ51" i="82"/>
  <c r="BA51" i="82"/>
  <c r="AS51" i="82"/>
  <c r="BJ50" i="82"/>
  <c r="BA50" i="82"/>
  <c r="AS50" i="82"/>
  <c r="BJ49" i="82"/>
  <c r="BA49" i="82"/>
  <c r="AS49" i="82"/>
  <c r="BJ48" i="82"/>
  <c r="BA48" i="82"/>
  <c r="AS48" i="82"/>
  <c r="BJ47" i="82"/>
  <c r="BA47" i="82"/>
  <c r="AS47" i="82"/>
  <c r="BA46" i="82"/>
  <c r="AS46" i="82"/>
  <c r="BJ45" i="82"/>
  <c r="BA45" i="82"/>
  <c r="AS45" i="82"/>
  <c r="BJ44" i="82"/>
  <c r="BA44" i="82"/>
  <c r="AS44" i="82"/>
  <c r="BJ43" i="82"/>
  <c r="BA43" i="82"/>
  <c r="AS43" i="82"/>
  <c r="BJ42" i="82"/>
  <c r="BA42" i="82"/>
  <c r="AS42" i="82"/>
  <c r="BA41" i="82"/>
  <c r="AS41" i="82"/>
  <c r="BA40" i="82"/>
  <c r="AS40" i="82"/>
  <c r="BA39" i="82"/>
  <c r="AS39" i="82"/>
  <c r="BA38" i="82"/>
  <c r="AS38" i="82"/>
  <c r="BA37" i="82"/>
  <c r="AS37" i="82"/>
  <c r="BA36" i="82"/>
  <c r="AS36" i="82"/>
  <c r="BA35" i="82"/>
  <c r="AS35" i="82"/>
  <c r="BA34" i="82"/>
  <c r="AS34" i="82"/>
  <c r="BA33" i="82"/>
  <c r="AS33" i="82"/>
  <c r="BA32" i="82"/>
  <c r="AS32" i="82"/>
  <c r="BA31" i="82"/>
  <c r="AS31" i="82"/>
  <c r="BA30" i="82"/>
  <c r="AS30" i="82"/>
  <c r="BA29" i="82"/>
  <c r="AS29" i="82"/>
  <c r="BA28" i="82"/>
  <c r="AS28" i="82"/>
  <c r="BA27" i="82"/>
  <c r="AS27" i="82"/>
  <c r="BA26" i="82"/>
  <c r="AS26" i="82"/>
  <c r="BA25" i="82"/>
  <c r="AS25" i="82"/>
  <c r="BA24" i="82"/>
  <c r="AS24" i="82"/>
  <c r="BA23" i="82"/>
  <c r="AS23" i="82"/>
  <c r="BA22" i="82"/>
  <c r="BA21" i="82"/>
  <c r="BA20" i="82"/>
  <c r="BA19" i="82"/>
  <c r="BA18" i="82"/>
  <c r="BA17" i="82"/>
  <c r="BA16" i="82"/>
  <c r="BA15" i="82"/>
  <c r="BA14" i="82"/>
  <c r="BA13" i="82"/>
  <c r="BA12" i="82"/>
  <c r="AD72" i="82"/>
  <c r="AD143" i="82" s="1"/>
  <c r="AD214" i="82" s="1"/>
  <c r="AD285" i="82" s="1"/>
  <c r="AD356" i="82" s="1"/>
  <c r="AD427" i="82" s="1"/>
  <c r="AD498" i="82" s="1"/>
  <c r="AD569" i="82" s="1"/>
  <c r="AD640" i="82" s="1"/>
  <c r="AD711" i="82" s="1"/>
  <c r="AD782" i="82" s="1"/>
  <c r="AD853" i="82" s="1"/>
  <c r="B68" i="76" l="1"/>
  <c r="AT2" i="82"/>
  <c r="AT6" i="82"/>
  <c r="AT4" i="82"/>
  <c r="AT5" i="82"/>
  <c r="AT3" i="82"/>
  <c r="B915" i="82"/>
  <c r="B74" i="76" s="1"/>
  <c r="N52" i="82"/>
  <c r="BL54" i="82"/>
  <c r="K59" i="82"/>
  <c r="BK61" i="82"/>
  <c r="K65" i="82"/>
  <c r="BK67" i="82"/>
  <c r="K89" i="82"/>
  <c r="BK79" i="82"/>
  <c r="H44" i="82"/>
  <c r="BJ46" i="82"/>
  <c r="K66" i="82"/>
  <c r="BK68" i="82"/>
  <c r="H67" i="82"/>
  <c r="BJ69" i="82"/>
  <c r="Q82" i="82"/>
  <c r="K84" i="82"/>
  <c r="BK74" i="82"/>
  <c r="E86" i="82"/>
  <c r="BI76" i="82"/>
  <c r="N89" i="82"/>
  <c r="BL79" i="82"/>
  <c r="K95" i="82"/>
  <c r="BK85" i="82"/>
  <c r="N100" i="82"/>
  <c r="BL90" i="82"/>
  <c r="Q105" i="82"/>
  <c r="Q111" i="82"/>
  <c r="N118" i="82"/>
  <c r="BL108" i="82"/>
  <c r="H120" i="82"/>
  <c r="BJ110" i="82"/>
  <c r="K131" i="82"/>
  <c r="BK121" i="82"/>
  <c r="K40" i="82"/>
  <c r="BK42" i="82"/>
  <c r="K41" i="82"/>
  <c r="BK43" i="82"/>
  <c r="K42" i="82"/>
  <c r="BK44" i="82"/>
  <c r="K43" i="82"/>
  <c r="BK45" i="82"/>
  <c r="K44" i="82"/>
  <c r="BK46" i="82"/>
  <c r="K45" i="82"/>
  <c r="BK47" i="82"/>
  <c r="K46" i="82"/>
  <c r="BK48" i="82"/>
  <c r="K47" i="82"/>
  <c r="BK49" i="82"/>
  <c r="K48" i="82"/>
  <c r="BK50" i="82"/>
  <c r="K49" i="82"/>
  <c r="BK51" i="82"/>
  <c r="H50" i="82"/>
  <c r="BJ52" i="82"/>
  <c r="Q53" i="82"/>
  <c r="N54" i="82"/>
  <c r="BL56" i="82"/>
  <c r="K55" i="82"/>
  <c r="BK57" i="82"/>
  <c r="N60" i="82"/>
  <c r="BL62" i="82"/>
  <c r="K61" i="82"/>
  <c r="BK63" i="82"/>
  <c r="N66" i="82"/>
  <c r="BL68" i="82"/>
  <c r="K67" i="82"/>
  <c r="BK69" i="82"/>
  <c r="N84" i="82"/>
  <c r="BL74" i="82"/>
  <c r="BM74" i="82" s="1"/>
  <c r="W84" i="82" s="1"/>
  <c r="K85" i="82"/>
  <c r="BK75" i="82"/>
  <c r="E87" i="82"/>
  <c r="BI77" i="82"/>
  <c r="K90" i="82"/>
  <c r="BK80" i="82"/>
  <c r="H91" i="82"/>
  <c r="BJ81" i="82"/>
  <c r="E92" i="82"/>
  <c r="BI82" i="82"/>
  <c r="Q94" i="82"/>
  <c r="N95" i="82"/>
  <c r="BL85" i="82"/>
  <c r="K96" i="82"/>
  <c r="BK86" i="82"/>
  <c r="E98" i="82"/>
  <c r="BI88" i="82"/>
  <c r="Q100" i="82"/>
  <c r="N101" i="82"/>
  <c r="BL91" i="82"/>
  <c r="K102" i="82"/>
  <c r="BK92" i="82"/>
  <c r="H103" i="82"/>
  <c r="BJ93" i="82"/>
  <c r="E104" i="82"/>
  <c r="BI94" i="82"/>
  <c r="Q106" i="82"/>
  <c r="N107" i="82"/>
  <c r="BL97" i="82"/>
  <c r="K108" i="82"/>
  <c r="BK98" i="82"/>
  <c r="E110" i="82"/>
  <c r="BI100" i="82"/>
  <c r="Q112" i="82"/>
  <c r="N113" i="82"/>
  <c r="BL103" i="82"/>
  <c r="K114" i="82"/>
  <c r="BK104" i="82"/>
  <c r="H115" i="82"/>
  <c r="BJ105" i="82"/>
  <c r="E116" i="82"/>
  <c r="BI106" i="82"/>
  <c r="N119" i="82"/>
  <c r="BL109" i="82"/>
  <c r="K120" i="82"/>
  <c r="BK110" i="82"/>
  <c r="H121" i="82"/>
  <c r="BJ111" i="82"/>
  <c r="E122" i="82"/>
  <c r="BI112" i="82"/>
  <c r="N125" i="82"/>
  <c r="BL115" i="82"/>
  <c r="K126" i="82"/>
  <c r="BK116" i="82"/>
  <c r="E128" i="82"/>
  <c r="BI118" i="82"/>
  <c r="Q130" i="82"/>
  <c r="N131" i="82"/>
  <c r="BL121" i="82"/>
  <c r="BM121" i="82" s="1"/>
  <c r="W131" i="82" s="1"/>
  <c r="K132" i="82"/>
  <c r="BK122" i="82"/>
  <c r="E134" i="82"/>
  <c r="BI124" i="82"/>
  <c r="N137" i="82"/>
  <c r="BL127" i="82"/>
  <c r="K138" i="82"/>
  <c r="BK128" i="82"/>
  <c r="H139" i="82"/>
  <c r="BJ129" i="82"/>
  <c r="E140" i="82"/>
  <c r="BI130" i="82"/>
  <c r="N154" i="82"/>
  <c r="BL133" i="82"/>
  <c r="K155" i="82"/>
  <c r="BK134" i="82"/>
  <c r="Q159" i="82"/>
  <c r="N160" i="82"/>
  <c r="BL139" i="82"/>
  <c r="K161" i="82"/>
  <c r="BK140" i="82"/>
  <c r="H162" i="82"/>
  <c r="BJ141" i="82"/>
  <c r="Q165" i="82"/>
  <c r="N166" i="82"/>
  <c r="BL145" i="82"/>
  <c r="K167" i="82"/>
  <c r="BK146" i="82"/>
  <c r="N172" i="82"/>
  <c r="BL151" i="82"/>
  <c r="K173" i="82"/>
  <c r="BK152" i="82"/>
  <c r="H174" i="82"/>
  <c r="BJ153" i="82"/>
  <c r="Q176" i="82"/>
  <c r="N177" i="82"/>
  <c r="BL156" i="82"/>
  <c r="K178" i="82"/>
  <c r="BK157" i="82"/>
  <c r="Q182" i="82"/>
  <c r="N183" i="82"/>
  <c r="BL162" i="82"/>
  <c r="K184" i="82"/>
  <c r="BK163" i="82"/>
  <c r="H185" i="82"/>
  <c r="BJ164" i="82"/>
  <c r="E186" i="82"/>
  <c r="BI165" i="82"/>
  <c r="Q188" i="82"/>
  <c r="N189" i="82"/>
  <c r="BL168" i="82"/>
  <c r="K190" i="82"/>
  <c r="BK169" i="82"/>
  <c r="Q194" i="82"/>
  <c r="N195" i="82"/>
  <c r="BL174" i="82"/>
  <c r="K196" i="82"/>
  <c r="BK175" i="82"/>
  <c r="H197" i="82"/>
  <c r="BJ176" i="82"/>
  <c r="N201" i="82"/>
  <c r="BL180" i="82"/>
  <c r="K202" i="82"/>
  <c r="BK181" i="82"/>
  <c r="N207" i="82"/>
  <c r="BL186" i="82"/>
  <c r="K208" i="82"/>
  <c r="BK187" i="82"/>
  <c r="H209" i="82"/>
  <c r="BJ188" i="82"/>
  <c r="Q212" i="82"/>
  <c r="N224" i="82"/>
  <c r="BL192" i="82"/>
  <c r="K225" i="82"/>
  <c r="BK193" i="82"/>
  <c r="N230" i="82"/>
  <c r="BL198" i="82"/>
  <c r="K231" i="82"/>
  <c r="BK199" i="82"/>
  <c r="H232" i="82"/>
  <c r="BJ200" i="82"/>
  <c r="N236" i="82"/>
  <c r="BL204" i="82"/>
  <c r="K237" i="82"/>
  <c r="BK205" i="82"/>
  <c r="Q241" i="82"/>
  <c r="N242" i="82"/>
  <c r="BL210" i="82"/>
  <c r="K243" i="82"/>
  <c r="BK211" i="82"/>
  <c r="Q247" i="82"/>
  <c r="N248" i="82"/>
  <c r="BL216" i="82"/>
  <c r="K249" i="82"/>
  <c r="BK217" i="82"/>
  <c r="H250" i="82"/>
  <c r="BJ218" i="82"/>
  <c r="Q253" i="82"/>
  <c r="N254" i="82"/>
  <c r="BL222" i="82"/>
  <c r="K255" i="82"/>
  <c r="BK223" i="82"/>
  <c r="H256" i="82"/>
  <c r="BJ224" i="82"/>
  <c r="K260" i="82"/>
  <c r="BK228" i="82"/>
  <c r="H261" i="82"/>
  <c r="BJ229" i="82"/>
  <c r="Q264" i="82"/>
  <c r="N265" i="82"/>
  <c r="BL233" i="82"/>
  <c r="K266" i="82"/>
  <c r="BK234" i="82"/>
  <c r="N271" i="82"/>
  <c r="BL239" i="82"/>
  <c r="K272" i="82"/>
  <c r="BK240" i="82"/>
  <c r="H273" i="82"/>
  <c r="BJ241" i="82"/>
  <c r="Q276" i="82"/>
  <c r="N277" i="82"/>
  <c r="BL245" i="82"/>
  <c r="K278" i="82"/>
  <c r="BK246" i="82"/>
  <c r="Q282" i="82"/>
  <c r="N283" i="82"/>
  <c r="BL251" i="82"/>
  <c r="K295" i="82"/>
  <c r="BK252" i="82"/>
  <c r="N300" i="82"/>
  <c r="BL257" i="82"/>
  <c r="K301" i="82"/>
  <c r="BK258" i="82"/>
  <c r="H302" i="82"/>
  <c r="BJ259" i="82"/>
  <c r="Q305" i="82"/>
  <c r="N306" i="82"/>
  <c r="BL263" i="82"/>
  <c r="K307" i="82"/>
  <c r="BK264" i="82"/>
  <c r="H308" i="82"/>
  <c r="BJ265" i="82"/>
  <c r="Q311" i="82"/>
  <c r="N312" i="82"/>
  <c r="BL269" i="82"/>
  <c r="K313" i="82"/>
  <c r="BK270" i="82"/>
  <c r="H314" i="82"/>
  <c r="BJ271" i="82"/>
  <c r="N318" i="82"/>
  <c r="BL275" i="82"/>
  <c r="K319" i="82"/>
  <c r="BK276" i="82"/>
  <c r="E321" i="82"/>
  <c r="BI278" i="82"/>
  <c r="N324" i="82"/>
  <c r="BL281" i="82"/>
  <c r="K325" i="82"/>
  <c r="BK282" i="82"/>
  <c r="H326" i="82"/>
  <c r="BJ283" i="82"/>
  <c r="E327" i="82"/>
  <c r="BI284" i="82"/>
  <c r="N330" i="82"/>
  <c r="BL287" i="82"/>
  <c r="K331" i="82"/>
  <c r="BK288" i="82"/>
  <c r="H332" i="82"/>
  <c r="BJ289" i="82"/>
  <c r="N336" i="82"/>
  <c r="BL293" i="82"/>
  <c r="K337" i="82"/>
  <c r="BK294" i="82"/>
  <c r="K53" i="82"/>
  <c r="BK55" i="82"/>
  <c r="Q52" i="82"/>
  <c r="N43" i="82"/>
  <c r="BL45" i="82"/>
  <c r="N47" i="82"/>
  <c r="BL49" i="82"/>
  <c r="N49" i="82"/>
  <c r="BL51" i="82"/>
  <c r="Q54" i="82"/>
  <c r="N55" i="82"/>
  <c r="BL57" i="82"/>
  <c r="K56" i="82"/>
  <c r="BK58" i="82"/>
  <c r="Q60" i="82"/>
  <c r="N61" i="82"/>
  <c r="BL63" i="82"/>
  <c r="K62" i="82"/>
  <c r="BK64" i="82"/>
  <c r="BM68" i="82"/>
  <c r="W66" i="82" s="1"/>
  <c r="N67" i="82"/>
  <c r="BL69" i="82"/>
  <c r="K68" i="82"/>
  <c r="BK70" i="82"/>
  <c r="Q84" i="82"/>
  <c r="N85" i="82"/>
  <c r="BL75" i="82"/>
  <c r="K86" i="82"/>
  <c r="BK76" i="82"/>
  <c r="H87" i="82"/>
  <c r="BJ77" i="82"/>
  <c r="E88" i="82"/>
  <c r="BI78" i="82"/>
  <c r="N90" i="82"/>
  <c r="BL80" i="82"/>
  <c r="K91" i="82"/>
  <c r="BK81" i="82"/>
  <c r="H92" i="82"/>
  <c r="BJ82" i="82"/>
  <c r="Q95" i="82"/>
  <c r="N96" i="82"/>
  <c r="BL86" i="82"/>
  <c r="K97" i="82"/>
  <c r="BK87" i="82"/>
  <c r="H98" i="82"/>
  <c r="BJ88" i="82"/>
  <c r="Q101" i="82"/>
  <c r="N102" i="82"/>
  <c r="BL92" i="82"/>
  <c r="BM92" i="82" s="1"/>
  <c r="W102" i="82" s="1"/>
  <c r="K103" i="82"/>
  <c r="BK93" i="82"/>
  <c r="E105" i="82"/>
  <c r="BI95" i="82"/>
  <c r="Q107" i="82"/>
  <c r="N108" i="82"/>
  <c r="BL98" i="82"/>
  <c r="K109" i="82"/>
  <c r="BK99" i="82"/>
  <c r="Q113" i="82"/>
  <c r="N114" i="82"/>
  <c r="BL104" i="82"/>
  <c r="K115" i="82"/>
  <c r="BK105" i="82"/>
  <c r="H116" i="82"/>
  <c r="BJ106" i="82"/>
  <c r="BM106" i="82" s="1"/>
  <c r="W116" i="82" s="1"/>
  <c r="N120" i="82"/>
  <c r="BL110" i="82"/>
  <c r="K121" i="82"/>
  <c r="BK111" i="82"/>
  <c r="E123" i="82"/>
  <c r="BI113" i="82"/>
  <c r="N126" i="82"/>
  <c r="BL116" i="82"/>
  <c r="K127" i="82"/>
  <c r="BK117" i="82"/>
  <c r="H128" i="82"/>
  <c r="BJ118" i="82"/>
  <c r="N132" i="82"/>
  <c r="BL122" i="82"/>
  <c r="K133" i="82"/>
  <c r="BK123" i="82"/>
  <c r="H134" i="82"/>
  <c r="BJ124" i="82"/>
  <c r="N138" i="82"/>
  <c r="BL128" i="82"/>
  <c r="K139" i="82"/>
  <c r="BK129" i="82"/>
  <c r="E141" i="82"/>
  <c r="BI131" i="82"/>
  <c r="N155" i="82"/>
  <c r="BL134" i="82"/>
  <c r="K156" i="82"/>
  <c r="BK135" i="82"/>
  <c r="Q160" i="82"/>
  <c r="N161" i="82"/>
  <c r="BL140" i="82"/>
  <c r="K162" i="82"/>
  <c r="BK141" i="82"/>
  <c r="H163" i="82"/>
  <c r="BJ142" i="82"/>
  <c r="N167" i="82"/>
  <c r="BL146" i="82"/>
  <c r="K168" i="82"/>
  <c r="BK147" i="82"/>
  <c r="N173" i="82"/>
  <c r="BL152" i="82"/>
  <c r="K174" i="82"/>
  <c r="BK153" i="82"/>
  <c r="Q177" i="82"/>
  <c r="N178" i="82"/>
  <c r="BL157" i="82"/>
  <c r="K179" i="82"/>
  <c r="BK158" i="82"/>
  <c r="H180" i="82"/>
  <c r="BJ159" i="82"/>
  <c r="E181" i="82"/>
  <c r="BI160" i="82"/>
  <c r="Q183" i="82"/>
  <c r="N184" i="82"/>
  <c r="BL163" i="82"/>
  <c r="K185" i="82"/>
  <c r="BK164" i="82"/>
  <c r="H186" i="82"/>
  <c r="BJ165" i="82"/>
  <c r="E187" i="82"/>
  <c r="BI166" i="82"/>
  <c r="Q189" i="82"/>
  <c r="N190" i="82"/>
  <c r="BL169" i="82"/>
  <c r="K191" i="82"/>
  <c r="BK170" i="82"/>
  <c r="H192" i="82"/>
  <c r="BJ171" i="82"/>
  <c r="E193" i="82"/>
  <c r="BI172" i="82"/>
  <c r="Q195" i="82"/>
  <c r="N196" i="82"/>
  <c r="BL175" i="82"/>
  <c r="K197" i="82"/>
  <c r="BK176" i="82"/>
  <c r="H198" i="82"/>
  <c r="BJ177" i="82"/>
  <c r="N202" i="82"/>
  <c r="BL181" i="82"/>
  <c r="K203" i="82"/>
  <c r="BK182" i="82"/>
  <c r="BM182" i="82" s="1"/>
  <c r="W203" i="82" s="1"/>
  <c r="H204" i="82"/>
  <c r="BJ183" i="82"/>
  <c r="N208" i="82"/>
  <c r="BL187" i="82"/>
  <c r="BM187" i="82" s="1"/>
  <c r="W208" i="82" s="1"/>
  <c r="K209" i="82"/>
  <c r="BK188" i="82"/>
  <c r="E211" i="82"/>
  <c r="BI190" i="82"/>
  <c r="N225" i="82"/>
  <c r="BL193" i="82"/>
  <c r="K226" i="82"/>
  <c r="BK194" i="82"/>
  <c r="H227" i="82"/>
  <c r="BJ195" i="82"/>
  <c r="Q230" i="82"/>
  <c r="N231" i="82"/>
  <c r="BL199" i="82"/>
  <c r="K232" i="82"/>
  <c r="BK200" i="82"/>
  <c r="H233" i="82"/>
  <c r="BJ201" i="82"/>
  <c r="Q236" i="82"/>
  <c r="N237" i="82"/>
  <c r="BL205" i="82"/>
  <c r="K238" i="82"/>
  <c r="BK206" i="82"/>
  <c r="H239" i="82"/>
  <c r="BJ207" i="82"/>
  <c r="Q242" i="82"/>
  <c r="N243" i="82"/>
  <c r="BL211" i="82"/>
  <c r="K244" i="82"/>
  <c r="BK212" i="82"/>
  <c r="H245" i="82"/>
  <c r="BJ213" i="82"/>
  <c r="E246" i="82"/>
  <c r="BI214" i="82"/>
  <c r="Q248" i="82"/>
  <c r="N249" i="82"/>
  <c r="BL217" i="82"/>
  <c r="K250" i="82"/>
  <c r="BK218" i="82"/>
  <c r="E252" i="82"/>
  <c r="BI220" i="82"/>
  <c r="Q254" i="82"/>
  <c r="N255" i="82"/>
  <c r="BL223" i="82"/>
  <c r="K256" i="82"/>
  <c r="BK224" i="82"/>
  <c r="H257" i="82"/>
  <c r="BJ225" i="82"/>
  <c r="N260" i="82"/>
  <c r="BL228" i="82"/>
  <c r="K261" i="82"/>
  <c r="BK229" i="82"/>
  <c r="N93" i="82"/>
  <c r="BL83" i="82"/>
  <c r="N59" i="82"/>
  <c r="BL61" i="82"/>
  <c r="BM61" i="82" s="1"/>
  <c r="W59" i="82" s="1"/>
  <c r="N41" i="82"/>
  <c r="BL43" i="82"/>
  <c r="N44" i="82"/>
  <c r="BL46" i="82"/>
  <c r="N46" i="82"/>
  <c r="BL48" i="82"/>
  <c r="K50" i="82"/>
  <c r="BK52" i="82"/>
  <c r="Q41" i="82"/>
  <c r="Q44" i="82"/>
  <c r="Q48" i="82"/>
  <c r="N50" i="82"/>
  <c r="BL52" i="82"/>
  <c r="K57" i="82"/>
  <c r="BK59" i="82"/>
  <c r="N62" i="82"/>
  <c r="BL64" i="82"/>
  <c r="K69" i="82"/>
  <c r="BK71" i="82"/>
  <c r="N86" i="82"/>
  <c r="BL76" i="82"/>
  <c r="Q90" i="82"/>
  <c r="K92" i="82"/>
  <c r="BK82" i="82"/>
  <c r="H93" i="82"/>
  <c r="BJ83" i="82"/>
  <c r="Q96" i="82"/>
  <c r="BM86" i="82"/>
  <c r="W96" i="82" s="1"/>
  <c r="K98" i="82"/>
  <c r="BK88" i="82"/>
  <c r="H99" i="82"/>
  <c r="BJ89" i="82"/>
  <c r="Q102" i="82"/>
  <c r="N103" i="82"/>
  <c r="BL93" i="82"/>
  <c r="BM93" i="82" s="1"/>
  <c r="W103" i="82" s="1"/>
  <c r="H105" i="82"/>
  <c r="BJ95" i="82"/>
  <c r="Q108" i="82"/>
  <c r="BM98" i="82"/>
  <c r="W108" i="82" s="1"/>
  <c r="N109" i="82"/>
  <c r="BL99" i="82"/>
  <c r="BM99" i="82" s="1"/>
  <c r="W109" i="82" s="1"/>
  <c r="K110" i="82"/>
  <c r="BK100" i="82"/>
  <c r="H111" i="82"/>
  <c r="BJ101" i="82"/>
  <c r="N115" i="82"/>
  <c r="BL105" i="82"/>
  <c r="BM105" i="82" s="1"/>
  <c r="W115" i="82" s="1"/>
  <c r="K116" i="82"/>
  <c r="BK106" i="82"/>
  <c r="H117" i="82"/>
  <c r="BJ107" i="82"/>
  <c r="Q120" i="82"/>
  <c r="N121" i="82"/>
  <c r="BL111" i="82"/>
  <c r="BM111" i="82" s="1"/>
  <c r="W121" i="82" s="1"/>
  <c r="K122" i="82"/>
  <c r="BK112" i="82"/>
  <c r="H123" i="82"/>
  <c r="BJ113" i="82"/>
  <c r="Q126" i="82"/>
  <c r="N127" i="82"/>
  <c r="BL117" i="82"/>
  <c r="K128" i="82"/>
  <c r="BK118" i="82"/>
  <c r="Q132" i="82"/>
  <c r="N133" i="82"/>
  <c r="BL123" i="82"/>
  <c r="K134" i="82"/>
  <c r="BK124" i="82"/>
  <c r="H135" i="82"/>
  <c r="BJ125" i="82"/>
  <c r="Q138" i="82"/>
  <c r="N139" i="82"/>
  <c r="BL129" i="82"/>
  <c r="K140" i="82"/>
  <c r="BK130" i="82"/>
  <c r="Q155" i="82"/>
  <c r="N156" i="82"/>
  <c r="BL135" i="82"/>
  <c r="BM135" i="82" s="1"/>
  <c r="W156" i="82" s="1"/>
  <c r="K157" i="82"/>
  <c r="BK136" i="82"/>
  <c r="H158" i="82"/>
  <c r="BJ137" i="82"/>
  <c r="N162" i="82"/>
  <c r="BL141" i="82"/>
  <c r="K163" i="82"/>
  <c r="BK142" i="82"/>
  <c r="Q167" i="82"/>
  <c r="N168" i="82"/>
  <c r="BL147" i="82"/>
  <c r="K169" i="82"/>
  <c r="BK148" i="82"/>
  <c r="H170" i="82"/>
  <c r="BJ149" i="82"/>
  <c r="N174" i="82"/>
  <c r="BL153" i="82"/>
  <c r="H175" i="82"/>
  <c r="BJ154" i="82"/>
  <c r="N179" i="82"/>
  <c r="BL158" i="82"/>
  <c r="K180" i="82"/>
  <c r="BK159" i="82"/>
  <c r="H181" i="82"/>
  <c r="BJ160" i="82"/>
  <c r="Q184" i="82"/>
  <c r="N185" i="82"/>
  <c r="BL164" i="82"/>
  <c r="K186" i="82"/>
  <c r="BK165" i="82"/>
  <c r="H187" i="82"/>
  <c r="BJ166" i="82"/>
  <c r="N191" i="82"/>
  <c r="BL170" i="82"/>
  <c r="K192" i="82"/>
  <c r="BK171" i="82"/>
  <c r="H193" i="82"/>
  <c r="BJ172" i="82"/>
  <c r="Q196" i="82"/>
  <c r="N197" i="82"/>
  <c r="BL176" i="82"/>
  <c r="K198" i="82"/>
  <c r="BK177" i="82"/>
  <c r="H199" i="82"/>
  <c r="BJ178" i="82"/>
  <c r="N203" i="82"/>
  <c r="BL182" i="82"/>
  <c r="K204" i="82"/>
  <c r="BK183" i="82"/>
  <c r="N209" i="82"/>
  <c r="BL188" i="82"/>
  <c r="K210" i="82"/>
  <c r="BK189" i="82"/>
  <c r="BM193" i="82"/>
  <c r="W225" i="82" s="1"/>
  <c r="N226" i="82"/>
  <c r="BL194" i="82"/>
  <c r="K227" i="82"/>
  <c r="BK195" i="82"/>
  <c r="N232" i="82"/>
  <c r="BL200" i="82"/>
  <c r="K233" i="82"/>
  <c r="BK201" i="82"/>
  <c r="N238" i="82"/>
  <c r="BL206" i="82"/>
  <c r="K239" i="82"/>
  <c r="BK207" i="82"/>
  <c r="N244" i="82"/>
  <c r="BL212" i="82"/>
  <c r="BM212" i="82" s="1"/>
  <c r="W244" i="82" s="1"/>
  <c r="K245" i="82"/>
  <c r="BK213" i="82"/>
  <c r="N250" i="82"/>
  <c r="BL218" i="82"/>
  <c r="K251" i="82"/>
  <c r="BK219" i="82"/>
  <c r="Q255" i="82"/>
  <c r="N256" i="82"/>
  <c r="BL224" i="82"/>
  <c r="K257" i="82"/>
  <c r="BK225" i="82"/>
  <c r="H258" i="82"/>
  <c r="BJ226" i="82"/>
  <c r="N261" i="82"/>
  <c r="BL229" i="82"/>
  <c r="K262" i="82"/>
  <c r="BK230" i="82"/>
  <c r="K83" i="82"/>
  <c r="BK73" i="82"/>
  <c r="N40" i="82"/>
  <c r="BL42" i="82"/>
  <c r="N42" i="82"/>
  <c r="BL44" i="82"/>
  <c r="N45" i="82"/>
  <c r="BL47" i="82"/>
  <c r="N48" i="82"/>
  <c r="BL50" i="82"/>
  <c r="H51" i="82"/>
  <c r="BJ53" i="82"/>
  <c r="K51" i="82"/>
  <c r="BK53" i="82"/>
  <c r="N56" i="82"/>
  <c r="BL58" i="82"/>
  <c r="K63" i="82"/>
  <c r="BK65" i="82"/>
  <c r="N68" i="82"/>
  <c r="BL70" i="82"/>
  <c r="BM70" i="82" s="1"/>
  <c r="W68" i="82" s="1"/>
  <c r="Q85" i="82"/>
  <c r="K87" i="82"/>
  <c r="BK77" i="82"/>
  <c r="BM77" i="82" s="1"/>
  <c r="W87" i="82" s="1"/>
  <c r="N91" i="82"/>
  <c r="BL81" i="82"/>
  <c r="N97" i="82"/>
  <c r="BL87" i="82"/>
  <c r="BM87" i="82" s="1"/>
  <c r="W97" i="82" s="1"/>
  <c r="K104" i="82"/>
  <c r="BK94" i="82"/>
  <c r="Q114" i="82"/>
  <c r="BM52" i="82"/>
  <c r="W50" i="82" s="1"/>
  <c r="N51" i="82"/>
  <c r="BL53" i="82"/>
  <c r="K52" i="82"/>
  <c r="BK54" i="82"/>
  <c r="BM54" i="82" s="1"/>
  <c r="W52" i="82" s="1"/>
  <c r="Q56" i="82"/>
  <c r="N57" i="82"/>
  <c r="BL59" i="82"/>
  <c r="BM59" i="82" s="1"/>
  <c r="W57" i="82" s="1"/>
  <c r="K58" i="82"/>
  <c r="BK60" i="82"/>
  <c r="N63" i="82"/>
  <c r="BL65" i="82"/>
  <c r="K64" i="82"/>
  <c r="BK66" i="82"/>
  <c r="H65" i="82"/>
  <c r="BJ67" i="82"/>
  <c r="Q68" i="82"/>
  <c r="N69" i="82"/>
  <c r="BL71" i="82"/>
  <c r="K82" i="82"/>
  <c r="BK72" i="82"/>
  <c r="Q86" i="82"/>
  <c r="N87" i="82"/>
  <c r="BL77" i="82"/>
  <c r="K88" i="82"/>
  <c r="BK78" i="82"/>
  <c r="H89" i="82"/>
  <c r="BJ79" i="82"/>
  <c r="BM79" i="82" s="1"/>
  <c r="W89" i="82" s="1"/>
  <c r="Q91" i="82"/>
  <c r="BM81" i="82"/>
  <c r="W91" i="82" s="1"/>
  <c r="N92" i="82"/>
  <c r="BL82" i="82"/>
  <c r="K93" i="82"/>
  <c r="BK83" i="82"/>
  <c r="H94" i="82"/>
  <c r="BJ84" i="82"/>
  <c r="Q97" i="82"/>
  <c r="N98" i="82"/>
  <c r="BL88" i="82"/>
  <c r="K99" i="82"/>
  <c r="BK89" i="82"/>
  <c r="H100" i="82"/>
  <c r="BJ90" i="82"/>
  <c r="Q103" i="82"/>
  <c r="N104" i="82"/>
  <c r="BL94" i="82"/>
  <c r="K105" i="82"/>
  <c r="BK95" i="82"/>
  <c r="H106" i="82"/>
  <c r="BJ96" i="82"/>
  <c r="E107" i="82"/>
  <c r="BI97" i="82"/>
  <c r="Q109" i="82"/>
  <c r="N110" i="82"/>
  <c r="BL100" i="82"/>
  <c r="K111" i="82"/>
  <c r="BK101" i="82"/>
  <c r="H112" i="82"/>
  <c r="BJ102" i="82"/>
  <c r="E113" i="82"/>
  <c r="BI103" i="82"/>
  <c r="Q115" i="82"/>
  <c r="N116" i="82"/>
  <c r="BL106" i="82"/>
  <c r="K117" i="82"/>
  <c r="BK107" i="82"/>
  <c r="H118" i="82"/>
  <c r="BJ108" i="82"/>
  <c r="E119" i="82"/>
  <c r="BI109" i="82"/>
  <c r="N122" i="82"/>
  <c r="BL112" i="82"/>
  <c r="K123" i="82"/>
  <c r="BK113" i="82"/>
  <c r="H124" i="82"/>
  <c r="BJ114" i="82"/>
  <c r="N128" i="82"/>
  <c r="BL118" i="82"/>
  <c r="K129" i="82"/>
  <c r="BK119" i="82"/>
  <c r="H130" i="82"/>
  <c r="BJ120" i="82"/>
  <c r="N134" i="82"/>
  <c r="BL124" i="82"/>
  <c r="K135" i="82"/>
  <c r="BK125" i="82"/>
  <c r="H136" i="82"/>
  <c r="BJ126" i="82"/>
  <c r="BM129" i="82"/>
  <c r="W139" i="82" s="1"/>
  <c r="N140" i="82"/>
  <c r="BL130" i="82"/>
  <c r="K141" i="82"/>
  <c r="BK131" i="82"/>
  <c r="N157" i="82"/>
  <c r="BL136" i="82"/>
  <c r="BM136" i="82" s="1"/>
  <c r="W157" i="82" s="1"/>
  <c r="K158" i="82"/>
  <c r="BK137" i="82"/>
  <c r="H159" i="82"/>
  <c r="BJ138" i="82"/>
  <c r="Q162" i="82"/>
  <c r="N163" i="82"/>
  <c r="BL142" i="82"/>
  <c r="K164" i="82"/>
  <c r="BK143" i="82"/>
  <c r="H165" i="82"/>
  <c r="BJ144" i="82"/>
  <c r="Q168" i="82"/>
  <c r="BM147" i="82"/>
  <c r="W168" i="82" s="1"/>
  <c r="N169" i="82"/>
  <c r="BL148" i="82"/>
  <c r="K170" i="82"/>
  <c r="BK149" i="82"/>
  <c r="BM149" i="82" s="1"/>
  <c r="W170" i="82" s="1"/>
  <c r="H171" i="82"/>
  <c r="BJ150" i="82"/>
  <c r="E172" i="82"/>
  <c r="BI151" i="82"/>
  <c r="Q174" i="82"/>
  <c r="K175" i="82"/>
  <c r="BK154" i="82"/>
  <c r="H176" i="82"/>
  <c r="BJ155" i="82"/>
  <c r="Q179" i="82"/>
  <c r="N180" i="82"/>
  <c r="BL159" i="82"/>
  <c r="K181" i="82"/>
  <c r="BK160" i="82"/>
  <c r="H182" i="82"/>
  <c r="BJ161" i="82"/>
  <c r="Q185" i="82"/>
  <c r="N186" i="82"/>
  <c r="BL165" i="82"/>
  <c r="K187" i="82"/>
  <c r="BK166" i="82"/>
  <c r="H188" i="82"/>
  <c r="BJ167" i="82"/>
  <c r="E189" i="82"/>
  <c r="BI168" i="82"/>
  <c r="Q191" i="82"/>
  <c r="N192" i="82"/>
  <c r="BL171" i="82"/>
  <c r="K193" i="82"/>
  <c r="BK172" i="82"/>
  <c r="H194" i="82"/>
  <c r="BJ173" i="82"/>
  <c r="N58" i="82"/>
  <c r="BL60" i="82"/>
  <c r="BM60" i="82" s="1"/>
  <c r="W58" i="82" s="1"/>
  <c r="N82" i="82"/>
  <c r="BL72" i="82"/>
  <c r="E85" i="82"/>
  <c r="BI75" i="82"/>
  <c r="K94" i="82"/>
  <c r="BK84" i="82"/>
  <c r="N99" i="82"/>
  <c r="BL89" i="82"/>
  <c r="K100" i="82"/>
  <c r="BK90" i="82"/>
  <c r="N105" i="82"/>
  <c r="BL95" i="82"/>
  <c r="K106" i="82"/>
  <c r="BK96" i="82"/>
  <c r="N111" i="82"/>
  <c r="BL101" i="82"/>
  <c r="K112" i="82"/>
  <c r="BK102" i="82"/>
  <c r="N117" i="82"/>
  <c r="BL107" i="82"/>
  <c r="K118" i="82"/>
  <c r="BK108" i="82"/>
  <c r="N123" i="82"/>
  <c r="BL113" i="82"/>
  <c r="K124" i="82"/>
  <c r="BK114" i="82"/>
  <c r="N129" i="82"/>
  <c r="BL119" i="82"/>
  <c r="K130" i="82"/>
  <c r="BK120" i="82"/>
  <c r="N135" i="82"/>
  <c r="BL125" i="82"/>
  <c r="BM125" i="82" s="1"/>
  <c r="W135" i="82" s="1"/>
  <c r="K136" i="82"/>
  <c r="BK126" i="82"/>
  <c r="N141" i="82"/>
  <c r="BL131" i="82"/>
  <c r="K153" i="82"/>
  <c r="BK132" i="82"/>
  <c r="N158" i="82"/>
  <c r="BL137" i="82"/>
  <c r="K159" i="82"/>
  <c r="BK138" i="82"/>
  <c r="N164" i="82"/>
  <c r="BL143" i="82"/>
  <c r="K165" i="82"/>
  <c r="BK144" i="82"/>
  <c r="BM148" i="82"/>
  <c r="W169" i="82" s="1"/>
  <c r="N170" i="82"/>
  <c r="BL149" i="82"/>
  <c r="K171" i="82"/>
  <c r="BK150" i="82"/>
  <c r="H172" i="82"/>
  <c r="BJ151" i="82"/>
  <c r="N175" i="82"/>
  <c r="BL154" i="82"/>
  <c r="K176" i="82"/>
  <c r="BK155" i="82"/>
  <c r="N181" i="82"/>
  <c r="BL160" i="82"/>
  <c r="K182" i="82"/>
  <c r="BK161" i="82"/>
  <c r="N187" i="82"/>
  <c r="BL166" i="82"/>
  <c r="K188" i="82"/>
  <c r="BK167" i="82"/>
  <c r="N193" i="82"/>
  <c r="BL172" i="82"/>
  <c r="K194" i="82"/>
  <c r="BK173" i="82"/>
  <c r="N199" i="82"/>
  <c r="BL178" i="82"/>
  <c r="K200" i="82"/>
  <c r="BK179" i="82"/>
  <c r="N205" i="82"/>
  <c r="BL184" i="82"/>
  <c r="K206" i="82"/>
  <c r="BK185" i="82"/>
  <c r="N211" i="82"/>
  <c r="BL190" i="82"/>
  <c r="K212" i="82"/>
  <c r="BK191" i="82"/>
  <c r="H224" i="82"/>
  <c r="BJ192" i="82"/>
  <c r="N228" i="82"/>
  <c r="BL196" i="82"/>
  <c r="K229" i="82"/>
  <c r="BK197" i="82"/>
  <c r="E231" i="82"/>
  <c r="BI199" i="82"/>
  <c r="Q233" i="82"/>
  <c r="N234" i="82"/>
  <c r="BL202" i="82"/>
  <c r="K235" i="82"/>
  <c r="BK203" i="82"/>
  <c r="H236" i="82"/>
  <c r="BJ204" i="82"/>
  <c r="E237" i="82"/>
  <c r="BI205" i="82"/>
  <c r="Q239" i="82"/>
  <c r="N240" i="82"/>
  <c r="BL208" i="82"/>
  <c r="K241" i="82"/>
  <c r="BK209" i="82"/>
  <c r="H242" i="82"/>
  <c r="BJ210" i="82"/>
  <c r="E243" i="82"/>
  <c r="BI211" i="82"/>
  <c r="N246" i="82"/>
  <c r="BL214" i="82"/>
  <c r="K247" i="82"/>
  <c r="BK215" i="82"/>
  <c r="E249" i="82"/>
  <c r="BI217" i="82"/>
  <c r="Q251" i="82"/>
  <c r="N252" i="82"/>
  <c r="BL220" i="82"/>
  <c r="K253" i="82"/>
  <c r="BK221" i="82"/>
  <c r="N258" i="82"/>
  <c r="BL226" i="82"/>
  <c r="K259" i="82"/>
  <c r="BK227" i="82"/>
  <c r="Q262" i="82"/>
  <c r="N263" i="82"/>
  <c r="BL231" i="82"/>
  <c r="K264" i="82"/>
  <c r="BK232" i="82"/>
  <c r="BM232" i="82" s="1"/>
  <c r="W264" i="82" s="1"/>
  <c r="H265" i="82"/>
  <c r="BJ233" i="82"/>
  <c r="E266" i="82"/>
  <c r="BI234" i="82"/>
  <c r="Q268" i="82"/>
  <c r="N269" i="82"/>
  <c r="BL237" i="82"/>
  <c r="K270" i="82"/>
  <c r="BK238" i="82"/>
  <c r="E272" i="82"/>
  <c r="BI240" i="82"/>
  <c r="Q274" i="82"/>
  <c r="N275" i="82"/>
  <c r="BL243" i="82"/>
  <c r="K276" i="82"/>
  <c r="BK244" i="82"/>
  <c r="E278" i="82"/>
  <c r="BI246" i="82"/>
  <c r="N281" i="82"/>
  <c r="BL249" i="82"/>
  <c r="K282" i="82"/>
  <c r="BK250" i="82"/>
  <c r="H283" i="82"/>
  <c r="BJ251" i="82"/>
  <c r="E295" i="82"/>
  <c r="BI252" i="82"/>
  <c r="Q297" i="82"/>
  <c r="N298" i="82"/>
  <c r="BL255" i="82"/>
  <c r="K299" i="82"/>
  <c r="BK256" i="82"/>
  <c r="H300" i="82"/>
  <c r="BJ257" i="82"/>
  <c r="E301" i="82"/>
  <c r="BI258" i="82"/>
  <c r="Q303" i="82"/>
  <c r="N304" i="82"/>
  <c r="BL261" i="82"/>
  <c r="K305" i="82"/>
  <c r="BK262" i="82"/>
  <c r="Q309" i="82"/>
  <c r="N310" i="82"/>
  <c r="BL267" i="82"/>
  <c r="K311" i="82"/>
  <c r="BK268" i="82"/>
  <c r="H312" i="82"/>
  <c r="BJ269" i="82"/>
  <c r="N316" i="82"/>
  <c r="BL273" i="82"/>
  <c r="K317" i="82"/>
  <c r="BK274" i="82"/>
  <c r="H318" i="82"/>
  <c r="BJ275" i="82"/>
  <c r="N322" i="82"/>
  <c r="BL279" i="82"/>
  <c r="K323" i="82"/>
  <c r="BK280" i="82"/>
  <c r="H324" i="82"/>
  <c r="BJ281" i="82"/>
  <c r="Q327" i="82"/>
  <c r="N328" i="82"/>
  <c r="BL285" i="82"/>
  <c r="K329" i="82"/>
  <c r="BK286" i="82"/>
  <c r="Q333" i="82"/>
  <c r="N334" i="82"/>
  <c r="BL291" i="82"/>
  <c r="K335" i="82"/>
  <c r="BK292" i="82"/>
  <c r="H336" i="82"/>
  <c r="BJ293" i="82"/>
  <c r="E55" i="82"/>
  <c r="BI57" i="82"/>
  <c r="N64" i="82"/>
  <c r="BL66" i="82"/>
  <c r="N88" i="82"/>
  <c r="BL78" i="82"/>
  <c r="N53" i="82"/>
  <c r="BL55" i="82"/>
  <c r="K54" i="82"/>
  <c r="BK56" i="82"/>
  <c r="H55" i="82"/>
  <c r="BJ57" i="82"/>
  <c r="K60" i="82"/>
  <c r="BK62" i="82"/>
  <c r="BM62" i="82" s="1"/>
  <c r="W60" i="82" s="1"/>
  <c r="N65" i="82"/>
  <c r="BL67" i="82"/>
  <c r="N83" i="82"/>
  <c r="BL73" i="82"/>
  <c r="H85" i="82"/>
  <c r="BJ75" i="82"/>
  <c r="Q88" i="82"/>
  <c r="H90" i="82"/>
  <c r="BJ80" i="82"/>
  <c r="N94" i="82"/>
  <c r="BL84" i="82"/>
  <c r="Q99" i="82"/>
  <c r="K101" i="82"/>
  <c r="BK91" i="82"/>
  <c r="BM91" i="82" s="1"/>
  <c r="W101" i="82" s="1"/>
  <c r="N106" i="82"/>
  <c r="BL96" i="82"/>
  <c r="K107" i="82"/>
  <c r="BK97" i="82"/>
  <c r="N112" i="82"/>
  <c r="BL102" i="82"/>
  <c r="K113" i="82"/>
  <c r="BK103" i="82"/>
  <c r="BM103" i="82" s="1"/>
  <c r="W113" i="82" s="1"/>
  <c r="H114" i="82"/>
  <c r="BJ104" i="82"/>
  <c r="BM104" i="82" s="1"/>
  <c r="W114" i="82" s="1"/>
  <c r="K119" i="82"/>
  <c r="BK109" i="82"/>
  <c r="N124" i="82"/>
  <c r="BL114" i="82"/>
  <c r="K125" i="82"/>
  <c r="BK115" i="82"/>
  <c r="Q129" i="82"/>
  <c r="N130" i="82"/>
  <c r="BL120" i="82"/>
  <c r="H132" i="82"/>
  <c r="BJ122" i="82"/>
  <c r="BM122" i="82" s="1"/>
  <c r="W132" i="82" s="1"/>
  <c r="Q135" i="82"/>
  <c r="N136" i="82"/>
  <c r="BL126" i="82"/>
  <c r="K137" i="82"/>
  <c r="BK127" i="82"/>
  <c r="BM127" i="82" s="1"/>
  <c r="W137" i="82" s="1"/>
  <c r="H138" i="82"/>
  <c r="BJ128" i="82"/>
  <c r="BM128" i="82" s="1"/>
  <c r="W138" i="82" s="1"/>
  <c r="Q141" i="82"/>
  <c r="N153" i="82"/>
  <c r="BL132" i="82"/>
  <c r="K154" i="82"/>
  <c r="BK133" i="82"/>
  <c r="H155" i="82"/>
  <c r="BJ134" i="82"/>
  <c r="BM134" i="82" s="1"/>
  <c r="W155" i="82" s="1"/>
  <c r="Q158" i="82"/>
  <c r="N159" i="82"/>
  <c r="BL138" i="82"/>
  <c r="K160" i="82"/>
  <c r="BK139" i="82"/>
  <c r="BM139" i="82" s="1"/>
  <c r="W160" i="82" s="1"/>
  <c r="H161" i="82"/>
  <c r="BJ140" i="82"/>
  <c r="BM140" i="82" s="1"/>
  <c r="W161" i="82" s="1"/>
  <c r="Q164" i="82"/>
  <c r="BM143" i="82"/>
  <c r="W164" i="82" s="1"/>
  <c r="N165" i="82"/>
  <c r="BL144" i="82"/>
  <c r="K166" i="82"/>
  <c r="BK145" i="82"/>
  <c r="BM145" i="82" s="1"/>
  <c r="W166" i="82" s="1"/>
  <c r="H167" i="82"/>
  <c r="BJ146" i="82"/>
  <c r="BM146" i="82" s="1"/>
  <c r="W167" i="82" s="1"/>
  <c r="Q170" i="82"/>
  <c r="N171" i="82"/>
  <c r="BL150" i="82"/>
  <c r="K172" i="82"/>
  <c r="BK151" i="82"/>
  <c r="H173" i="82"/>
  <c r="BJ152" i="82"/>
  <c r="BM152" i="82" s="1"/>
  <c r="W173" i="82" s="1"/>
  <c r="E174" i="82"/>
  <c r="BI153" i="82"/>
  <c r="BM153" i="82" s="1"/>
  <c r="W174" i="82" s="1"/>
  <c r="Q175" i="82"/>
  <c r="N176" i="82"/>
  <c r="BL155" i="82"/>
  <c r="K177" i="82"/>
  <c r="BK156" i="82"/>
  <c r="BM156" i="82" s="1"/>
  <c r="H178" i="82"/>
  <c r="BJ157" i="82"/>
  <c r="BM157" i="82" s="1"/>
  <c r="W178" i="82" s="1"/>
  <c r="Q181" i="82"/>
  <c r="N182" i="82"/>
  <c r="BL161" i="82"/>
  <c r="K183" i="82"/>
  <c r="BK162" i="82"/>
  <c r="BM162" i="82" s="1"/>
  <c r="W183" i="82" s="1"/>
  <c r="Q187" i="82"/>
  <c r="N188" i="82"/>
  <c r="BL167" i="82"/>
  <c r="K189" i="82"/>
  <c r="BK168" i="82"/>
  <c r="BM168" i="82" s="1"/>
  <c r="W189" i="82" s="1"/>
  <c r="H190" i="82"/>
  <c r="BJ169" i="82"/>
  <c r="Q193" i="82"/>
  <c r="N194" i="82"/>
  <c r="BL173" i="82"/>
  <c r="K195" i="82"/>
  <c r="BK174" i="82"/>
  <c r="BM174" i="82" s="1"/>
  <c r="W195" i="82" s="1"/>
  <c r="H196" i="82"/>
  <c r="BJ175" i="82"/>
  <c r="BM175" i="82" s="1"/>
  <c r="W196" i="82" s="1"/>
  <c r="Q199" i="82"/>
  <c r="N200" i="82"/>
  <c r="BL179" i="82"/>
  <c r="K201" i="82"/>
  <c r="BK180" i="82"/>
  <c r="H202" i="82"/>
  <c r="BJ181" i="82"/>
  <c r="BM181" i="82" s="1"/>
  <c r="W202" i="82" s="1"/>
  <c r="Q205" i="82"/>
  <c r="N206" i="82"/>
  <c r="BL185" i="82"/>
  <c r="K207" i="82"/>
  <c r="BK186" i="82"/>
  <c r="BM186" i="82" s="1"/>
  <c r="W207" i="82" s="1"/>
  <c r="N212" i="82"/>
  <c r="BL191" i="82"/>
  <c r="K224" i="82"/>
  <c r="BK192" i="82"/>
  <c r="E226" i="82"/>
  <c r="BI194" i="82"/>
  <c r="Q228" i="82"/>
  <c r="N229" i="82"/>
  <c r="BL197" i="82"/>
  <c r="K230" i="82"/>
  <c r="BK198" i="82"/>
  <c r="H231" i="82"/>
  <c r="BJ199" i="82"/>
  <c r="Q234" i="82"/>
  <c r="N235" i="82"/>
  <c r="BL203" i="82"/>
  <c r="K236" i="82"/>
  <c r="BK204" i="82"/>
  <c r="H237" i="82"/>
  <c r="BJ205" i="82"/>
  <c r="E238" i="82"/>
  <c r="BI206" i="82"/>
  <c r="BM206" i="82" s="1"/>
  <c r="W238" i="82" s="1"/>
  <c r="N241" i="82"/>
  <c r="BL209" i="82"/>
  <c r="K242" i="82"/>
  <c r="BK210" i="82"/>
  <c r="BM210" i="82" s="1"/>
  <c r="W242" i="82" s="1"/>
  <c r="E244" i="82"/>
  <c r="BI212" i="82"/>
  <c r="Q246" i="82"/>
  <c r="N247" i="82"/>
  <c r="BL215" i="82"/>
  <c r="K248" i="82"/>
  <c r="BK216" i="82"/>
  <c r="BM216" i="82" s="1"/>
  <c r="W248" i="82" s="1"/>
  <c r="H249" i="82"/>
  <c r="BJ217" i="82"/>
  <c r="E250" i="82"/>
  <c r="BI218" i="82"/>
  <c r="N253" i="82"/>
  <c r="BL221" i="82"/>
  <c r="K254" i="82"/>
  <c r="BK222" i="82"/>
  <c r="BM222" i="82" s="1"/>
  <c r="W254" i="82" s="1"/>
  <c r="H255" i="82"/>
  <c r="BJ223" i="82"/>
  <c r="N259" i="82"/>
  <c r="BL227" i="82"/>
  <c r="H260" i="82"/>
  <c r="BJ228" i="82"/>
  <c r="E261" i="82"/>
  <c r="BI229" i="82"/>
  <c r="BM229" i="82" s="1"/>
  <c r="W261" i="82" s="1"/>
  <c r="Q263" i="82"/>
  <c r="N264" i="82"/>
  <c r="BL232" i="82"/>
  <c r="K265" i="82"/>
  <c r="BK233" i="82"/>
  <c r="H266" i="82"/>
  <c r="BJ234" i="82"/>
  <c r="E267" i="82"/>
  <c r="BI235" i="82"/>
  <c r="Q269" i="82"/>
  <c r="N270" i="82"/>
  <c r="BL238" i="82"/>
  <c r="K271" i="82"/>
  <c r="BK239" i="82"/>
  <c r="BM239" i="82" s="1"/>
  <c r="W271" i="82" s="1"/>
  <c r="H272" i="82"/>
  <c r="BJ240" i="82"/>
  <c r="E273" i="82"/>
  <c r="BI241" i="82"/>
  <c r="Q275" i="82"/>
  <c r="N276" i="82"/>
  <c r="BL244" i="82"/>
  <c r="K277" i="82"/>
  <c r="BK245" i="82"/>
  <c r="BM245" i="82" s="1"/>
  <c r="W277" i="82" s="1"/>
  <c r="H278" i="82"/>
  <c r="BJ246" i="82"/>
  <c r="E279" i="82"/>
  <c r="BI247" i="82"/>
  <c r="N282" i="82"/>
  <c r="BL250" i="82"/>
  <c r="K283" i="82"/>
  <c r="BK251" i="82"/>
  <c r="H295" i="82"/>
  <c r="BJ252" i="82"/>
  <c r="E296" i="82"/>
  <c r="BI253" i="82"/>
  <c r="Q298" i="82"/>
  <c r="N299" i="82"/>
  <c r="BL256" i="82"/>
  <c r="K300" i="82"/>
  <c r="BK257" i="82"/>
  <c r="H301" i="82"/>
  <c r="BJ258" i="82"/>
  <c r="Q304" i="82"/>
  <c r="N305" i="82"/>
  <c r="BL262" i="82"/>
  <c r="K306" i="82"/>
  <c r="BK263" i="82"/>
  <c r="BM263" i="82" s="1"/>
  <c r="W306" i="82" s="1"/>
  <c r="H307" i="82"/>
  <c r="BJ264" i="82"/>
  <c r="E308" i="82"/>
  <c r="BI265" i="82"/>
  <c r="Q310" i="82"/>
  <c r="N311" i="82"/>
  <c r="BL268" i="82"/>
  <c r="K312" i="82"/>
  <c r="BK269" i="82"/>
  <c r="Q316" i="82"/>
  <c r="N317" i="82"/>
  <c r="BL274" i="82"/>
  <c r="K318" i="82"/>
  <c r="BK275" i="82"/>
  <c r="H319" i="82"/>
  <c r="BJ276" i="82"/>
  <c r="Q322" i="82"/>
  <c r="N323" i="82"/>
  <c r="BL280" i="82"/>
  <c r="K324" i="82"/>
  <c r="BK281" i="82"/>
  <c r="N329" i="82"/>
  <c r="BL286" i="82"/>
  <c r="K330" i="82"/>
  <c r="BK287" i="82"/>
  <c r="BM287" i="82" s="1"/>
  <c r="W330" i="82" s="1"/>
  <c r="H331" i="82"/>
  <c r="BJ288" i="82"/>
  <c r="N335" i="82"/>
  <c r="BL292" i="82"/>
  <c r="K336" i="82"/>
  <c r="BK293" i="82"/>
  <c r="H337" i="82"/>
  <c r="BJ294" i="82"/>
  <c r="Q340" i="82"/>
  <c r="N341" i="82"/>
  <c r="BL298" i="82"/>
  <c r="K342" i="82"/>
  <c r="BK299" i="82"/>
  <c r="H343" i="82"/>
  <c r="BJ300" i="82"/>
  <c r="E344" i="82"/>
  <c r="BI301" i="82"/>
  <c r="BM301" i="82" s="1"/>
  <c r="W344" i="82" s="1"/>
  <c r="N346" i="82"/>
  <c r="BL303" i="82"/>
  <c r="K347" i="82"/>
  <c r="BK304" i="82"/>
  <c r="N352" i="82"/>
  <c r="BL309" i="82"/>
  <c r="H338" i="82"/>
  <c r="BJ295" i="82"/>
  <c r="E339" i="82"/>
  <c r="BI296" i="82"/>
  <c r="Q341" i="82"/>
  <c r="N342" i="82"/>
  <c r="BL299" i="82"/>
  <c r="K343" i="82"/>
  <c r="BK300" i="82"/>
  <c r="H344" i="82"/>
  <c r="BJ301" i="82"/>
  <c r="N347" i="82"/>
  <c r="BL304" i="82"/>
  <c r="K348" i="82"/>
  <c r="BK305" i="82"/>
  <c r="H349" i="82"/>
  <c r="BJ306" i="82"/>
  <c r="N353" i="82"/>
  <c r="BL310" i="82"/>
  <c r="K354" i="82"/>
  <c r="BK311" i="82"/>
  <c r="H366" i="82"/>
  <c r="BJ312" i="82"/>
  <c r="N370" i="82"/>
  <c r="BL316" i="82"/>
  <c r="K371" i="82"/>
  <c r="BK317" i="82"/>
  <c r="H372" i="82"/>
  <c r="BJ318" i="82"/>
  <c r="Q375" i="82"/>
  <c r="N376" i="82"/>
  <c r="BL322" i="82"/>
  <c r="K377" i="82"/>
  <c r="BK323" i="82"/>
  <c r="H378" i="82"/>
  <c r="BJ324" i="82"/>
  <c r="N382" i="82"/>
  <c r="BL328" i="82"/>
  <c r="K383" i="82"/>
  <c r="BK329" i="82"/>
  <c r="Q387" i="82"/>
  <c r="N388" i="82"/>
  <c r="BL334" i="82"/>
  <c r="K389" i="82"/>
  <c r="BK335" i="82"/>
  <c r="H390" i="82"/>
  <c r="BJ336" i="82"/>
  <c r="N394" i="82"/>
  <c r="BL340" i="82"/>
  <c r="K395" i="82"/>
  <c r="BK341" i="82"/>
  <c r="H396" i="82"/>
  <c r="BJ342" i="82"/>
  <c r="Q399" i="82"/>
  <c r="N400" i="82"/>
  <c r="BL346" i="82"/>
  <c r="K401" i="82"/>
  <c r="BK347" i="82"/>
  <c r="H402" i="82"/>
  <c r="BJ348" i="82"/>
  <c r="N406" i="82"/>
  <c r="BL352" i="82"/>
  <c r="K407" i="82"/>
  <c r="BK353" i="82"/>
  <c r="N412" i="82"/>
  <c r="BL358" i="82"/>
  <c r="K413" i="82"/>
  <c r="BK359" i="82"/>
  <c r="Q417" i="82"/>
  <c r="N418" i="82"/>
  <c r="BL364" i="82"/>
  <c r="K419" i="82"/>
  <c r="BK365" i="82"/>
  <c r="H420" i="82"/>
  <c r="BJ366" i="82"/>
  <c r="N424" i="82"/>
  <c r="BL370" i="82"/>
  <c r="K425" i="82"/>
  <c r="BK371" i="82"/>
  <c r="H437" i="82"/>
  <c r="BJ372" i="82"/>
  <c r="E438" i="82"/>
  <c r="BI373" i="82"/>
  <c r="Q440" i="82"/>
  <c r="K441" i="82"/>
  <c r="BK376" i="82"/>
  <c r="H442" i="82"/>
  <c r="BJ377" i="82"/>
  <c r="E443" i="82"/>
  <c r="BI378" i="82"/>
  <c r="Q445" i="82"/>
  <c r="N446" i="82"/>
  <c r="BL381" i="82"/>
  <c r="K447" i="82"/>
  <c r="BK382" i="82"/>
  <c r="H448" i="82"/>
  <c r="BJ383" i="82"/>
  <c r="E449" i="82"/>
  <c r="BI384" i="82"/>
  <c r="Q451" i="82"/>
  <c r="N452" i="82"/>
  <c r="BL387" i="82"/>
  <c r="K453" i="82"/>
  <c r="BK388" i="82"/>
  <c r="H454" i="82"/>
  <c r="BJ389" i="82"/>
  <c r="E455" i="82"/>
  <c r="BI390" i="82"/>
  <c r="N458" i="82"/>
  <c r="BL393" i="82"/>
  <c r="K459" i="82"/>
  <c r="BK394" i="82"/>
  <c r="H460" i="82"/>
  <c r="BJ395" i="82"/>
  <c r="E461" i="82"/>
  <c r="BI396" i="82"/>
  <c r="N464" i="82"/>
  <c r="BL399" i="82"/>
  <c r="K465" i="82"/>
  <c r="BK400" i="82"/>
  <c r="H466" i="82"/>
  <c r="BJ401" i="82"/>
  <c r="E467" i="82"/>
  <c r="BI402" i="82"/>
  <c r="Q469" i="82"/>
  <c r="N470" i="82"/>
  <c r="BL405" i="82"/>
  <c r="K471" i="82"/>
  <c r="BK406" i="82"/>
  <c r="H472" i="82"/>
  <c r="BJ407" i="82"/>
  <c r="Q475" i="82"/>
  <c r="N476" i="82"/>
  <c r="BL411" i="82"/>
  <c r="K477" i="82"/>
  <c r="BK412" i="82"/>
  <c r="H478" i="82"/>
  <c r="BJ413" i="82"/>
  <c r="BM413" i="82" s="1"/>
  <c r="W478" i="82" s="1"/>
  <c r="E479" i="82"/>
  <c r="BI414" i="82"/>
  <c r="Q481" i="82"/>
  <c r="N482" i="82"/>
  <c r="BL417" i="82"/>
  <c r="K483" i="82"/>
  <c r="BK418" i="82"/>
  <c r="H484" i="82"/>
  <c r="BJ419" i="82"/>
  <c r="E485" i="82"/>
  <c r="BI420" i="82"/>
  <c r="Q487" i="82"/>
  <c r="N488" i="82"/>
  <c r="BL423" i="82"/>
  <c r="K489" i="82"/>
  <c r="BK424" i="82"/>
  <c r="H490" i="82"/>
  <c r="BJ425" i="82"/>
  <c r="E491" i="82"/>
  <c r="BI426" i="82"/>
  <c r="N494" i="82"/>
  <c r="BL429" i="82"/>
  <c r="K495" i="82"/>
  <c r="BK430" i="82"/>
  <c r="H496" i="82"/>
  <c r="BJ431" i="82"/>
  <c r="E508" i="82"/>
  <c r="BI432" i="82"/>
  <c r="Q510" i="82"/>
  <c r="N511" i="82"/>
  <c r="BL435" i="82"/>
  <c r="K512" i="82"/>
  <c r="BK436" i="82"/>
  <c r="H513" i="82"/>
  <c r="BJ437" i="82"/>
  <c r="E514" i="82"/>
  <c r="BI438" i="82"/>
  <c r="Q516" i="82"/>
  <c r="N517" i="82"/>
  <c r="BL441" i="82"/>
  <c r="K518" i="82"/>
  <c r="BK442" i="82"/>
  <c r="H519" i="82"/>
  <c r="BJ443" i="82"/>
  <c r="N523" i="82"/>
  <c r="BL447" i="82"/>
  <c r="K524" i="82"/>
  <c r="BK448" i="82"/>
  <c r="H525" i="82"/>
  <c r="BJ449" i="82"/>
  <c r="Q527" i="82"/>
  <c r="N528" i="82"/>
  <c r="BL452" i="82"/>
  <c r="K529" i="82"/>
  <c r="BK453" i="82"/>
  <c r="H530" i="82"/>
  <c r="BJ454" i="82"/>
  <c r="Q533" i="82"/>
  <c r="N534" i="82"/>
  <c r="BL458" i="82"/>
  <c r="K535" i="82"/>
  <c r="BK459" i="82"/>
  <c r="Q539" i="82"/>
  <c r="N540" i="82"/>
  <c r="BL464" i="82"/>
  <c r="K541" i="82"/>
  <c r="BK465" i="82"/>
  <c r="H542" i="82"/>
  <c r="BJ466" i="82"/>
  <c r="N546" i="82"/>
  <c r="BL470" i="82"/>
  <c r="K547" i="82"/>
  <c r="BK471" i="82"/>
  <c r="E549" i="82"/>
  <c r="BI473" i="82"/>
  <c r="Q551" i="82"/>
  <c r="N552" i="82"/>
  <c r="BL476" i="82"/>
  <c r="K553" i="82"/>
  <c r="BK477" i="82"/>
  <c r="E555" i="82"/>
  <c r="BI479" i="82"/>
  <c r="N558" i="82"/>
  <c r="BL482" i="82"/>
  <c r="K559" i="82"/>
  <c r="BK483" i="82"/>
  <c r="H560" i="82"/>
  <c r="BJ484" i="82"/>
  <c r="E561" i="82"/>
  <c r="BI485" i="82"/>
  <c r="N564" i="82"/>
  <c r="BL488" i="82"/>
  <c r="K565" i="82"/>
  <c r="BK489" i="82"/>
  <c r="E567" i="82"/>
  <c r="BI491" i="82"/>
  <c r="N581" i="82"/>
  <c r="BL494" i="82"/>
  <c r="K582" i="82"/>
  <c r="BK495" i="82"/>
  <c r="E584" i="82"/>
  <c r="BI497" i="82"/>
  <c r="Q586" i="82"/>
  <c r="N587" i="82"/>
  <c r="BL500" i="82"/>
  <c r="K588" i="82"/>
  <c r="BK501" i="82"/>
  <c r="E590" i="82"/>
  <c r="BI503" i="82"/>
  <c r="N593" i="82"/>
  <c r="BL506" i="82"/>
  <c r="K594" i="82"/>
  <c r="BK507" i="82"/>
  <c r="H595" i="82"/>
  <c r="BJ508" i="82"/>
  <c r="E596" i="82"/>
  <c r="BI509" i="82"/>
  <c r="Q598" i="82"/>
  <c r="N599" i="82"/>
  <c r="BL512" i="82"/>
  <c r="K600" i="82"/>
  <c r="BK513" i="82"/>
  <c r="H601" i="82"/>
  <c r="BJ514" i="82"/>
  <c r="E602" i="82"/>
  <c r="BI515" i="82"/>
  <c r="Q604" i="82"/>
  <c r="N605" i="82"/>
  <c r="BL518" i="82"/>
  <c r="K606" i="82"/>
  <c r="BK519" i="82"/>
  <c r="E608" i="82"/>
  <c r="BI521" i="82"/>
  <c r="Q610" i="82"/>
  <c r="K611" i="82"/>
  <c r="BK524" i="82"/>
  <c r="H612" i="82"/>
  <c r="BJ525" i="82"/>
  <c r="Q615" i="82"/>
  <c r="N616" i="82"/>
  <c r="BL529" i="82"/>
  <c r="K617" i="82"/>
  <c r="BK530" i="82"/>
  <c r="H618" i="82"/>
  <c r="BJ531" i="82"/>
  <c r="Q621" i="82"/>
  <c r="N622" i="82"/>
  <c r="BL535" i="82"/>
  <c r="K623" i="82"/>
  <c r="BK536" i="82"/>
  <c r="H624" i="82"/>
  <c r="BJ537" i="82"/>
  <c r="Q627" i="82"/>
  <c r="N628" i="82"/>
  <c r="BL541" i="82"/>
  <c r="K629" i="82"/>
  <c r="BK542" i="82"/>
  <c r="H630" i="82"/>
  <c r="BJ543" i="82"/>
  <c r="Q633" i="82"/>
  <c r="N634" i="82"/>
  <c r="BL547" i="82"/>
  <c r="K635" i="82"/>
  <c r="BK548" i="82"/>
  <c r="H636" i="82"/>
  <c r="BJ549" i="82"/>
  <c r="Q650" i="82"/>
  <c r="N651" i="82"/>
  <c r="BL553" i="82"/>
  <c r="K652" i="82"/>
  <c r="BK554" i="82"/>
  <c r="H653" i="82"/>
  <c r="BJ555" i="82"/>
  <c r="E654" i="82"/>
  <c r="BI556" i="82"/>
  <c r="N657" i="82"/>
  <c r="BL559" i="82"/>
  <c r="K658" i="82"/>
  <c r="BK560" i="82"/>
  <c r="E660" i="82"/>
  <c r="BI562" i="82"/>
  <c r="Q662" i="82"/>
  <c r="N663" i="82"/>
  <c r="BL565" i="82"/>
  <c r="K664" i="82"/>
  <c r="BK566" i="82"/>
  <c r="H665" i="82"/>
  <c r="BJ567" i="82"/>
  <c r="E666" i="82"/>
  <c r="BI568" i="82"/>
  <c r="Q668" i="82"/>
  <c r="N669" i="82"/>
  <c r="BL571" i="82"/>
  <c r="K670" i="82"/>
  <c r="BK572" i="82"/>
  <c r="H671" i="82"/>
  <c r="BJ573" i="82"/>
  <c r="E672" i="82"/>
  <c r="BI574" i="82"/>
  <c r="Q674" i="82"/>
  <c r="N675" i="82"/>
  <c r="BL577" i="82"/>
  <c r="K676" i="82"/>
  <c r="BK578" i="82"/>
  <c r="H677" i="82"/>
  <c r="BJ579" i="82"/>
  <c r="E678" i="82"/>
  <c r="BI580" i="82"/>
  <c r="N681" i="82"/>
  <c r="BL583" i="82"/>
  <c r="K682" i="82"/>
  <c r="BK584" i="82"/>
  <c r="H683" i="82"/>
  <c r="BJ585" i="82"/>
  <c r="Q686" i="82"/>
  <c r="N687" i="82"/>
  <c r="BL589" i="82"/>
  <c r="K688" i="82"/>
  <c r="BK590" i="82"/>
  <c r="Q692" i="82"/>
  <c r="N693" i="82"/>
  <c r="BL595" i="82"/>
  <c r="K694" i="82"/>
  <c r="BK596" i="82"/>
  <c r="N698" i="82"/>
  <c r="BL600" i="82"/>
  <c r="K699" i="82"/>
  <c r="BK601" i="82"/>
  <c r="Q703" i="82"/>
  <c r="N704" i="82"/>
  <c r="BL606" i="82"/>
  <c r="K705" i="82"/>
  <c r="BK607" i="82"/>
  <c r="H706" i="82"/>
  <c r="BJ608" i="82"/>
  <c r="E707" i="82"/>
  <c r="BI609" i="82"/>
  <c r="Q709" i="82"/>
  <c r="N721" i="82"/>
  <c r="BL612" i="82"/>
  <c r="K722" i="82"/>
  <c r="BK613" i="82"/>
  <c r="H723" i="82"/>
  <c r="BJ614" i="82"/>
  <c r="Q726" i="82"/>
  <c r="N727" i="82"/>
  <c r="BL618" i="82"/>
  <c r="K728" i="82"/>
  <c r="BK619" i="82"/>
  <c r="H729" i="82"/>
  <c r="BJ620" i="82"/>
  <c r="E730" i="82"/>
  <c r="BI621" i="82"/>
  <c r="Q732" i="82"/>
  <c r="N733" i="82"/>
  <c r="BL624" i="82"/>
  <c r="K734" i="82"/>
  <c r="BK625" i="82"/>
  <c r="H735" i="82"/>
  <c r="BJ626" i="82"/>
  <c r="Q738" i="82"/>
  <c r="N739" i="82"/>
  <c r="BL630" i="82"/>
  <c r="K740" i="82"/>
  <c r="BK631" i="82"/>
  <c r="H741" i="82"/>
  <c r="BJ632" i="82"/>
  <c r="E742" i="82"/>
  <c r="BI633" i="82"/>
  <c r="Q744" i="82"/>
  <c r="N745" i="82"/>
  <c r="BL636" i="82"/>
  <c r="K746" i="82"/>
  <c r="BK637" i="82"/>
  <c r="Q750" i="82"/>
  <c r="N751" i="82"/>
  <c r="BL642" i="82"/>
  <c r="K752" i="82"/>
  <c r="BK643" i="82"/>
  <c r="H753" i="82"/>
  <c r="BJ644" i="82"/>
  <c r="Q756" i="82"/>
  <c r="N757" i="82"/>
  <c r="BL648" i="82"/>
  <c r="K758" i="82"/>
  <c r="BK649" i="82"/>
  <c r="N763" i="82"/>
  <c r="BL654" i="82"/>
  <c r="K764" i="82"/>
  <c r="BK655" i="82"/>
  <c r="H765" i="82"/>
  <c r="BJ656" i="82"/>
  <c r="Q768" i="82"/>
  <c r="N769" i="82"/>
  <c r="BL660" i="82"/>
  <c r="K770" i="82"/>
  <c r="BK661" i="82"/>
  <c r="N775" i="82"/>
  <c r="BL666" i="82"/>
  <c r="K776" i="82"/>
  <c r="BK667" i="82"/>
  <c r="K792" i="82"/>
  <c r="BK672" i="82"/>
  <c r="H793" i="82"/>
  <c r="BJ673" i="82"/>
  <c r="E794" i="82"/>
  <c r="BI674" i="82"/>
  <c r="Q796" i="82"/>
  <c r="N797" i="82"/>
  <c r="BL677" i="82"/>
  <c r="Q814" i="82"/>
  <c r="BM694" i="82"/>
  <c r="W848" i="82" s="1"/>
  <c r="N821" i="82"/>
  <c r="BL701" i="82"/>
  <c r="K822" i="82"/>
  <c r="BK702" i="82"/>
  <c r="H823" i="82"/>
  <c r="BJ703" i="82"/>
  <c r="Q826" i="82"/>
  <c r="N827" i="82"/>
  <c r="BL707" i="82"/>
  <c r="K828" i="82"/>
  <c r="BK708" i="82"/>
  <c r="Q265" i="82"/>
  <c r="N266" i="82"/>
  <c r="BL234" i="82"/>
  <c r="K267" i="82"/>
  <c r="BK235" i="82"/>
  <c r="H268" i="82"/>
  <c r="BJ236" i="82"/>
  <c r="E269" i="82"/>
  <c r="BI237" i="82"/>
  <c r="N272" i="82"/>
  <c r="BL240" i="82"/>
  <c r="K273" i="82"/>
  <c r="BK241" i="82"/>
  <c r="E275" i="82"/>
  <c r="BI243" i="82"/>
  <c r="Q277" i="82"/>
  <c r="N278" i="82"/>
  <c r="BL246" i="82"/>
  <c r="K279" i="82"/>
  <c r="BK247" i="82"/>
  <c r="H280" i="82"/>
  <c r="BJ248" i="82"/>
  <c r="E281" i="82"/>
  <c r="BI249" i="82"/>
  <c r="Q283" i="82"/>
  <c r="N295" i="82"/>
  <c r="BL252" i="82"/>
  <c r="K296" i="82"/>
  <c r="BK253" i="82"/>
  <c r="H297" i="82"/>
  <c r="BJ254" i="82"/>
  <c r="E298" i="82"/>
  <c r="BI255" i="82"/>
  <c r="N301" i="82"/>
  <c r="BL258" i="82"/>
  <c r="K302" i="82"/>
  <c r="BK259" i="82"/>
  <c r="H303" i="82"/>
  <c r="BJ260" i="82"/>
  <c r="E304" i="82"/>
  <c r="BI261" i="82"/>
  <c r="Q306" i="82"/>
  <c r="N307" i="82"/>
  <c r="BL264" i="82"/>
  <c r="K308" i="82"/>
  <c r="BK265" i="82"/>
  <c r="BM265" i="82" s="1"/>
  <c r="W308" i="82" s="1"/>
  <c r="H309" i="82"/>
  <c r="BJ266" i="82"/>
  <c r="E310" i="82"/>
  <c r="BI267" i="82"/>
  <c r="N313" i="82"/>
  <c r="BL270" i="82"/>
  <c r="BM270" i="82" s="1"/>
  <c r="W313" i="82" s="1"/>
  <c r="K314" i="82"/>
  <c r="BK271" i="82"/>
  <c r="Q318" i="82"/>
  <c r="BM275" i="82"/>
  <c r="W318" i="82" s="1"/>
  <c r="N319" i="82"/>
  <c r="BL276" i="82"/>
  <c r="BM276" i="82" s="1"/>
  <c r="W319" i="82" s="1"/>
  <c r="K320" i="82"/>
  <c r="BK277" i="82"/>
  <c r="H321" i="82"/>
  <c r="BJ278" i="82"/>
  <c r="Q324" i="82"/>
  <c r="N325" i="82"/>
  <c r="BL282" i="82"/>
  <c r="K326" i="82"/>
  <c r="BK283" i="82"/>
  <c r="H327" i="82"/>
  <c r="BJ284" i="82"/>
  <c r="Q330" i="82"/>
  <c r="N331" i="82"/>
  <c r="BL288" i="82"/>
  <c r="K332" i="82"/>
  <c r="BK289" i="82"/>
  <c r="H333" i="82"/>
  <c r="BJ290" i="82"/>
  <c r="E334" i="82"/>
  <c r="BI291" i="82"/>
  <c r="Q336" i="82"/>
  <c r="N337" i="82"/>
  <c r="BL294" i="82"/>
  <c r="K338" i="82"/>
  <c r="BK295" i="82"/>
  <c r="H339" i="82"/>
  <c r="BJ296" i="82"/>
  <c r="Q342" i="82"/>
  <c r="N343" i="82"/>
  <c r="BL300" i="82"/>
  <c r="K344" i="82"/>
  <c r="BK301" i="82"/>
  <c r="E345" i="82"/>
  <c r="BI302" i="82"/>
  <c r="N348" i="82"/>
  <c r="BL305" i="82"/>
  <c r="BM305" i="82" s="1"/>
  <c r="W348" i="82" s="1"/>
  <c r="K349" i="82"/>
  <c r="BK306" i="82"/>
  <c r="H350" i="82"/>
  <c r="BJ307" i="82"/>
  <c r="Q353" i="82"/>
  <c r="N354" i="82"/>
  <c r="BL311" i="82"/>
  <c r="K366" i="82"/>
  <c r="BK312" i="82"/>
  <c r="H367" i="82"/>
  <c r="BJ313" i="82"/>
  <c r="E368" i="82"/>
  <c r="BI314" i="82"/>
  <c r="Q370" i="82"/>
  <c r="N371" i="82"/>
  <c r="BL317" i="82"/>
  <c r="K372" i="82"/>
  <c r="BK318" i="82"/>
  <c r="H373" i="82"/>
  <c r="BJ319" i="82"/>
  <c r="E374" i="82"/>
  <c r="BI320" i="82"/>
  <c r="Q376" i="82"/>
  <c r="N377" i="82"/>
  <c r="BL323" i="82"/>
  <c r="K378" i="82"/>
  <c r="BK324" i="82"/>
  <c r="H379" i="82"/>
  <c r="BJ325" i="82"/>
  <c r="N383" i="82"/>
  <c r="BL329" i="82"/>
  <c r="BM329" i="82" s="1"/>
  <c r="W383" i="82" s="1"/>
  <c r="K384" i="82"/>
  <c r="BK330" i="82"/>
  <c r="H385" i="82"/>
  <c r="BJ331" i="82"/>
  <c r="E386" i="82"/>
  <c r="BI332" i="82"/>
  <c r="Q388" i="82"/>
  <c r="N389" i="82"/>
  <c r="BL335" i="82"/>
  <c r="K390" i="82"/>
  <c r="BK336" i="82"/>
  <c r="H391" i="82"/>
  <c r="BJ337" i="82"/>
  <c r="E392" i="82"/>
  <c r="BI338" i="82"/>
  <c r="Q394" i="82"/>
  <c r="N395" i="82"/>
  <c r="BL341" i="82"/>
  <c r="K396" i="82"/>
  <c r="BK342" i="82"/>
  <c r="H397" i="82"/>
  <c r="BJ343" i="82"/>
  <c r="E398" i="82"/>
  <c r="BI344" i="82"/>
  <c r="Q400" i="82"/>
  <c r="N401" i="82"/>
  <c r="BL347" i="82"/>
  <c r="K402" i="82"/>
  <c r="BK348" i="82"/>
  <c r="H403" i="82"/>
  <c r="BJ349" i="82"/>
  <c r="E404" i="82"/>
  <c r="BI350" i="82"/>
  <c r="N407" i="82"/>
  <c r="BL353" i="82"/>
  <c r="K408" i="82"/>
  <c r="BK354" i="82"/>
  <c r="H409" i="82"/>
  <c r="BJ355" i="82"/>
  <c r="E410" i="82"/>
  <c r="BI356" i="82"/>
  <c r="Q412" i="82"/>
  <c r="N413" i="82"/>
  <c r="BL359" i="82"/>
  <c r="K414" i="82"/>
  <c r="BK360" i="82"/>
  <c r="H415" i="82"/>
  <c r="BJ361" i="82"/>
  <c r="Q418" i="82"/>
  <c r="N419" i="82"/>
  <c r="BL365" i="82"/>
  <c r="K420" i="82"/>
  <c r="BK366" i="82"/>
  <c r="Q424" i="82"/>
  <c r="N425" i="82"/>
  <c r="BL371" i="82"/>
  <c r="K437" i="82"/>
  <c r="BK372" i="82"/>
  <c r="H438" i="82"/>
  <c r="BJ373" i="82"/>
  <c r="E439" i="82"/>
  <c r="BI374" i="82"/>
  <c r="N441" i="82"/>
  <c r="BL376" i="82"/>
  <c r="K442" i="82"/>
  <c r="BK377" i="82"/>
  <c r="H443" i="82"/>
  <c r="BJ378" i="82"/>
  <c r="E444" i="82"/>
  <c r="BI379" i="82"/>
  <c r="N447" i="82"/>
  <c r="BL382" i="82"/>
  <c r="K448" i="82"/>
  <c r="BK383" i="82"/>
  <c r="H449" i="82"/>
  <c r="BJ384" i="82"/>
  <c r="E450" i="82"/>
  <c r="BI385" i="82"/>
  <c r="Q452" i="82"/>
  <c r="N453" i="82"/>
  <c r="BL388" i="82"/>
  <c r="K454" i="82"/>
  <c r="BK389" i="82"/>
  <c r="H455" i="82"/>
  <c r="BJ390" i="82"/>
  <c r="Q458" i="82"/>
  <c r="N459" i="82"/>
  <c r="BL394" i="82"/>
  <c r="K460" i="82"/>
  <c r="BK395" i="82"/>
  <c r="H461" i="82"/>
  <c r="BJ396" i="82"/>
  <c r="Q464" i="82"/>
  <c r="N465" i="82"/>
  <c r="BL400" i="82"/>
  <c r="K466" i="82"/>
  <c r="BK401" i="82"/>
  <c r="H467" i="82"/>
  <c r="BJ402" i="82"/>
  <c r="E468" i="82"/>
  <c r="BI403" i="82"/>
  <c r="Q470" i="82"/>
  <c r="N471" i="82"/>
  <c r="BL406" i="82"/>
  <c r="K472" i="82"/>
  <c r="BK407" i="82"/>
  <c r="H473" i="82"/>
  <c r="BJ408" i="82"/>
  <c r="E474" i="82"/>
  <c r="BI409" i="82"/>
  <c r="Q476" i="82"/>
  <c r="N477" i="82"/>
  <c r="BL412" i="82"/>
  <c r="K478" i="82"/>
  <c r="BK413" i="82"/>
  <c r="H479" i="82"/>
  <c r="BJ414" i="82"/>
  <c r="E480" i="82"/>
  <c r="BI415" i="82"/>
  <c r="Q482" i="82"/>
  <c r="N483" i="82"/>
  <c r="BL418" i="82"/>
  <c r="K484" i="82"/>
  <c r="BK419" i="82"/>
  <c r="H485" i="82"/>
  <c r="BJ420" i="82"/>
  <c r="E486" i="82"/>
  <c r="BI421" i="82"/>
  <c r="N489" i="82"/>
  <c r="BL424" i="82"/>
  <c r="K490" i="82"/>
  <c r="BK425" i="82"/>
  <c r="H491" i="82"/>
  <c r="BJ426" i="82"/>
  <c r="E492" i="82"/>
  <c r="BI427" i="82"/>
  <c r="Q494" i="82"/>
  <c r="N495" i="82"/>
  <c r="BL430" i="82"/>
  <c r="K496" i="82"/>
  <c r="BK431" i="82"/>
  <c r="E509" i="82"/>
  <c r="BI433" i="82"/>
  <c r="N512" i="82"/>
  <c r="BL436" i="82"/>
  <c r="K513" i="82"/>
  <c r="BK437" i="82"/>
  <c r="H514" i="82"/>
  <c r="BJ438" i="82"/>
  <c r="Q517" i="82"/>
  <c r="N518" i="82"/>
  <c r="BL442" i="82"/>
  <c r="K519" i="82"/>
  <c r="BK443" i="82"/>
  <c r="N524" i="82"/>
  <c r="BL448" i="82"/>
  <c r="K525" i="82"/>
  <c r="BK449" i="82"/>
  <c r="BM449" i="82" s="1"/>
  <c r="W525" i="82" s="1"/>
  <c r="Q528" i="82"/>
  <c r="N529" i="82"/>
  <c r="BL453" i="82"/>
  <c r="K530" i="82"/>
  <c r="BK454" i="82"/>
  <c r="H531" i="82"/>
  <c r="BJ455" i="82"/>
  <c r="Q534" i="82"/>
  <c r="N535" i="82"/>
  <c r="BL459" i="82"/>
  <c r="K536" i="82"/>
  <c r="BK460" i="82"/>
  <c r="H537" i="82"/>
  <c r="BJ461" i="82"/>
  <c r="Q540" i="82"/>
  <c r="N541" i="82"/>
  <c r="BL465" i="82"/>
  <c r="K542" i="82"/>
  <c r="BK466" i="82"/>
  <c r="BM466" i="82" s="1"/>
  <c r="W542" i="82" s="1"/>
  <c r="H543" i="82"/>
  <c r="BJ467" i="82"/>
  <c r="E544" i="82"/>
  <c r="BI468" i="82"/>
  <c r="Q546" i="82"/>
  <c r="N547" i="82"/>
  <c r="BL471" i="82"/>
  <c r="K548" i="82"/>
  <c r="BK472" i="82"/>
  <c r="E550" i="82"/>
  <c r="BI474" i="82"/>
  <c r="Q552" i="82"/>
  <c r="N553" i="82"/>
  <c r="BL477" i="82"/>
  <c r="BM477" i="82" s="1"/>
  <c r="W553" i="82" s="1"/>
  <c r="K554" i="82"/>
  <c r="BK478" i="82"/>
  <c r="H555" i="82"/>
  <c r="BJ479" i="82"/>
  <c r="E556" i="82"/>
  <c r="BI480" i="82"/>
  <c r="Q558" i="82"/>
  <c r="N559" i="82"/>
  <c r="BL483" i="82"/>
  <c r="K560" i="82"/>
  <c r="BK484" i="82"/>
  <c r="E562" i="82"/>
  <c r="BI486" i="82"/>
  <c r="Q564" i="82"/>
  <c r="N565" i="82"/>
  <c r="BL489" i="82"/>
  <c r="K566" i="82"/>
  <c r="BK490" i="82"/>
  <c r="H567" i="82"/>
  <c r="BJ491" i="82"/>
  <c r="E579" i="82"/>
  <c r="BI492" i="82"/>
  <c r="N582" i="82"/>
  <c r="BL495" i="82"/>
  <c r="K583" i="82"/>
  <c r="BK496" i="82"/>
  <c r="E585" i="82"/>
  <c r="BI498" i="82"/>
  <c r="Q587" i="82"/>
  <c r="N588" i="82"/>
  <c r="BL501" i="82"/>
  <c r="K589" i="82"/>
  <c r="BK502" i="82"/>
  <c r="H590" i="82"/>
  <c r="BJ503" i="82"/>
  <c r="E591" i="82"/>
  <c r="BI504" i="82"/>
  <c r="Q593" i="82"/>
  <c r="N594" i="82"/>
  <c r="BL507" i="82"/>
  <c r="K595" i="82"/>
  <c r="BK508" i="82"/>
  <c r="Q599" i="82"/>
  <c r="N600" i="82"/>
  <c r="BL513" i="82"/>
  <c r="K601" i="82"/>
  <c r="BK514" i="82"/>
  <c r="BM514" i="82" s="1"/>
  <c r="W601" i="82" s="1"/>
  <c r="H602" i="82"/>
  <c r="BJ515" i="82"/>
  <c r="E603" i="82"/>
  <c r="BI516" i="82"/>
  <c r="N606" i="82"/>
  <c r="BL519" i="82"/>
  <c r="K607" i="82"/>
  <c r="BK520" i="82"/>
  <c r="E609" i="82"/>
  <c r="BI522" i="82"/>
  <c r="N611" i="82"/>
  <c r="BL524" i="82"/>
  <c r="K612" i="82"/>
  <c r="BK525" i="82"/>
  <c r="H613" i="82"/>
  <c r="BJ526" i="82"/>
  <c r="E614" i="82"/>
  <c r="BI527" i="82"/>
  <c r="Q616" i="82"/>
  <c r="N617" i="82"/>
  <c r="BL530" i="82"/>
  <c r="K618" i="82"/>
  <c r="BK531" i="82"/>
  <c r="H619" i="82"/>
  <c r="BJ532" i="82"/>
  <c r="E620" i="82"/>
  <c r="BI533" i="82"/>
  <c r="Q622" i="82"/>
  <c r="N623" i="82"/>
  <c r="BL536" i="82"/>
  <c r="K624" i="82"/>
  <c r="BK537" i="82"/>
  <c r="H625" i="82"/>
  <c r="BJ538" i="82"/>
  <c r="E626" i="82"/>
  <c r="BI539" i="82"/>
  <c r="Q628" i="82"/>
  <c r="N629" i="82"/>
  <c r="BL542" i="82"/>
  <c r="K630" i="82"/>
  <c r="BK543" i="82"/>
  <c r="N635" i="82"/>
  <c r="BL548" i="82"/>
  <c r="K636" i="82"/>
  <c r="BK549" i="82"/>
  <c r="H637" i="82"/>
  <c r="BJ550" i="82"/>
  <c r="Q651" i="82"/>
  <c r="N652" i="82"/>
  <c r="BL554" i="82"/>
  <c r="K653" i="82"/>
  <c r="BK555" i="82"/>
  <c r="H654" i="82"/>
  <c r="BJ556" i="82"/>
  <c r="E655" i="82"/>
  <c r="BI557" i="82"/>
  <c r="Q657" i="82"/>
  <c r="N658" i="82"/>
  <c r="BL560" i="82"/>
  <c r="K659" i="82"/>
  <c r="BK561" i="82"/>
  <c r="H660" i="82"/>
  <c r="BJ562" i="82"/>
  <c r="E661" i="82"/>
  <c r="BI563" i="82"/>
  <c r="Q663" i="82"/>
  <c r="N664" i="82"/>
  <c r="BL566" i="82"/>
  <c r="K665" i="82"/>
  <c r="BK567" i="82"/>
  <c r="H666" i="82"/>
  <c r="BJ568" i="82"/>
  <c r="E667" i="82"/>
  <c r="BI569" i="82"/>
  <c r="Q669" i="82"/>
  <c r="N670" i="82"/>
  <c r="BL572" i="82"/>
  <c r="K671" i="82"/>
  <c r="BK573" i="82"/>
  <c r="H672" i="82"/>
  <c r="BJ574" i="82"/>
  <c r="Q675" i="82"/>
  <c r="N676" i="82"/>
  <c r="BL578" i="82"/>
  <c r="K677" i="82"/>
  <c r="BK579" i="82"/>
  <c r="N682" i="82"/>
  <c r="BL584" i="82"/>
  <c r="K683" i="82"/>
  <c r="BK585" i="82"/>
  <c r="N688" i="82"/>
  <c r="BL590" i="82"/>
  <c r="K689" i="82"/>
  <c r="BK591" i="82"/>
  <c r="H690" i="82"/>
  <c r="BJ592" i="82"/>
  <c r="N694" i="82"/>
  <c r="BL596" i="82"/>
  <c r="K695" i="82"/>
  <c r="BK597" i="82"/>
  <c r="Q698" i="82"/>
  <c r="N699" i="82"/>
  <c r="BL601" i="82"/>
  <c r="K700" i="82"/>
  <c r="BK602" i="82"/>
  <c r="H701" i="82"/>
  <c r="BJ603" i="82"/>
  <c r="Q704" i="82"/>
  <c r="N705" i="82"/>
  <c r="BL607" i="82"/>
  <c r="K706" i="82"/>
  <c r="BK608" i="82"/>
  <c r="H707" i="82"/>
  <c r="BJ609" i="82"/>
  <c r="E708" i="82"/>
  <c r="BI610" i="82"/>
  <c r="Q721" i="82"/>
  <c r="N722" i="82"/>
  <c r="BL613" i="82"/>
  <c r="K723" i="82"/>
  <c r="BK614" i="82"/>
  <c r="H724" i="82"/>
  <c r="BJ615" i="82"/>
  <c r="Q727" i="82"/>
  <c r="N728" i="82"/>
  <c r="BL619" i="82"/>
  <c r="K729" i="82"/>
  <c r="BK620" i="82"/>
  <c r="H730" i="82"/>
  <c r="BJ621" i="82"/>
  <c r="Q733" i="82"/>
  <c r="N734" i="82"/>
  <c r="BL625" i="82"/>
  <c r="K735" i="82"/>
  <c r="BK626" i="82"/>
  <c r="H736" i="82"/>
  <c r="BJ627" i="82"/>
  <c r="Q739" i="82"/>
  <c r="N740" i="82"/>
  <c r="BL631" i="82"/>
  <c r="K741" i="82"/>
  <c r="BK632" i="82"/>
  <c r="H742" i="82"/>
  <c r="BJ633" i="82"/>
  <c r="E743" i="82"/>
  <c r="BI634" i="82"/>
  <c r="N746" i="82"/>
  <c r="BL637" i="82"/>
  <c r="K747" i="82"/>
  <c r="BK638" i="82"/>
  <c r="H748" i="82"/>
  <c r="BJ639" i="82"/>
  <c r="Q751" i="82"/>
  <c r="N752" i="82"/>
  <c r="BL643" i="82"/>
  <c r="K753" i="82"/>
  <c r="BK644" i="82"/>
  <c r="Q757" i="82"/>
  <c r="N758" i="82"/>
  <c r="BL649" i="82"/>
  <c r="K759" i="82"/>
  <c r="BK650" i="82"/>
  <c r="H760" i="82"/>
  <c r="BJ651" i="82"/>
  <c r="Q763" i="82"/>
  <c r="N764" i="82"/>
  <c r="BL655" i="82"/>
  <c r="K765" i="82"/>
  <c r="BK656" i="82"/>
  <c r="Q769" i="82"/>
  <c r="N770" i="82"/>
  <c r="BL661" i="82"/>
  <c r="K771" i="82"/>
  <c r="BK662" i="82"/>
  <c r="H772" i="82"/>
  <c r="BJ663" i="82"/>
  <c r="N776" i="82"/>
  <c r="BL667" i="82"/>
  <c r="K777" i="82"/>
  <c r="BK668" i="82"/>
  <c r="N792" i="82"/>
  <c r="BL672" i="82"/>
  <c r="K793" i="82"/>
  <c r="BK673" i="82"/>
  <c r="Q797" i="82"/>
  <c r="H818" i="82"/>
  <c r="BJ698" i="82"/>
  <c r="N822" i="82"/>
  <c r="BL702" i="82"/>
  <c r="K823" i="82"/>
  <c r="BK703" i="82"/>
  <c r="Q827" i="82"/>
  <c r="N828" i="82"/>
  <c r="BL708" i="82"/>
  <c r="K829" i="82"/>
  <c r="BK709" i="82"/>
  <c r="H830" i="82"/>
  <c r="BJ710" i="82"/>
  <c r="N267" i="82"/>
  <c r="BL235" i="82"/>
  <c r="K268" i="82"/>
  <c r="BK236" i="82"/>
  <c r="N273" i="82"/>
  <c r="BL241" i="82"/>
  <c r="K274" i="82"/>
  <c r="BK242" i="82"/>
  <c r="N279" i="82"/>
  <c r="BL247" i="82"/>
  <c r="K280" i="82"/>
  <c r="BK248" i="82"/>
  <c r="N296" i="82"/>
  <c r="BL253" i="82"/>
  <c r="K297" i="82"/>
  <c r="BK254" i="82"/>
  <c r="N302" i="82"/>
  <c r="BL259" i="82"/>
  <c r="BM259" i="82" s="1"/>
  <c r="W302" i="82" s="1"/>
  <c r="K303" i="82"/>
  <c r="BK260" i="82"/>
  <c r="N308" i="82"/>
  <c r="BL265" i="82"/>
  <c r="K309" i="82"/>
  <c r="BK266" i="82"/>
  <c r="Q313" i="82"/>
  <c r="N314" i="82"/>
  <c r="BL271" i="82"/>
  <c r="K315" i="82"/>
  <c r="BK272" i="82"/>
  <c r="H316" i="82"/>
  <c r="BJ273" i="82"/>
  <c r="Q319" i="82"/>
  <c r="N320" i="82"/>
  <c r="BL277" i="82"/>
  <c r="K321" i="82"/>
  <c r="BK278" i="82"/>
  <c r="H322" i="82"/>
  <c r="BJ279" i="82"/>
  <c r="Q325" i="82"/>
  <c r="BM282" i="82"/>
  <c r="W325" i="82" s="1"/>
  <c r="N326" i="82"/>
  <c r="BL283" i="82"/>
  <c r="K327" i="82"/>
  <c r="BK284" i="82"/>
  <c r="H328" i="82"/>
  <c r="BJ285" i="82"/>
  <c r="Q331" i="82"/>
  <c r="N332" i="82"/>
  <c r="BL289" i="82"/>
  <c r="K333" i="82"/>
  <c r="BK290" i="82"/>
  <c r="H334" i="82"/>
  <c r="BJ291" i="82"/>
  <c r="E335" i="82"/>
  <c r="BI292" i="82"/>
  <c r="BM292" i="82" s="1"/>
  <c r="W335" i="82" s="1"/>
  <c r="Q337" i="82"/>
  <c r="BM294" i="82"/>
  <c r="W337" i="82" s="1"/>
  <c r="N338" i="82"/>
  <c r="BL295" i="82"/>
  <c r="BM295" i="82" s="1"/>
  <c r="W338" i="82" s="1"/>
  <c r="K339" i="82"/>
  <c r="BK296" i="82"/>
  <c r="H340" i="82"/>
  <c r="BJ297" i="82"/>
  <c r="Q343" i="82"/>
  <c r="BM300" i="82"/>
  <c r="W343" i="82" s="1"/>
  <c r="N344" i="82"/>
  <c r="BL301" i="82"/>
  <c r="H345" i="82"/>
  <c r="BJ302" i="82"/>
  <c r="Q348" i="82"/>
  <c r="N349" i="82"/>
  <c r="BL306" i="82"/>
  <c r="BM306" i="82" s="1"/>
  <c r="W349" i="82" s="1"/>
  <c r="K350" i="82"/>
  <c r="BK307" i="82"/>
  <c r="BM307" i="82" s="1"/>
  <c r="W350" i="82" s="1"/>
  <c r="H351" i="82"/>
  <c r="BJ308" i="82"/>
  <c r="E352" i="82"/>
  <c r="BI309" i="82"/>
  <c r="Q354" i="82"/>
  <c r="BM311" i="82"/>
  <c r="W354" i="82" s="1"/>
  <c r="N366" i="82"/>
  <c r="BL312" i="82"/>
  <c r="K367" i="82"/>
  <c r="BK313" i="82"/>
  <c r="E369" i="82"/>
  <c r="BI315" i="82"/>
  <c r="Q371" i="82"/>
  <c r="N372" i="82"/>
  <c r="BL318" i="82"/>
  <c r="K373" i="82"/>
  <c r="BK319" i="82"/>
  <c r="H374" i="82"/>
  <c r="BJ320" i="82"/>
  <c r="E375" i="82"/>
  <c r="BI321" i="82"/>
  <c r="N378" i="82"/>
  <c r="BL324" i="82"/>
  <c r="K379" i="82"/>
  <c r="BK325" i="82"/>
  <c r="H380" i="82"/>
  <c r="BJ326" i="82"/>
  <c r="E381" i="82"/>
  <c r="BI327" i="82"/>
  <c r="Q383" i="82"/>
  <c r="N384" i="82"/>
  <c r="BL330" i="82"/>
  <c r="BM330" i="82" s="1"/>
  <c r="W384" i="82" s="1"/>
  <c r="K385" i="82"/>
  <c r="BK331" i="82"/>
  <c r="E387" i="82"/>
  <c r="BI333" i="82"/>
  <c r="Q389" i="82"/>
  <c r="BM335" i="82"/>
  <c r="W389" i="82" s="1"/>
  <c r="N390" i="82"/>
  <c r="BL336" i="82"/>
  <c r="K391" i="82"/>
  <c r="BK337" i="82"/>
  <c r="H392" i="82"/>
  <c r="BJ338" i="82"/>
  <c r="E393" i="82"/>
  <c r="BI339" i="82"/>
  <c r="Q395" i="82"/>
  <c r="N396" i="82"/>
  <c r="BL342" i="82"/>
  <c r="BM342" i="82" s="1"/>
  <c r="W396" i="82" s="1"/>
  <c r="K397" i="82"/>
  <c r="BK343" i="82"/>
  <c r="H398" i="82"/>
  <c r="BJ344" i="82"/>
  <c r="Q401" i="82"/>
  <c r="N402" i="82"/>
  <c r="BL348" i="82"/>
  <c r="K403" i="82"/>
  <c r="BK349" i="82"/>
  <c r="H404" i="82"/>
  <c r="BJ350" i="82"/>
  <c r="Q407" i="82"/>
  <c r="N408" i="82"/>
  <c r="BL354" i="82"/>
  <c r="BM354" i="82" s="1"/>
  <c r="W408" i="82" s="1"/>
  <c r="K409" i="82"/>
  <c r="BK355" i="82"/>
  <c r="H410" i="82"/>
  <c r="BJ356" i="82"/>
  <c r="Q413" i="82"/>
  <c r="N414" i="82"/>
  <c r="BL360" i="82"/>
  <c r="K415" i="82"/>
  <c r="BK361" i="82"/>
  <c r="H416" i="82"/>
  <c r="BJ362" i="82"/>
  <c r="N420" i="82"/>
  <c r="BL366" i="82"/>
  <c r="K421" i="82"/>
  <c r="BK367" i="82"/>
  <c r="H422" i="82"/>
  <c r="BJ368" i="82"/>
  <c r="E423" i="82"/>
  <c r="BI369" i="82"/>
  <c r="Q425" i="82"/>
  <c r="N437" i="82"/>
  <c r="BL372" i="82"/>
  <c r="K438" i="82"/>
  <c r="BK373" i="82"/>
  <c r="H439" i="82"/>
  <c r="BJ374" i="82"/>
  <c r="Q441" i="82"/>
  <c r="N442" i="82"/>
  <c r="BL377" i="82"/>
  <c r="K443" i="82"/>
  <c r="BK378" i="82"/>
  <c r="H444" i="82"/>
  <c r="BJ379" i="82"/>
  <c r="E445" i="82"/>
  <c r="BI380" i="82"/>
  <c r="Q447" i="82"/>
  <c r="N448" i="82"/>
  <c r="BL383" i="82"/>
  <c r="K449" i="82"/>
  <c r="BK384" i="82"/>
  <c r="H450" i="82"/>
  <c r="BJ385" i="82"/>
  <c r="E451" i="82"/>
  <c r="BI386" i="82"/>
  <c r="Q453" i="82"/>
  <c r="N454" i="82"/>
  <c r="BL389" i="82"/>
  <c r="K455" i="82"/>
  <c r="BK390" i="82"/>
  <c r="H456" i="82"/>
  <c r="BJ391" i="82"/>
  <c r="E457" i="82"/>
  <c r="BI392" i="82"/>
  <c r="Q459" i="82"/>
  <c r="N460" i="82"/>
  <c r="BL395" i="82"/>
  <c r="K461" i="82"/>
  <c r="BK396" i="82"/>
  <c r="H462" i="82"/>
  <c r="BJ397" i="82"/>
  <c r="E463" i="82"/>
  <c r="BI398" i="82"/>
  <c r="Q465" i="82"/>
  <c r="N466" i="82"/>
  <c r="BL401" i="82"/>
  <c r="BM401" i="82" s="1"/>
  <c r="W466" i="82" s="1"/>
  <c r="K467" i="82"/>
  <c r="BK402" i="82"/>
  <c r="H468" i="82"/>
  <c r="BJ403" i="82"/>
  <c r="Q471" i="82"/>
  <c r="N472" i="82"/>
  <c r="BL407" i="82"/>
  <c r="K473" i="82"/>
  <c r="BK408" i="82"/>
  <c r="H474" i="82"/>
  <c r="BJ409" i="82"/>
  <c r="Q477" i="82"/>
  <c r="N478" i="82"/>
  <c r="BL413" i="82"/>
  <c r="K479" i="82"/>
  <c r="BK414" i="82"/>
  <c r="H480" i="82"/>
  <c r="BJ415" i="82"/>
  <c r="Q483" i="82"/>
  <c r="N484" i="82"/>
  <c r="BL419" i="82"/>
  <c r="K485" i="82"/>
  <c r="BK420" i="82"/>
  <c r="H486" i="82"/>
  <c r="BJ421" i="82"/>
  <c r="Q489" i="82"/>
  <c r="N490" i="82"/>
  <c r="BL425" i="82"/>
  <c r="K491" i="82"/>
  <c r="BK426" i="82"/>
  <c r="H492" i="82"/>
  <c r="BJ427" i="82"/>
  <c r="Q495" i="82"/>
  <c r="N496" i="82"/>
  <c r="BL431" i="82"/>
  <c r="K508" i="82"/>
  <c r="BK432" i="82"/>
  <c r="H509" i="82"/>
  <c r="BJ433" i="82"/>
  <c r="Q512" i="82"/>
  <c r="N513" i="82"/>
  <c r="BL437" i="82"/>
  <c r="K514" i="82"/>
  <c r="BK438" i="82"/>
  <c r="H515" i="82"/>
  <c r="BJ439" i="82"/>
  <c r="Q518" i="82"/>
  <c r="N519" i="82"/>
  <c r="BL443" i="82"/>
  <c r="K520" i="82"/>
  <c r="BK444" i="82"/>
  <c r="E522" i="82"/>
  <c r="BI446" i="82"/>
  <c r="Q524" i="82"/>
  <c r="N525" i="82"/>
  <c r="BL449" i="82"/>
  <c r="H526" i="82"/>
  <c r="BJ450" i="82"/>
  <c r="E527" i="82"/>
  <c r="BI451" i="82"/>
  <c r="N530" i="82"/>
  <c r="BL454" i="82"/>
  <c r="K531" i="82"/>
  <c r="BK455" i="82"/>
  <c r="N536" i="82"/>
  <c r="BL460" i="82"/>
  <c r="BM460" i="82" s="1"/>
  <c r="W536" i="82" s="1"/>
  <c r="K537" i="82"/>
  <c r="BK461" i="82"/>
  <c r="N542" i="82"/>
  <c r="BL466" i="82"/>
  <c r="K543" i="82"/>
  <c r="BK467" i="82"/>
  <c r="Q547" i="82"/>
  <c r="N548" i="82"/>
  <c r="BL472" i="82"/>
  <c r="BM472" i="82" s="1"/>
  <c r="W548" i="82" s="1"/>
  <c r="K549" i="82"/>
  <c r="BK473" i="82"/>
  <c r="BM473" i="82" s="1"/>
  <c r="W549" i="82" s="1"/>
  <c r="H550" i="82"/>
  <c r="BJ474" i="82"/>
  <c r="Q553" i="82"/>
  <c r="N554" i="82"/>
  <c r="BL478" i="82"/>
  <c r="K555" i="82"/>
  <c r="BK479" i="82"/>
  <c r="H556" i="82"/>
  <c r="BJ480" i="82"/>
  <c r="Q559" i="82"/>
  <c r="N560" i="82"/>
  <c r="BL484" i="82"/>
  <c r="K561" i="82"/>
  <c r="BK485" i="82"/>
  <c r="H562" i="82"/>
  <c r="BJ486" i="82"/>
  <c r="E563" i="82"/>
  <c r="BI487" i="82"/>
  <c r="Q565" i="82"/>
  <c r="N566" i="82"/>
  <c r="BL490" i="82"/>
  <c r="K567" i="82"/>
  <c r="BK491" i="82"/>
  <c r="H579" i="82"/>
  <c r="BJ492" i="82"/>
  <c r="E580" i="82"/>
  <c r="BI493" i="82"/>
  <c r="Q582" i="82"/>
  <c r="N583" i="82"/>
  <c r="BL496" i="82"/>
  <c r="K584" i="82"/>
  <c r="BK497" i="82"/>
  <c r="H585" i="82"/>
  <c r="BJ498" i="82"/>
  <c r="E586" i="82"/>
  <c r="BI499" i="82"/>
  <c r="Q588" i="82"/>
  <c r="N589" i="82"/>
  <c r="BL502" i="82"/>
  <c r="K590" i="82"/>
  <c r="BK503" i="82"/>
  <c r="H591" i="82"/>
  <c r="BJ504" i="82"/>
  <c r="E592" i="82"/>
  <c r="BI505" i="82"/>
  <c r="Q594" i="82"/>
  <c r="N595" i="82"/>
  <c r="BL508" i="82"/>
  <c r="K596" i="82"/>
  <c r="BK509" i="82"/>
  <c r="H597" i="82"/>
  <c r="BJ510" i="82"/>
  <c r="Q600" i="82"/>
  <c r="N601" i="82"/>
  <c r="BL514" i="82"/>
  <c r="K602" i="82"/>
  <c r="BK515" i="82"/>
  <c r="H603" i="82"/>
  <c r="BJ516" i="82"/>
  <c r="Q606" i="82"/>
  <c r="N607" i="82"/>
  <c r="BL520" i="82"/>
  <c r="K608" i="82"/>
  <c r="BK521" i="82"/>
  <c r="E610" i="82"/>
  <c r="BI523" i="82"/>
  <c r="Q611" i="82"/>
  <c r="N612" i="82"/>
  <c r="BL525" i="82"/>
  <c r="K613" i="82"/>
  <c r="BK526" i="82"/>
  <c r="H614" i="82"/>
  <c r="BJ527" i="82"/>
  <c r="Q617" i="82"/>
  <c r="N618" i="82"/>
  <c r="BL531" i="82"/>
  <c r="K619" i="82"/>
  <c r="BK532" i="82"/>
  <c r="H620" i="82"/>
  <c r="BJ533" i="82"/>
  <c r="Q623" i="82"/>
  <c r="N624" i="82"/>
  <c r="BL537" i="82"/>
  <c r="BM537" i="82" s="1"/>
  <c r="W624" i="82" s="1"/>
  <c r="K625" i="82"/>
  <c r="BK538" i="82"/>
  <c r="H626" i="82"/>
  <c r="BJ539" i="82"/>
  <c r="Q629" i="82"/>
  <c r="N630" i="82"/>
  <c r="BL543" i="82"/>
  <c r="K631" i="82"/>
  <c r="BK544" i="82"/>
  <c r="H632" i="82"/>
  <c r="BJ545" i="82"/>
  <c r="Q635" i="82"/>
  <c r="N636" i="82"/>
  <c r="BL549" i="82"/>
  <c r="BM549" i="82" s="1"/>
  <c r="W636" i="82" s="1"/>
  <c r="K637" i="82"/>
  <c r="BK550" i="82"/>
  <c r="H638" i="82"/>
  <c r="BJ551" i="82"/>
  <c r="N653" i="82"/>
  <c r="BL555" i="82"/>
  <c r="K654" i="82"/>
  <c r="BK556" i="82"/>
  <c r="H655" i="82"/>
  <c r="BJ557" i="82"/>
  <c r="E656" i="82"/>
  <c r="BI558" i="82"/>
  <c r="Q658" i="82"/>
  <c r="N659" i="82"/>
  <c r="BL561" i="82"/>
  <c r="K660" i="82"/>
  <c r="BK562" i="82"/>
  <c r="H661" i="82"/>
  <c r="BJ563" i="82"/>
  <c r="E662" i="82"/>
  <c r="BI564" i="82"/>
  <c r="Q664" i="82"/>
  <c r="N665" i="82"/>
  <c r="BL567" i="82"/>
  <c r="BM567" i="82" s="1"/>
  <c r="W665" i="82" s="1"/>
  <c r="K666" i="82"/>
  <c r="BK568" i="82"/>
  <c r="E668" i="82"/>
  <c r="BI570" i="82"/>
  <c r="BM570" i="82" s="1"/>
  <c r="W668" i="82" s="1"/>
  <c r="Q670" i="82"/>
  <c r="N671" i="82"/>
  <c r="BL573" i="82"/>
  <c r="K672" i="82"/>
  <c r="BK574" i="82"/>
  <c r="E674" i="82"/>
  <c r="BI576" i="82"/>
  <c r="Q676" i="82"/>
  <c r="N677" i="82"/>
  <c r="BL579" i="82"/>
  <c r="K678" i="82"/>
  <c r="BK580" i="82"/>
  <c r="H679" i="82"/>
  <c r="BJ581" i="82"/>
  <c r="E680" i="82"/>
  <c r="BI582" i="82"/>
  <c r="Q682" i="82"/>
  <c r="BM584" i="82"/>
  <c r="W682" i="82" s="1"/>
  <c r="N683" i="82"/>
  <c r="BL585" i="82"/>
  <c r="K684" i="82"/>
  <c r="BK586" i="82"/>
  <c r="N689" i="82"/>
  <c r="BL591" i="82"/>
  <c r="BM591" i="82" s="1"/>
  <c r="W689" i="82" s="1"/>
  <c r="K690" i="82"/>
  <c r="BK592" i="82"/>
  <c r="N695" i="82"/>
  <c r="BL597" i="82"/>
  <c r="N700" i="82"/>
  <c r="BL602" i="82"/>
  <c r="BM602" i="82" s="1"/>
  <c r="W700" i="82" s="1"/>
  <c r="K701" i="82"/>
  <c r="BK603" i="82"/>
  <c r="H702" i="82"/>
  <c r="BJ604" i="82"/>
  <c r="N706" i="82"/>
  <c r="BL608" i="82"/>
  <c r="K707" i="82"/>
  <c r="BK609" i="82"/>
  <c r="Q722" i="82"/>
  <c r="N723" i="82"/>
  <c r="BL614" i="82"/>
  <c r="K724" i="82"/>
  <c r="BK615" i="82"/>
  <c r="H725" i="82"/>
  <c r="BJ616" i="82"/>
  <c r="N729" i="82"/>
  <c r="BL620" i="82"/>
  <c r="K730" i="82"/>
  <c r="BK621" i="82"/>
  <c r="Q734" i="82"/>
  <c r="N735" i="82"/>
  <c r="BL626" i="82"/>
  <c r="K736" i="82"/>
  <c r="BK627" i="82"/>
  <c r="H737" i="82"/>
  <c r="BJ628" i="82"/>
  <c r="N741" i="82"/>
  <c r="BL632" i="82"/>
  <c r="K742" i="82"/>
  <c r="BK633" i="82"/>
  <c r="E744" i="82"/>
  <c r="BI635" i="82"/>
  <c r="N747" i="82"/>
  <c r="BL638" i="82"/>
  <c r="K748" i="82"/>
  <c r="BK639" i="82"/>
  <c r="H749" i="82"/>
  <c r="BJ640" i="82"/>
  <c r="N753" i="82"/>
  <c r="BL644" i="82"/>
  <c r="K754" i="82"/>
  <c r="BK645" i="82"/>
  <c r="H755" i="82"/>
  <c r="BJ646" i="82"/>
  <c r="E756" i="82"/>
  <c r="BI647" i="82"/>
  <c r="Q758" i="82"/>
  <c r="N759" i="82"/>
  <c r="BL650" i="82"/>
  <c r="K760" i="82"/>
  <c r="BK651" i="82"/>
  <c r="H761" i="82"/>
  <c r="BJ652" i="82"/>
  <c r="N765" i="82"/>
  <c r="BL656" i="82"/>
  <c r="K766" i="82"/>
  <c r="BK657" i="82"/>
  <c r="H767" i="82"/>
  <c r="BJ658" i="82"/>
  <c r="Q770" i="82"/>
  <c r="N771" i="82"/>
  <c r="BL662" i="82"/>
  <c r="K772" i="82"/>
  <c r="BK663" i="82"/>
  <c r="N777" i="82"/>
  <c r="BL668" i="82"/>
  <c r="K778" i="82"/>
  <c r="BK669" i="82"/>
  <c r="BM669" i="82" s="1"/>
  <c r="W778" i="82" s="1"/>
  <c r="H779" i="82"/>
  <c r="BJ670" i="82"/>
  <c r="N793" i="82"/>
  <c r="BL673" i="82"/>
  <c r="K794" i="82"/>
  <c r="BK674" i="82"/>
  <c r="E796" i="82"/>
  <c r="BI676" i="82"/>
  <c r="K818" i="82"/>
  <c r="BK698" i="82"/>
  <c r="Q822" i="82"/>
  <c r="N823" i="82"/>
  <c r="BL703" i="82"/>
  <c r="K824" i="82"/>
  <c r="BK704" i="82"/>
  <c r="H825" i="82"/>
  <c r="BJ705" i="82"/>
  <c r="N829" i="82"/>
  <c r="BL709" i="82"/>
  <c r="K830" i="82"/>
  <c r="BK710" i="82"/>
  <c r="H831" i="82"/>
  <c r="BJ711" i="82"/>
  <c r="Q197" i="82"/>
  <c r="N198" i="82"/>
  <c r="BL177" i="82"/>
  <c r="K199" i="82"/>
  <c r="BK178" i="82"/>
  <c r="H200" i="82"/>
  <c r="BJ179" i="82"/>
  <c r="Q203" i="82"/>
  <c r="N204" i="82"/>
  <c r="BL183" i="82"/>
  <c r="K205" i="82"/>
  <c r="BK184" i="82"/>
  <c r="BM184" i="82" s="1"/>
  <c r="W205" i="82" s="1"/>
  <c r="H206" i="82"/>
  <c r="BJ185" i="82"/>
  <c r="BM185" i="82" s="1"/>
  <c r="W206" i="82" s="1"/>
  <c r="N210" i="82"/>
  <c r="BL189" i="82"/>
  <c r="K211" i="82"/>
  <c r="BK190" i="82"/>
  <c r="Q226" i="82"/>
  <c r="N227" i="82"/>
  <c r="BL195" i="82"/>
  <c r="K228" i="82"/>
  <c r="BK196" i="82"/>
  <c r="H229" i="82"/>
  <c r="BJ197" i="82"/>
  <c r="BM197" i="82" s="1"/>
  <c r="W229" i="82" s="1"/>
  <c r="N233" i="82"/>
  <c r="BL201" i="82"/>
  <c r="K234" i="82"/>
  <c r="BK202" i="82"/>
  <c r="BM202" i="82" s="1"/>
  <c r="W234" i="82" s="1"/>
  <c r="H235" i="82"/>
  <c r="BJ203" i="82"/>
  <c r="N239" i="82"/>
  <c r="BL207" i="82"/>
  <c r="BM207" i="82" s="1"/>
  <c r="W239" i="82" s="1"/>
  <c r="K240" i="82"/>
  <c r="BK208" i="82"/>
  <c r="BM208" i="82" s="1"/>
  <c r="W240" i="82" s="1"/>
  <c r="Q244" i="82"/>
  <c r="N245" i="82"/>
  <c r="BL213" i="82"/>
  <c r="BM213" i="82" s="1"/>
  <c r="W245" i="82" s="1"/>
  <c r="K246" i="82"/>
  <c r="BK214" i="82"/>
  <c r="BM214" i="82" s="1"/>
  <c r="W246" i="82" s="1"/>
  <c r="H247" i="82"/>
  <c r="BJ215" i="82"/>
  <c r="BM215" i="82" s="1"/>
  <c r="W247" i="82" s="1"/>
  <c r="Q250" i="82"/>
  <c r="BM218" i="82"/>
  <c r="W250" i="82" s="1"/>
  <c r="N251" i="82"/>
  <c r="BL219" i="82"/>
  <c r="BM219" i="82" s="1"/>
  <c r="W251" i="82" s="1"/>
  <c r="K252" i="82"/>
  <c r="BK220" i="82"/>
  <c r="H253" i="82"/>
  <c r="BJ221" i="82"/>
  <c r="BM221" i="82" s="1"/>
  <c r="W253" i="82" s="1"/>
  <c r="Q256" i="82"/>
  <c r="BM224" i="82"/>
  <c r="W256" i="82" s="1"/>
  <c r="N257" i="82"/>
  <c r="BL225" i="82"/>
  <c r="K258" i="82"/>
  <c r="BK226" i="82"/>
  <c r="BM226" i="82" s="1"/>
  <c r="W258" i="82" s="1"/>
  <c r="H259" i="82"/>
  <c r="BJ227" i="82"/>
  <c r="BM227" i="82" s="1"/>
  <c r="W259" i="82" s="1"/>
  <c r="N262" i="82"/>
  <c r="BL230" i="82"/>
  <c r="K263" i="82"/>
  <c r="BK231" i="82"/>
  <c r="BM231" i="82" s="1"/>
  <c r="W263" i="82" s="1"/>
  <c r="Q267" i="82"/>
  <c r="N268" i="82"/>
  <c r="BL236" i="82"/>
  <c r="K269" i="82"/>
  <c r="BK237" i="82"/>
  <c r="H270" i="82"/>
  <c r="BJ238" i="82"/>
  <c r="BM238" i="82" s="1"/>
  <c r="W270" i="82" s="1"/>
  <c r="Q273" i="82"/>
  <c r="N274" i="82"/>
  <c r="BL242" i="82"/>
  <c r="K275" i="82"/>
  <c r="BK243" i="82"/>
  <c r="H276" i="82"/>
  <c r="BJ244" i="82"/>
  <c r="BM244" i="82" s="1"/>
  <c r="W276" i="82" s="1"/>
  <c r="BM247" i="82"/>
  <c r="W279" i="82" s="1"/>
  <c r="N280" i="82"/>
  <c r="BL248" i="82"/>
  <c r="K281" i="82"/>
  <c r="BK249" i="82"/>
  <c r="Q296" i="82"/>
  <c r="N297" i="82"/>
  <c r="BL254" i="82"/>
  <c r="K298" i="82"/>
  <c r="BK255" i="82"/>
  <c r="BM255" i="82" s="1"/>
  <c r="W298" i="82" s="1"/>
  <c r="Q302" i="82"/>
  <c r="N303" i="82"/>
  <c r="BL260" i="82"/>
  <c r="K304" i="82"/>
  <c r="BK261" i="82"/>
  <c r="Q308" i="82"/>
  <c r="N309" i="82"/>
  <c r="BL266" i="82"/>
  <c r="K310" i="82"/>
  <c r="BK267" i="82"/>
  <c r="BM267" i="82" s="1"/>
  <c r="W310" i="82" s="1"/>
  <c r="H311" i="82"/>
  <c r="BJ268" i="82"/>
  <c r="BM268" i="82" s="1"/>
  <c r="W311" i="82" s="1"/>
  <c r="Q314" i="82"/>
  <c r="N315" i="82"/>
  <c r="BL272" i="82"/>
  <c r="K316" i="82"/>
  <c r="BK273" i="82"/>
  <c r="H317" i="82"/>
  <c r="BJ274" i="82"/>
  <c r="N321" i="82"/>
  <c r="BL278" i="82"/>
  <c r="K322" i="82"/>
  <c r="BK279" i="82"/>
  <c r="H323" i="82"/>
  <c r="BJ280" i="82"/>
  <c r="BM280" i="82" s="1"/>
  <c r="W323" i="82" s="1"/>
  <c r="Q326" i="82"/>
  <c r="N327" i="82"/>
  <c r="BL284" i="82"/>
  <c r="K328" i="82"/>
  <c r="BK285" i="82"/>
  <c r="H329" i="82"/>
  <c r="BJ286" i="82"/>
  <c r="Q332" i="82"/>
  <c r="BM289" i="82"/>
  <c r="W332" i="82" s="1"/>
  <c r="N333" i="82"/>
  <c r="BL290" i="82"/>
  <c r="K334" i="82"/>
  <c r="BK291" i="82"/>
  <c r="Q338" i="82"/>
  <c r="N339" i="82"/>
  <c r="BL296" i="82"/>
  <c r="K340" i="82"/>
  <c r="BK297" i="82"/>
  <c r="H341" i="82"/>
  <c r="BJ298" i="82"/>
  <c r="K345" i="82"/>
  <c r="BK302" i="82"/>
  <c r="Q349" i="82"/>
  <c r="N350" i="82"/>
  <c r="BL307" i="82"/>
  <c r="K351" i="82"/>
  <c r="BK308" i="82"/>
  <c r="Q366" i="82"/>
  <c r="BM312" i="82"/>
  <c r="W366" i="82" s="1"/>
  <c r="N367" i="82"/>
  <c r="BL313" i="82"/>
  <c r="K368" i="82"/>
  <c r="BK314" i="82"/>
  <c r="H369" i="82"/>
  <c r="BJ315" i="82"/>
  <c r="N373" i="82"/>
  <c r="BL319" i="82"/>
  <c r="K374" i="82"/>
  <c r="BK320" i="82"/>
  <c r="H375" i="82"/>
  <c r="BJ321" i="82"/>
  <c r="Q378" i="82"/>
  <c r="N379" i="82"/>
  <c r="BL325" i="82"/>
  <c r="K380" i="82"/>
  <c r="BK326" i="82"/>
  <c r="Q384" i="82"/>
  <c r="N385" i="82"/>
  <c r="BL331" i="82"/>
  <c r="K386" i="82"/>
  <c r="BK332" i="82"/>
  <c r="H387" i="82"/>
  <c r="BJ333" i="82"/>
  <c r="Q390" i="82"/>
  <c r="N391" i="82"/>
  <c r="BL337" i="82"/>
  <c r="BM337" i="82" s="1"/>
  <c r="W391" i="82" s="1"/>
  <c r="K392" i="82"/>
  <c r="BK338" i="82"/>
  <c r="H393" i="82"/>
  <c r="BJ339" i="82"/>
  <c r="Q396" i="82"/>
  <c r="N397" i="82"/>
  <c r="BL343" i="82"/>
  <c r="K398" i="82"/>
  <c r="BK344" i="82"/>
  <c r="H399" i="82"/>
  <c r="BJ345" i="82"/>
  <c r="N403" i="82"/>
  <c r="BL349" i="82"/>
  <c r="K404" i="82"/>
  <c r="BK350" i="82"/>
  <c r="H405" i="82"/>
  <c r="BJ351" i="82"/>
  <c r="E406" i="82"/>
  <c r="BI352" i="82"/>
  <c r="Q408" i="82"/>
  <c r="N409" i="82"/>
  <c r="BL355" i="82"/>
  <c r="K410" i="82"/>
  <c r="BK356" i="82"/>
  <c r="H411" i="82"/>
  <c r="BJ357" i="82"/>
  <c r="E412" i="82"/>
  <c r="BI358" i="82"/>
  <c r="Q414" i="82"/>
  <c r="N415" i="82"/>
  <c r="BL361" i="82"/>
  <c r="K416" i="82"/>
  <c r="BK362" i="82"/>
  <c r="BM362" i="82" s="1"/>
  <c r="W416" i="82" s="1"/>
  <c r="H417" i="82"/>
  <c r="BJ363" i="82"/>
  <c r="E418" i="82"/>
  <c r="BI364" i="82"/>
  <c r="Q420" i="82"/>
  <c r="N421" i="82"/>
  <c r="BL367" i="82"/>
  <c r="K422" i="82"/>
  <c r="BK368" i="82"/>
  <c r="E424" i="82"/>
  <c r="BI370" i="82"/>
  <c r="N438" i="82"/>
  <c r="BL373" i="82"/>
  <c r="BM373" i="82" s="1"/>
  <c r="W438" i="82" s="1"/>
  <c r="K439" i="82"/>
  <c r="BK374" i="82"/>
  <c r="H440" i="82"/>
  <c r="BJ375" i="82"/>
  <c r="Q442" i="82"/>
  <c r="N443" i="82"/>
  <c r="BL378" i="82"/>
  <c r="K444" i="82"/>
  <c r="BK379" i="82"/>
  <c r="H445" i="82"/>
  <c r="BJ380" i="82"/>
  <c r="E446" i="82"/>
  <c r="BI381" i="82"/>
  <c r="Q448" i="82"/>
  <c r="N449" i="82"/>
  <c r="BL384" i="82"/>
  <c r="K450" i="82"/>
  <c r="BK385" i="82"/>
  <c r="BM385" i="82" s="1"/>
  <c r="W450" i="82" s="1"/>
  <c r="H451" i="82"/>
  <c r="BJ386" i="82"/>
  <c r="E452" i="82"/>
  <c r="BI387" i="82"/>
  <c r="Q454" i="82"/>
  <c r="N455" i="82"/>
  <c r="BL390" i="82"/>
  <c r="K456" i="82"/>
  <c r="BK391" i="82"/>
  <c r="H457" i="82"/>
  <c r="BJ392" i="82"/>
  <c r="E458" i="82"/>
  <c r="BI393" i="82"/>
  <c r="Q460" i="82"/>
  <c r="N461" i="82"/>
  <c r="BL396" i="82"/>
  <c r="BM396" i="82" s="1"/>
  <c r="W461" i="82" s="1"/>
  <c r="K462" i="82"/>
  <c r="BK397" i="82"/>
  <c r="H463" i="82"/>
  <c r="BJ398" i="82"/>
  <c r="E464" i="82"/>
  <c r="BI399" i="82"/>
  <c r="Q466" i="82"/>
  <c r="N467" i="82"/>
  <c r="BL402" i="82"/>
  <c r="K468" i="82"/>
  <c r="BK403" i="82"/>
  <c r="H469" i="82"/>
  <c r="BJ404" i="82"/>
  <c r="Q472" i="82"/>
  <c r="BM407" i="82"/>
  <c r="W472" i="82" s="1"/>
  <c r="N473" i="82"/>
  <c r="BL408" i="82"/>
  <c r="K474" i="82"/>
  <c r="BK409" i="82"/>
  <c r="H475" i="82"/>
  <c r="BJ410" i="82"/>
  <c r="E476" i="82"/>
  <c r="BI411" i="82"/>
  <c r="Q478" i="82"/>
  <c r="N479" i="82"/>
  <c r="BL414" i="82"/>
  <c r="K480" i="82"/>
  <c r="BK415" i="82"/>
  <c r="H481" i="82"/>
  <c r="BJ416" i="82"/>
  <c r="E482" i="82"/>
  <c r="BI417" i="82"/>
  <c r="Q484" i="82"/>
  <c r="N485" i="82"/>
  <c r="BL420" i="82"/>
  <c r="K486" i="82"/>
  <c r="BK421" i="82"/>
  <c r="H487" i="82"/>
  <c r="BJ422" i="82"/>
  <c r="E488" i="82"/>
  <c r="BI423" i="82"/>
  <c r="Q490" i="82"/>
  <c r="N491" i="82"/>
  <c r="BL426" i="82"/>
  <c r="K492" i="82"/>
  <c r="BK427" i="82"/>
  <c r="H493" i="82"/>
  <c r="BJ428" i="82"/>
  <c r="E494" i="82"/>
  <c r="BI429" i="82"/>
  <c r="Q496" i="82"/>
  <c r="BM431" i="82"/>
  <c r="W496" i="82" s="1"/>
  <c r="N508" i="82"/>
  <c r="BL432" i="82"/>
  <c r="K509" i="82"/>
  <c r="BK433" i="82"/>
  <c r="H510" i="82"/>
  <c r="BJ434" i="82"/>
  <c r="E511" i="82"/>
  <c r="BI435" i="82"/>
  <c r="Q513" i="82"/>
  <c r="N514" i="82"/>
  <c r="BL438" i="82"/>
  <c r="K515" i="82"/>
  <c r="BK439" i="82"/>
  <c r="H516" i="82"/>
  <c r="BJ440" i="82"/>
  <c r="Q519" i="82"/>
  <c r="N520" i="82"/>
  <c r="BL444" i="82"/>
  <c r="K521" i="82"/>
  <c r="BK445" i="82"/>
  <c r="E523" i="82"/>
  <c r="BI447" i="82"/>
  <c r="Q525" i="82"/>
  <c r="K526" i="82"/>
  <c r="BK450" i="82"/>
  <c r="E528" i="82"/>
  <c r="BI452" i="82"/>
  <c r="Q530" i="82"/>
  <c r="BM454" i="82"/>
  <c r="W530" i="82" s="1"/>
  <c r="N531" i="82"/>
  <c r="BL455" i="82"/>
  <c r="K532" i="82"/>
  <c r="BK456" i="82"/>
  <c r="H533" i="82"/>
  <c r="BJ457" i="82"/>
  <c r="E534" i="82"/>
  <c r="BI458" i="82"/>
  <c r="Q536" i="82"/>
  <c r="N537" i="82"/>
  <c r="BL461" i="82"/>
  <c r="BM461" i="82" s="1"/>
  <c r="W537" i="82" s="1"/>
  <c r="K538" i="82"/>
  <c r="BK462" i="82"/>
  <c r="H539" i="82"/>
  <c r="BJ463" i="82"/>
  <c r="E540" i="82"/>
  <c r="BI464" i="82"/>
  <c r="Q542" i="82"/>
  <c r="N543" i="82"/>
  <c r="BL467" i="82"/>
  <c r="K544" i="82"/>
  <c r="BK468" i="82"/>
  <c r="H545" i="82"/>
  <c r="BJ469" i="82"/>
  <c r="Q548" i="82"/>
  <c r="N549" i="82"/>
  <c r="BL473" i="82"/>
  <c r="K550" i="82"/>
  <c r="BK474" i="82"/>
  <c r="H551" i="82"/>
  <c r="BJ475" i="82"/>
  <c r="E552" i="82"/>
  <c r="BI476" i="82"/>
  <c r="Q554" i="82"/>
  <c r="N555" i="82"/>
  <c r="BL479" i="82"/>
  <c r="K556" i="82"/>
  <c r="BK480" i="82"/>
  <c r="H557" i="82"/>
  <c r="BJ481" i="82"/>
  <c r="Q560" i="82"/>
  <c r="BM484" i="82"/>
  <c r="W560" i="82" s="1"/>
  <c r="N561" i="82"/>
  <c r="BL485" i="82"/>
  <c r="K562" i="82"/>
  <c r="BK486" i="82"/>
  <c r="H563" i="82"/>
  <c r="BJ487" i="82"/>
  <c r="E564" i="82"/>
  <c r="BI488" i="82"/>
  <c r="Q566" i="82"/>
  <c r="N567" i="82"/>
  <c r="BL491" i="82"/>
  <c r="K579" i="82"/>
  <c r="BK492" i="82"/>
  <c r="H580" i="82"/>
  <c r="BJ493" i="82"/>
  <c r="Q583" i="82"/>
  <c r="N584" i="82"/>
  <c r="BL497" i="82"/>
  <c r="K585" i="82"/>
  <c r="BK498" i="82"/>
  <c r="H586" i="82"/>
  <c r="BJ499" i="82"/>
  <c r="E587" i="82"/>
  <c r="BI500" i="82"/>
  <c r="Q589" i="82"/>
  <c r="N590" i="82"/>
  <c r="BL503" i="82"/>
  <c r="K591" i="82"/>
  <c r="BK504" i="82"/>
  <c r="H592" i="82"/>
  <c r="BJ505" i="82"/>
  <c r="E593" i="82"/>
  <c r="BI506" i="82"/>
  <c r="Q595" i="82"/>
  <c r="N596" i="82"/>
  <c r="BL509" i="82"/>
  <c r="K597" i="82"/>
  <c r="BK510" i="82"/>
  <c r="E599" i="82"/>
  <c r="BI512" i="82"/>
  <c r="Q601" i="82"/>
  <c r="N602" i="82"/>
  <c r="BL515" i="82"/>
  <c r="K603" i="82"/>
  <c r="BK516" i="82"/>
  <c r="H604" i="82"/>
  <c r="BJ517" i="82"/>
  <c r="E605" i="82"/>
  <c r="BI518" i="82"/>
  <c r="Q607" i="82"/>
  <c r="N608" i="82"/>
  <c r="BL521" i="82"/>
  <c r="BM521" i="82" s="1"/>
  <c r="W608" i="82" s="1"/>
  <c r="K609" i="82"/>
  <c r="BK522" i="82"/>
  <c r="Q612" i="82"/>
  <c r="N613" i="82"/>
  <c r="BL526" i="82"/>
  <c r="K614" i="82"/>
  <c r="BK527" i="82"/>
  <c r="H615" i="82"/>
  <c r="BJ528" i="82"/>
  <c r="E616" i="82"/>
  <c r="BI529" i="82"/>
  <c r="Q618" i="82"/>
  <c r="BM531" i="82"/>
  <c r="W618" i="82" s="1"/>
  <c r="N619" i="82"/>
  <c r="BL532" i="82"/>
  <c r="K620" i="82"/>
  <c r="BK533" i="82"/>
  <c r="BM533" i="82" s="1"/>
  <c r="W620" i="82" s="1"/>
  <c r="H621" i="82"/>
  <c r="BJ534" i="82"/>
  <c r="E622" i="82"/>
  <c r="BI535" i="82"/>
  <c r="Q624" i="82"/>
  <c r="N625" i="82"/>
  <c r="BL538" i="82"/>
  <c r="K626" i="82"/>
  <c r="BK539" i="82"/>
  <c r="H627" i="82"/>
  <c r="BJ540" i="82"/>
  <c r="Q630" i="82"/>
  <c r="BM543" i="82"/>
  <c r="W630" i="82" s="1"/>
  <c r="N631" i="82"/>
  <c r="BL544" i="82"/>
  <c r="K632" i="82"/>
  <c r="BK545" i="82"/>
  <c r="E634" i="82"/>
  <c r="BI547" i="82"/>
  <c r="Q636" i="82"/>
  <c r="N637" i="82"/>
  <c r="BL550" i="82"/>
  <c r="K638" i="82"/>
  <c r="BK551" i="82"/>
  <c r="H650" i="82"/>
  <c r="BJ552" i="82"/>
  <c r="E651" i="82"/>
  <c r="BI553" i="82"/>
  <c r="BM553" i="82" s="1"/>
  <c r="W651" i="82" s="1"/>
  <c r="Q653" i="82"/>
  <c r="N654" i="82"/>
  <c r="BL556" i="82"/>
  <c r="K655" i="82"/>
  <c r="BK557" i="82"/>
  <c r="H656" i="82"/>
  <c r="BJ558" i="82"/>
  <c r="E657" i="82"/>
  <c r="BI559" i="82"/>
  <c r="BM559" i="82" s="1"/>
  <c r="W657" i="82" s="1"/>
  <c r="N660" i="82"/>
  <c r="BL562" i="82"/>
  <c r="BM562" i="82" s="1"/>
  <c r="W660" i="82" s="1"/>
  <c r="K661" i="82"/>
  <c r="BK563" i="82"/>
  <c r="H662" i="82"/>
  <c r="BJ564" i="82"/>
  <c r="E663" i="82"/>
  <c r="BI565" i="82"/>
  <c r="Q665" i="82"/>
  <c r="N666" i="82"/>
  <c r="BL568" i="82"/>
  <c r="K667" i="82"/>
  <c r="BK569" i="82"/>
  <c r="N672" i="82"/>
  <c r="BL574" i="82"/>
  <c r="K673" i="82"/>
  <c r="BK575" i="82"/>
  <c r="E675" i="82"/>
  <c r="BI577" i="82"/>
  <c r="N678" i="82"/>
  <c r="BL580" i="82"/>
  <c r="K679" i="82"/>
  <c r="BK581" i="82"/>
  <c r="E681" i="82"/>
  <c r="BI583" i="82"/>
  <c r="Q683" i="82"/>
  <c r="BM585" i="82"/>
  <c r="W683" i="82" s="1"/>
  <c r="N684" i="82"/>
  <c r="BL586" i="82"/>
  <c r="K685" i="82"/>
  <c r="BK587" i="82"/>
  <c r="BM587" i="82" s="1"/>
  <c r="W685" i="82" s="1"/>
  <c r="Q689" i="82"/>
  <c r="N690" i="82"/>
  <c r="BL592" i="82"/>
  <c r="K691" i="82"/>
  <c r="BK593" i="82"/>
  <c r="Q695" i="82"/>
  <c r="BM597" i="82"/>
  <c r="W695" i="82" s="1"/>
  <c r="K696" i="82"/>
  <c r="BK598" i="82"/>
  <c r="H697" i="82"/>
  <c r="BJ599" i="82"/>
  <c r="Q700" i="82"/>
  <c r="N701" i="82"/>
  <c r="BL603" i="82"/>
  <c r="K702" i="82"/>
  <c r="BK604" i="82"/>
  <c r="Q706" i="82"/>
  <c r="N707" i="82"/>
  <c r="BL609" i="82"/>
  <c r="K708" i="82"/>
  <c r="BK610" i="82"/>
  <c r="H709" i="82"/>
  <c r="BJ611" i="82"/>
  <c r="E721" i="82"/>
  <c r="BI612" i="82"/>
  <c r="BM612" i="82" s="1"/>
  <c r="W721" i="82" s="1"/>
  <c r="Q723" i="82"/>
  <c r="N724" i="82"/>
  <c r="BL615" i="82"/>
  <c r="K725" i="82"/>
  <c r="BK616" i="82"/>
  <c r="H726" i="82"/>
  <c r="BJ617" i="82"/>
  <c r="BM617" i="82" s="1"/>
  <c r="W726" i="82" s="1"/>
  <c r="Q729" i="82"/>
  <c r="N730" i="82"/>
  <c r="BL621" i="82"/>
  <c r="K731" i="82"/>
  <c r="BK622" i="82"/>
  <c r="H732" i="82"/>
  <c r="BJ623" i="82"/>
  <c r="E733" i="82"/>
  <c r="BI624" i="82"/>
  <c r="BM624" i="82" s="1"/>
  <c r="W733" i="82" s="1"/>
  <c r="Q735" i="82"/>
  <c r="BM626" i="82"/>
  <c r="W735" i="82" s="1"/>
  <c r="N736" i="82"/>
  <c r="BL627" i="82"/>
  <c r="K737" i="82"/>
  <c r="BK628" i="82"/>
  <c r="H738" i="82"/>
  <c r="BJ629" i="82"/>
  <c r="Q741" i="82"/>
  <c r="N742" i="82"/>
  <c r="BL633" i="82"/>
  <c r="K743" i="82"/>
  <c r="BK634" i="82"/>
  <c r="N748" i="82"/>
  <c r="BL639" i="82"/>
  <c r="K749" i="82"/>
  <c r="BK640" i="82"/>
  <c r="E751" i="82"/>
  <c r="BI642" i="82"/>
  <c r="N754" i="82"/>
  <c r="BL645" i="82"/>
  <c r="K755" i="82"/>
  <c r="BK646" i="82"/>
  <c r="N760" i="82"/>
  <c r="BL651" i="82"/>
  <c r="BM651" i="82" s="1"/>
  <c r="W760" i="82" s="1"/>
  <c r="K761" i="82"/>
  <c r="BK652" i="82"/>
  <c r="E763" i="82"/>
  <c r="BI654" i="82"/>
  <c r="BM654" i="82" s="1"/>
  <c r="W763" i="82" s="1"/>
  <c r="N766" i="82"/>
  <c r="BL657" i="82"/>
  <c r="BM657" i="82" s="1"/>
  <c r="W766" i="82" s="1"/>
  <c r="K767" i="82"/>
  <c r="BK658" i="82"/>
  <c r="N772" i="82"/>
  <c r="BL663" i="82"/>
  <c r="K773" i="82"/>
  <c r="BK664" i="82"/>
  <c r="BM664" i="82" s="1"/>
  <c r="W773" i="82" s="1"/>
  <c r="N778" i="82"/>
  <c r="BL669" i="82"/>
  <c r="K779" i="82"/>
  <c r="BK670" i="82"/>
  <c r="H780" i="82"/>
  <c r="BJ671" i="82"/>
  <c r="N794" i="82"/>
  <c r="BL674" i="82"/>
  <c r="K795" i="82"/>
  <c r="BK675" i="82"/>
  <c r="N818" i="82"/>
  <c r="BL698" i="82"/>
  <c r="K819" i="82"/>
  <c r="BK699" i="82"/>
  <c r="H820" i="82"/>
  <c r="BJ700" i="82"/>
  <c r="E821" i="82"/>
  <c r="BI701" i="82"/>
  <c r="N824" i="82"/>
  <c r="BL704" i="82"/>
  <c r="K825" i="82"/>
  <c r="BK705" i="82"/>
  <c r="N830" i="82"/>
  <c r="BL710" i="82"/>
  <c r="BM710" i="82" s="1"/>
  <c r="W830" i="82" s="1"/>
  <c r="K831" i="82"/>
  <c r="BK711" i="82"/>
  <c r="Q339" i="82"/>
  <c r="BM296" i="82"/>
  <c r="W339" i="82" s="1"/>
  <c r="N340" i="82"/>
  <c r="BL297" i="82"/>
  <c r="K341" i="82"/>
  <c r="BK298" i="82"/>
  <c r="H342" i="82"/>
  <c r="BJ299" i="82"/>
  <c r="BM299" i="82" s="1"/>
  <c r="W342" i="82" s="1"/>
  <c r="N345" i="82"/>
  <c r="BL302" i="82"/>
  <c r="K346" i="82"/>
  <c r="BK303" i="82"/>
  <c r="BM303" i="82" s="1"/>
  <c r="W346" i="82" s="1"/>
  <c r="H347" i="82"/>
  <c r="BJ304" i="82"/>
  <c r="BM304" i="82" s="1"/>
  <c r="W347" i="82" s="1"/>
  <c r="Q350" i="82"/>
  <c r="N351" i="82"/>
  <c r="BL308" i="82"/>
  <c r="K352" i="82"/>
  <c r="BK309" i="82"/>
  <c r="H353" i="82"/>
  <c r="BJ310" i="82"/>
  <c r="Q367" i="82"/>
  <c r="N368" i="82"/>
  <c r="BL314" i="82"/>
  <c r="K369" i="82"/>
  <c r="BK315" i="82"/>
  <c r="H370" i="82"/>
  <c r="BJ316" i="82"/>
  <c r="E371" i="82"/>
  <c r="BI317" i="82"/>
  <c r="BM317" i="82" s="1"/>
  <c r="W371" i="82" s="1"/>
  <c r="Q373" i="82"/>
  <c r="BM319" i="82"/>
  <c r="W373" i="82" s="1"/>
  <c r="N374" i="82"/>
  <c r="BL320" i="82"/>
  <c r="K375" i="82"/>
  <c r="BK321" i="82"/>
  <c r="E377" i="82"/>
  <c r="BI323" i="82"/>
  <c r="BM323" i="82" s="1"/>
  <c r="W377" i="82" s="1"/>
  <c r="Q379" i="82"/>
  <c r="N380" i="82"/>
  <c r="BL326" i="82"/>
  <c r="K381" i="82"/>
  <c r="BK327" i="82"/>
  <c r="H382" i="82"/>
  <c r="BJ328" i="82"/>
  <c r="Q385" i="82"/>
  <c r="N386" i="82"/>
  <c r="BL332" i="82"/>
  <c r="K387" i="82"/>
  <c r="BK333" i="82"/>
  <c r="H388" i="82"/>
  <c r="BJ334" i="82"/>
  <c r="Q391" i="82"/>
  <c r="N392" i="82"/>
  <c r="BL338" i="82"/>
  <c r="K393" i="82"/>
  <c r="BK339" i="82"/>
  <c r="E395" i="82"/>
  <c r="BI341" i="82"/>
  <c r="BM341" i="82" s="1"/>
  <c r="W395" i="82" s="1"/>
  <c r="Q397" i="82"/>
  <c r="N398" i="82"/>
  <c r="BL344" i="82"/>
  <c r="K399" i="82"/>
  <c r="BK345" i="82"/>
  <c r="E401" i="82"/>
  <c r="BI347" i="82"/>
  <c r="N404" i="82"/>
  <c r="BL350" i="82"/>
  <c r="K405" i="82"/>
  <c r="BK351" i="82"/>
  <c r="N410" i="82"/>
  <c r="BL356" i="82"/>
  <c r="K411" i="82"/>
  <c r="BK357" i="82"/>
  <c r="E413" i="82"/>
  <c r="BI359" i="82"/>
  <c r="N416" i="82"/>
  <c r="BL362" i="82"/>
  <c r="K417" i="82"/>
  <c r="BK363" i="82"/>
  <c r="H418" i="82"/>
  <c r="BJ364" i="82"/>
  <c r="Q421" i="82"/>
  <c r="N422" i="82"/>
  <c r="BL368" i="82"/>
  <c r="K423" i="82"/>
  <c r="BK369" i="82"/>
  <c r="E425" i="82"/>
  <c r="BI371" i="82"/>
  <c r="Q438" i="82"/>
  <c r="N439" i="82"/>
  <c r="BL374" i="82"/>
  <c r="K440" i="82"/>
  <c r="BK375" i="82"/>
  <c r="Q443" i="82"/>
  <c r="BM378" i="82"/>
  <c r="W443" i="82" s="1"/>
  <c r="N444" i="82"/>
  <c r="BL379" i="82"/>
  <c r="K445" i="82"/>
  <c r="BK380" i="82"/>
  <c r="H446" i="82"/>
  <c r="BJ381" i="82"/>
  <c r="Q449" i="82"/>
  <c r="N450" i="82"/>
  <c r="BL385" i="82"/>
  <c r="K451" i="82"/>
  <c r="BK386" i="82"/>
  <c r="H452" i="82"/>
  <c r="BJ387" i="82"/>
  <c r="E453" i="82"/>
  <c r="BI388" i="82"/>
  <c r="Q455" i="82"/>
  <c r="BM390" i="82"/>
  <c r="W455" i="82" s="1"/>
  <c r="N456" i="82"/>
  <c r="BL391" i="82"/>
  <c r="BM391" i="82" s="1"/>
  <c r="W456" i="82" s="1"/>
  <c r="K457" i="82"/>
  <c r="BK392" i="82"/>
  <c r="H458" i="82"/>
  <c r="BJ393" i="82"/>
  <c r="E459" i="82"/>
  <c r="BI394" i="82"/>
  <c r="Q461" i="82"/>
  <c r="N462" i="82"/>
  <c r="BL397" i="82"/>
  <c r="K463" i="82"/>
  <c r="BK398" i="82"/>
  <c r="H464" i="82"/>
  <c r="BJ399" i="82"/>
  <c r="E465" i="82"/>
  <c r="BI400" i="82"/>
  <c r="N468" i="82"/>
  <c r="BL403" i="82"/>
  <c r="BM403" i="82" s="1"/>
  <c r="W468" i="82" s="1"/>
  <c r="K469" i="82"/>
  <c r="BK404" i="82"/>
  <c r="N474" i="82"/>
  <c r="BL409" i="82"/>
  <c r="K475" i="82"/>
  <c r="BK410" i="82"/>
  <c r="N480" i="82"/>
  <c r="BL415" i="82"/>
  <c r="K481" i="82"/>
  <c r="BK416" i="82"/>
  <c r="N486" i="82"/>
  <c r="BL421" i="82"/>
  <c r="K487" i="82"/>
  <c r="BK422" i="82"/>
  <c r="N492" i="82"/>
  <c r="BL427" i="82"/>
  <c r="K493" i="82"/>
  <c r="BK428" i="82"/>
  <c r="N509" i="82"/>
  <c r="BL433" i="82"/>
  <c r="K510" i="82"/>
  <c r="BK434" i="82"/>
  <c r="N515" i="82"/>
  <c r="BL439" i="82"/>
  <c r="K516" i="82"/>
  <c r="BK440" i="82"/>
  <c r="Q520" i="82"/>
  <c r="BM444" i="82"/>
  <c r="W520" i="82" s="1"/>
  <c r="N521" i="82"/>
  <c r="BL445" i="82"/>
  <c r="K522" i="82"/>
  <c r="BK446" i="82"/>
  <c r="H523" i="82"/>
  <c r="BJ447" i="82"/>
  <c r="E524" i="82"/>
  <c r="BI448" i="82"/>
  <c r="N526" i="82"/>
  <c r="BL450" i="82"/>
  <c r="K527" i="82"/>
  <c r="BK451" i="82"/>
  <c r="H528" i="82"/>
  <c r="BJ452" i="82"/>
  <c r="Q531" i="82"/>
  <c r="N532" i="82"/>
  <c r="BL456" i="82"/>
  <c r="K533" i="82"/>
  <c r="BK457" i="82"/>
  <c r="H534" i="82"/>
  <c r="BJ458" i="82"/>
  <c r="Q537" i="82"/>
  <c r="N538" i="82"/>
  <c r="BL462" i="82"/>
  <c r="K539" i="82"/>
  <c r="BK463" i="82"/>
  <c r="H540" i="82"/>
  <c r="BJ464" i="82"/>
  <c r="Q543" i="82"/>
  <c r="BM467" i="82"/>
  <c r="W543" i="82" s="1"/>
  <c r="N544" i="82"/>
  <c r="BL468" i="82"/>
  <c r="BM468" i="82" s="1"/>
  <c r="W544" i="82" s="1"/>
  <c r="K545" i="82"/>
  <c r="BK469" i="82"/>
  <c r="H546" i="82"/>
  <c r="BJ470" i="82"/>
  <c r="Q549" i="82"/>
  <c r="N550" i="82"/>
  <c r="BL474" i="82"/>
  <c r="K551" i="82"/>
  <c r="BK475" i="82"/>
  <c r="H552" i="82"/>
  <c r="BJ476" i="82"/>
  <c r="Q555" i="82"/>
  <c r="BM479" i="82"/>
  <c r="W555" i="82" s="1"/>
  <c r="N556" i="82"/>
  <c r="BL480" i="82"/>
  <c r="K557" i="82"/>
  <c r="BK481" i="82"/>
  <c r="H558" i="82"/>
  <c r="BJ482" i="82"/>
  <c r="E559" i="82"/>
  <c r="BI483" i="82"/>
  <c r="BM483" i="82" s="1"/>
  <c r="W559" i="82" s="1"/>
  <c r="Q561" i="82"/>
  <c r="N562" i="82"/>
  <c r="BL486" i="82"/>
  <c r="K563" i="82"/>
  <c r="BK487" i="82"/>
  <c r="H564" i="82"/>
  <c r="BJ488" i="82"/>
  <c r="Q567" i="82"/>
  <c r="BM491" i="82"/>
  <c r="W567" i="82" s="1"/>
  <c r="N579" i="82"/>
  <c r="BL492" i="82"/>
  <c r="K580" i="82"/>
  <c r="BK493" i="82"/>
  <c r="H581" i="82"/>
  <c r="BJ494" i="82"/>
  <c r="E582" i="82"/>
  <c r="BI495" i="82"/>
  <c r="BM495" i="82" s="1"/>
  <c r="W582" i="82" s="1"/>
  <c r="Q584" i="82"/>
  <c r="N585" i="82"/>
  <c r="BL498" i="82"/>
  <c r="K586" i="82"/>
  <c r="BK499" i="82"/>
  <c r="H587" i="82"/>
  <c r="BJ500" i="82"/>
  <c r="E588" i="82"/>
  <c r="BI501" i="82"/>
  <c r="BM501" i="82" s="1"/>
  <c r="W588" i="82" s="1"/>
  <c r="Q590" i="82"/>
  <c r="N591" i="82"/>
  <c r="BL504" i="82"/>
  <c r="K592" i="82"/>
  <c r="BK505" i="82"/>
  <c r="H593" i="82"/>
  <c r="BJ506" i="82"/>
  <c r="E594" i="82"/>
  <c r="BI507" i="82"/>
  <c r="Q596" i="82"/>
  <c r="N597" i="82"/>
  <c r="BL510" i="82"/>
  <c r="BM510" i="82" s="1"/>
  <c r="W597" i="82" s="1"/>
  <c r="K598" i="82"/>
  <c r="BK511" i="82"/>
  <c r="N603" i="82"/>
  <c r="BL516" i="82"/>
  <c r="K604" i="82"/>
  <c r="BK517" i="82"/>
  <c r="H605" i="82"/>
  <c r="BJ518" i="82"/>
  <c r="Q608" i="82"/>
  <c r="N609" i="82"/>
  <c r="BL522" i="82"/>
  <c r="K610" i="82"/>
  <c r="BK523" i="82"/>
  <c r="E611" i="82"/>
  <c r="BI524" i="82"/>
  <c r="N614" i="82"/>
  <c r="BL527" i="82"/>
  <c r="K615" i="82"/>
  <c r="BK528" i="82"/>
  <c r="N620" i="82"/>
  <c r="BL533" i="82"/>
  <c r="K621" i="82"/>
  <c r="BK534" i="82"/>
  <c r="E623" i="82"/>
  <c r="BI536" i="82"/>
  <c r="N626" i="82"/>
  <c r="BL539" i="82"/>
  <c r="K627" i="82"/>
  <c r="BK540" i="82"/>
  <c r="E629" i="82"/>
  <c r="BI542" i="82"/>
  <c r="N632" i="82"/>
  <c r="BL545" i="82"/>
  <c r="K633" i="82"/>
  <c r="BK546" i="82"/>
  <c r="E635" i="82"/>
  <c r="BI548" i="82"/>
  <c r="N638" i="82"/>
  <c r="BL551" i="82"/>
  <c r="K650" i="82"/>
  <c r="BK552" i="82"/>
  <c r="N655" i="82"/>
  <c r="BL557" i="82"/>
  <c r="K656" i="82"/>
  <c r="BK558" i="82"/>
  <c r="H657" i="82"/>
  <c r="BJ559" i="82"/>
  <c r="E658" i="82"/>
  <c r="BI560" i="82"/>
  <c r="BM560" i="82" s="1"/>
  <c r="W658" i="82" s="1"/>
  <c r="Q660" i="82"/>
  <c r="N661" i="82"/>
  <c r="BL563" i="82"/>
  <c r="K662" i="82"/>
  <c r="BK564" i="82"/>
  <c r="H663" i="82"/>
  <c r="BJ565" i="82"/>
  <c r="E664" i="82"/>
  <c r="BI566" i="82"/>
  <c r="BM566" i="82" s="1"/>
  <c r="W664" i="82" s="1"/>
  <c r="N667" i="82"/>
  <c r="BL569" i="82"/>
  <c r="K668" i="82"/>
  <c r="BK570" i="82"/>
  <c r="H669" i="82"/>
  <c r="BJ571" i="82"/>
  <c r="BM571" i="82" s="1"/>
  <c r="W669" i="82" s="1"/>
  <c r="Q672" i="82"/>
  <c r="BM574" i="82"/>
  <c r="W672" i="82" s="1"/>
  <c r="N673" i="82"/>
  <c r="BL575" i="82"/>
  <c r="K674" i="82"/>
  <c r="BK576" i="82"/>
  <c r="H675" i="82"/>
  <c r="BJ577" i="82"/>
  <c r="Q678" i="82"/>
  <c r="BM580" i="82"/>
  <c r="W678" i="82" s="1"/>
  <c r="N679" i="82"/>
  <c r="BL581" i="82"/>
  <c r="K680" i="82"/>
  <c r="BK582" i="82"/>
  <c r="Q684" i="82"/>
  <c r="BM586" i="82"/>
  <c r="W684" i="82" s="1"/>
  <c r="N685" i="82"/>
  <c r="BL587" i="82"/>
  <c r="K686" i="82"/>
  <c r="BK588" i="82"/>
  <c r="E688" i="82"/>
  <c r="BI590" i="82"/>
  <c r="Q690" i="82"/>
  <c r="BM592" i="82"/>
  <c r="W690" i="82" s="1"/>
  <c r="N691" i="82"/>
  <c r="BL593" i="82"/>
  <c r="K692" i="82"/>
  <c r="BK594" i="82"/>
  <c r="H693" i="82"/>
  <c r="BJ595" i="82"/>
  <c r="BM595" i="82" s="1"/>
  <c r="W693" i="82" s="1"/>
  <c r="N696" i="82"/>
  <c r="BL598" i="82"/>
  <c r="K697" i="82"/>
  <c r="BK599" i="82"/>
  <c r="N702" i="82"/>
  <c r="BL604" i="82"/>
  <c r="K703" i="82"/>
  <c r="BK605" i="82"/>
  <c r="BM605" i="82" s="1"/>
  <c r="W703" i="82" s="1"/>
  <c r="E705" i="82"/>
  <c r="BI607" i="82"/>
  <c r="N708" i="82"/>
  <c r="BL610" i="82"/>
  <c r="BM610" i="82" s="1"/>
  <c r="W708" i="82" s="1"/>
  <c r="K709" i="82"/>
  <c r="BK611" i="82"/>
  <c r="E722" i="82"/>
  <c r="BI613" i="82"/>
  <c r="BM613" i="82" s="1"/>
  <c r="W722" i="82" s="1"/>
  <c r="N725" i="82"/>
  <c r="BL616" i="82"/>
  <c r="K726" i="82"/>
  <c r="BK617" i="82"/>
  <c r="E728" i="82"/>
  <c r="BI619" i="82"/>
  <c r="BM619" i="82" s="1"/>
  <c r="W728" i="82" s="1"/>
  <c r="N731" i="82"/>
  <c r="BL622" i="82"/>
  <c r="K732" i="82"/>
  <c r="BK623" i="82"/>
  <c r="E734" i="82"/>
  <c r="BI625" i="82"/>
  <c r="N737" i="82"/>
  <c r="BL628" i="82"/>
  <c r="BM628" i="82" s="1"/>
  <c r="W737" i="82" s="1"/>
  <c r="K738" i="82"/>
  <c r="BK629" i="82"/>
  <c r="E740" i="82"/>
  <c r="BI631" i="82"/>
  <c r="N743" i="82"/>
  <c r="BL634" i="82"/>
  <c r="K744" i="82"/>
  <c r="BK635" i="82"/>
  <c r="Q748" i="82"/>
  <c r="BM639" i="82"/>
  <c r="W748" i="82" s="1"/>
  <c r="N749" i="82"/>
  <c r="BL640" i="82"/>
  <c r="BM640" i="82" s="1"/>
  <c r="W749" i="82" s="1"/>
  <c r="K750" i="82"/>
  <c r="BK641" i="82"/>
  <c r="Q754" i="82"/>
  <c r="BM645" i="82"/>
  <c r="W754" i="82" s="1"/>
  <c r="N755" i="82"/>
  <c r="BL646" i="82"/>
  <c r="BM646" i="82" s="1"/>
  <c r="W755" i="82" s="1"/>
  <c r="K756" i="82"/>
  <c r="BK647" i="82"/>
  <c r="H757" i="82"/>
  <c r="BJ648" i="82"/>
  <c r="BM648" i="82" s="1"/>
  <c r="W757" i="82" s="1"/>
  <c r="E758" i="82"/>
  <c r="BI649" i="82"/>
  <c r="BM649" i="82" s="1"/>
  <c r="W758" i="82" s="1"/>
  <c r="Q760" i="82"/>
  <c r="N761" i="82"/>
  <c r="BL652" i="82"/>
  <c r="K762" i="82"/>
  <c r="BK653" i="82"/>
  <c r="BM653" i="82" s="1"/>
  <c r="W762" i="82" s="1"/>
  <c r="Q766" i="82"/>
  <c r="N767" i="82"/>
  <c r="BL658" i="82"/>
  <c r="K768" i="82"/>
  <c r="BK659" i="82"/>
  <c r="BM659" i="82" s="1"/>
  <c r="W768" i="82" s="1"/>
  <c r="N773" i="82"/>
  <c r="BL664" i="82"/>
  <c r="K774" i="82"/>
  <c r="BK665" i="82"/>
  <c r="H775" i="82"/>
  <c r="BJ666" i="82"/>
  <c r="BM666" i="82" s="1"/>
  <c r="W775" i="82" s="1"/>
  <c r="E776" i="82"/>
  <c r="BI667" i="82"/>
  <c r="BM667" i="82" s="1"/>
  <c r="W776" i="82" s="1"/>
  <c r="N779" i="82"/>
  <c r="BL670" i="82"/>
  <c r="K780" i="82"/>
  <c r="BK671" i="82"/>
  <c r="N795" i="82"/>
  <c r="BL675" i="82"/>
  <c r="K796" i="82"/>
  <c r="BK676" i="82"/>
  <c r="H797" i="82"/>
  <c r="BJ677" i="82"/>
  <c r="BM677" i="82" s="1"/>
  <c r="W797" i="82" s="1"/>
  <c r="Q806" i="82"/>
  <c r="BM686" i="82"/>
  <c r="W840" i="82" s="1"/>
  <c r="N819" i="82"/>
  <c r="BL699" i="82"/>
  <c r="K820" i="82"/>
  <c r="BK700" i="82"/>
  <c r="N825" i="82"/>
  <c r="BL705" i="82"/>
  <c r="K826" i="82"/>
  <c r="BK706" i="82"/>
  <c r="N831" i="82"/>
  <c r="BL711" i="82"/>
  <c r="K353" i="82"/>
  <c r="BK310" i="82"/>
  <c r="N369" i="82"/>
  <c r="BL315" i="82"/>
  <c r="K370" i="82"/>
  <c r="BK316" i="82"/>
  <c r="N375" i="82"/>
  <c r="BL321" i="82"/>
  <c r="K376" i="82"/>
  <c r="BK322" i="82"/>
  <c r="BM322" i="82" s="1"/>
  <c r="W376" i="82" s="1"/>
  <c r="N381" i="82"/>
  <c r="BL327" i="82"/>
  <c r="K382" i="82"/>
  <c r="BK328" i="82"/>
  <c r="N387" i="82"/>
  <c r="BL333" i="82"/>
  <c r="K388" i="82"/>
  <c r="BK334" i="82"/>
  <c r="N393" i="82"/>
  <c r="BL339" i="82"/>
  <c r="K394" i="82"/>
  <c r="BK340" i="82"/>
  <c r="BM340" i="82" s="1"/>
  <c r="W394" i="82" s="1"/>
  <c r="Q398" i="82"/>
  <c r="N399" i="82"/>
  <c r="BL345" i="82"/>
  <c r="K400" i="82"/>
  <c r="BK346" i="82"/>
  <c r="BM346" i="82" s="1"/>
  <c r="W400" i="82" s="1"/>
  <c r="H401" i="82"/>
  <c r="BJ347" i="82"/>
  <c r="Q404" i="82"/>
  <c r="N405" i="82"/>
  <c r="BL351" i="82"/>
  <c r="K406" i="82"/>
  <c r="BK352" i="82"/>
  <c r="H407" i="82"/>
  <c r="BJ353" i="82"/>
  <c r="BM353" i="82" s="1"/>
  <c r="W407" i="82" s="1"/>
  <c r="Q410" i="82"/>
  <c r="BM356" i="82"/>
  <c r="W410" i="82" s="1"/>
  <c r="N411" i="82"/>
  <c r="BL357" i="82"/>
  <c r="K412" i="82"/>
  <c r="BK358" i="82"/>
  <c r="H413" i="82"/>
  <c r="BJ359" i="82"/>
  <c r="E414" i="82"/>
  <c r="BI360" i="82"/>
  <c r="Q416" i="82"/>
  <c r="N417" i="82"/>
  <c r="BL363" i="82"/>
  <c r="K418" i="82"/>
  <c r="BK364" i="82"/>
  <c r="H419" i="82"/>
  <c r="BJ365" i="82"/>
  <c r="BM365" i="82" s="1"/>
  <c r="W419" i="82" s="1"/>
  <c r="E420" i="82"/>
  <c r="BI366" i="82"/>
  <c r="BM366" i="82" s="1"/>
  <c r="W420" i="82" s="1"/>
  <c r="Q422" i="82"/>
  <c r="N423" i="82"/>
  <c r="BL369" i="82"/>
  <c r="K424" i="82"/>
  <c r="BK370" i="82"/>
  <c r="H425" i="82"/>
  <c r="BJ371" i="82"/>
  <c r="E437" i="82"/>
  <c r="BI372" i="82"/>
  <c r="N440" i="82"/>
  <c r="BL375" i="82"/>
  <c r="H441" i="82"/>
  <c r="BJ376" i="82"/>
  <c r="E442" i="82"/>
  <c r="BI377" i="82"/>
  <c r="BM377" i="82" s="1"/>
  <c r="W442" i="82" s="1"/>
  <c r="Q444" i="82"/>
  <c r="N445" i="82"/>
  <c r="BL380" i="82"/>
  <c r="K446" i="82"/>
  <c r="BK381" i="82"/>
  <c r="H447" i="82"/>
  <c r="BJ382" i="82"/>
  <c r="BM382" i="82" s="1"/>
  <c r="W447" i="82" s="1"/>
  <c r="E448" i="82"/>
  <c r="BI383" i="82"/>
  <c r="Q450" i="82"/>
  <c r="N451" i="82"/>
  <c r="BL386" i="82"/>
  <c r="K452" i="82"/>
  <c r="BK387" i="82"/>
  <c r="H453" i="82"/>
  <c r="BJ388" i="82"/>
  <c r="E454" i="82"/>
  <c r="BI389" i="82"/>
  <c r="BM389" i="82" s="1"/>
  <c r="W454" i="82" s="1"/>
  <c r="Q456" i="82"/>
  <c r="N457" i="82"/>
  <c r="BL392" i="82"/>
  <c r="K458" i="82"/>
  <c r="BK393" i="82"/>
  <c r="H459" i="82"/>
  <c r="BJ394" i="82"/>
  <c r="E460" i="82"/>
  <c r="BI395" i="82"/>
  <c r="Q462" i="82"/>
  <c r="N463" i="82"/>
  <c r="BL398" i="82"/>
  <c r="K464" i="82"/>
  <c r="BK399" i="82"/>
  <c r="H465" i="82"/>
  <c r="BJ400" i="82"/>
  <c r="Q468" i="82"/>
  <c r="N469" i="82"/>
  <c r="BL404" i="82"/>
  <c r="K470" i="82"/>
  <c r="BK405" i="82"/>
  <c r="BM405" i="82" s="1"/>
  <c r="W470" i="82" s="1"/>
  <c r="H471" i="82"/>
  <c r="BJ406" i="82"/>
  <c r="BM406" i="82" s="1"/>
  <c r="W471" i="82" s="1"/>
  <c r="N475" i="82"/>
  <c r="BL410" i="82"/>
  <c r="K476" i="82"/>
  <c r="BK411" i="82"/>
  <c r="H477" i="82"/>
  <c r="BJ412" i="82"/>
  <c r="BM412" i="82" s="1"/>
  <c r="W477" i="82" s="1"/>
  <c r="Q480" i="82"/>
  <c r="BM415" i="82"/>
  <c r="W480" i="82" s="1"/>
  <c r="N481" i="82"/>
  <c r="BL416" i="82"/>
  <c r="K482" i="82"/>
  <c r="BK417" i="82"/>
  <c r="H483" i="82"/>
  <c r="BJ418" i="82"/>
  <c r="BM418" i="82" s="1"/>
  <c r="W483" i="82" s="1"/>
  <c r="N487" i="82"/>
  <c r="BL422" i="82"/>
  <c r="K488" i="82"/>
  <c r="BK423" i="82"/>
  <c r="H489" i="82"/>
  <c r="BJ424" i="82"/>
  <c r="Q492" i="82"/>
  <c r="N493" i="82"/>
  <c r="BL428" i="82"/>
  <c r="K494" i="82"/>
  <c r="BK429" i="82"/>
  <c r="N510" i="82"/>
  <c r="BL434" i="82"/>
  <c r="K511" i="82"/>
  <c r="BK435" i="82"/>
  <c r="H512" i="82"/>
  <c r="BJ436" i="82"/>
  <c r="BM436" i="82" s="1"/>
  <c r="W512" i="82" s="1"/>
  <c r="N516" i="82"/>
  <c r="BL440" i="82"/>
  <c r="K517" i="82"/>
  <c r="BK441" i="82"/>
  <c r="BM441" i="82" s="1"/>
  <c r="W517" i="82" s="1"/>
  <c r="Q521" i="82"/>
  <c r="N522" i="82"/>
  <c r="BL446" i="82"/>
  <c r="K523" i="82"/>
  <c r="BK447" i="82"/>
  <c r="H524" i="82"/>
  <c r="BJ448" i="82"/>
  <c r="N527" i="82"/>
  <c r="BL451" i="82"/>
  <c r="K528" i="82"/>
  <c r="BK452" i="82"/>
  <c r="H529" i="82"/>
  <c r="BJ453" i="82"/>
  <c r="BM453" i="82" s="1"/>
  <c r="W529" i="82" s="1"/>
  <c r="N533" i="82"/>
  <c r="BL457" i="82"/>
  <c r="K534" i="82"/>
  <c r="BK458" i="82"/>
  <c r="N539" i="82"/>
  <c r="BL463" i="82"/>
  <c r="K540" i="82"/>
  <c r="BK464" i="82"/>
  <c r="H541" i="82"/>
  <c r="BJ465" i="82"/>
  <c r="Q544" i="82"/>
  <c r="N545" i="82"/>
  <c r="BL469" i="82"/>
  <c r="K546" i="82"/>
  <c r="BK470" i="82"/>
  <c r="H547" i="82"/>
  <c r="BJ471" i="82"/>
  <c r="N551" i="82"/>
  <c r="BL475" i="82"/>
  <c r="K552" i="82"/>
  <c r="BK476" i="82"/>
  <c r="E554" i="82"/>
  <c r="BI478" i="82"/>
  <c r="BM478" i="82" s="1"/>
  <c r="W554" i="82" s="1"/>
  <c r="N557" i="82"/>
  <c r="BL481" i="82"/>
  <c r="K558" i="82"/>
  <c r="BK482" i="82"/>
  <c r="Q562" i="82"/>
  <c r="N563" i="82"/>
  <c r="BL487" i="82"/>
  <c r="K564" i="82"/>
  <c r="BK488" i="82"/>
  <c r="H565" i="82"/>
  <c r="BJ489" i="82"/>
  <c r="BM489" i="82" s="1"/>
  <c r="W565" i="82" s="1"/>
  <c r="E566" i="82"/>
  <c r="BI490" i="82"/>
  <c r="BM490" i="82" s="1"/>
  <c r="W566" i="82" s="1"/>
  <c r="Q579" i="82"/>
  <c r="N580" i="82"/>
  <c r="BL493" i="82"/>
  <c r="K581" i="82"/>
  <c r="BK494" i="82"/>
  <c r="E583" i="82"/>
  <c r="BI496" i="82"/>
  <c r="BM496" i="82" s="1"/>
  <c r="W583" i="82" s="1"/>
  <c r="N586" i="82"/>
  <c r="BL499" i="82"/>
  <c r="K587" i="82"/>
  <c r="BK500" i="82"/>
  <c r="E589" i="82"/>
  <c r="BI502" i="82"/>
  <c r="Q591" i="82"/>
  <c r="N592" i="82"/>
  <c r="BL505" i="82"/>
  <c r="K593" i="82"/>
  <c r="BK506" i="82"/>
  <c r="H594" i="82"/>
  <c r="BJ507" i="82"/>
  <c r="E595" i="82"/>
  <c r="BI508" i="82"/>
  <c r="BM508" i="82" s="1"/>
  <c r="W595" i="82" s="1"/>
  <c r="Q597" i="82"/>
  <c r="N598" i="82"/>
  <c r="BL511" i="82"/>
  <c r="K599" i="82"/>
  <c r="BK512" i="82"/>
  <c r="H600" i="82"/>
  <c r="BJ513" i="82"/>
  <c r="BM513" i="82" s="1"/>
  <c r="W600" i="82" s="1"/>
  <c r="N604" i="82"/>
  <c r="BL517" i="82"/>
  <c r="K605" i="82"/>
  <c r="BK518" i="82"/>
  <c r="H606" i="82"/>
  <c r="BJ519" i="82"/>
  <c r="E607" i="82"/>
  <c r="BI520" i="82"/>
  <c r="BM520" i="82" s="1"/>
  <c r="W607" i="82" s="1"/>
  <c r="Q609" i="82"/>
  <c r="N610" i="82"/>
  <c r="BL523" i="82"/>
  <c r="N615" i="82"/>
  <c r="BL528" i="82"/>
  <c r="K616" i="82"/>
  <c r="BK529" i="82"/>
  <c r="H617" i="82"/>
  <c r="BJ530" i="82"/>
  <c r="BM530" i="82" s="1"/>
  <c r="W617" i="82" s="1"/>
  <c r="Q620" i="82"/>
  <c r="N621" i="82"/>
  <c r="BL534" i="82"/>
  <c r="K622" i="82"/>
  <c r="BK535" i="82"/>
  <c r="H623" i="82"/>
  <c r="BJ536" i="82"/>
  <c r="Q626" i="82"/>
  <c r="N627" i="82"/>
  <c r="BL540" i="82"/>
  <c r="K628" i="82"/>
  <c r="BK541" i="82"/>
  <c r="BM541" i="82" s="1"/>
  <c r="W628" i="82" s="1"/>
  <c r="H629" i="82"/>
  <c r="BJ542" i="82"/>
  <c r="Q632" i="82"/>
  <c r="N633" i="82"/>
  <c r="BL546" i="82"/>
  <c r="K634" i="82"/>
  <c r="BK547" i="82"/>
  <c r="H635" i="82"/>
  <c r="BJ548" i="82"/>
  <c r="Q638" i="82"/>
  <c r="N650" i="82"/>
  <c r="BL552" i="82"/>
  <c r="K651" i="82"/>
  <c r="BK553" i="82"/>
  <c r="H652" i="82"/>
  <c r="BJ554" i="82"/>
  <c r="BM554" i="82" s="1"/>
  <c r="W652" i="82" s="1"/>
  <c r="E653" i="82"/>
  <c r="BI555" i="82"/>
  <c r="BM555" i="82" s="1"/>
  <c r="W653" i="82" s="1"/>
  <c r="Q655" i="82"/>
  <c r="BM557" i="82"/>
  <c r="W655" i="82" s="1"/>
  <c r="N656" i="82"/>
  <c r="BL558" i="82"/>
  <c r="K657" i="82"/>
  <c r="BK559" i="82"/>
  <c r="H658" i="82"/>
  <c r="BJ560" i="82"/>
  <c r="E659" i="82"/>
  <c r="BI561" i="82"/>
  <c r="BM561" i="82" s="1"/>
  <c r="W659" i="82" s="1"/>
  <c r="N662" i="82"/>
  <c r="BL564" i="82"/>
  <c r="K663" i="82"/>
  <c r="BK565" i="82"/>
  <c r="Q667" i="82"/>
  <c r="BM569" i="82"/>
  <c r="W667" i="82" s="1"/>
  <c r="N668" i="82"/>
  <c r="BL570" i="82"/>
  <c r="K669" i="82"/>
  <c r="BK571" i="82"/>
  <c r="H670" i="82"/>
  <c r="BJ572" i="82"/>
  <c r="BM572" i="82" s="1"/>
  <c r="W670" i="82" s="1"/>
  <c r="Q673" i="82"/>
  <c r="BM575" i="82"/>
  <c r="W673" i="82" s="1"/>
  <c r="N674" i="82"/>
  <c r="BL576" i="82"/>
  <c r="K675" i="82"/>
  <c r="BK577" i="82"/>
  <c r="H676" i="82"/>
  <c r="BJ578" i="82"/>
  <c r="BM578" i="82" s="1"/>
  <c r="W676" i="82" s="1"/>
  <c r="N680" i="82"/>
  <c r="BL582" i="82"/>
  <c r="K681" i="82"/>
  <c r="BK583" i="82"/>
  <c r="Q685" i="82"/>
  <c r="N686" i="82"/>
  <c r="BL588" i="82"/>
  <c r="K687" i="82"/>
  <c r="BK589" i="82"/>
  <c r="BM589" i="82" s="1"/>
  <c r="W687" i="82" s="1"/>
  <c r="H688" i="82"/>
  <c r="BJ590" i="82"/>
  <c r="Q691" i="82"/>
  <c r="BM593" i="82"/>
  <c r="W691" i="82" s="1"/>
  <c r="N692" i="82"/>
  <c r="BL594" i="82"/>
  <c r="K693" i="82"/>
  <c r="BK595" i="82"/>
  <c r="H694" i="82"/>
  <c r="BJ596" i="82"/>
  <c r="BM596" i="82" s="1"/>
  <c r="W694" i="82" s="1"/>
  <c r="N697" i="82"/>
  <c r="BL599" i="82"/>
  <c r="K698" i="82"/>
  <c r="BK600" i="82"/>
  <c r="BM600" i="82" s="1"/>
  <c r="W698" i="82" s="1"/>
  <c r="H699" i="82"/>
  <c r="BJ601" i="82"/>
  <c r="BM601" i="82" s="1"/>
  <c r="W699" i="82" s="1"/>
  <c r="Q702" i="82"/>
  <c r="BM604" i="82"/>
  <c r="W702" i="82" s="1"/>
  <c r="N703" i="82"/>
  <c r="BL605" i="82"/>
  <c r="K704" i="82"/>
  <c r="BK606" i="82"/>
  <c r="BM606" i="82" s="1"/>
  <c r="W704" i="82" s="1"/>
  <c r="H705" i="82"/>
  <c r="BJ607" i="82"/>
  <c r="E706" i="82"/>
  <c r="BI608" i="82"/>
  <c r="BM608" i="82" s="1"/>
  <c r="W706" i="82" s="1"/>
  <c r="Q708" i="82"/>
  <c r="N709" i="82"/>
  <c r="BL611" i="82"/>
  <c r="K721" i="82"/>
  <c r="BK612" i="82"/>
  <c r="E723" i="82"/>
  <c r="BI614" i="82"/>
  <c r="BM614" i="82" s="1"/>
  <c r="W723" i="82" s="1"/>
  <c r="N726" i="82"/>
  <c r="BL617" i="82"/>
  <c r="K727" i="82"/>
  <c r="BK618" i="82"/>
  <c r="BM618" i="82" s="1"/>
  <c r="W727" i="82" s="1"/>
  <c r="E729" i="82"/>
  <c r="BI620" i="82"/>
  <c r="BM620" i="82" s="1"/>
  <c r="W729" i="82" s="1"/>
  <c r="Q731" i="82"/>
  <c r="BM622" i="82"/>
  <c r="W731" i="82" s="1"/>
  <c r="N732" i="82"/>
  <c r="BL623" i="82"/>
  <c r="K733" i="82"/>
  <c r="BK624" i="82"/>
  <c r="H734" i="82"/>
  <c r="BJ625" i="82"/>
  <c r="E735" i="82"/>
  <c r="BI626" i="82"/>
  <c r="Q737" i="82"/>
  <c r="N738" i="82"/>
  <c r="BL629" i="82"/>
  <c r="K739" i="82"/>
  <c r="BK630" i="82"/>
  <c r="BM630" i="82" s="1"/>
  <c r="W739" i="82" s="1"/>
  <c r="H740" i="82"/>
  <c r="BJ631" i="82"/>
  <c r="E741" i="82"/>
  <c r="BI632" i="82"/>
  <c r="BM632" i="82" s="1"/>
  <c r="W741" i="82" s="1"/>
  <c r="N744" i="82"/>
  <c r="BL635" i="82"/>
  <c r="K745" i="82"/>
  <c r="BK636" i="82"/>
  <c r="BM636" i="82" s="1"/>
  <c r="W745" i="82" s="1"/>
  <c r="H746" i="82"/>
  <c r="BJ637" i="82"/>
  <c r="BM637" i="82" s="1"/>
  <c r="W746" i="82" s="1"/>
  <c r="Q749" i="82"/>
  <c r="N750" i="82"/>
  <c r="BL641" i="82"/>
  <c r="K751" i="82"/>
  <c r="BK642" i="82"/>
  <c r="H752" i="82"/>
  <c r="BJ643" i="82"/>
  <c r="BM643" i="82" s="1"/>
  <c r="W752" i="82" s="1"/>
  <c r="Q755" i="82"/>
  <c r="N756" i="82"/>
  <c r="BL647" i="82"/>
  <c r="K757" i="82"/>
  <c r="BK648" i="82"/>
  <c r="E759" i="82"/>
  <c r="BI650" i="82"/>
  <c r="BM650" i="82" s="1"/>
  <c r="W759" i="82" s="1"/>
  <c r="Q761" i="82"/>
  <c r="BM652" i="82"/>
  <c r="W761" i="82" s="1"/>
  <c r="N762" i="82"/>
  <c r="BL653" i="82"/>
  <c r="K763" i="82"/>
  <c r="BK654" i="82"/>
  <c r="H764" i="82"/>
  <c r="BJ655" i="82"/>
  <c r="BM655" i="82" s="1"/>
  <c r="W764" i="82" s="1"/>
  <c r="Q767" i="82"/>
  <c r="BM658" i="82"/>
  <c r="W767" i="82" s="1"/>
  <c r="N768" i="82"/>
  <c r="BL659" i="82"/>
  <c r="K769" i="82"/>
  <c r="BK660" i="82"/>
  <c r="BM660" i="82" s="1"/>
  <c r="W769" i="82" s="1"/>
  <c r="H770" i="82"/>
  <c r="BJ661" i="82"/>
  <c r="BM661" i="82" s="1"/>
  <c r="W770" i="82" s="1"/>
  <c r="E771" i="82"/>
  <c r="BI662" i="82"/>
  <c r="BM662" i="82" s="1"/>
  <c r="W771" i="82" s="1"/>
  <c r="N774" i="82"/>
  <c r="BL665" i="82"/>
  <c r="K775" i="82"/>
  <c r="BK666" i="82"/>
  <c r="Q779" i="82"/>
  <c r="BM670" i="82"/>
  <c r="W779" i="82" s="1"/>
  <c r="N780" i="82"/>
  <c r="BL671" i="82"/>
  <c r="N796" i="82"/>
  <c r="BL676" i="82"/>
  <c r="K797" i="82"/>
  <c r="BK677" i="82"/>
  <c r="Q819" i="82"/>
  <c r="BM699" i="82"/>
  <c r="W819" i="82" s="1"/>
  <c r="N820" i="82"/>
  <c r="BL700" i="82"/>
  <c r="K821" i="82"/>
  <c r="BK701" i="82"/>
  <c r="H822" i="82"/>
  <c r="BJ702" i="82"/>
  <c r="BM702" i="82" s="1"/>
  <c r="W822" i="82" s="1"/>
  <c r="N826" i="82"/>
  <c r="BL706" i="82"/>
  <c r="K827" i="82"/>
  <c r="BK707" i="82"/>
  <c r="BM707" i="82" s="1"/>
  <c r="W827" i="82" s="1"/>
  <c r="H828" i="82"/>
  <c r="BJ708" i="82"/>
  <c r="BM708" i="82" s="1"/>
  <c r="W828" i="82" s="1"/>
  <c r="Q58" i="82"/>
  <c r="Q50" i="82"/>
  <c r="E94" i="82"/>
  <c r="E50" i="82"/>
  <c r="E54" i="82"/>
  <c r="H63" i="82"/>
  <c r="H104" i="82"/>
  <c r="E62" i="82"/>
  <c r="Q209" i="82"/>
  <c r="H69" i="82"/>
  <c r="H96" i="82"/>
  <c r="H110" i="82"/>
  <c r="Q117" i="82"/>
  <c r="H137" i="82"/>
  <c r="Q62" i="82"/>
  <c r="E82" i="82"/>
  <c r="Q200" i="82"/>
  <c r="Q261" i="82"/>
  <c r="H305" i="82"/>
  <c r="H352" i="82"/>
  <c r="E380" i="82"/>
  <c r="Q423" i="82"/>
  <c r="H548" i="82"/>
  <c r="Q581" i="82"/>
  <c r="E597" i="82"/>
  <c r="H664" i="82"/>
  <c r="H728" i="82"/>
  <c r="H45" i="82"/>
  <c r="H49" i="82"/>
  <c r="E58" i="82"/>
  <c r="H59" i="82"/>
  <c r="H61" i="82"/>
  <c r="H127" i="82"/>
  <c r="H169" i="82"/>
  <c r="Q207" i="82"/>
  <c r="Q229" i="82"/>
  <c r="H282" i="82"/>
  <c r="Q315" i="82"/>
  <c r="Q405" i="82"/>
  <c r="H414" i="82"/>
  <c r="H421" i="82"/>
  <c r="E441" i="82"/>
  <c r="H588" i="82"/>
  <c r="H703" i="82"/>
  <c r="Q780" i="82"/>
  <c r="Q831" i="82"/>
  <c r="H41" i="82"/>
  <c r="E52" i="82"/>
  <c r="H102" i="82"/>
  <c r="W177" i="82"/>
  <c r="H241" i="82"/>
  <c r="Q320" i="82"/>
  <c r="E389" i="82"/>
  <c r="E419" i="82"/>
  <c r="H553" i="82"/>
  <c r="H47" i="82"/>
  <c r="E64" i="82"/>
  <c r="E66" i="82"/>
  <c r="H83" i="82"/>
  <c r="Q93" i="82"/>
  <c r="H109" i="82"/>
  <c r="E131" i="82"/>
  <c r="E183" i="82"/>
  <c r="E234" i="82"/>
  <c r="H271" i="82"/>
  <c r="Q281" i="82"/>
  <c r="H244" i="82"/>
  <c r="H299" i="82"/>
  <c r="E517" i="82"/>
  <c r="H659" i="82"/>
  <c r="E700" i="82"/>
  <c r="H795" i="82"/>
  <c r="H88" i="82"/>
  <c r="E175" i="82"/>
  <c r="Q232" i="82"/>
  <c r="H262" i="82"/>
  <c r="H279" i="82"/>
  <c r="H386" i="82"/>
  <c r="Q437" i="82"/>
  <c r="H495" i="82"/>
  <c r="Q585" i="82"/>
  <c r="H696" i="82"/>
  <c r="E731" i="82"/>
  <c r="Q778" i="82"/>
  <c r="E827" i="82"/>
  <c r="Q66" i="82"/>
  <c r="E95" i="82"/>
  <c r="H157" i="82"/>
  <c r="Q210" i="82"/>
  <c r="E311" i="82"/>
  <c r="Q381" i="82"/>
  <c r="H394" i="82"/>
  <c r="Q411" i="82"/>
  <c r="E470" i="82"/>
  <c r="Q550" i="82"/>
  <c r="Q563" i="82"/>
  <c r="H583" i="82"/>
  <c r="H667" i="82"/>
  <c r="Q680" i="82"/>
  <c r="Q743" i="82"/>
  <c r="Q794" i="82"/>
  <c r="Q279" i="82"/>
  <c r="Q352" i="82"/>
  <c r="H226" i="82"/>
  <c r="Q346" i="82"/>
  <c r="H264" i="82"/>
  <c r="Q125" i="82"/>
  <c r="Q133" i="82"/>
  <c r="E137" i="82"/>
  <c r="H141" i="82"/>
  <c r="H191" i="82"/>
  <c r="E205" i="82"/>
  <c r="H251" i="82"/>
  <c r="H306" i="82"/>
  <c r="Q402" i="82"/>
  <c r="H754" i="82"/>
  <c r="H43" i="82"/>
  <c r="Q46" i="82"/>
  <c r="E60" i="82"/>
  <c r="E68" i="82"/>
  <c r="Q87" i="82"/>
  <c r="H97" i="82"/>
  <c r="E101" i="82"/>
  <c r="H108" i="82"/>
  <c r="H126" i="82"/>
  <c r="H122" i="82"/>
  <c r="Q154" i="82"/>
  <c r="H140" i="82"/>
  <c r="H184" i="82"/>
  <c r="Q190" i="82"/>
  <c r="H207" i="82"/>
  <c r="Q224" i="82"/>
  <c r="Q271" i="82"/>
  <c r="Q299" i="82"/>
  <c r="Q321" i="82"/>
  <c r="H325" i="82"/>
  <c r="E329" i="82"/>
  <c r="H554" i="82"/>
  <c r="Q557" i="82"/>
  <c r="Q40" i="82"/>
  <c r="Q64" i="82"/>
  <c r="H86" i="82"/>
  <c r="H101" i="82"/>
  <c r="E125" i="82"/>
  <c r="H156" i="82"/>
  <c r="H164" i="82"/>
  <c r="H179" i="82"/>
  <c r="E196" i="82"/>
  <c r="Q204" i="82"/>
  <c r="E539" i="82"/>
  <c r="H53" i="82"/>
  <c r="E84" i="82"/>
  <c r="H119" i="82"/>
  <c r="H125" i="82"/>
  <c r="H129" i="82"/>
  <c r="H133" i="82"/>
  <c r="Q123" i="82"/>
  <c r="H153" i="82"/>
  <c r="E154" i="82"/>
  <c r="E173" i="82"/>
  <c r="Q178" i="82"/>
  <c r="H203" i="82"/>
  <c r="E232" i="82"/>
  <c r="H267" i="82"/>
  <c r="Q280" i="82"/>
  <c r="Q300" i="82"/>
  <c r="E302" i="82"/>
  <c r="E338" i="82"/>
  <c r="Q463" i="82"/>
  <c r="Q488" i="82"/>
  <c r="Q526" i="82"/>
  <c r="Q47" i="82"/>
  <c r="H107" i="82"/>
  <c r="E160" i="82"/>
  <c r="E225" i="82"/>
  <c r="Q238" i="82"/>
  <c r="E254" i="82"/>
  <c r="Q328" i="82"/>
  <c r="H335" i="82"/>
  <c r="E166" i="82"/>
  <c r="H168" i="82"/>
  <c r="E195" i="82"/>
  <c r="E202" i="82"/>
  <c r="E228" i="82"/>
  <c r="Q252" i="82"/>
  <c r="Q258" i="82"/>
  <c r="E263" i="82"/>
  <c r="Q270" i="82"/>
  <c r="H274" i="82"/>
  <c r="H277" i="82"/>
  <c r="H296" i="82"/>
  <c r="Q334" i="82"/>
  <c r="H154" i="82"/>
  <c r="H313" i="82"/>
  <c r="E315" i="82"/>
  <c r="E341" i="82"/>
  <c r="E351" i="82"/>
  <c r="E383" i="82"/>
  <c r="Q406" i="82"/>
  <c r="Q439" i="82"/>
  <c r="E462" i="82"/>
  <c r="H508" i="82"/>
  <c r="E547" i="82"/>
  <c r="Q696" i="82"/>
  <c r="E698" i="82"/>
  <c r="H722" i="82"/>
  <c r="H212" i="82"/>
  <c r="E240" i="82"/>
  <c r="Q257" i="82"/>
  <c r="Q347" i="82"/>
  <c r="Q377" i="82"/>
  <c r="E328" i="82"/>
  <c r="E400" i="82"/>
  <c r="H408" i="82"/>
  <c r="Q446" i="82"/>
  <c r="Q457" i="82"/>
  <c r="Q493" i="82"/>
  <c r="Q511" i="82"/>
  <c r="H521" i="82"/>
  <c r="E533" i="82"/>
  <c r="Q169" i="82"/>
  <c r="E177" i="82"/>
  <c r="E317" i="82"/>
  <c r="E265" i="82"/>
  <c r="E323" i="82"/>
  <c r="E332" i="82"/>
  <c r="H346" i="82"/>
  <c r="Q369" i="82"/>
  <c r="E456" i="82"/>
  <c r="Q474" i="82"/>
  <c r="Q486" i="82"/>
  <c r="H582" i="82"/>
  <c r="H633" i="82"/>
  <c r="H330" i="82"/>
  <c r="Q372" i="82"/>
  <c r="H376" i="82"/>
  <c r="Q382" i="82"/>
  <c r="H384" i="82"/>
  <c r="E407" i="82"/>
  <c r="H423" i="82"/>
  <c r="E440" i="82"/>
  <c r="E473" i="82"/>
  <c r="E545" i="82"/>
  <c r="H228" i="82"/>
  <c r="H246" i="82"/>
  <c r="E316" i="82"/>
  <c r="E322" i="82"/>
  <c r="E333" i="82"/>
  <c r="E340" i="82"/>
  <c r="E348" i="82"/>
  <c r="H368" i="82"/>
  <c r="H381" i="82"/>
  <c r="Q393" i="82"/>
  <c r="E447" i="82"/>
  <c r="Q509" i="82"/>
  <c r="H535" i="82"/>
  <c r="E542" i="82"/>
  <c r="H596" i="82"/>
  <c r="H610" i="82"/>
  <c r="Q614" i="82"/>
  <c r="E617" i="82"/>
  <c r="E628" i="82"/>
  <c r="H673" i="82"/>
  <c r="Q679" i="82"/>
  <c r="Q688" i="82"/>
  <c r="H743" i="82"/>
  <c r="H518" i="82"/>
  <c r="H522" i="82"/>
  <c r="Q532" i="82"/>
  <c r="Q538" i="82"/>
  <c r="E546" i="82"/>
  <c r="E548" i="82"/>
  <c r="E551" i="82"/>
  <c r="E557" i="82"/>
  <c r="H559" i="82"/>
  <c r="E560" i="82"/>
  <c r="E565" i="82"/>
  <c r="E581" i="82"/>
  <c r="H631" i="82"/>
  <c r="E652" i="82"/>
  <c r="Q661" i="82"/>
  <c r="E687" i="82"/>
  <c r="E694" i="82"/>
  <c r="Q725" i="82"/>
  <c r="E354" i="82"/>
  <c r="Q515" i="82"/>
  <c r="H536" i="82"/>
  <c r="E553" i="82"/>
  <c r="H584" i="82"/>
  <c r="H589" i="82"/>
  <c r="Q592" i="82"/>
  <c r="Q605" i="82"/>
  <c r="Q740" i="82"/>
  <c r="H763" i="82"/>
  <c r="Q764" i="82"/>
  <c r="E768" i="82"/>
  <c r="H520" i="82"/>
  <c r="E532" i="82"/>
  <c r="E538" i="82"/>
  <c r="Q545" i="82"/>
  <c r="E558" i="82"/>
  <c r="H611" i="82"/>
  <c r="Q659" i="82"/>
  <c r="H747" i="82"/>
  <c r="E748" i="82"/>
  <c r="E515" i="82"/>
  <c r="E541" i="82"/>
  <c r="H549" i="82"/>
  <c r="Q556" i="82"/>
  <c r="H561" i="82"/>
  <c r="H566" i="82"/>
  <c r="Q580" i="82"/>
  <c r="H598" i="82"/>
  <c r="Q603" i="82"/>
  <c r="Q634" i="82"/>
  <c r="E636" i="82"/>
  <c r="Q656" i="82"/>
  <c r="E669" i="82"/>
  <c r="E692" i="82"/>
  <c r="Q699" i="82"/>
  <c r="E737" i="82"/>
  <c r="Q762" i="82"/>
  <c r="E701" i="82"/>
  <c r="E727" i="82"/>
  <c r="H745" i="82"/>
  <c r="Q746" i="82"/>
  <c r="E750" i="82"/>
  <c r="E752" i="82"/>
  <c r="E757" i="82"/>
  <c r="H766" i="82"/>
  <c r="E774" i="82"/>
  <c r="H778" i="82"/>
  <c r="Q821" i="82"/>
  <c r="H678" i="82"/>
  <c r="H685" i="82"/>
  <c r="E693" i="82"/>
  <c r="E725" i="82"/>
  <c r="Q728" i="82"/>
  <c r="H731" i="82"/>
  <c r="H759" i="82"/>
  <c r="E762" i="82"/>
  <c r="E764" i="82"/>
  <c r="Q772" i="82"/>
  <c r="Q825" i="82"/>
  <c r="H681" i="82"/>
  <c r="E684" i="82"/>
  <c r="E704" i="82"/>
  <c r="E736" i="82"/>
  <c r="H771" i="82"/>
  <c r="Q792" i="82"/>
  <c r="E682" i="82"/>
  <c r="E702" i="82"/>
  <c r="Q705" i="82"/>
  <c r="H708" i="82"/>
  <c r="E765" i="82"/>
  <c r="H769" i="82"/>
  <c r="E772" i="82"/>
  <c r="H777" i="82"/>
  <c r="H686" i="82"/>
  <c r="H689" i="82"/>
  <c r="H695" i="82"/>
  <c r="E724" i="82"/>
  <c r="E739" i="82"/>
  <c r="H751" i="82"/>
  <c r="Q752" i="82"/>
  <c r="H758" i="82"/>
  <c r="Q840" i="82"/>
  <c r="H40" i="82"/>
  <c r="Q49" i="82"/>
  <c r="Q51" i="82"/>
  <c r="E56" i="82"/>
  <c r="H56" i="82"/>
  <c r="E57" i="82"/>
  <c r="H58" i="82"/>
  <c r="H64" i="82"/>
  <c r="Q43" i="82"/>
  <c r="Q45" i="82"/>
  <c r="E51" i="82"/>
  <c r="H52" i="82"/>
  <c r="E53" i="82"/>
  <c r="H54" i="82"/>
  <c r="Q59" i="82"/>
  <c r="E61" i="82"/>
  <c r="Q65" i="82"/>
  <c r="E67" i="82"/>
  <c r="Q83" i="82"/>
  <c r="Q55" i="82"/>
  <c r="H62" i="82"/>
  <c r="H68" i="82"/>
  <c r="H46" i="82"/>
  <c r="E63" i="82"/>
  <c r="E69" i="82"/>
  <c r="H82" i="82"/>
  <c r="AD430" i="82"/>
  <c r="AD359" i="82"/>
  <c r="AD785" i="82" s="1"/>
  <c r="AD856" i="82" s="1"/>
  <c r="AD288" i="82"/>
  <c r="AD714" i="82" s="1"/>
  <c r="AD217" i="82"/>
  <c r="AD643" i="82" s="1"/>
  <c r="AD146" i="82"/>
  <c r="AD572" i="82" s="1"/>
  <c r="AD75" i="82"/>
  <c r="AD501" i="82" s="1"/>
  <c r="Q42" i="82"/>
  <c r="H48" i="82"/>
  <c r="H57" i="82"/>
  <c r="Q89" i="82"/>
  <c r="H42" i="82"/>
  <c r="Q61" i="82"/>
  <c r="Q67" i="82"/>
  <c r="H84" i="82"/>
  <c r="H95" i="82"/>
  <c r="E83" i="82"/>
  <c r="E91" i="82"/>
  <c r="Q92" i="82"/>
  <c r="E93" i="82"/>
  <c r="E96" i="82"/>
  <c r="E106" i="82"/>
  <c r="E109" i="82"/>
  <c r="Q110" i="82"/>
  <c r="E111" i="82"/>
  <c r="E114" i="82"/>
  <c r="E124" i="82"/>
  <c r="E127" i="82"/>
  <c r="Q128" i="82"/>
  <c r="E129" i="82"/>
  <c r="E132" i="82"/>
  <c r="E167" i="82"/>
  <c r="Q171" i="82"/>
  <c r="Q153" i="82"/>
  <c r="E157" i="82"/>
  <c r="E162" i="82"/>
  <c r="E165" i="82"/>
  <c r="E197" i="82"/>
  <c r="H210" i="82"/>
  <c r="Q118" i="82"/>
  <c r="Q131" i="82"/>
  <c r="Q136" i="82"/>
  <c r="Q156" i="82"/>
  <c r="H160" i="82"/>
  <c r="E188" i="82"/>
  <c r="Q161" i="82"/>
  <c r="E164" i="82"/>
  <c r="H166" i="82"/>
  <c r="H195" i="82"/>
  <c r="E171" i="82"/>
  <c r="Q173" i="82"/>
  <c r="H205" i="82"/>
  <c r="E89" i="82"/>
  <c r="E97" i="82"/>
  <c r="Q98" i="82"/>
  <c r="E99" i="82"/>
  <c r="E102" i="82"/>
  <c r="E112" i="82"/>
  <c r="E115" i="82"/>
  <c r="Q116" i="82"/>
  <c r="E117" i="82"/>
  <c r="E120" i="82"/>
  <c r="Q121" i="82"/>
  <c r="E130" i="82"/>
  <c r="E133" i="82"/>
  <c r="Q134" i="82"/>
  <c r="E135" i="82"/>
  <c r="E138" i="82"/>
  <c r="Q139" i="82"/>
  <c r="E179" i="82"/>
  <c r="E153" i="82"/>
  <c r="E155" i="82"/>
  <c r="H183" i="82"/>
  <c r="E158" i="82"/>
  <c r="E163" i="82"/>
  <c r="Q192" i="82"/>
  <c r="E170" i="82"/>
  <c r="H201" i="82"/>
  <c r="Q119" i="82"/>
  <c r="Q124" i="82"/>
  <c r="Q137" i="82"/>
  <c r="H177" i="82"/>
  <c r="Q180" i="82"/>
  <c r="E184" i="82"/>
  <c r="Q157" i="82"/>
  <c r="E168" i="82"/>
  <c r="E169" i="82"/>
  <c r="Q198" i="82"/>
  <c r="E180" i="82"/>
  <c r="H208" i="82"/>
  <c r="Q57" i="82"/>
  <c r="E59" i="82"/>
  <c r="H60" i="82"/>
  <c r="Q63" i="82"/>
  <c r="E65" i="82"/>
  <c r="H66" i="82"/>
  <c r="Q69" i="82"/>
  <c r="E90" i="82"/>
  <c r="E100" i="82"/>
  <c r="E103" i="82"/>
  <c r="Q104" i="82"/>
  <c r="E108" i="82"/>
  <c r="E118" i="82"/>
  <c r="E121" i="82"/>
  <c r="Q122" i="82"/>
  <c r="E126" i="82"/>
  <c r="Q127" i="82"/>
  <c r="E136" i="82"/>
  <c r="E139" i="82"/>
  <c r="Q140" i="82"/>
  <c r="E156" i="82"/>
  <c r="E159" i="82"/>
  <c r="E161" i="82"/>
  <c r="H189" i="82"/>
  <c r="Q163" i="82"/>
  <c r="E192" i="82"/>
  <c r="Q166" i="82"/>
  <c r="E199" i="82"/>
  <c r="Q172" i="82"/>
  <c r="E200" i="82"/>
  <c r="H113" i="82"/>
  <c r="H131" i="82"/>
  <c r="E176" i="82"/>
  <c r="E178" i="82"/>
  <c r="E182" i="82"/>
  <c r="E185" i="82"/>
  <c r="Q186" i="82"/>
  <c r="E190" i="82"/>
  <c r="E191" i="82"/>
  <c r="E194" i="82"/>
  <c r="E198" i="82"/>
  <c r="Q201" i="82"/>
  <c r="E203" i="82"/>
  <c r="Q206" i="82"/>
  <c r="E207" i="82"/>
  <c r="E210" i="82"/>
  <c r="Q211" i="82"/>
  <c r="E258" i="82"/>
  <c r="Q266" i="82"/>
  <c r="H225" i="82"/>
  <c r="E270" i="82"/>
  <c r="H230" i="82"/>
  <c r="H238" i="82"/>
  <c r="E280" i="82"/>
  <c r="H240" i="82"/>
  <c r="E283" i="82"/>
  <c r="Q295" i="82"/>
  <c r="H243" i="82"/>
  <c r="E299" i="82"/>
  <c r="H248" i="82"/>
  <c r="E259" i="82"/>
  <c r="E260" i="82"/>
  <c r="E313" i="82"/>
  <c r="Q259" i="82"/>
  <c r="H263" i="82"/>
  <c r="E233" i="82"/>
  <c r="H275" i="82"/>
  <c r="E236" i="82"/>
  <c r="Q237" i="82"/>
  <c r="E241" i="82"/>
  <c r="E251" i="82"/>
  <c r="H304" i="82"/>
  <c r="H254" i="82"/>
  <c r="Q307" i="82"/>
  <c r="E208" i="82"/>
  <c r="E257" i="82"/>
  <c r="E268" i="82"/>
  <c r="Q227" i="82"/>
  <c r="Q272" i="82"/>
  <c r="E276" i="82"/>
  <c r="Q235" i="82"/>
  <c r="Q240" i="82"/>
  <c r="E297" i="82"/>
  <c r="Q245" i="82"/>
  <c r="E300" i="82"/>
  <c r="Q301" i="82"/>
  <c r="E305" i="82"/>
  <c r="E314" i="82"/>
  <c r="E271" i="82"/>
  <c r="E206" i="82"/>
  <c r="Q202" i="82"/>
  <c r="H211" i="82"/>
  <c r="E262" i="82"/>
  <c r="E264" i="82"/>
  <c r="E224" i="82"/>
  <c r="Q225" i="82"/>
  <c r="E229" i="82"/>
  <c r="E239" i="82"/>
  <c r="H281" i="82"/>
  <c r="E242" i="82"/>
  <c r="Q243" i="82"/>
  <c r="E247" i="82"/>
  <c r="E307" i="82"/>
  <c r="Q312" i="82"/>
  <c r="Q317" i="82"/>
  <c r="E201" i="82"/>
  <c r="E204" i="82"/>
  <c r="E209" i="82"/>
  <c r="E256" i="82"/>
  <c r="E274" i="82"/>
  <c r="H234" i="82"/>
  <c r="E277" i="82"/>
  <c r="Q278" i="82"/>
  <c r="E282" i="82"/>
  <c r="E303" i="82"/>
  <c r="H252" i="82"/>
  <c r="E306" i="82"/>
  <c r="E309" i="82"/>
  <c r="Q323" i="82"/>
  <c r="E212" i="82"/>
  <c r="Q208" i="82"/>
  <c r="Q260" i="82"/>
  <c r="E227" i="82"/>
  <c r="H269" i="82"/>
  <c r="E230" i="82"/>
  <c r="Q231" i="82"/>
  <c r="E235" i="82"/>
  <c r="E245" i="82"/>
  <c r="H298" i="82"/>
  <c r="E248" i="82"/>
  <c r="Q249" i="82"/>
  <c r="E253" i="82"/>
  <c r="E255" i="82"/>
  <c r="H310" i="82"/>
  <c r="H315" i="82"/>
  <c r="E319" i="82"/>
  <c r="H320" i="82"/>
  <c r="H371" i="82"/>
  <c r="E312" i="82"/>
  <c r="E320" i="82"/>
  <c r="H389" i="82"/>
  <c r="E325" i="82"/>
  <c r="E330" i="82"/>
  <c r="E409" i="82"/>
  <c r="E411" i="82"/>
  <c r="E417" i="82"/>
  <c r="Q419" i="82"/>
  <c r="E367" i="82"/>
  <c r="Q368" i="82"/>
  <c r="E372" i="82"/>
  <c r="E382" i="82"/>
  <c r="E385" i="82"/>
  <c r="Q386" i="82"/>
  <c r="E390" i="82"/>
  <c r="Q329" i="82"/>
  <c r="Q335" i="82"/>
  <c r="E403" i="82"/>
  <c r="E405" i="82"/>
  <c r="E408" i="82"/>
  <c r="H348" i="82"/>
  <c r="E415" i="82"/>
  <c r="H377" i="82"/>
  <c r="E318" i="82"/>
  <c r="E326" i="82"/>
  <c r="H395" i="82"/>
  <c r="E331" i="82"/>
  <c r="E399" i="82"/>
  <c r="E402" i="82"/>
  <c r="E343" i="82"/>
  <c r="H412" i="82"/>
  <c r="E349" i="82"/>
  <c r="E370" i="82"/>
  <c r="E373" i="82"/>
  <c r="Q374" i="82"/>
  <c r="E378" i="82"/>
  <c r="E388" i="82"/>
  <c r="E391" i="82"/>
  <c r="Q392" i="82"/>
  <c r="E396" i="82"/>
  <c r="E337" i="82"/>
  <c r="H406" i="82"/>
  <c r="E342" i="82"/>
  <c r="E346" i="82"/>
  <c r="E347" i="82"/>
  <c r="E416" i="82"/>
  <c r="Q351" i="82"/>
  <c r="H383" i="82"/>
  <c r="E324" i="82"/>
  <c r="H400" i="82"/>
  <c r="E336" i="82"/>
  <c r="Q409" i="82"/>
  <c r="E353" i="82"/>
  <c r="H354" i="82"/>
  <c r="E350" i="82"/>
  <c r="E366" i="82"/>
  <c r="E376" i="82"/>
  <c r="E379" i="82"/>
  <c r="Q380" i="82"/>
  <c r="E384" i="82"/>
  <c r="E394" i="82"/>
  <c r="E397" i="82"/>
  <c r="Q403" i="82"/>
  <c r="Q344" i="82"/>
  <c r="Q345" i="82"/>
  <c r="Q415" i="82"/>
  <c r="H476" i="82"/>
  <c r="H494" i="82"/>
  <c r="E421" i="82"/>
  <c r="E518" i="82"/>
  <c r="Q522" i="82"/>
  <c r="E525" i="82"/>
  <c r="E537" i="82"/>
  <c r="E469" i="82"/>
  <c r="E472" i="82"/>
  <c r="Q473" i="82"/>
  <c r="E477" i="82"/>
  <c r="E487" i="82"/>
  <c r="E490" i="82"/>
  <c r="Q491" i="82"/>
  <c r="E495" i="82"/>
  <c r="H424" i="82"/>
  <c r="E516" i="82"/>
  <c r="H482" i="82"/>
  <c r="H511" i="82"/>
  <c r="E422" i="82"/>
  <c r="E520" i="82"/>
  <c r="H527" i="82"/>
  <c r="Q529" i="82"/>
  <c r="H538" i="82"/>
  <c r="E475" i="82"/>
  <c r="E478" i="82"/>
  <c r="Q479" i="82"/>
  <c r="E483" i="82"/>
  <c r="E493" i="82"/>
  <c r="E496" i="82"/>
  <c r="Q508" i="82"/>
  <c r="E512" i="82"/>
  <c r="E519" i="82"/>
  <c r="E530" i="82"/>
  <c r="H532" i="82"/>
  <c r="Q535" i="82"/>
  <c r="H544" i="82"/>
  <c r="H470" i="82"/>
  <c r="H488" i="82"/>
  <c r="H517" i="82"/>
  <c r="Q523" i="82"/>
  <c r="E526" i="82"/>
  <c r="E529" i="82"/>
  <c r="E531" i="82"/>
  <c r="E543" i="82"/>
  <c r="E466" i="82"/>
  <c r="Q467" i="82"/>
  <c r="E471" i="82"/>
  <c r="E481" i="82"/>
  <c r="E484" i="82"/>
  <c r="Q485" i="82"/>
  <c r="E489" i="82"/>
  <c r="E510" i="82"/>
  <c r="E513" i="82"/>
  <c r="Q514" i="82"/>
  <c r="E521" i="82"/>
  <c r="E536" i="82"/>
  <c r="Q541" i="82"/>
  <c r="Q613" i="82"/>
  <c r="H622" i="82"/>
  <c r="E630" i="82"/>
  <c r="E535" i="82"/>
  <c r="E606" i="82"/>
  <c r="H609" i="82"/>
  <c r="E612" i="82"/>
  <c r="E615" i="82"/>
  <c r="Q619" i="82"/>
  <c r="H628" i="82"/>
  <c r="Q631" i="82"/>
  <c r="Q637" i="82"/>
  <c r="H651" i="82"/>
  <c r="Q652" i="82"/>
  <c r="H599" i="82"/>
  <c r="E613" i="82"/>
  <c r="Q625" i="82"/>
  <c r="E600" i="82"/>
  <c r="E604" i="82"/>
  <c r="H608" i="82"/>
  <c r="E619" i="82"/>
  <c r="E631" i="82"/>
  <c r="E637" i="82"/>
  <c r="E618" i="82"/>
  <c r="E621" i="82"/>
  <c r="E625" i="82"/>
  <c r="E633" i="82"/>
  <c r="H634" i="82"/>
  <c r="E650" i="82"/>
  <c r="Q654" i="82"/>
  <c r="E598" i="82"/>
  <c r="E601" i="82"/>
  <c r="Q602" i="82"/>
  <c r="H607" i="82"/>
  <c r="H616" i="82"/>
  <c r="E624" i="82"/>
  <c r="E627" i="82"/>
  <c r="E632" i="82"/>
  <c r="E638" i="82"/>
  <c r="H668" i="82"/>
  <c r="Q677" i="82"/>
  <c r="Q671" i="82"/>
  <c r="H682" i="82"/>
  <c r="H691" i="82"/>
  <c r="E677" i="82"/>
  <c r="E679" i="82"/>
  <c r="H680" i="82"/>
  <c r="E690" i="82"/>
  <c r="E665" i="82"/>
  <c r="Q666" i="82"/>
  <c r="E671" i="82"/>
  <c r="E673" i="82"/>
  <c r="E676" i="82"/>
  <c r="E670" i="82"/>
  <c r="H687" i="82"/>
  <c r="H674" i="82"/>
  <c r="H684" i="82"/>
  <c r="Q693" i="82"/>
  <c r="H700" i="82"/>
  <c r="E726" i="82"/>
  <c r="E691" i="82"/>
  <c r="Q694" i="82"/>
  <c r="Q701" i="82"/>
  <c r="H704" i="82"/>
  <c r="Q730" i="82"/>
  <c r="H733" i="82"/>
  <c r="H750" i="82"/>
  <c r="E703" i="82"/>
  <c r="E732" i="82"/>
  <c r="Q681" i="82"/>
  <c r="E685" i="82"/>
  <c r="E689" i="82"/>
  <c r="E695" i="82"/>
  <c r="Q697" i="82"/>
  <c r="Q707" i="82"/>
  <c r="H721" i="82"/>
  <c r="Q736" i="82"/>
  <c r="H739" i="82"/>
  <c r="E747" i="82"/>
  <c r="H756" i="82"/>
  <c r="E760" i="82"/>
  <c r="E696" i="82"/>
  <c r="E709" i="82"/>
  <c r="E738" i="82"/>
  <c r="Q745" i="82"/>
  <c r="E683" i="82"/>
  <c r="E686" i="82"/>
  <c r="Q687" i="82"/>
  <c r="H692" i="82"/>
  <c r="E697" i="82"/>
  <c r="H698" i="82"/>
  <c r="E699" i="82"/>
  <c r="Q724" i="82"/>
  <c r="H727" i="82"/>
  <c r="Q742" i="82"/>
  <c r="E770" i="82"/>
  <c r="Q795" i="82"/>
  <c r="H835" i="82"/>
  <c r="H801" i="82"/>
  <c r="K836" i="82"/>
  <c r="K802" i="82"/>
  <c r="W836" i="82"/>
  <c r="W802" i="82"/>
  <c r="H838" i="82"/>
  <c r="H804" i="82"/>
  <c r="N844" i="82"/>
  <c r="N810" i="82"/>
  <c r="W847" i="82"/>
  <c r="W813" i="82"/>
  <c r="H744" i="82"/>
  <c r="E753" i="82"/>
  <c r="E754" i="82"/>
  <c r="E767" i="82"/>
  <c r="Q776" i="82"/>
  <c r="E778" i="82"/>
  <c r="E780" i="82"/>
  <c r="E833" i="82"/>
  <c r="E799" i="82"/>
  <c r="N836" i="82"/>
  <c r="N802" i="82"/>
  <c r="N840" i="82"/>
  <c r="N806" i="82"/>
  <c r="Q810" i="82"/>
  <c r="Q844" i="82"/>
  <c r="E745" i="82"/>
  <c r="E761" i="82"/>
  <c r="Q841" i="82"/>
  <c r="Q807" i="82"/>
  <c r="E845" i="82"/>
  <c r="E811" i="82"/>
  <c r="H847" i="82"/>
  <c r="H813" i="82"/>
  <c r="E851" i="82"/>
  <c r="E817" i="82"/>
  <c r="E755" i="82"/>
  <c r="Q765" i="82"/>
  <c r="Q774" i="82"/>
  <c r="H792" i="82"/>
  <c r="N837" i="82"/>
  <c r="N803" i="82"/>
  <c r="H842" i="82"/>
  <c r="H808" i="82"/>
  <c r="K847" i="82"/>
  <c r="K813" i="82"/>
  <c r="H819" i="82"/>
  <c r="E746" i="82"/>
  <c r="Q747" i="82"/>
  <c r="E749" i="82"/>
  <c r="Q759" i="82"/>
  <c r="H768" i="82"/>
  <c r="E775" i="82"/>
  <c r="E793" i="82"/>
  <c r="H850" i="82"/>
  <c r="H816" i="82"/>
  <c r="W850" i="82"/>
  <c r="W816" i="82"/>
  <c r="Q820" i="82"/>
  <c r="Q753" i="82"/>
  <c r="H762" i="82"/>
  <c r="E766" i="82"/>
  <c r="Q771" i="82"/>
  <c r="Q773" i="82"/>
  <c r="N832" i="82"/>
  <c r="N798" i="82"/>
  <c r="E838" i="82"/>
  <c r="E804" i="82"/>
  <c r="K839" i="82"/>
  <c r="K805" i="82"/>
  <c r="E828" i="82"/>
  <c r="E773" i="82"/>
  <c r="H833" i="82"/>
  <c r="H799" i="82"/>
  <c r="K834" i="82"/>
  <c r="K800" i="82"/>
  <c r="W834" i="82"/>
  <c r="W800" i="82"/>
  <c r="Q836" i="82"/>
  <c r="Q802" i="82"/>
  <c r="K842" i="82"/>
  <c r="K808" i="82"/>
  <c r="W842" i="82"/>
  <c r="W808" i="82"/>
  <c r="Q843" i="82"/>
  <c r="Q809" i="82"/>
  <c r="H845" i="82"/>
  <c r="H811" i="82"/>
  <c r="N847" i="82"/>
  <c r="N813" i="82"/>
  <c r="N849" i="82"/>
  <c r="N815" i="82"/>
  <c r="E830" i="82"/>
  <c r="H773" i="82"/>
  <c r="Q777" i="82"/>
  <c r="H794" i="82"/>
  <c r="N834" i="82"/>
  <c r="N800" i="82"/>
  <c r="Q801" i="82"/>
  <c r="Q835" i="82"/>
  <c r="E837" i="82"/>
  <c r="E803" i="82"/>
  <c r="Q839" i="82"/>
  <c r="Q805" i="82"/>
  <c r="E840" i="82"/>
  <c r="E806" i="82"/>
  <c r="N842" i="82"/>
  <c r="N808" i="82"/>
  <c r="K845" i="82"/>
  <c r="K811" i="82"/>
  <c r="H848" i="82"/>
  <c r="H814" i="82"/>
  <c r="Q849" i="82"/>
  <c r="Q815" i="82"/>
  <c r="Q850" i="82"/>
  <c r="Q816" i="82"/>
  <c r="E824" i="82"/>
  <c r="E769" i="82"/>
  <c r="H774" i="82"/>
  <c r="H776" i="82"/>
  <c r="Q793" i="82"/>
  <c r="H796" i="82"/>
  <c r="E832" i="82"/>
  <c r="E798" i="82"/>
  <c r="W837" i="82"/>
  <c r="W803" i="82"/>
  <c r="Q838" i="82"/>
  <c r="Q804" i="82"/>
  <c r="H840" i="82"/>
  <c r="H806" i="82"/>
  <c r="K841" i="82"/>
  <c r="K807" i="82"/>
  <c r="E843" i="82"/>
  <c r="E809" i="82"/>
  <c r="E846" i="82"/>
  <c r="E812" i="82"/>
  <c r="Q823" i="82"/>
  <c r="H824" i="82"/>
  <c r="Q829" i="82"/>
  <c r="Q775" i="82"/>
  <c r="E777" i="82"/>
  <c r="E792" i="82"/>
  <c r="H832" i="82"/>
  <c r="H798" i="82"/>
  <c r="W832" i="82"/>
  <c r="W798" i="82"/>
  <c r="Q833" i="82"/>
  <c r="Q799" i="82"/>
  <c r="E835" i="82"/>
  <c r="E801" i="82"/>
  <c r="K837" i="82"/>
  <c r="K803" i="82"/>
  <c r="K840" i="82"/>
  <c r="K806" i="82"/>
  <c r="N841" i="82"/>
  <c r="N807" i="82"/>
  <c r="H846" i="82"/>
  <c r="H812" i="82"/>
  <c r="E847" i="82"/>
  <c r="E813" i="82"/>
  <c r="E849" i="82"/>
  <c r="E815" i="82"/>
  <c r="Q818" i="82"/>
  <c r="E831" i="82"/>
  <c r="W851" i="82"/>
  <c r="W817" i="82"/>
  <c r="E819" i="82"/>
  <c r="H821" i="82"/>
  <c r="E820" i="82"/>
  <c r="E823" i="82"/>
  <c r="E825" i="82"/>
  <c r="H829" i="82"/>
  <c r="E779" i="82"/>
  <c r="E795" i="82"/>
  <c r="E797" i="82"/>
  <c r="Q832" i="82"/>
  <c r="Q798" i="82"/>
  <c r="K833" i="82"/>
  <c r="K799" i="82"/>
  <c r="E834" i="82"/>
  <c r="E800" i="82"/>
  <c r="K835" i="82"/>
  <c r="K801" i="82"/>
  <c r="Q837" i="82"/>
  <c r="Q803" i="82"/>
  <c r="E839" i="82"/>
  <c r="E805" i="82"/>
  <c r="E841" i="82"/>
  <c r="E807" i="82"/>
  <c r="Q842" i="82"/>
  <c r="Q808" i="82"/>
  <c r="K843" i="82"/>
  <c r="K809" i="82"/>
  <c r="E844" i="82"/>
  <c r="E810" i="82"/>
  <c r="Q845" i="82"/>
  <c r="Q811" i="82"/>
  <c r="K846" i="82"/>
  <c r="K812" i="82"/>
  <c r="Q847" i="82"/>
  <c r="Q813" i="82"/>
  <c r="K848" i="82"/>
  <c r="K814" i="82"/>
  <c r="Q824" i="82"/>
  <c r="E826" i="82"/>
  <c r="Q828" i="82"/>
  <c r="H834" i="82"/>
  <c r="H800" i="82"/>
  <c r="N835" i="82"/>
  <c r="N801" i="82"/>
  <c r="H836" i="82"/>
  <c r="H802" i="82"/>
  <c r="N838" i="82"/>
  <c r="N804" i="82"/>
  <c r="H839" i="82"/>
  <c r="H805" i="82"/>
  <c r="H841" i="82"/>
  <c r="H807" i="82"/>
  <c r="N843" i="82"/>
  <c r="N809" i="82"/>
  <c r="H844" i="82"/>
  <c r="H810" i="82"/>
  <c r="N846" i="82"/>
  <c r="N812" i="82"/>
  <c r="W846" i="82"/>
  <c r="W812" i="82"/>
  <c r="N848" i="82"/>
  <c r="N814" i="82"/>
  <c r="K849" i="82"/>
  <c r="K815" i="82"/>
  <c r="N850" i="82"/>
  <c r="N816" i="82"/>
  <c r="Q851" i="82"/>
  <c r="Q817" i="82"/>
  <c r="E818" i="82"/>
  <c r="E822" i="82"/>
  <c r="H826" i="82"/>
  <c r="K832" i="82"/>
  <c r="K798" i="82"/>
  <c r="N833" i="82"/>
  <c r="N799" i="82"/>
  <c r="Q800" i="82"/>
  <c r="Q834" i="82"/>
  <c r="E836" i="82"/>
  <c r="E802" i="82"/>
  <c r="H837" i="82"/>
  <c r="H803" i="82"/>
  <c r="K838" i="82"/>
  <c r="K804" i="82"/>
  <c r="N839" i="82"/>
  <c r="N805" i="82"/>
  <c r="E842" i="82"/>
  <c r="E808" i="82"/>
  <c r="H843" i="82"/>
  <c r="H809" i="82"/>
  <c r="K844" i="82"/>
  <c r="K810" i="82"/>
  <c r="N845" i="82"/>
  <c r="N811" i="82"/>
  <c r="Q846" i="82"/>
  <c r="Q812" i="82"/>
  <c r="E848" i="82"/>
  <c r="E814" i="82"/>
  <c r="H849" i="82"/>
  <c r="H815" i="82"/>
  <c r="K850" i="82"/>
  <c r="K816" i="82"/>
  <c r="N851" i="82"/>
  <c r="N817" i="82"/>
  <c r="Q848" i="82"/>
  <c r="E829" i="82"/>
  <c r="E850" i="82"/>
  <c r="E816" i="82"/>
  <c r="H851" i="82"/>
  <c r="H817" i="82"/>
  <c r="H827" i="82"/>
  <c r="Q830" i="82"/>
  <c r="K851" i="82"/>
  <c r="K817" i="82"/>
  <c r="BM522" i="82" l="1"/>
  <c r="W609" i="82" s="1"/>
  <c r="BM504" i="82"/>
  <c r="W591" i="82" s="1"/>
  <c r="BM459" i="82"/>
  <c r="W535" i="82" s="1"/>
  <c r="BM427" i="82"/>
  <c r="W492" i="82" s="1"/>
  <c r="BM251" i="82"/>
  <c r="W283" i="82" s="1"/>
  <c r="BM288" i="82"/>
  <c r="W331" i="82" s="1"/>
  <c r="BM241" i="82"/>
  <c r="W273" i="82" s="1"/>
  <c r="BM141" i="82"/>
  <c r="W162" i="82" s="1"/>
  <c r="BM430" i="82"/>
  <c r="W495" i="82" s="1"/>
  <c r="BM84" i="82"/>
  <c r="W94" i="82" s="1"/>
  <c r="BM164" i="82"/>
  <c r="W185" i="82" s="1"/>
  <c r="BM131" i="82"/>
  <c r="W141" i="82" s="1"/>
  <c r="BM88" i="82"/>
  <c r="W98" i="82" s="1"/>
  <c r="BM445" i="82"/>
  <c r="W521" i="82" s="1"/>
  <c r="BM343" i="82"/>
  <c r="W397" i="82" s="1"/>
  <c r="BM188" i="82"/>
  <c r="W209" i="82" s="1"/>
  <c r="BM163" i="82"/>
  <c r="W184" i="82" s="1"/>
  <c r="BM271" i="82"/>
  <c r="W314" i="82" s="1"/>
  <c r="BM497" i="82"/>
  <c r="W584" i="82" s="1"/>
  <c r="BM112" i="82"/>
  <c r="W122" i="82" s="1"/>
  <c r="BM172" i="82"/>
  <c r="W193" i="82" s="1"/>
  <c r="BM113" i="82"/>
  <c r="W123" i="82" s="1"/>
  <c r="BM419" i="82"/>
  <c r="W484" i="82" s="1"/>
  <c r="BM344" i="82"/>
  <c r="W398" i="82" s="1"/>
  <c r="BM331" i="82"/>
  <c r="W385" i="82" s="1"/>
  <c r="BM133" i="82"/>
  <c r="W154" i="82" s="1"/>
  <c r="BM82" i="82"/>
  <c r="W92" i="82" s="1"/>
  <c r="BM465" i="82"/>
  <c r="W541" i="82" s="1"/>
  <c r="BM368" i="82"/>
  <c r="W422" i="82" s="1"/>
  <c r="BM545" i="82"/>
  <c r="W632" i="82" s="1"/>
  <c r="BM410" i="82"/>
  <c r="W475" i="82" s="1"/>
  <c r="BM151" i="82"/>
  <c r="W172" i="82" s="1"/>
  <c r="BM95" i="82"/>
  <c r="W105" i="82" s="1"/>
  <c r="BM429" i="82"/>
  <c r="W494" i="82" s="1"/>
  <c r="BM548" i="82"/>
  <c r="W635" i="82" s="1"/>
  <c r="BM400" i="82"/>
  <c r="W465" i="82" s="1"/>
  <c r="BM455" i="82"/>
  <c r="W531" i="82" s="1"/>
  <c r="BM203" i="82"/>
  <c r="W235" i="82" s="1"/>
  <c r="BM539" i="82"/>
  <c r="W626" i="82" s="1"/>
  <c r="BM503" i="82"/>
  <c r="W590" i="82" s="1"/>
  <c r="BM97" i="82"/>
  <c r="W107" i="82" s="1"/>
  <c r="BM283" i="82"/>
  <c r="W326" i="82" s="1"/>
  <c r="BM425" i="82"/>
  <c r="W490" i="82" s="1"/>
  <c r="BM159" i="82"/>
  <c r="W180" i="82" s="1"/>
  <c r="BM124" i="82"/>
  <c r="W134" i="82" s="1"/>
  <c r="BM509" i="82"/>
  <c r="W596" i="82" s="1"/>
  <c r="BM137" i="82"/>
  <c r="W158" i="82" s="1"/>
  <c r="BM96" i="82"/>
  <c r="W106" i="82" s="1"/>
  <c r="BM158" i="82"/>
  <c r="W179" i="82" s="1"/>
  <c r="BM123" i="82"/>
  <c r="W133" i="82" s="1"/>
  <c r="BM325" i="82"/>
  <c r="W379" i="82" s="1"/>
  <c r="BM180" i="82"/>
  <c r="W201" i="82" s="1"/>
  <c r="BM350" i="82"/>
  <c r="W404" i="82" s="1"/>
  <c r="BM119" i="82"/>
  <c r="W129" i="82" s="1"/>
  <c r="BM397" i="82"/>
  <c r="W462" i="82" s="1"/>
  <c r="BM384" i="82"/>
  <c r="W449" i="82" s="1"/>
  <c r="BM211" i="82"/>
  <c r="W243" i="82" s="1"/>
  <c r="BM194" i="82"/>
  <c r="W226" i="82" s="1"/>
  <c r="BM58" i="82"/>
  <c r="W56" i="82" s="1"/>
  <c r="BM502" i="82"/>
  <c r="W589" i="82" s="1"/>
  <c r="BM529" i="82"/>
  <c r="W616" i="82" s="1"/>
  <c r="BM118" i="82"/>
  <c r="W128" i="82" s="1"/>
  <c r="BM486" i="82"/>
  <c r="W562" i="82" s="1"/>
  <c r="BM551" i="82"/>
  <c r="W638" i="82" s="1"/>
  <c r="BM286" i="82"/>
  <c r="W329" i="82" s="1"/>
  <c r="BM443" i="82"/>
  <c r="W519" i="82" s="1"/>
  <c r="BM281" i="82"/>
  <c r="W324" i="82" s="1"/>
  <c r="BM176" i="82"/>
  <c r="W197" i="82" s="1"/>
  <c r="BM345" i="82"/>
  <c r="W399" i="82" s="1"/>
  <c r="BM437" i="82"/>
  <c r="W513" i="82" s="1"/>
  <c r="BM525" i="82"/>
  <c r="W612" i="82" s="1"/>
  <c r="BM485" i="82"/>
  <c r="W561" i="82" s="1"/>
  <c r="BM442" i="82"/>
  <c r="W518" i="82" s="1"/>
  <c r="BM324" i="82"/>
  <c r="W378" i="82" s="1"/>
  <c r="BM89" i="82"/>
  <c r="W99" i="82" s="1"/>
  <c r="BM90" i="82"/>
  <c r="W100" i="82" s="1"/>
  <c r="BM117" i="82"/>
  <c r="W127" i="82" s="1"/>
  <c r="BM469" i="82"/>
  <c r="W545" i="82" s="1"/>
  <c r="BM108" i="82"/>
  <c r="W118" i="82" s="1"/>
  <c r="BM142" i="82"/>
  <c r="W163" i="82" s="1"/>
  <c r="BM63" i="82"/>
  <c r="W61" i="82" s="1"/>
  <c r="BM482" i="82"/>
  <c r="W558" i="82" s="1"/>
  <c r="BM540" i="82"/>
  <c r="W627" i="82" s="1"/>
  <c r="BM417" i="82"/>
  <c r="W482" i="82" s="1"/>
  <c r="BM94" i="82"/>
  <c r="W104" i="82" s="1"/>
  <c r="BM372" i="82"/>
  <c r="W437" i="82" s="1"/>
  <c r="BM347" i="82"/>
  <c r="W401" i="82" s="1"/>
  <c r="BM316" i="82"/>
  <c r="W370" i="82" s="1"/>
  <c r="BM512" i="82"/>
  <c r="W599" i="82" s="1"/>
  <c r="BM367" i="82"/>
  <c r="W421" i="82" s="1"/>
  <c r="BM274" i="82"/>
  <c r="W317" i="82" s="1"/>
  <c r="BM178" i="82"/>
  <c r="W199" i="82" s="1"/>
  <c r="BM228" i="82"/>
  <c r="W260" i="82" s="1"/>
  <c r="BM78" i="82"/>
  <c r="W88" i="82" s="1"/>
  <c r="BM269" i="82"/>
  <c r="W312" i="82" s="1"/>
  <c r="BM204" i="82"/>
  <c r="W236" i="82" s="1"/>
  <c r="BM130" i="82"/>
  <c r="W140" i="82" s="1"/>
  <c r="BM69" i="82"/>
  <c r="W67" i="82" s="1"/>
  <c r="BM100" i="82"/>
  <c r="W110" i="82" s="1"/>
  <c r="BM519" i="82"/>
  <c r="W606" i="82" s="1"/>
  <c r="BM524" i="82"/>
  <c r="W611" i="82" s="1"/>
  <c r="BM507" i="82"/>
  <c r="W594" i="82" s="1"/>
  <c r="BM440" i="82"/>
  <c r="W516" i="82" s="1"/>
  <c r="BM399" i="82"/>
  <c r="W464" i="82" s="1"/>
  <c r="BM388" i="82"/>
  <c r="W453" i="82" s="1"/>
  <c r="BM371" i="82"/>
  <c r="W425" i="82" s="1"/>
  <c r="BM506" i="82"/>
  <c r="W593" i="82" s="1"/>
  <c r="BM481" i="82"/>
  <c r="W557" i="82" s="1"/>
  <c r="BM230" i="82"/>
  <c r="W262" i="82" s="1"/>
  <c r="BM198" i="82"/>
  <c r="W230" i="82" s="1"/>
  <c r="BM80" i="82"/>
  <c r="W90" i="82" s="1"/>
  <c r="BM262" i="82"/>
  <c r="W305" i="82" s="1"/>
  <c r="BM250" i="82"/>
  <c r="W282" i="82" s="1"/>
  <c r="BM199" i="82"/>
  <c r="W231" i="82" s="1"/>
  <c r="BM192" i="82"/>
  <c r="W224" i="82" s="1"/>
  <c r="BM144" i="82"/>
  <c r="W165" i="82" s="1"/>
  <c r="BM72" i="82"/>
  <c r="W82" i="82" s="1"/>
  <c r="BM160" i="82"/>
  <c r="W181" i="82" s="1"/>
  <c r="BM154" i="82"/>
  <c r="W175" i="82" s="1"/>
  <c r="BM107" i="82"/>
  <c r="W117" i="82" s="1"/>
  <c r="BM101" i="82"/>
  <c r="W111" i="82" s="1"/>
  <c r="BM171" i="82"/>
  <c r="W192" i="82" s="1"/>
  <c r="BM293" i="82"/>
  <c r="W336" i="82" s="1"/>
  <c r="BM233" i="82"/>
  <c r="W265" i="82" s="1"/>
  <c r="BM200" i="82"/>
  <c r="W232" i="82" s="1"/>
  <c r="BM395" i="82"/>
  <c r="W460" i="82" s="1"/>
  <c r="BM376" i="82"/>
  <c r="W441" i="82" s="1"/>
  <c r="BM360" i="82"/>
  <c r="W414" i="82" s="1"/>
  <c r="BM364" i="82"/>
  <c r="W418" i="82" s="1"/>
  <c r="BM359" i="82"/>
  <c r="W413" i="82" s="1"/>
  <c r="BM370" i="82"/>
  <c r="W424" i="82" s="1"/>
  <c r="BM313" i="82"/>
  <c r="W367" i="82" s="1"/>
  <c r="BM169" i="82"/>
  <c r="W190" i="82" s="1"/>
  <c r="BM115" i="82"/>
  <c r="W125" i="82" s="1"/>
  <c r="BM56" i="82"/>
  <c r="W54" i="82" s="1"/>
  <c r="BM257" i="82"/>
  <c r="W300" i="82" s="1"/>
  <c r="BM126" i="82"/>
  <c r="W136" i="82" s="1"/>
  <c r="BM120" i="82"/>
  <c r="W130" i="82" s="1"/>
  <c r="BM114" i="82"/>
  <c r="W124" i="82" s="1"/>
  <c r="BM66" i="82"/>
  <c r="W64" i="82" s="1"/>
  <c r="BM76" i="82"/>
  <c r="W86" i="82" s="1"/>
  <c r="BM471" i="82"/>
  <c r="W547" i="82" s="1"/>
  <c r="BM424" i="82"/>
  <c r="W489" i="82" s="1"/>
  <c r="BM383" i="82"/>
  <c r="W448" i="82" s="1"/>
  <c r="BM542" i="82"/>
  <c r="W629" i="82" s="1"/>
  <c r="BM536" i="82"/>
  <c r="W623" i="82" s="1"/>
  <c r="BM492" i="82"/>
  <c r="W579" i="82" s="1"/>
  <c r="BM470" i="82"/>
  <c r="W546" i="82" s="1"/>
  <c r="BM448" i="82"/>
  <c r="W524" i="82" s="1"/>
  <c r="BM394" i="82"/>
  <c r="W459" i="82" s="1"/>
  <c r="BM379" i="82"/>
  <c r="W444" i="82" s="1"/>
  <c r="BM452" i="82"/>
  <c r="W528" i="82" s="1"/>
  <c r="BM298" i="82"/>
  <c r="W341" i="82" s="1"/>
  <c r="BM196" i="82"/>
  <c r="W228" i="82" s="1"/>
  <c r="BM273" i="82"/>
  <c r="W316" i="82" s="1"/>
  <c r="BM253" i="82"/>
  <c r="W296" i="82" s="1"/>
  <c r="BM243" i="82"/>
  <c r="W275" i="82" s="1"/>
  <c r="BM264" i="82"/>
  <c r="W307" i="82" s="1"/>
  <c r="BM191" i="82"/>
  <c r="W212" i="82" s="1"/>
  <c r="BM75" i="82"/>
  <c r="W85" i="82" s="1"/>
  <c r="BM138" i="82"/>
  <c r="W159" i="82" s="1"/>
  <c r="BM109" i="82"/>
  <c r="W119" i="82" s="1"/>
  <c r="BM73" i="82"/>
  <c r="W83" i="82" s="1"/>
  <c r="BM83" i="82"/>
  <c r="W93" i="82" s="1"/>
  <c r="BM190" i="82"/>
  <c r="W211" i="82" s="1"/>
  <c r="BM170" i="82"/>
  <c r="W191" i="82" s="1"/>
  <c r="BM110" i="82"/>
  <c r="W120" i="82" s="1"/>
  <c r="BM64" i="82"/>
  <c r="W62" i="82" s="1"/>
  <c r="BM55" i="82"/>
  <c r="W53" i="82" s="1"/>
  <c r="BM116" i="82"/>
  <c r="W126" i="82" s="1"/>
  <c r="BM85" i="82"/>
  <c r="W95" i="82" s="1"/>
  <c r="BM517" i="82"/>
  <c r="W604" i="82" s="1"/>
  <c r="BM500" i="82"/>
  <c r="W587" i="82" s="1"/>
  <c r="BM475" i="82"/>
  <c r="W551" i="82" s="1"/>
  <c r="BM179" i="82"/>
  <c r="W200" i="82" s="1"/>
  <c r="BM223" i="82"/>
  <c r="W255" i="82" s="1"/>
  <c r="BM256" i="82"/>
  <c r="W299" i="82" s="1"/>
  <c r="BM205" i="82"/>
  <c r="W237" i="82" s="1"/>
  <c r="BM155" i="82"/>
  <c r="W176" i="82" s="1"/>
  <c r="BM65" i="82"/>
  <c r="W63" i="82" s="1"/>
  <c r="BM71" i="82"/>
  <c r="W69" i="82" s="1"/>
  <c r="BM629" i="82"/>
  <c r="W738" i="82" s="1"/>
  <c r="BM642" i="82"/>
  <c r="W751" i="82" s="1"/>
  <c r="BM577" i="82"/>
  <c r="W675" i="82" s="1"/>
  <c r="BM625" i="82"/>
  <c r="W734" i="82" s="1"/>
  <c r="BM647" i="82"/>
  <c r="W756" i="82" s="1"/>
  <c r="BM435" i="82"/>
  <c r="W511" i="82" s="1"/>
  <c r="BM428" i="82"/>
  <c r="W493" i="82" s="1"/>
  <c r="BM375" i="82"/>
  <c r="W440" i="82" s="1"/>
  <c r="BM358" i="82"/>
  <c r="W412" i="82" s="1"/>
  <c r="BM676" i="82"/>
  <c r="W796" i="82" s="1"/>
  <c r="BM581" i="82"/>
  <c r="W679" i="82" s="1"/>
  <c r="BM564" i="82"/>
  <c r="W662" i="82" s="1"/>
  <c r="BM493" i="82"/>
  <c r="W580" i="82" s="1"/>
  <c r="BM451" i="82"/>
  <c r="W527" i="82" s="1"/>
  <c r="BM398" i="82"/>
  <c r="W463" i="82" s="1"/>
  <c r="BM380" i="82"/>
  <c r="W445" i="82" s="1"/>
  <c r="BM369" i="82"/>
  <c r="W423" i="82" s="1"/>
  <c r="BM326" i="82"/>
  <c r="W380" i="82" s="1"/>
  <c r="BM321" i="82"/>
  <c r="W375" i="82" s="1"/>
  <c r="BM309" i="82"/>
  <c r="W352" i="82" s="1"/>
  <c r="BM279" i="82"/>
  <c r="W322" i="82" s="1"/>
  <c r="BM709" i="82"/>
  <c r="W829" i="82" s="1"/>
  <c r="BM668" i="82"/>
  <c r="W777" i="82" s="1"/>
  <c r="BM627" i="82"/>
  <c r="W736" i="82" s="1"/>
  <c r="BM526" i="82"/>
  <c r="W613" i="82" s="1"/>
  <c r="BM516" i="82"/>
  <c r="W603" i="82" s="1"/>
  <c r="BM284" i="82"/>
  <c r="W327" i="82" s="1"/>
  <c r="BM673" i="82"/>
  <c r="W793" i="82" s="1"/>
  <c r="BM235" i="82"/>
  <c r="W267" i="82" s="1"/>
  <c r="BM217" i="82"/>
  <c r="W249" i="82" s="1"/>
  <c r="BM167" i="82"/>
  <c r="W188" i="82" s="1"/>
  <c r="BM706" i="82"/>
  <c r="W826" i="82" s="1"/>
  <c r="BM665" i="82"/>
  <c r="W774" i="82" s="1"/>
  <c r="BM631" i="82"/>
  <c r="W740" i="82" s="1"/>
  <c r="BM607" i="82"/>
  <c r="W705" i="82" s="1"/>
  <c r="BM594" i="82"/>
  <c r="W692" i="82" s="1"/>
  <c r="BM590" i="82"/>
  <c r="W688" i="82" s="1"/>
  <c r="BM494" i="82"/>
  <c r="W581" i="82" s="1"/>
  <c r="BM334" i="82"/>
  <c r="W388" i="82" s="1"/>
  <c r="BM700" i="82"/>
  <c r="W820" i="82" s="1"/>
  <c r="BM675" i="82"/>
  <c r="W795" i="82" s="1"/>
  <c r="BM598" i="82"/>
  <c r="W696" i="82" s="1"/>
  <c r="BM552" i="82"/>
  <c r="W650" i="82" s="1"/>
  <c r="BM535" i="82"/>
  <c r="W622" i="82" s="1"/>
  <c r="BM528" i="82"/>
  <c r="W615" i="82" s="1"/>
  <c r="BM488" i="82"/>
  <c r="W564" i="82" s="1"/>
  <c r="BM476" i="82"/>
  <c r="W552" i="82" s="1"/>
  <c r="BM464" i="82"/>
  <c r="W540" i="82" s="1"/>
  <c r="BM457" i="82"/>
  <c r="W533" i="82" s="1"/>
  <c r="BM416" i="82"/>
  <c r="W481" i="82" s="1"/>
  <c r="BM404" i="82"/>
  <c r="W469" i="82" s="1"/>
  <c r="BM393" i="82"/>
  <c r="W458" i="82" s="1"/>
  <c r="BM563" i="82"/>
  <c r="W661" i="82" s="1"/>
  <c r="BM480" i="82"/>
  <c r="W556" i="82" s="1"/>
  <c r="BM409" i="82"/>
  <c r="W474" i="82" s="1"/>
  <c r="BM332" i="82"/>
  <c r="W386" i="82" s="1"/>
  <c r="BM260" i="82"/>
  <c r="W303" i="82" s="1"/>
  <c r="BM434" i="82"/>
  <c r="W510" i="82" s="1"/>
  <c r="BM423" i="82"/>
  <c r="W488" i="82" s="1"/>
  <c r="BM711" i="82"/>
  <c r="W831" i="82" s="1"/>
  <c r="BM705" i="82"/>
  <c r="W825" i="82" s="1"/>
  <c r="BM576" i="82"/>
  <c r="W674" i="82" s="1"/>
  <c r="BM499" i="82"/>
  <c r="W586" i="82" s="1"/>
  <c r="BM450" i="82"/>
  <c r="W526" i="82" s="1"/>
  <c r="BM446" i="82"/>
  <c r="W522" i="82" s="1"/>
  <c r="BM386" i="82"/>
  <c r="W451" i="82" s="1"/>
  <c r="BM333" i="82"/>
  <c r="W387" i="82" s="1"/>
  <c r="BM308" i="82"/>
  <c r="W351" i="82" s="1"/>
  <c r="BM242" i="82"/>
  <c r="W274" i="82" s="1"/>
  <c r="BM634" i="82"/>
  <c r="W743" i="82" s="1"/>
  <c r="BM532" i="82"/>
  <c r="W619" i="82" s="1"/>
  <c r="BM498" i="82"/>
  <c r="W585" i="82" s="1"/>
  <c r="BM433" i="82"/>
  <c r="W509" i="82" s="1"/>
  <c r="BM336" i="82"/>
  <c r="W390" i="82" s="1"/>
  <c r="BM672" i="82"/>
  <c r="W792" i="82" s="1"/>
  <c r="BM656" i="82"/>
  <c r="W765" i="82" s="1"/>
  <c r="BM644" i="82"/>
  <c r="W753" i="82" s="1"/>
  <c r="BM161" i="82"/>
  <c r="W182" i="82" s="1"/>
  <c r="BM225" i="82"/>
  <c r="W257" i="82" s="1"/>
  <c r="BM641" i="82"/>
  <c r="W750" i="82" s="1"/>
  <c r="BM588" i="82"/>
  <c r="W686" i="82" s="1"/>
  <c r="BM511" i="82"/>
  <c r="W598" i="82" s="1"/>
  <c r="BM328" i="82"/>
  <c r="W382" i="82" s="1"/>
  <c r="BM623" i="82"/>
  <c r="W732" i="82" s="1"/>
  <c r="BM611" i="82"/>
  <c r="W709" i="82" s="1"/>
  <c r="BM547" i="82"/>
  <c r="W634" i="82" s="1"/>
  <c r="BM534" i="82"/>
  <c r="W621" i="82" s="1"/>
  <c r="BM518" i="82"/>
  <c r="W605" i="82" s="1"/>
  <c r="BM463" i="82"/>
  <c r="W539" i="82" s="1"/>
  <c r="BM456" i="82"/>
  <c r="W532" i="82" s="1"/>
  <c r="BM447" i="82"/>
  <c r="W523" i="82" s="1"/>
  <c r="BM411" i="82"/>
  <c r="W476" i="82" s="1"/>
  <c r="BM352" i="82"/>
  <c r="W406" i="82" s="1"/>
  <c r="BM550" i="82"/>
  <c r="W637" i="82" s="1"/>
  <c r="BM355" i="82"/>
  <c r="W409" i="82" s="1"/>
  <c r="BM277" i="82"/>
  <c r="W320" i="82" s="1"/>
  <c r="BM266" i="82"/>
  <c r="W309" i="82" s="1"/>
  <c r="BM254" i="82"/>
  <c r="W297" i="82" s="1"/>
  <c r="BM237" i="82"/>
  <c r="W269" i="82" s="1"/>
  <c r="BM173" i="82"/>
  <c r="W194" i="82" s="1"/>
  <c r="BM102" i="82"/>
  <c r="W112" i="82" s="1"/>
  <c r="BM189" i="82"/>
  <c r="W210" i="82" s="1"/>
  <c r="BM201" i="82"/>
  <c r="W233" i="82" s="1"/>
  <c r="BM166" i="82"/>
  <c r="W187" i="82" s="1"/>
  <c r="BM422" i="82"/>
  <c r="W487" i="82" s="1"/>
  <c r="BM387" i="82"/>
  <c r="W452" i="82" s="1"/>
  <c r="BM363" i="82"/>
  <c r="W417" i="82" s="1"/>
  <c r="BM704" i="82"/>
  <c r="W824" i="82" s="1"/>
  <c r="BM635" i="82"/>
  <c r="W744" i="82" s="1"/>
  <c r="BM616" i="82"/>
  <c r="W725" i="82" s="1"/>
  <c r="BM582" i="82"/>
  <c r="W680" i="82" s="1"/>
  <c r="BM558" i="82"/>
  <c r="W656" i="82" s="1"/>
  <c r="BM544" i="82"/>
  <c r="W631" i="82" s="1"/>
  <c r="BM523" i="82"/>
  <c r="W610" i="82" s="1"/>
  <c r="BM505" i="82"/>
  <c r="W592" i="82" s="1"/>
  <c r="BM487" i="82"/>
  <c r="W563" i="82" s="1"/>
  <c r="BM439" i="82"/>
  <c r="W515" i="82" s="1"/>
  <c r="BM392" i="82"/>
  <c r="W457" i="82" s="1"/>
  <c r="BM339" i="82"/>
  <c r="W393" i="82" s="1"/>
  <c r="BM327" i="82"/>
  <c r="W381" i="82" s="1"/>
  <c r="BM315" i="82"/>
  <c r="W369" i="82" s="1"/>
  <c r="BM297" i="82"/>
  <c r="W340" i="82" s="1"/>
  <c r="BM285" i="82"/>
  <c r="W328" i="82" s="1"/>
  <c r="BM272" i="82"/>
  <c r="W315" i="82" s="1"/>
  <c r="BM698" i="82"/>
  <c r="W818" i="82" s="1"/>
  <c r="BM663" i="82"/>
  <c r="W772" i="82" s="1"/>
  <c r="BM638" i="82"/>
  <c r="W747" i="82" s="1"/>
  <c r="BM615" i="82"/>
  <c r="W724" i="82" s="1"/>
  <c r="BM603" i="82"/>
  <c r="W701" i="82" s="1"/>
  <c r="BM474" i="82"/>
  <c r="W550" i="82" s="1"/>
  <c r="BM290" i="82"/>
  <c r="W333" i="82" s="1"/>
  <c r="BM556" i="82"/>
  <c r="W654" i="82" s="1"/>
  <c r="BM420" i="82"/>
  <c r="W485" i="82" s="1"/>
  <c r="BM348" i="82"/>
  <c r="W402" i="82" s="1"/>
  <c r="BM195" i="82"/>
  <c r="W227" i="82" s="1"/>
  <c r="BM183" i="82"/>
  <c r="W204" i="82" s="1"/>
  <c r="BM546" i="82"/>
  <c r="W633" i="82" s="1"/>
  <c r="BM310" i="82"/>
  <c r="W353" i="82" s="1"/>
  <c r="BM701" i="82"/>
  <c r="W821" i="82" s="1"/>
  <c r="BM671" i="82"/>
  <c r="W780" i="82" s="1"/>
  <c r="BM599" i="82"/>
  <c r="W697" i="82" s="1"/>
  <c r="BM583" i="82"/>
  <c r="W681" i="82" s="1"/>
  <c r="BM565" i="82"/>
  <c r="W663" i="82" s="1"/>
  <c r="BM462" i="82"/>
  <c r="W538" i="82" s="1"/>
  <c r="BM458" i="82"/>
  <c r="W534" i="82" s="1"/>
  <c r="BM351" i="82"/>
  <c r="W405" i="82" s="1"/>
  <c r="BM538" i="82"/>
  <c r="W625" i="82" s="1"/>
  <c r="BM349" i="82"/>
  <c r="W403" i="82" s="1"/>
  <c r="BM302" i="82"/>
  <c r="W345" i="82" s="1"/>
  <c r="BM261" i="82"/>
  <c r="W304" i="82" s="1"/>
  <c r="BM236" i="82"/>
  <c r="W268" i="82" s="1"/>
  <c r="BM703" i="82"/>
  <c r="W823" i="82" s="1"/>
  <c r="BM573" i="82"/>
  <c r="W671" i="82" s="1"/>
  <c r="BM432" i="82"/>
  <c r="W508" i="82" s="1"/>
  <c r="BM209" i="82"/>
  <c r="W241" i="82" s="1"/>
  <c r="BM132" i="82"/>
  <c r="W153" i="82" s="1"/>
  <c r="BM150" i="82"/>
  <c r="W171" i="82" s="1"/>
  <c r="BM53" i="82"/>
  <c r="W51" i="82" s="1"/>
  <c r="BM177" i="82"/>
  <c r="W198" i="82" s="1"/>
  <c r="BM278" i="82"/>
  <c r="W321" i="82" s="1"/>
  <c r="BM165" i="82"/>
  <c r="W186" i="82" s="1"/>
  <c r="BM381" i="82"/>
  <c r="W446" i="82" s="1"/>
  <c r="BM357" i="82"/>
  <c r="W411" i="82" s="1"/>
  <c r="BM240" i="82"/>
  <c r="W272" i="82" s="1"/>
  <c r="BM527" i="82"/>
  <c r="W614" i="82" s="1"/>
  <c r="BM408" i="82"/>
  <c r="W473" i="82" s="1"/>
  <c r="BM361" i="82"/>
  <c r="W415" i="82" s="1"/>
  <c r="BM338" i="82"/>
  <c r="W392" i="82" s="1"/>
  <c r="BM314" i="82"/>
  <c r="W368" i="82" s="1"/>
  <c r="BM249" i="82"/>
  <c r="W281" i="82" s="1"/>
  <c r="BM579" i="82"/>
  <c r="W677" i="82" s="1"/>
  <c r="BM568" i="82"/>
  <c r="W666" i="82" s="1"/>
  <c r="BM515" i="82"/>
  <c r="W602" i="82" s="1"/>
  <c r="BM438" i="82"/>
  <c r="W514" i="82" s="1"/>
  <c r="BM426" i="82"/>
  <c r="W491" i="82" s="1"/>
  <c r="BM220" i="82"/>
  <c r="W252" i="82" s="1"/>
  <c r="BM252" i="82"/>
  <c r="W295" i="82" s="1"/>
  <c r="BM234" i="82"/>
  <c r="W266" i="82" s="1"/>
  <c r="BM67" i="82"/>
  <c r="W65" i="82" s="1"/>
  <c r="BM421" i="82"/>
  <c r="W486" i="82" s="1"/>
  <c r="BM374" i="82"/>
  <c r="W439" i="82" s="1"/>
  <c r="BM320" i="82"/>
  <c r="W374" i="82" s="1"/>
  <c r="BM291" i="82"/>
  <c r="W334" i="82" s="1"/>
  <c r="BM248" i="82"/>
  <c r="W280" i="82" s="1"/>
  <c r="BM674" i="82"/>
  <c r="W794" i="82" s="1"/>
  <c r="BM633" i="82"/>
  <c r="W742" i="82" s="1"/>
  <c r="BM621" i="82"/>
  <c r="W730" i="82" s="1"/>
  <c r="BM609" i="82"/>
  <c r="W707" i="82" s="1"/>
  <c r="BM414" i="82"/>
  <c r="W479" i="82" s="1"/>
  <c r="BM402" i="82"/>
  <c r="W467" i="82" s="1"/>
  <c r="BM318" i="82"/>
  <c r="W372" i="82" s="1"/>
  <c r="BM57" i="82"/>
  <c r="W55" i="82" s="1"/>
  <c r="BM258" i="82"/>
  <c r="W301" i="82" s="1"/>
  <c r="BM246" i="82"/>
  <c r="W278" i="82" s="1"/>
  <c r="W806" i="82"/>
  <c r="W814" i="82"/>
  <c r="W844" i="82"/>
  <c r="W810" i="82"/>
  <c r="W845" i="82"/>
  <c r="W811" i="82"/>
  <c r="W833" i="82"/>
  <c r="W799" i="82"/>
  <c r="W849" i="82"/>
  <c r="W815" i="82"/>
  <c r="W839" i="82"/>
  <c r="W805" i="82"/>
  <c r="W841" i="82"/>
  <c r="W807" i="82"/>
  <c r="W838" i="82"/>
  <c r="W804" i="82"/>
  <c r="W835" i="82"/>
  <c r="W801" i="82"/>
  <c r="W843" i="82"/>
  <c r="W809" i="82"/>
  <c r="E10" i="82" l="1"/>
  <c r="BG40" i="82"/>
  <c r="T38" i="82" s="1"/>
  <c r="BG30" i="82"/>
  <c r="T28" i="82" s="1"/>
  <c r="BG35" i="82"/>
  <c r="T33" i="82" s="1"/>
  <c r="BG37" i="82"/>
  <c r="T35" i="82" s="1"/>
  <c r="BG14" i="82"/>
  <c r="T12" i="82" s="1"/>
  <c r="BG39" i="82"/>
  <c r="T37" i="82" s="1"/>
  <c r="BG25" i="82"/>
  <c r="T23" i="82" s="1"/>
  <c r="BG24" i="82"/>
  <c r="T22" i="82" s="1"/>
  <c r="BG29" i="82"/>
  <c r="T27" i="82" s="1"/>
  <c r="BG12" i="82"/>
  <c r="AT864" i="82" s="1"/>
  <c r="E876" i="82" s="1"/>
  <c r="BG34" i="82"/>
  <c r="T32" i="82" s="1"/>
  <c r="BG38" i="82"/>
  <c r="T36" i="82" s="1"/>
  <c r="BG33" i="82"/>
  <c r="T31" i="82" s="1"/>
  <c r="BG28" i="82"/>
  <c r="T26" i="82" s="1"/>
  <c r="BG18" i="82"/>
  <c r="T16" i="82" s="1"/>
  <c r="BG23" i="82"/>
  <c r="T21" i="82" s="1"/>
  <c r="BG13" i="82"/>
  <c r="T11" i="82" s="1"/>
  <c r="BG32" i="82"/>
  <c r="T30" i="82" s="1"/>
  <c r="BG27" i="82"/>
  <c r="T25" i="82" s="1"/>
  <c r="BG22" i="82"/>
  <c r="AU864" i="82" s="1"/>
  <c r="J876" i="82" s="1"/>
  <c r="BG17" i="82"/>
  <c r="T15" i="82" s="1"/>
  <c r="BG36" i="82"/>
  <c r="T34" i="82" s="1"/>
  <c r="BG41" i="82"/>
  <c r="T39" i="82" s="1"/>
  <c r="BG20" i="82"/>
  <c r="T18" i="82" s="1"/>
  <c r="BG15" i="82"/>
  <c r="T13" i="82" s="1"/>
  <c r="BG19" i="82"/>
  <c r="T17" i="82" s="1"/>
  <c r="E43" i="82"/>
  <c r="AT872" i="82" l="1"/>
  <c r="E884" i="82" s="1"/>
  <c r="AV872" i="82"/>
  <c r="O884" i="82" s="1"/>
  <c r="AV871" i="82"/>
  <c r="O883" i="82" s="1"/>
  <c r="AU871" i="82"/>
  <c r="J883" i="82" s="1"/>
  <c r="AT865" i="82"/>
  <c r="E877" i="82" s="1"/>
  <c r="AU869" i="82"/>
  <c r="J881" i="82" s="1"/>
  <c r="AV867" i="82"/>
  <c r="O879" i="82" s="1"/>
  <c r="AU866" i="82"/>
  <c r="J878" i="82" s="1"/>
  <c r="AU867" i="82"/>
  <c r="J879" i="82" s="1"/>
  <c r="AV865" i="82"/>
  <c r="O877" i="82" s="1"/>
  <c r="AT867" i="82"/>
  <c r="E879" i="82" s="1"/>
  <c r="AU872" i="82"/>
  <c r="J884" i="82" s="1"/>
  <c r="AT871" i="82"/>
  <c r="E883" i="82" s="1"/>
  <c r="AT866" i="82"/>
  <c r="E878" i="82" s="1"/>
  <c r="AV866" i="82"/>
  <c r="O878" i="82" s="1"/>
  <c r="AV873" i="82"/>
  <c r="O885" i="82" s="1"/>
  <c r="AV870" i="82"/>
  <c r="O882" i="82" s="1"/>
  <c r="AV868" i="82"/>
  <c r="O880" i="82" s="1"/>
  <c r="AT869" i="82"/>
  <c r="E881" i="82" s="1"/>
  <c r="AU865" i="82"/>
  <c r="J877" i="82" s="1"/>
  <c r="AV869" i="82"/>
  <c r="O881" i="82" s="1"/>
  <c r="T20" i="82"/>
  <c r="AU870" i="82"/>
  <c r="J882" i="82" s="1"/>
  <c r="AT870" i="82"/>
  <c r="E882" i="82" s="1"/>
  <c r="T10" i="82"/>
  <c r="BC29" i="82"/>
  <c r="H27" i="82" s="1"/>
  <c r="BC30" i="82"/>
  <c r="BC40" i="82"/>
  <c r="BC27" i="82"/>
  <c r="BC31" i="82"/>
  <c r="BD31" i="82"/>
  <c r="BD19" i="82"/>
  <c r="BD36" i="82"/>
  <c r="BE17" i="82"/>
  <c r="BE36" i="82"/>
  <c r="BE14" i="82"/>
  <c r="BE21" i="82"/>
  <c r="BB15" i="82"/>
  <c r="BB14" i="82"/>
  <c r="BB21" i="82"/>
  <c r="BB32" i="82"/>
  <c r="E30" i="82" s="1"/>
  <c r="BE18" i="82"/>
  <c r="N16" i="82" s="1"/>
  <c r="BE40" i="82"/>
  <c r="BF17" i="82"/>
  <c r="Q15" i="82" s="1"/>
  <c r="BD29" i="82"/>
  <c r="K27" i="82" s="1"/>
  <c r="BD18" i="82"/>
  <c r="BD34" i="82"/>
  <c r="BE20" i="82"/>
  <c r="BD38" i="82"/>
  <c r="BD23" i="82"/>
  <c r="BD39" i="82"/>
  <c r="BF18" i="82"/>
  <c r="Q16" i="82" s="1"/>
  <c r="BB41" i="82"/>
  <c r="BB35" i="82"/>
  <c r="BB16" i="82"/>
  <c r="E14" i="82" s="1"/>
  <c r="BB25" i="82"/>
  <c r="BF39" i="82"/>
  <c r="BF28" i="82"/>
  <c r="BF15" i="82"/>
  <c r="Q13" i="82" s="1"/>
  <c r="BF16" i="82"/>
  <c r="Q14" i="82" s="1"/>
  <c r="BB24" i="82"/>
  <c r="BE38" i="82"/>
  <c r="BE34" i="82"/>
  <c r="BE32" i="82"/>
  <c r="AV864" i="82"/>
  <c r="O876" i="82" s="1"/>
  <c r="BC22" i="82"/>
  <c r="BC24" i="82"/>
  <c r="BC16" i="82"/>
  <c r="BC33" i="82"/>
  <c r="BF20" i="82"/>
  <c r="Q18" i="82" s="1"/>
  <c r="BD12" i="82"/>
  <c r="BD13" i="82"/>
  <c r="BD17" i="82"/>
  <c r="BD41" i="82"/>
  <c r="K39" i="82" s="1"/>
  <c r="BD40" i="82"/>
  <c r="BD14" i="82"/>
  <c r="BE13" i="82"/>
  <c r="N11" i="82" s="1"/>
  <c r="BF32" i="82"/>
  <c r="BB18" i="82"/>
  <c r="E16" i="82" s="1"/>
  <c r="BB17" i="82"/>
  <c r="BE12" i="82"/>
  <c r="BE37" i="82"/>
  <c r="BE28" i="82"/>
  <c r="BF13" i="82"/>
  <c r="BD16" i="82"/>
  <c r="BD20" i="82"/>
  <c r="BD35" i="82"/>
  <c r="BD26" i="82"/>
  <c r="BD22" i="82"/>
  <c r="BC37" i="82"/>
  <c r="BE19" i="82"/>
  <c r="BE30" i="82"/>
  <c r="N28" i="82" s="1"/>
  <c r="BE24" i="82"/>
  <c r="BE39" i="82"/>
  <c r="BC36" i="82"/>
  <c r="BC25" i="82"/>
  <c r="BC20" i="82"/>
  <c r="H18" i="82" s="1"/>
  <c r="BD28" i="82"/>
  <c r="K26" i="82" s="1"/>
  <c r="BE15" i="82"/>
  <c r="BB20" i="82"/>
  <c r="E18" i="82" s="1"/>
  <c r="BF26" i="82"/>
  <c r="BF29" i="82"/>
  <c r="Q27" i="82" s="1"/>
  <c r="BB13" i="82"/>
  <c r="BE22" i="82"/>
  <c r="BE26" i="82"/>
  <c r="N24" i="82" s="1"/>
  <c r="BE33" i="82"/>
  <c r="BE41" i="82"/>
  <c r="N39" i="82" s="1"/>
  <c r="BF12" i="82"/>
  <c r="BD25" i="82"/>
  <c r="BC34" i="82"/>
  <c r="BC28" i="82"/>
  <c r="BD32" i="82"/>
  <c r="BD30" i="82"/>
  <c r="BD21" i="82"/>
  <c r="BE16" i="82"/>
  <c r="BD37" i="82"/>
  <c r="BC19" i="82"/>
  <c r="BC39" i="82"/>
  <c r="BD24" i="82"/>
  <c r="BB33" i="82"/>
  <c r="BF30" i="82"/>
  <c r="BF41" i="82"/>
  <c r="BF23" i="82"/>
  <c r="BE31" i="82"/>
  <c r="BE27" i="82"/>
  <c r="BE23" i="82"/>
  <c r="BE29" i="82"/>
  <c r="BE35" i="82"/>
  <c r="BE25" i="82"/>
  <c r="E48" i="82"/>
  <c r="BI50" i="82"/>
  <c r="BM50" i="82" s="1"/>
  <c r="W48" i="82" s="1"/>
  <c r="E45" i="82"/>
  <c r="BI47" i="82"/>
  <c r="BM47" i="82" s="1"/>
  <c r="W45" i="82" s="1"/>
  <c r="E46" i="82"/>
  <c r="E49" i="82"/>
  <c r="E44" i="82"/>
  <c r="E41" i="82"/>
  <c r="E40" i="82"/>
  <c r="E42" i="82"/>
  <c r="E47" i="82"/>
  <c r="O886" i="82" l="1"/>
  <c r="BL15" i="82"/>
  <c r="BL16" i="82"/>
  <c r="BI13" i="82"/>
  <c r="N12" i="82"/>
  <c r="BJ39" i="82"/>
  <c r="BK32" i="82"/>
  <c r="BI17" i="82"/>
  <c r="K23" i="82"/>
  <c r="N20" i="82"/>
  <c r="BL39" i="82"/>
  <c r="BK16" i="82"/>
  <c r="N36" i="82"/>
  <c r="Q37" i="82"/>
  <c r="K30" i="82"/>
  <c r="N34" i="82"/>
  <c r="BK17" i="82"/>
  <c r="BJ16" i="82"/>
  <c r="E31" i="82"/>
  <c r="BL29" i="82"/>
  <c r="H37" i="82"/>
  <c r="BE737" i="82"/>
  <c r="H20" i="82"/>
  <c r="N29" i="82"/>
  <c r="N14" i="82"/>
  <c r="BI18" i="82"/>
  <c r="K14" i="82"/>
  <c r="K36" i="82"/>
  <c r="E13" i="82"/>
  <c r="BL17" i="82"/>
  <c r="H28" i="82"/>
  <c r="N27" i="82"/>
  <c r="Q21" i="82"/>
  <c r="K22" i="82"/>
  <c r="H34" i="82"/>
  <c r="BK26" i="82"/>
  <c r="BL12" i="82"/>
  <c r="K15" i="82"/>
  <c r="BL32" i="82"/>
  <c r="BL23" i="82"/>
  <c r="K24" i="82"/>
  <c r="N10" i="82"/>
  <c r="H14" i="82"/>
  <c r="E33" i="82"/>
  <c r="K34" i="82"/>
  <c r="H25" i="82"/>
  <c r="K12" i="82"/>
  <c r="N32" i="82"/>
  <c r="E23" i="82"/>
  <c r="BK39" i="82"/>
  <c r="Q24" i="82"/>
  <c r="N22" i="82"/>
  <c r="BK23" i="82"/>
  <c r="BK18" i="82"/>
  <c r="E12" i="82"/>
  <c r="K17" i="82"/>
  <c r="H38" i="82"/>
  <c r="BK30" i="82"/>
  <c r="BK20" i="82"/>
  <c r="BK12" i="82"/>
  <c r="BE735" i="82"/>
  <c r="N33" i="82"/>
  <c r="N25" i="82"/>
  <c r="Q28" i="82"/>
  <c r="K35" i="82"/>
  <c r="K28" i="82"/>
  <c r="H32" i="82"/>
  <c r="BL41" i="82"/>
  <c r="BI20" i="82"/>
  <c r="BJ20" i="82"/>
  <c r="BL30" i="82"/>
  <c r="K20" i="82"/>
  <c r="K18" i="82"/>
  <c r="N35" i="82"/>
  <c r="E15" i="82"/>
  <c r="K10" i="82"/>
  <c r="K21" i="82"/>
  <c r="K32" i="82"/>
  <c r="BI32" i="82"/>
  <c r="BI15" i="82"/>
  <c r="H29" i="82"/>
  <c r="BJ30" i="82"/>
  <c r="Q39" i="82"/>
  <c r="H17" i="82"/>
  <c r="BJ28" i="82"/>
  <c r="BI12" i="82"/>
  <c r="N31" i="82"/>
  <c r="E11" i="82"/>
  <c r="N13" i="82"/>
  <c r="N37" i="82"/>
  <c r="N17" i="82"/>
  <c r="H35" i="82"/>
  <c r="BL28" i="82"/>
  <c r="BK13" i="82"/>
  <c r="H22" i="82"/>
  <c r="N30" i="82"/>
  <c r="E22" i="82"/>
  <c r="Q26" i="82"/>
  <c r="BI41" i="82"/>
  <c r="BL20" i="82"/>
  <c r="K16" i="82"/>
  <c r="N38" i="82"/>
  <c r="E19" i="82"/>
  <c r="N19" i="82"/>
  <c r="N15" i="82"/>
  <c r="K29" i="82"/>
  <c r="BE736" i="82"/>
  <c r="N23" i="82"/>
  <c r="N21" i="82"/>
  <c r="K19" i="82"/>
  <c r="H26" i="82"/>
  <c r="Q10" i="82"/>
  <c r="BL26" i="82"/>
  <c r="BK28" i="82"/>
  <c r="H23" i="82"/>
  <c r="K33" i="82"/>
  <c r="Q11" i="82"/>
  <c r="N26" i="82"/>
  <c r="Q30" i="82"/>
  <c r="K38" i="82"/>
  <c r="K11" i="82"/>
  <c r="H31" i="82"/>
  <c r="BI16" i="82"/>
  <c r="E39" i="82"/>
  <c r="K37" i="82"/>
  <c r="N18" i="82"/>
  <c r="BK29" i="82"/>
  <c r="BL18" i="82"/>
  <c r="BJ29" i="82"/>
  <c r="BE733" i="82"/>
  <c r="N865" i="82" s="1"/>
  <c r="BL13" i="82"/>
  <c r="BK41" i="82"/>
  <c r="Q910" i="82" l="1"/>
  <c r="BM16" i="82"/>
  <c r="W14" i="82" s="1"/>
  <c r="BE734" i="82"/>
  <c r="N866" i="82" s="1"/>
  <c r="N863" i="82"/>
  <c r="BM20" i="82"/>
  <c r="W18" i="82" s="1"/>
  <c r="N864" i="82"/>
  <c r="C18" i="76"/>
  <c r="AN25" i="78"/>
  <c r="AF25" i="78"/>
  <c r="Z25" i="78"/>
  <c r="Z24" i="78"/>
  <c r="I25" i="78"/>
  <c r="I24" i="78"/>
  <c r="I23" i="78"/>
  <c r="B61" i="76" s="1"/>
  <c r="AF24" i="78"/>
  <c r="Z23" i="78"/>
  <c r="AF23" i="78"/>
  <c r="S61" i="76" s="1"/>
  <c r="AA61" i="76" s="1"/>
  <c r="AI9" i="76"/>
  <c r="Q68" i="76" l="1"/>
  <c r="N867" i="82"/>
  <c r="AN30" i="78"/>
  <c r="AN31" i="78"/>
  <c r="AN32" i="78"/>
  <c r="AN29" i="78"/>
  <c r="AF30" i="78"/>
  <c r="AF31" i="78"/>
  <c r="AF32" i="78"/>
  <c r="AF29" i="78"/>
  <c r="Z32" i="78"/>
  <c r="Z31" i="78"/>
  <c r="Z30" i="78"/>
  <c r="Z29" i="78"/>
  <c r="I32" i="78"/>
  <c r="I31" i="78"/>
  <c r="I30" i="78"/>
  <c r="I29" i="78"/>
  <c r="I22" i="78"/>
  <c r="B60" i="76" s="1"/>
  <c r="AF22" i="78"/>
  <c r="S60" i="76" s="1"/>
  <c r="AA60" i="76" s="1"/>
  <c r="Z22" i="78"/>
  <c r="AN22" i="78"/>
  <c r="AH60" i="76" s="1"/>
  <c r="AN24" i="78"/>
  <c r="AN23" i="78" l="1"/>
  <c r="AH61" i="76" s="1"/>
  <c r="J11" i="76" l="1"/>
  <c r="J12" i="76" l="1"/>
  <c r="BA4" i="82" l="1"/>
  <c r="AV6" i="82" a="1"/>
  <c r="BA5" i="82"/>
  <c r="AY6" i="82" l="1"/>
  <c r="AZ6" i="82"/>
  <c r="AX6" i="82"/>
  <c r="AW6" i="82"/>
  <c r="AV6" i="82"/>
  <c r="BA3" i="82"/>
  <c r="AV4" i="82" a="1"/>
  <c r="BA6" i="82"/>
  <c r="AV3" i="82" a="1"/>
  <c r="BA2" i="82"/>
  <c r="AV5" i="82" a="1"/>
  <c r="AV2" i="82" a="1"/>
  <c r="J21" i="76"/>
  <c r="J16" i="76"/>
  <c r="Q896" i="82" l="1"/>
  <c r="AH896" i="82" s="1"/>
  <c r="BG26" i="82"/>
  <c r="BG21" i="82"/>
  <c r="BG16" i="82"/>
  <c r="BG31" i="82"/>
  <c r="AY5" i="82"/>
  <c r="AZ5" i="82"/>
  <c r="AW5" i="82"/>
  <c r="AX5" i="82"/>
  <c r="AV5" i="82"/>
  <c r="AX2" i="82"/>
  <c r="AW2" i="82"/>
  <c r="AV2" i="82"/>
  <c r="AZ2" i="82"/>
  <c r="AY2" i="82"/>
  <c r="AV3" i="82"/>
  <c r="AX3" i="82"/>
  <c r="AZ3" i="82"/>
  <c r="AW3" i="82"/>
  <c r="AY3" i="82"/>
  <c r="AY4" i="82"/>
  <c r="AZ4" i="82"/>
  <c r="AV4" i="82"/>
  <c r="AX4" i="82"/>
  <c r="AW4" i="82"/>
  <c r="W46" i="76"/>
  <c r="BI49" i="82" l="1"/>
  <c r="BM49" i="82" s="1"/>
  <c r="W47" i="82" s="1"/>
  <c r="BI45" i="82"/>
  <c r="BM45" i="82" s="1"/>
  <c r="W43" i="82" s="1"/>
  <c r="BB36" i="82"/>
  <c r="BB19" i="82"/>
  <c r="BB22" i="82"/>
  <c r="BB38" i="82"/>
  <c r="BI48" i="82"/>
  <c r="BM48" i="82" s="1"/>
  <c r="W46" i="82" s="1"/>
  <c r="BI46" i="82"/>
  <c r="BM46" i="82" s="1"/>
  <c r="W44" i="82" s="1"/>
  <c r="BI51" i="82"/>
  <c r="BM51" i="82" s="1"/>
  <c r="W49" i="82" s="1"/>
  <c r="BB30" i="82"/>
  <c r="BI42" i="82"/>
  <c r="BM42" i="82" s="1"/>
  <c r="W40" i="82" s="1"/>
  <c r="BI43" i="82"/>
  <c r="BM43" i="82" s="1"/>
  <c r="W41" i="82" s="1"/>
  <c r="BB23" i="82"/>
  <c r="BB39" i="82"/>
  <c r="BB40" i="82"/>
  <c r="BI44" i="82"/>
  <c r="BM44" i="82" s="1"/>
  <c r="W42" i="82" s="1"/>
  <c r="BB37" i="82"/>
  <c r="BB34" i="82"/>
  <c r="BB28" i="82"/>
  <c r="BB27" i="82"/>
  <c r="BB31" i="82"/>
  <c r="BB26" i="82"/>
  <c r="BB29" i="82"/>
  <c r="BD27" i="82"/>
  <c r="BD33" i="82"/>
  <c r="BD15" i="82"/>
  <c r="BC17" i="82"/>
  <c r="BC13" i="82"/>
  <c r="BC18" i="82"/>
  <c r="BC26" i="82"/>
  <c r="BC41" i="82"/>
  <c r="BC14" i="82"/>
  <c r="BC32" i="82"/>
  <c r="BC23" i="82"/>
  <c r="BC38" i="82"/>
  <c r="BC35" i="82"/>
  <c r="BC15" i="82"/>
  <c r="BC21" i="82"/>
  <c r="BC12" i="82"/>
  <c r="T29" i="82"/>
  <c r="AU873" i="82"/>
  <c r="J885" i="82" s="1"/>
  <c r="T14" i="82"/>
  <c r="AT868" i="82"/>
  <c r="E880" i="82" s="1"/>
  <c r="BF31" i="82"/>
  <c r="BF40" i="82"/>
  <c r="BF38" i="82"/>
  <c r="BF25" i="82"/>
  <c r="BF34" i="82"/>
  <c r="BF37" i="82"/>
  <c r="BF24" i="82"/>
  <c r="BF35" i="82"/>
  <c r="BF33" i="82"/>
  <c r="BF22" i="82"/>
  <c r="BF21" i="82"/>
  <c r="BF36" i="82"/>
  <c r="BF14" i="82"/>
  <c r="BF19" i="82"/>
  <c r="BF27" i="82"/>
  <c r="AT873" i="82"/>
  <c r="E885" i="82" s="1"/>
  <c r="T19" i="82"/>
  <c r="AU868" i="82"/>
  <c r="J880" i="82" s="1"/>
  <c r="J886" i="82" s="1"/>
  <c r="T24" i="82"/>
  <c r="J22" i="76"/>
  <c r="BK34" i="82" l="1"/>
  <c r="BJ34" i="82"/>
  <c r="BL34" i="82"/>
  <c r="BL38" i="82"/>
  <c r="BK38" i="82"/>
  <c r="BL19" i="82"/>
  <c r="BJ19" i="82"/>
  <c r="BK19" i="82"/>
  <c r="BL35" i="82"/>
  <c r="BI35" i="82"/>
  <c r="BK35" i="82"/>
  <c r="BK40" i="82"/>
  <c r="BJ40" i="82"/>
  <c r="BL40" i="82"/>
  <c r="BK25" i="82"/>
  <c r="BJ25" i="82"/>
  <c r="BL25" i="82"/>
  <c r="BI25" i="82"/>
  <c r="BJ33" i="82"/>
  <c r="BI33" i="82"/>
  <c r="BL33" i="82"/>
  <c r="BK14" i="82"/>
  <c r="BI14" i="82"/>
  <c r="BL14" i="82"/>
  <c r="BL24" i="82"/>
  <c r="BJ24" i="82"/>
  <c r="BI24" i="82"/>
  <c r="BK24" i="82"/>
  <c r="BJ31" i="82"/>
  <c r="BK31" i="82"/>
  <c r="BL31" i="82"/>
  <c r="BK21" i="82"/>
  <c r="BL21" i="82"/>
  <c r="BI21" i="82"/>
  <c r="BK22" i="82"/>
  <c r="BL22" i="82"/>
  <c r="BJ22" i="82"/>
  <c r="BL27" i="82"/>
  <c r="BJ27" i="82"/>
  <c r="BK36" i="82"/>
  <c r="BL36" i="82"/>
  <c r="BJ36" i="82"/>
  <c r="BL37" i="82"/>
  <c r="BK37" i="82"/>
  <c r="BJ37" i="82"/>
  <c r="Q22" i="82"/>
  <c r="BJ21" i="82"/>
  <c r="H19" i="82"/>
  <c r="H13" i="82"/>
  <c r="BJ15" i="82"/>
  <c r="H12" i="82"/>
  <c r="BJ14" i="82"/>
  <c r="H16" i="82"/>
  <c r="BJ18" i="82"/>
  <c r="BM18" i="82" s="1"/>
  <c r="W16" i="82" s="1"/>
  <c r="H15" i="82"/>
  <c r="BJ17" i="82"/>
  <c r="BM17" i="82" s="1"/>
  <c r="W15" i="82" s="1"/>
  <c r="E27" i="82"/>
  <c r="BI29" i="82"/>
  <c r="BM29" i="82" s="1"/>
  <c r="W27" i="82" s="1"/>
  <c r="BI40" i="82"/>
  <c r="E38" i="82"/>
  <c r="Q12" i="82"/>
  <c r="BF735" i="82"/>
  <c r="BF737" i="82"/>
  <c r="BF736" i="82"/>
  <c r="BF733" i="82"/>
  <c r="Q865" i="82" s="1"/>
  <c r="T910" i="82" s="1"/>
  <c r="Q31" i="82"/>
  <c r="H10" i="82"/>
  <c r="BC736" i="82"/>
  <c r="BC734" i="82" s="1"/>
  <c r="H866" i="82" s="1"/>
  <c r="BC737" i="82"/>
  <c r="BJ12" i="82"/>
  <c r="BM12" i="82" s="1"/>
  <c r="W10" i="82" s="1"/>
  <c r="BC733" i="82"/>
  <c r="H865" i="82" s="1"/>
  <c r="K910" i="82" s="1"/>
  <c r="BC735" i="82"/>
  <c r="BB744" i="82"/>
  <c r="BJ35" i="82"/>
  <c r="H33" i="82"/>
  <c r="H21" i="82"/>
  <c r="BJ23" i="82"/>
  <c r="E24" i="82"/>
  <c r="BI26" i="82"/>
  <c r="E34" i="82"/>
  <c r="BI36" i="82"/>
  <c r="BM36" i="82" s="1"/>
  <c r="W34" i="82" s="1"/>
  <c r="Q34" i="82"/>
  <c r="E886" i="82"/>
  <c r="BJ38" i="82"/>
  <c r="H36" i="82"/>
  <c r="E25" i="82"/>
  <c r="BI27" i="82"/>
  <c r="BI37" i="82"/>
  <c r="BM37" i="82" s="1"/>
  <c r="W35" i="82" s="1"/>
  <c r="E35" i="82"/>
  <c r="E21" i="82"/>
  <c r="BI23" i="82"/>
  <c r="E17" i="82"/>
  <c r="BI19" i="82"/>
  <c r="BM19" i="82" s="1"/>
  <c r="W17" i="82" s="1"/>
  <c r="BB733" i="82"/>
  <c r="BB735" i="82"/>
  <c r="BB736" i="82"/>
  <c r="BB734" i="82" s="1"/>
  <c r="BB737" i="82"/>
  <c r="Q25" i="82"/>
  <c r="Q19" i="82"/>
  <c r="BM21" i="82"/>
  <c r="W19" i="82" s="1"/>
  <c r="Q33" i="82"/>
  <c r="BM35" i="82"/>
  <c r="W33" i="82" s="1"/>
  <c r="Q38" i="82"/>
  <c r="BM40" i="82"/>
  <c r="W38" i="82" s="1"/>
  <c r="Q29" i="82"/>
  <c r="H24" i="82"/>
  <c r="BJ26" i="82"/>
  <c r="K13" i="82"/>
  <c r="BK15" i="82"/>
  <c r="BD736" i="82"/>
  <c r="BD737" i="82"/>
  <c r="BD735" i="82"/>
  <c r="BD733" i="82"/>
  <c r="K865" i="82" s="1"/>
  <c r="N910" i="82" s="1"/>
  <c r="E29" i="82"/>
  <c r="BI31" i="82"/>
  <c r="BM31" i="82" s="1"/>
  <c r="W29" i="82" s="1"/>
  <c r="E32" i="82"/>
  <c r="BI34" i="82"/>
  <c r="BM34" i="82" s="1"/>
  <c r="W32" i="82" s="1"/>
  <c r="E28" i="82"/>
  <c r="BI30" i="82"/>
  <c r="BM30" i="82" s="1"/>
  <c r="W28" i="82" s="1"/>
  <c r="E20" i="82"/>
  <c r="BI22" i="82"/>
  <c r="BM22" i="82" s="1"/>
  <c r="W20" i="82" s="1"/>
  <c r="Q17" i="82"/>
  <c r="Q20" i="82"/>
  <c r="Q23" i="82"/>
  <c r="BM25" i="82"/>
  <c r="W23" i="82" s="1"/>
  <c r="Q36" i="82"/>
  <c r="BK33" i="82"/>
  <c r="BM33" i="82" s="1"/>
  <c r="W31" i="82" s="1"/>
  <c r="K31" i="82"/>
  <c r="E37" i="82"/>
  <c r="BI39" i="82"/>
  <c r="BM39" i="82" s="1"/>
  <c r="W37" i="82" s="1"/>
  <c r="E36" i="82"/>
  <c r="BI38" i="82"/>
  <c r="BM38" i="82" s="1"/>
  <c r="W36" i="82" s="1"/>
  <c r="Q35" i="82"/>
  <c r="Q32" i="82"/>
  <c r="H30" i="82"/>
  <c r="BJ32" i="82"/>
  <c r="BM32" i="82" s="1"/>
  <c r="W30" i="82" s="1"/>
  <c r="H39" i="82"/>
  <c r="BJ41" i="82"/>
  <c r="BM41" i="82" s="1"/>
  <c r="W39" i="82" s="1"/>
  <c r="H11" i="82"/>
  <c r="BJ13" i="82"/>
  <c r="BM13" i="82" s="1"/>
  <c r="W11" i="82" s="1"/>
  <c r="BK27" i="82"/>
  <c r="BM27" i="82" s="1"/>
  <c r="W25" i="82" s="1"/>
  <c r="K25" i="82"/>
  <c r="E26" i="82"/>
  <c r="BI28" i="82"/>
  <c r="BM28" i="82" s="1"/>
  <c r="W26" i="82" s="1"/>
  <c r="D46" i="76"/>
  <c r="BF734" i="82" l="1"/>
  <c r="Q866" i="82" s="1"/>
  <c r="BM23" i="82"/>
  <c r="W21" i="82" s="1"/>
  <c r="BM24" i="82"/>
  <c r="W22" i="82" s="1"/>
  <c r="K68" i="76"/>
  <c r="BM14" i="82"/>
  <c r="N68" i="76"/>
  <c r="T68" i="76"/>
  <c r="BD734" i="82"/>
  <c r="K866" i="82" s="1"/>
  <c r="BM26" i="82"/>
  <c r="W24" i="82" s="1"/>
  <c r="BM15" i="82"/>
  <c r="W13" i="82" s="1"/>
  <c r="E865" i="82"/>
  <c r="H910" i="82" s="1"/>
  <c r="BB739" i="82"/>
  <c r="Q864" i="82"/>
  <c r="Q863" i="82"/>
  <c r="E866" i="82"/>
  <c r="BB743" i="82"/>
  <c r="H868" i="82" s="1"/>
  <c r="O888" i="82"/>
  <c r="O887" i="82"/>
  <c r="O889" i="82" s="1"/>
  <c r="K863" i="82"/>
  <c r="K864" i="82"/>
  <c r="E863" i="82"/>
  <c r="E864" i="82"/>
  <c r="W12" i="82"/>
  <c r="H863" i="82"/>
  <c r="H864" i="82"/>
  <c r="AI56" i="76"/>
  <c r="BB738" i="82" l="1"/>
  <c r="H869" i="82" s="1"/>
  <c r="T915" i="82" s="1"/>
  <c r="T74" i="76" s="1"/>
  <c r="H68" i="76"/>
  <c r="BB741" i="82"/>
  <c r="Q901" i="82"/>
  <c r="AH901" i="82" s="1"/>
  <c r="Q867" i="82"/>
  <c r="E867" i="82"/>
  <c r="H867" i="82"/>
  <c r="K867" i="82"/>
  <c r="N915" i="82"/>
  <c r="N74" i="76" s="1"/>
  <c r="Q900" i="82"/>
  <c r="AH900" i="82" s="1"/>
  <c r="J13" i="76"/>
  <c r="J23" i="76"/>
  <c r="AW9" i="78"/>
  <c r="AW10" i="78" s="1"/>
  <c r="AW11" i="78" s="1"/>
  <c r="AV10" i="78"/>
  <c r="AV11" i="78" s="1"/>
  <c r="AW12" i="78" l="1"/>
  <c r="AJ904" i="82" l="1"/>
  <c r="Z905" i="82" s="1"/>
  <c r="AD76" i="82"/>
  <c r="AD147" i="82"/>
  <c r="AD218" i="82"/>
  <c r="AD289" i="82"/>
  <c r="AD360" i="82"/>
  <c r="AD431" i="82"/>
  <c r="AD502" i="82"/>
  <c r="AD573" i="82"/>
  <c r="AD644" i="82"/>
  <c r="AD715" i="82"/>
  <c r="AD786" i="82" s="1"/>
  <c r="AD857" i="82" s="1"/>
  <c r="AH905" i="82" l="1"/>
  <c r="AH907" i="82" s="1"/>
  <c r="J24" i="76"/>
  <c r="W68" i="76" l="1"/>
  <c r="W910" i="82"/>
  <c r="AP37" i="78"/>
  <c r="S37" i="78"/>
</calcChain>
</file>

<file path=xl/sharedStrings.xml><?xml version="1.0" encoding="utf-8"?>
<sst xmlns="http://schemas.openxmlformats.org/spreadsheetml/2006/main" count="3402" uniqueCount="1337">
  <si>
    <t>Reading</t>
  </si>
  <si>
    <t>Apparatus</t>
  </si>
  <si>
    <t>Order Item No.:</t>
  </si>
  <si>
    <t>Finished Date:</t>
  </si>
  <si>
    <t>%</t>
  </si>
  <si>
    <t>Uniformity</t>
  </si>
  <si>
    <t>Stability</t>
  </si>
  <si>
    <t>Page:</t>
  </si>
  <si>
    <t>of</t>
  </si>
  <si>
    <t>Certificate No.:</t>
  </si>
  <si>
    <t>Calibration Point:</t>
  </si>
  <si>
    <t>UUC Setting:</t>
  </si>
  <si>
    <t>Resolution:</t>
  </si>
  <si>
    <t xml:space="preserve">Number </t>
  </si>
  <si>
    <t>UUC</t>
  </si>
  <si>
    <t>1</t>
  </si>
  <si>
    <t>2</t>
  </si>
  <si>
    <t>3</t>
  </si>
  <si>
    <t>4</t>
  </si>
  <si>
    <t>5</t>
  </si>
  <si>
    <t>( n )</t>
  </si>
  <si>
    <t>Calibrated By:</t>
  </si>
  <si>
    <t>Date:</t>
  </si>
  <si>
    <t>Certified By:</t>
  </si>
  <si>
    <t>Note:</t>
  </si>
  <si>
    <t>Customer:</t>
  </si>
  <si>
    <t>Environment Condition.:</t>
  </si>
  <si>
    <t>Temperature:</t>
  </si>
  <si>
    <t>Instrument Name:</t>
  </si>
  <si>
    <t>Line Voltage:</t>
  </si>
  <si>
    <t>V</t>
  </si>
  <si>
    <t>Model:</t>
  </si>
  <si>
    <t>Serial No.:</t>
  </si>
  <si>
    <t>ID No.:</t>
  </si>
  <si>
    <t>Manufacturer:</t>
  </si>
  <si>
    <t>Received Date:</t>
  </si>
  <si>
    <t>Calibrated Date:</t>
  </si>
  <si>
    <t>Reference Standard</t>
  </si>
  <si>
    <t>Model</t>
  </si>
  <si>
    <t>Serial No</t>
  </si>
  <si>
    <t>Symbol</t>
  </si>
  <si>
    <t>Source of uncertainty</t>
  </si>
  <si>
    <t>Probability</t>
  </si>
  <si>
    <t>Divisor</t>
  </si>
  <si>
    <t>ui</t>
  </si>
  <si>
    <t>distribution</t>
  </si>
  <si>
    <t>Combined standard uncertainty</t>
  </si>
  <si>
    <t>U</t>
  </si>
  <si>
    <t>Expanded uncertainty</t>
  </si>
  <si>
    <t>(Without Adjustment)</t>
  </si>
  <si>
    <t>Environmental</t>
  </si>
  <si>
    <t>AC Line</t>
  </si>
  <si>
    <t>% RH</t>
  </si>
  <si>
    <t>Reporting of Temperature Distribution</t>
  </si>
  <si>
    <t>Uncertainty</t>
  </si>
  <si>
    <t>Temperature</t>
  </si>
  <si>
    <t>#1</t>
  </si>
  <si>
    <t>#2</t>
  </si>
  <si>
    <t>#3</t>
  </si>
  <si>
    <t>#4</t>
  </si>
  <si>
    <t>#5</t>
  </si>
  <si>
    <t>Maximum Value</t>
  </si>
  <si>
    <t>Minimum Value</t>
  </si>
  <si>
    <t>Maximum</t>
  </si>
  <si>
    <t>Minimum</t>
  </si>
  <si>
    <t>Vac</t>
  </si>
  <si>
    <t>Correction</t>
  </si>
  <si>
    <t>Temperature sensor measurement</t>
  </si>
  <si>
    <t>Corrected Value</t>
  </si>
  <si>
    <t>Ci</t>
  </si>
  <si>
    <t>No.</t>
  </si>
  <si>
    <t>Normal</t>
  </si>
  <si>
    <t>Rectangular</t>
  </si>
  <si>
    <t>Resolution of standard thermometer</t>
  </si>
  <si>
    <t>kp =</t>
  </si>
  <si>
    <t>Certificate Number :</t>
  </si>
  <si>
    <t>Page :</t>
  </si>
  <si>
    <t>Relative Humidity :</t>
  </si>
  <si>
    <t>Traceability of  Measurement</t>
  </si>
  <si>
    <t xml:space="preserve">      Page :</t>
  </si>
  <si>
    <t>Certificate No.</t>
  </si>
  <si>
    <t xml:space="preserve">Indicating </t>
  </si>
  <si>
    <t>Parameter</t>
  </si>
  <si>
    <t>°C</t>
  </si>
  <si>
    <t>Location:</t>
  </si>
  <si>
    <t xml:space="preserve">   </t>
  </si>
  <si>
    <t>Rel. Humidity:</t>
  </si>
  <si>
    <t>q</t>
  </si>
  <si>
    <t>Overall Variation</t>
  </si>
  <si>
    <t>Deviate</t>
  </si>
  <si>
    <t>Fluctuation</t>
  </si>
  <si>
    <t>Gradient</t>
  </si>
  <si>
    <t>S(q )</t>
  </si>
  <si>
    <t>√3</t>
  </si>
  <si>
    <t>Report</t>
  </si>
  <si>
    <t>Temperature Coeff.</t>
  </si>
  <si>
    <t>Temp. Coeff.</t>
  </si>
  <si>
    <t>Mean</t>
  </si>
  <si>
    <t>Overall</t>
  </si>
  <si>
    <t>ID No.</t>
  </si>
  <si>
    <t xml:space="preserve"> CERTIFICATE OF CALIBRATION</t>
  </si>
  <si>
    <t xml:space="preserve">Equipment </t>
  </si>
  <si>
    <t>:</t>
  </si>
  <si>
    <t xml:space="preserve">Manufacturer </t>
  </si>
  <si>
    <t xml:space="preserve">Model </t>
  </si>
  <si>
    <t>ID Number</t>
  </si>
  <si>
    <t xml:space="preserve">Serial Number </t>
  </si>
  <si>
    <t>Customer</t>
  </si>
  <si>
    <t>Location</t>
  </si>
  <si>
    <t>Issued date</t>
  </si>
  <si>
    <t>Received number</t>
  </si>
  <si>
    <t xml:space="preserve">Received date </t>
  </si>
  <si>
    <t xml:space="preserve">Calibration date </t>
  </si>
  <si>
    <t>Ambient Temperature :</t>
  </si>
  <si>
    <t>Received number:</t>
  </si>
  <si>
    <t>Calibrated By</t>
  </si>
  <si>
    <t>Approved By</t>
  </si>
  <si>
    <t>This certificate is issued the units of measurement according to the International System of units (SI unit).</t>
  </si>
  <si>
    <t xml:space="preserve">standard laboratories. </t>
  </si>
  <si>
    <t xml:space="preserve">It provides traceability of measurement to international or national standard or other recognized national </t>
  </si>
  <si>
    <t xml:space="preserve">Bangkok, Thailand 10400 </t>
  </si>
  <si>
    <t>This certificate is valid only to the item calibrated on date and place of calibration. The report shall not be</t>
  </si>
  <si>
    <t xml:space="preserve">Reference Standard </t>
  </si>
  <si>
    <t>Instrument</t>
  </si>
  <si>
    <t>BL-1D</t>
  </si>
  <si>
    <t>Serial NO.</t>
  </si>
  <si>
    <t>Cal.Date</t>
  </si>
  <si>
    <t xml:space="preserve">Calibration Procedure </t>
  </si>
  <si>
    <t>Unloaded condition</t>
  </si>
  <si>
    <t>Control (ºC)</t>
  </si>
  <si>
    <t>Reading (ºC)</t>
  </si>
  <si>
    <t>Stability (ºC)</t>
  </si>
  <si>
    <t>Uniformity (ºC)</t>
  </si>
  <si>
    <t>2 of 2</t>
  </si>
  <si>
    <t>1 of 2</t>
  </si>
  <si>
    <t>Temperature Stability</t>
  </si>
  <si>
    <t>Temperature Uniformity</t>
  </si>
  <si>
    <t xml:space="preserve"> ----- END -----</t>
  </si>
  <si>
    <t xml:space="preserve">    The measured temperature values are mean values from repeated measurements. The chamber temperatures stated were determined using standard thermometers at locations described. The radiation effect due to standard sensor construction and wall emissivity was taken into account in the measurement uncertainty stated. The stated contributions for the characterization of the volume represent the maximum ranges of variation of temperature and humidity, respectively, under the measurement conditions stated. The results stated are valid only for the usage volume of the chamber spanned by the measuring locations. All other parts of the chamber volume are considered not to be calibrated.</t>
  </si>
  <si>
    <t xml:space="preserve">The difference of the maximum and the minimum </t>
  </si>
  <si>
    <t>measured temperatures throughout observation time.</t>
  </si>
  <si>
    <t>W:</t>
  </si>
  <si>
    <t>H:</t>
  </si>
  <si>
    <t>cm.</t>
  </si>
  <si>
    <t>Thawadchai Pruksarattananon</t>
  </si>
  <si>
    <t>Satit Tipmanee</t>
  </si>
  <si>
    <t>Santipap  Chankan</t>
  </si>
  <si>
    <t>Totsaphon Alunpipatthanachai</t>
  </si>
  <si>
    <t>Rome  Limthong</t>
  </si>
  <si>
    <t>Tawatchai Inhom</t>
  </si>
  <si>
    <t>Kriangkrai Taisawang</t>
  </si>
  <si>
    <t>Sarayut Ek-onsang</t>
  </si>
  <si>
    <t>Songkiet Yamaumpon</t>
  </si>
  <si>
    <t>Nattapong Yubram</t>
  </si>
  <si>
    <t>Chaloem Thongim</t>
  </si>
  <si>
    <t>Name</t>
  </si>
  <si>
    <t>Approved By:</t>
  </si>
  <si>
    <t>Interpolation of standard thermometer</t>
  </si>
  <si>
    <t>Drift of standard thermometer</t>
  </si>
  <si>
    <t>60 % ± 20 %</t>
  </si>
  <si>
    <t>Function :</t>
  </si>
  <si>
    <t>( ± ºC )</t>
  </si>
  <si>
    <t>ºC</t>
  </si>
  <si>
    <t>The measurement uncertainty stated is the expanded uncertainty which is obtained from the standard uncertainty</t>
  </si>
  <si>
    <t>Result of Calibration :</t>
  </si>
  <si>
    <r>
      <rPr>
        <b/>
        <vertAlign val="superscript"/>
        <sz val="11"/>
        <rFont val="Times New Roman"/>
        <family val="1"/>
      </rPr>
      <t>O</t>
    </r>
    <r>
      <rPr>
        <b/>
        <sz val="11"/>
        <rFont val="Times New Roman"/>
        <family val="1"/>
      </rPr>
      <t>C</t>
    </r>
  </si>
  <si>
    <r>
      <t>O</t>
    </r>
    <r>
      <rPr>
        <b/>
        <sz val="11"/>
        <rFont val="Times New Roman"/>
        <family val="1"/>
      </rPr>
      <t>C</t>
    </r>
  </si>
  <si>
    <r>
      <t>q</t>
    </r>
    <r>
      <rPr>
        <b/>
        <i/>
        <vertAlign val="subscript"/>
        <sz val="11"/>
        <rFont val="Times New Roman"/>
        <family val="1"/>
      </rPr>
      <t>1</t>
    </r>
  </si>
  <si>
    <r>
      <t>q</t>
    </r>
    <r>
      <rPr>
        <b/>
        <i/>
        <vertAlign val="subscript"/>
        <sz val="11"/>
        <rFont val="Times New Roman"/>
        <family val="1"/>
      </rPr>
      <t>2</t>
    </r>
  </si>
  <si>
    <r>
      <t>q</t>
    </r>
    <r>
      <rPr>
        <b/>
        <i/>
        <vertAlign val="subscript"/>
        <sz val="11"/>
        <rFont val="Times New Roman"/>
        <family val="1"/>
      </rPr>
      <t>3</t>
    </r>
  </si>
  <si>
    <r>
      <t>q</t>
    </r>
    <r>
      <rPr>
        <b/>
        <i/>
        <vertAlign val="subscript"/>
        <sz val="11"/>
        <rFont val="Times New Roman"/>
        <family val="1"/>
      </rPr>
      <t>4</t>
    </r>
  </si>
  <si>
    <r>
      <t>q</t>
    </r>
    <r>
      <rPr>
        <b/>
        <i/>
        <vertAlign val="subscript"/>
        <sz val="11"/>
        <rFont val="Times New Roman"/>
        <family val="1"/>
      </rPr>
      <t>5</t>
    </r>
  </si>
  <si>
    <r>
      <t>q</t>
    </r>
    <r>
      <rPr>
        <b/>
        <i/>
        <vertAlign val="subscript"/>
        <sz val="11"/>
        <rFont val="Times New Roman"/>
        <family val="1"/>
      </rPr>
      <t>6</t>
    </r>
    <r>
      <rPr>
        <sz val="10"/>
        <rFont val="Arial"/>
        <family val="2"/>
      </rPr>
      <t/>
    </r>
  </si>
  <si>
    <r>
      <t>q</t>
    </r>
    <r>
      <rPr>
        <b/>
        <i/>
        <vertAlign val="subscript"/>
        <sz val="11"/>
        <rFont val="Times New Roman"/>
        <family val="1"/>
      </rPr>
      <t>7</t>
    </r>
    <r>
      <rPr>
        <sz val="10"/>
        <rFont val="Arial"/>
        <family val="2"/>
      </rPr>
      <t/>
    </r>
  </si>
  <si>
    <r>
      <t>q</t>
    </r>
    <r>
      <rPr>
        <b/>
        <i/>
        <vertAlign val="subscript"/>
        <sz val="11"/>
        <rFont val="Times New Roman"/>
        <family val="1"/>
      </rPr>
      <t>8</t>
    </r>
    <r>
      <rPr>
        <sz val="10"/>
        <rFont val="Arial"/>
        <family val="2"/>
      </rPr>
      <t/>
    </r>
  </si>
  <si>
    <r>
      <t>q</t>
    </r>
    <r>
      <rPr>
        <b/>
        <i/>
        <vertAlign val="subscript"/>
        <sz val="11"/>
        <rFont val="Times New Roman"/>
        <family val="1"/>
      </rPr>
      <t>9</t>
    </r>
    <r>
      <rPr>
        <sz val="10"/>
        <rFont val="Arial"/>
        <family val="2"/>
      </rPr>
      <t/>
    </r>
  </si>
  <si>
    <r>
      <t>q</t>
    </r>
    <r>
      <rPr>
        <b/>
        <i/>
        <vertAlign val="subscript"/>
        <sz val="11"/>
        <rFont val="Times New Roman"/>
        <family val="1"/>
      </rPr>
      <t>10</t>
    </r>
    <r>
      <rPr>
        <sz val="10"/>
        <rFont val="Arial"/>
        <family val="2"/>
      </rPr>
      <t/>
    </r>
  </si>
  <si>
    <r>
      <t>q</t>
    </r>
    <r>
      <rPr>
        <b/>
        <i/>
        <vertAlign val="subscript"/>
        <sz val="11"/>
        <rFont val="Times New Roman"/>
        <family val="1"/>
      </rPr>
      <t>11</t>
    </r>
    <r>
      <rPr>
        <sz val="10"/>
        <rFont val="Arial"/>
        <family val="2"/>
      </rPr>
      <t/>
    </r>
  </si>
  <si>
    <r>
      <t>q</t>
    </r>
    <r>
      <rPr>
        <b/>
        <i/>
        <vertAlign val="subscript"/>
        <sz val="11"/>
        <rFont val="Times New Roman"/>
        <family val="1"/>
      </rPr>
      <t>12</t>
    </r>
    <r>
      <rPr>
        <sz val="10"/>
        <rFont val="Arial"/>
        <family val="2"/>
      </rPr>
      <t/>
    </r>
  </si>
  <si>
    <r>
      <t>q</t>
    </r>
    <r>
      <rPr>
        <b/>
        <i/>
        <vertAlign val="subscript"/>
        <sz val="11"/>
        <rFont val="Times New Roman"/>
        <family val="1"/>
      </rPr>
      <t>13</t>
    </r>
    <r>
      <rPr>
        <sz val="10"/>
        <rFont val="Arial"/>
        <family val="2"/>
      </rPr>
      <t/>
    </r>
  </si>
  <si>
    <r>
      <t>q</t>
    </r>
    <r>
      <rPr>
        <b/>
        <i/>
        <vertAlign val="subscript"/>
        <sz val="11"/>
        <rFont val="Times New Roman"/>
        <family val="1"/>
      </rPr>
      <t>14</t>
    </r>
    <r>
      <rPr>
        <sz val="10"/>
        <rFont val="Arial"/>
        <family val="2"/>
      </rPr>
      <t/>
    </r>
  </si>
  <si>
    <r>
      <t>q</t>
    </r>
    <r>
      <rPr>
        <b/>
        <i/>
        <vertAlign val="subscript"/>
        <sz val="11"/>
        <rFont val="Times New Roman"/>
        <family val="1"/>
      </rPr>
      <t>15</t>
    </r>
    <r>
      <rPr>
        <sz val="10"/>
        <rFont val="Arial"/>
        <family val="2"/>
      </rPr>
      <t/>
    </r>
  </si>
  <si>
    <r>
      <t>q</t>
    </r>
    <r>
      <rPr>
        <b/>
        <i/>
        <vertAlign val="subscript"/>
        <sz val="11"/>
        <rFont val="Times New Roman"/>
        <family val="1"/>
      </rPr>
      <t>16</t>
    </r>
    <r>
      <rPr>
        <sz val="10"/>
        <rFont val="Arial"/>
        <family val="2"/>
      </rPr>
      <t/>
    </r>
  </si>
  <si>
    <r>
      <t>q</t>
    </r>
    <r>
      <rPr>
        <b/>
        <i/>
        <vertAlign val="subscript"/>
        <sz val="11"/>
        <rFont val="Times New Roman"/>
        <family val="1"/>
      </rPr>
      <t>17</t>
    </r>
    <r>
      <rPr>
        <sz val="10"/>
        <rFont val="Arial"/>
        <family val="2"/>
      </rPr>
      <t/>
    </r>
  </si>
  <si>
    <r>
      <t>q</t>
    </r>
    <r>
      <rPr>
        <b/>
        <i/>
        <vertAlign val="subscript"/>
        <sz val="11"/>
        <rFont val="Times New Roman"/>
        <family val="1"/>
      </rPr>
      <t>18</t>
    </r>
    <r>
      <rPr>
        <sz val="10"/>
        <rFont val="Arial"/>
        <family val="2"/>
      </rPr>
      <t/>
    </r>
  </si>
  <si>
    <r>
      <t>q</t>
    </r>
    <r>
      <rPr>
        <b/>
        <i/>
        <vertAlign val="subscript"/>
        <sz val="11"/>
        <rFont val="Times New Roman"/>
        <family val="1"/>
      </rPr>
      <t>19</t>
    </r>
    <r>
      <rPr>
        <sz val="10"/>
        <rFont val="Arial"/>
        <family val="2"/>
      </rPr>
      <t/>
    </r>
  </si>
  <si>
    <r>
      <t>q</t>
    </r>
    <r>
      <rPr>
        <b/>
        <i/>
        <vertAlign val="subscript"/>
        <sz val="11"/>
        <rFont val="Times New Roman"/>
        <family val="1"/>
      </rPr>
      <t>20</t>
    </r>
    <r>
      <rPr>
        <sz val="10"/>
        <rFont val="Arial"/>
        <family val="2"/>
      </rPr>
      <t/>
    </r>
  </si>
  <si>
    <r>
      <t>q</t>
    </r>
    <r>
      <rPr>
        <b/>
        <i/>
        <vertAlign val="subscript"/>
        <sz val="11"/>
        <rFont val="Times New Roman"/>
        <family val="1"/>
      </rPr>
      <t>21</t>
    </r>
    <r>
      <rPr>
        <sz val="10"/>
        <rFont val="Arial"/>
        <family val="2"/>
      </rPr>
      <t/>
    </r>
  </si>
  <si>
    <r>
      <t>q</t>
    </r>
    <r>
      <rPr>
        <b/>
        <i/>
        <vertAlign val="subscript"/>
        <sz val="11"/>
        <rFont val="Times New Roman"/>
        <family val="1"/>
      </rPr>
      <t>22</t>
    </r>
    <r>
      <rPr>
        <sz val="10"/>
        <rFont val="Arial"/>
        <family val="2"/>
      </rPr>
      <t/>
    </r>
  </si>
  <si>
    <r>
      <t>q</t>
    </r>
    <r>
      <rPr>
        <b/>
        <i/>
        <vertAlign val="subscript"/>
        <sz val="11"/>
        <rFont val="Times New Roman"/>
        <family val="1"/>
      </rPr>
      <t>23</t>
    </r>
    <r>
      <rPr>
        <sz val="10"/>
        <rFont val="Arial"/>
        <family val="2"/>
      </rPr>
      <t/>
    </r>
  </si>
  <si>
    <r>
      <t>q</t>
    </r>
    <r>
      <rPr>
        <b/>
        <i/>
        <vertAlign val="subscript"/>
        <sz val="11"/>
        <rFont val="Times New Roman"/>
        <family val="1"/>
      </rPr>
      <t>24</t>
    </r>
    <r>
      <rPr>
        <sz val="10"/>
        <rFont val="Arial"/>
        <family val="2"/>
      </rPr>
      <t/>
    </r>
  </si>
  <si>
    <r>
      <t>q</t>
    </r>
    <r>
      <rPr>
        <b/>
        <i/>
        <vertAlign val="subscript"/>
        <sz val="11"/>
        <rFont val="Times New Roman"/>
        <family val="1"/>
      </rPr>
      <t>25</t>
    </r>
    <r>
      <rPr>
        <sz val="10"/>
        <rFont val="Arial"/>
        <family val="2"/>
      </rPr>
      <t/>
    </r>
  </si>
  <si>
    <r>
      <t>q</t>
    </r>
    <r>
      <rPr>
        <b/>
        <i/>
        <vertAlign val="subscript"/>
        <sz val="11"/>
        <rFont val="Times New Roman"/>
        <family val="1"/>
      </rPr>
      <t>26</t>
    </r>
    <r>
      <rPr>
        <sz val="10"/>
        <rFont val="Arial"/>
        <family val="2"/>
      </rPr>
      <t/>
    </r>
  </si>
  <si>
    <r>
      <t>q</t>
    </r>
    <r>
      <rPr>
        <b/>
        <i/>
        <vertAlign val="subscript"/>
        <sz val="11"/>
        <rFont val="Times New Roman"/>
        <family val="1"/>
      </rPr>
      <t>27</t>
    </r>
    <r>
      <rPr>
        <sz val="10"/>
        <rFont val="Arial"/>
        <family val="2"/>
      </rPr>
      <t/>
    </r>
  </si>
  <si>
    <r>
      <t>q</t>
    </r>
    <r>
      <rPr>
        <b/>
        <i/>
        <vertAlign val="subscript"/>
        <sz val="11"/>
        <rFont val="Times New Roman"/>
        <family val="1"/>
      </rPr>
      <t>28</t>
    </r>
    <r>
      <rPr>
        <sz val="10"/>
        <rFont val="Arial"/>
        <family val="2"/>
      </rPr>
      <t/>
    </r>
  </si>
  <si>
    <r>
      <t>q</t>
    </r>
    <r>
      <rPr>
        <b/>
        <i/>
        <vertAlign val="subscript"/>
        <sz val="11"/>
        <rFont val="Times New Roman"/>
        <family val="1"/>
      </rPr>
      <t>29</t>
    </r>
    <r>
      <rPr>
        <sz val="10"/>
        <rFont val="Arial"/>
        <family val="2"/>
      </rPr>
      <t/>
    </r>
  </si>
  <si>
    <r>
      <t>q</t>
    </r>
    <r>
      <rPr>
        <b/>
        <i/>
        <vertAlign val="subscript"/>
        <sz val="11"/>
        <rFont val="Times New Roman"/>
        <family val="1"/>
      </rPr>
      <t>30</t>
    </r>
    <r>
      <rPr>
        <sz val="10"/>
        <rFont val="Arial"/>
        <family val="2"/>
      </rPr>
      <t/>
    </r>
  </si>
  <si>
    <r>
      <t>q</t>
    </r>
    <r>
      <rPr>
        <b/>
        <i/>
        <vertAlign val="subscript"/>
        <sz val="11"/>
        <rFont val="Times New Roman"/>
        <family val="1"/>
      </rPr>
      <t>31</t>
    </r>
    <r>
      <rPr>
        <sz val="10"/>
        <rFont val="Arial"/>
        <family val="2"/>
      </rPr>
      <t/>
    </r>
  </si>
  <si>
    <r>
      <t>q</t>
    </r>
    <r>
      <rPr>
        <b/>
        <i/>
        <vertAlign val="subscript"/>
        <sz val="11"/>
        <rFont val="Times New Roman"/>
        <family val="1"/>
      </rPr>
      <t>32</t>
    </r>
    <r>
      <rPr>
        <sz val="10"/>
        <rFont val="Arial"/>
        <family val="2"/>
      </rPr>
      <t/>
    </r>
  </si>
  <si>
    <r>
      <t>q</t>
    </r>
    <r>
      <rPr>
        <b/>
        <i/>
        <vertAlign val="subscript"/>
        <sz val="11"/>
        <rFont val="Times New Roman"/>
        <family val="1"/>
      </rPr>
      <t>33</t>
    </r>
    <r>
      <rPr>
        <sz val="10"/>
        <rFont val="Arial"/>
        <family val="2"/>
      </rPr>
      <t/>
    </r>
  </si>
  <si>
    <r>
      <t>q</t>
    </r>
    <r>
      <rPr>
        <b/>
        <i/>
        <vertAlign val="subscript"/>
        <sz val="11"/>
        <rFont val="Times New Roman"/>
        <family val="1"/>
      </rPr>
      <t>34</t>
    </r>
    <r>
      <rPr>
        <sz val="10"/>
        <rFont val="Arial"/>
        <family val="2"/>
      </rPr>
      <t/>
    </r>
  </si>
  <si>
    <r>
      <t>q</t>
    </r>
    <r>
      <rPr>
        <b/>
        <i/>
        <vertAlign val="subscript"/>
        <sz val="11"/>
        <rFont val="Times New Roman"/>
        <family val="1"/>
      </rPr>
      <t>35</t>
    </r>
    <r>
      <rPr>
        <sz val="10"/>
        <rFont val="Arial"/>
        <family val="2"/>
      </rPr>
      <t/>
    </r>
  </si>
  <si>
    <r>
      <t>q</t>
    </r>
    <r>
      <rPr>
        <b/>
        <i/>
        <vertAlign val="subscript"/>
        <sz val="11"/>
        <rFont val="Times New Roman"/>
        <family val="1"/>
      </rPr>
      <t>36</t>
    </r>
  </si>
  <si>
    <r>
      <t>q</t>
    </r>
    <r>
      <rPr>
        <b/>
        <i/>
        <vertAlign val="subscript"/>
        <sz val="11"/>
        <rFont val="Times New Roman"/>
        <family val="1"/>
      </rPr>
      <t>37</t>
    </r>
  </si>
  <si>
    <r>
      <t>q</t>
    </r>
    <r>
      <rPr>
        <b/>
        <i/>
        <vertAlign val="subscript"/>
        <sz val="11"/>
        <rFont val="Times New Roman"/>
        <family val="1"/>
      </rPr>
      <t>38</t>
    </r>
    <r>
      <rPr>
        <sz val="11"/>
        <color indexed="8"/>
        <rFont val="Tahoma"/>
        <family val="2"/>
      </rPr>
      <t/>
    </r>
  </si>
  <si>
    <r>
      <t>q</t>
    </r>
    <r>
      <rPr>
        <b/>
        <i/>
        <vertAlign val="subscript"/>
        <sz val="11"/>
        <rFont val="Times New Roman"/>
        <family val="1"/>
      </rPr>
      <t>39</t>
    </r>
    <r>
      <rPr>
        <sz val="11"/>
        <color indexed="8"/>
        <rFont val="Tahoma"/>
        <family val="2"/>
      </rPr>
      <t/>
    </r>
  </si>
  <si>
    <r>
      <t>q</t>
    </r>
    <r>
      <rPr>
        <b/>
        <i/>
        <vertAlign val="subscript"/>
        <sz val="11"/>
        <rFont val="Times New Roman"/>
        <family val="1"/>
      </rPr>
      <t>40</t>
    </r>
    <r>
      <rPr>
        <sz val="11"/>
        <color indexed="8"/>
        <rFont val="Tahoma"/>
        <family val="2"/>
      </rPr>
      <t/>
    </r>
  </si>
  <si>
    <r>
      <t>q</t>
    </r>
    <r>
      <rPr>
        <b/>
        <i/>
        <vertAlign val="subscript"/>
        <sz val="11"/>
        <rFont val="Times New Roman"/>
        <family val="1"/>
      </rPr>
      <t>41</t>
    </r>
    <r>
      <rPr>
        <sz val="11"/>
        <color indexed="8"/>
        <rFont val="Tahoma"/>
        <family val="2"/>
      </rPr>
      <t/>
    </r>
  </si>
  <si>
    <r>
      <t>q</t>
    </r>
    <r>
      <rPr>
        <b/>
        <i/>
        <vertAlign val="subscript"/>
        <sz val="11"/>
        <rFont val="Times New Roman"/>
        <family val="1"/>
      </rPr>
      <t>42</t>
    </r>
    <r>
      <rPr>
        <sz val="11"/>
        <color indexed="8"/>
        <rFont val="Tahoma"/>
        <family val="2"/>
      </rPr>
      <t/>
    </r>
  </si>
  <si>
    <r>
      <t>q</t>
    </r>
    <r>
      <rPr>
        <b/>
        <i/>
        <vertAlign val="subscript"/>
        <sz val="11"/>
        <rFont val="Times New Roman"/>
        <family val="1"/>
      </rPr>
      <t>43</t>
    </r>
    <r>
      <rPr>
        <sz val="11"/>
        <color indexed="8"/>
        <rFont val="Tahoma"/>
        <family val="2"/>
      </rPr>
      <t/>
    </r>
  </si>
  <si>
    <r>
      <t>q</t>
    </r>
    <r>
      <rPr>
        <b/>
        <i/>
        <vertAlign val="subscript"/>
        <sz val="11"/>
        <rFont val="Times New Roman"/>
        <family val="1"/>
      </rPr>
      <t>44</t>
    </r>
    <r>
      <rPr>
        <sz val="11"/>
        <color indexed="8"/>
        <rFont val="Tahoma"/>
        <family val="2"/>
      </rPr>
      <t/>
    </r>
  </si>
  <si>
    <r>
      <t>q</t>
    </r>
    <r>
      <rPr>
        <b/>
        <i/>
        <vertAlign val="subscript"/>
        <sz val="11"/>
        <rFont val="Times New Roman"/>
        <family val="1"/>
      </rPr>
      <t>45</t>
    </r>
    <r>
      <rPr>
        <sz val="11"/>
        <color indexed="8"/>
        <rFont val="Tahoma"/>
        <family val="2"/>
      </rPr>
      <t/>
    </r>
  </si>
  <si>
    <r>
      <t>q</t>
    </r>
    <r>
      <rPr>
        <b/>
        <i/>
        <vertAlign val="subscript"/>
        <sz val="11"/>
        <rFont val="Times New Roman"/>
        <family val="1"/>
      </rPr>
      <t>46</t>
    </r>
    <r>
      <rPr>
        <sz val="11"/>
        <color indexed="8"/>
        <rFont val="Tahoma"/>
        <family val="2"/>
      </rPr>
      <t/>
    </r>
  </si>
  <si>
    <r>
      <t>q</t>
    </r>
    <r>
      <rPr>
        <b/>
        <i/>
        <vertAlign val="subscript"/>
        <sz val="11"/>
        <rFont val="Times New Roman"/>
        <family val="1"/>
      </rPr>
      <t>47</t>
    </r>
    <r>
      <rPr>
        <sz val="11"/>
        <color indexed="8"/>
        <rFont val="Tahoma"/>
        <family val="2"/>
      </rPr>
      <t/>
    </r>
  </si>
  <si>
    <r>
      <t>q</t>
    </r>
    <r>
      <rPr>
        <b/>
        <i/>
        <vertAlign val="subscript"/>
        <sz val="11"/>
        <rFont val="Times New Roman"/>
        <family val="1"/>
      </rPr>
      <t>48</t>
    </r>
    <r>
      <rPr>
        <sz val="11"/>
        <color indexed="8"/>
        <rFont val="Tahoma"/>
        <family val="2"/>
      </rPr>
      <t/>
    </r>
  </si>
  <si>
    <r>
      <t>q</t>
    </r>
    <r>
      <rPr>
        <b/>
        <i/>
        <vertAlign val="subscript"/>
        <sz val="11"/>
        <rFont val="Times New Roman"/>
        <family val="1"/>
      </rPr>
      <t>49</t>
    </r>
    <r>
      <rPr>
        <sz val="11"/>
        <color indexed="8"/>
        <rFont val="Tahoma"/>
        <family val="2"/>
      </rPr>
      <t/>
    </r>
  </si>
  <si>
    <r>
      <t>q</t>
    </r>
    <r>
      <rPr>
        <b/>
        <i/>
        <vertAlign val="subscript"/>
        <sz val="11"/>
        <rFont val="Times New Roman"/>
        <family val="1"/>
      </rPr>
      <t>50</t>
    </r>
    <r>
      <rPr>
        <sz val="11"/>
        <color indexed="8"/>
        <rFont val="Tahoma"/>
        <family val="2"/>
      </rPr>
      <t/>
    </r>
  </si>
  <si>
    <r>
      <t>q</t>
    </r>
    <r>
      <rPr>
        <b/>
        <i/>
        <vertAlign val="subscript"/>
        <sz val="11"/>
        <rFont val="Times New Roman"/>
        <family val="1"/>
      </rPr>
      <t>51</t>
    </r>
    <r>
      <rPr>
        <sz val="11"/>
        <color indexed="8"/>
        <rFont val="Tahoma"/>
        <family val="2"/>
      </rPr>
      <t/>
    </r>
  </si>
  <si>
    <r>
      <t>q</t>
    </r>
    <r>
      <rPr>
        <b/>
        <i/>
        <vertAlign val="subscript"/>
        <sz val="11"/>
        <rFont val="Times New Roman"/>
        <family val="1"/>
      </rPr>
      <t>52</t>
    </r>
    <r>
      <rPr>
        <sz val="11"/>
        <color indexed="8"/>
        <rFont val="Tahoma"/>
        <family val="2"/>
      </rPr>
      <t/>
    </r>
  </si>
  <si>
    <r>
      <t>q</t>
    </r>
    <r>
      <rPr>
        <b/>
        <i/>
        <vertAlign val="subscript"/>
        <sz val="11"/>
        <rFont val="Times New Roman"/>
        <family val="1"/>
      </rPr>
      <t>53</t>
    </r>
    <r>
      <rPr>
        <sz val="11"/>
        <color indexed="8"/>
        <rFont val="Tahoma"/>
        <family val="2"/>
      </rPr>
      <t/>
    </r>
  </si>
  <si>
    <r>
      <t>q</t>
    </r>
    <r>
      <rPr>
        <b/>
        <i/>
        <vertAlign val="subscript"/>
        <sz val="11"/>
        <rFont val="Times New Roman"/>
        <family val="1"/>
      </rPr>
      <t>54</t>
    </r>
    <r>
      <rPr>
        <sz val="11"/>
        <color indexed="8"/>
        <rFont val="Tahoma"/>
        <family val="2"/>
      </rPr>
      <t/>
    </r>
  </si>
  <si>
    <r>
      <t>q</t>
    </r>
    <r>
      <rPr>
        <b/>
        <i/>
        <vertAlign val="subscript"/>
        <sz val="11"/>
        <rFont val="Times New Roman"/>
        <family val="1"/>
      </rPr>
      <t>55</t>
    </r>
    <r>
      <rPr>
        <sz val="11"/>
        <color indexed="8"/>
        <rFont val="Tahoma"/>
        <family val="2"/>
      </rPr>
      <t/>
    </r>
  </si>
  <si>
    <r>
      <t>q</t>
    </r>
    <r>
      <rPr>
        <b/>
        <i/>
        <vertAlign val="subscript"/>
        <sz val="11"/>
        <rFont val="Times New Roman"/>
        <family val="1"/>
      </rPr>
      <t>56</t>
    </r>
    <r>
      <rPr>
        <sz val="11"/>
        <color indexed="8"/>
        <rFont val="Tahoma"/>
        <family val="2"/>
      </rPr>
      <t/>
    </r>
  </si>
  <si>
    <r>
      <t>q</t>
    </r>
    <r>
      <rPr>
        <b/>
        <i/>
        <vertAlign val="subscript"/>
        <sz val="11"/>
        <rFont val="Times New Roman"/>
        <family val="1"/>
      </rPr>
      <t>57</t>
    </r>
    <r>
      <rPr>
        <sz val="11"/>
        <color indexed="8"/>
        <rFont val="Tahoma"/>
        <family val="2"/>
      </rPr>
      <t/>
    </r>
  </si>
  <si>
    <r>
      <t>q</t>
    </r>
    <r>
      <rPr>
        <b/>
        <i/>
        <vertAlign val="subscript"/>
        <sz val="11"/>
        <rFont val="Times New Roman"/>
        <family val="1"/>
      </rPr>
      <t>58</t>
    </r>
    <r>
      <rPr>
        <sz val="11"/>
        <color indexed="8"/>
        <rFont val="Tahoma"/>
        <family val="2"/>
      </rPr>
      <t/>
    </r>
  </si>
  <si>
    <r>
      <t>q</t>
    </r>
    <r>
      <rPr>
        <b/>
        <i/>
        <vertAlign val="subscript"/>
        <sz val="11"/>
        <rFont val="Times New Roman"/>
        <family val="1"/>
      </rPr>
      <t>59</t>
    </r>
    <r>
      <rPr>
        <sz val="11"/>
        <color indexed="8"/>
        <rFont val="Tahoma"/>
        <family val="2"/>
      </rPr>
      <t/>
    </r>
  </si>
  <si>
    <r>
      <t>q</t>
    </r>
    <r>
      <rPr>
        <b/>
        <i/>
        <vertAlign val="subscript"/>
        <sz val="11"/>
        <rFont val="Times New Roman"/>
        <family val="1"/>
      </rPr>
      <t>60</t>
    </r>
    <r>
      <rPr>
        <sz val="11"/>
        <color indexed="8"/>
        <rFont val="Tahoma"/>
        <family val="2"/>
      </rPr>
      <t/>
    </r>
  </si>
  <si>
    <r>
      <t>q</t>
    </r>
    <r>
      <rPr>
        <b/>
        <i/>
        <vertAlign val="subscript"/>
        <sz val="11"/>
        <rFont val="Times New Roman"/>
        <family val="1"/>
      </rPr>
      <t>61</t>
    </r>
    <r>
      <rPr>
        <sz val="11"/>
        <color indexed="8"/>
        <rFont val="Tahoma"/>
        <family val="2"/>
      </rPr>
      <t/>
    </r>
  </si>
  <si>
    <r>
      <t>q</t>
    </r>
    <r>
      <rPr>
        <b/>
        <i/>
        <vertAlign val="subscript"/>
        <sz val="11"/>
        <rFont val="Times New Roman"/>
        <family val="1"/>
      </rPr>
      <t>62</t>
    </r>
    <r>
      <rPr>
        <sz val="11"/>
        <color indexed="8"/>
        <rFont val="Tahoma"/>
        <family val="2"/>
      </rPr>
      <t/>
    </r>
  </si>
  <si>
    <r>
      <t>q</t>
    </r>
    <r>
      <rPr>
        <b/>
        <i/>
        <vertAlign val="subscript"/>
        <sz val="11"/>
        <rFont val="Times New Roman"/>
        <family val="1"/>
      </rPr>
      <t>63</t>
    </r>
    <r>
      <rPr>
        <sz val="11"/>
        <color indexed="8"/>
        <rFont val="Tahoma"/>
        <family val="2"/>
      </rPr>
      <t/>
    </r>
  </si>
  <si>
    <r>
      <t>q</t>
    </r>
    <r>
      <rPr>
        <b/>
        <i/>
        <vertAlign val="subscript"/>
        <sz val="11"/>
        <rFont val="Times New Roman"/>
        <family val="1"/>
      </rPr>
      <t>64</t>
    </r>
    <r>
      <rPr>
        <sz val="11"/>
        <color indexed="8"/>
        <rFont val="Tahoma"/>
        <family val="2"/>
      </rPr>
      <t/>
    </r>
  </si>
  <si>
    <r>
      <t>q</t>
    </r>
    <r>
      <rPr>
        <b/>
        <i/>
        <vertAlign val="subscript"/>
        <sz val="11"/>
        <rFont val="Times New Roman"/>
        <family val="1"/>
      </rPr>
      <t>65</t>
    </r>
    <r>
      <rPr>
        <sz val="11"/>
        <color indexed="8"/>
        <rFont val="Tahoma"/>
        <family val="2"/>
      </rPr>
      <t/>
    </r>
  </si>
  <si>
    <r>
      <t>q</t>
    </r>
    <r>
      <rPr>
        <b/>
        <i/>
        <vertAlign val="subscript"/>
        <sz val="11"/>
        <rFont val="Times New Roman"/>
        <family val="1"/>
      </rPr>
      <t>66</t>
    </r>
    <r>
      <rPr>
        <sz val="11"/>
        <color indexed="8"/>
        <rFont val="Tahoma"/>
        <family val="2"/>
      </rPr>
      <t/>
    </r>
  </si>
  <si>
    <r>
      <t>q</t>
    </r>
    <r>
      <rPr>
        <b/>
        <i/>
        <vertAlign val="subscript"/>
        <sz val="11"/>
        <rFont val="Times New Roman"/>
        <family val="1"/>
      </rPr>
      <t>67</t>
    </r>
    <r>
      <rPr>
        <sz val="11"/>
        <color indexed="8"/>
        <rFont val="Tahoma"/>
        <family val="2"/>
      </rPr>
      <t/>
    </r>
  </si>
  <si>
    <r>
      <t>q</t>
    </r>
    <r>
      <rPr>
        <b/>
        <i/>
        <vertAlign val="subscript"/>
        <sz val="11"/>
        <rFont val="Times New Roman"/>
        <family val="1"/>
      </rPr>
      <t>68</t>
    </r>
    <r>
      <rPr>
        <sz val="11"/>
        <color indexed="8"/>
        <rFont val="Tahoma"/>
        <family val="2"/>
      </rPr>
      <t/>
    </r>
  </si>
  <si>
    <r>
      <t>q</t>
    </r>
    <r>
      <rPr>
        <b/>
        <i/>
        <vertAlign val="subscript"/>
        <sz val="11"/>
        <rFont val="Times New Roman"/>
        <family val="1"/>
      </rPr>
      <t>69</t>
    </r>
    <r>
      <rPr>
        <sz val="11"/>
        <color indexed="8"/>
        <rFont val="Tahoma"/>
        <family val="2"/>
      </rPr>
      <t/>
    </r>
  </si>
  <si>
    <r>
      <t>q</t>
    </r>
    <r>
      <rPr>
        <b/>
        <i/>
        <vertAlign val="subscript"/>
        <sz val="11"/>
        <rFont val="Times New Roman"/>
        <family val="1"/>
      </rPr>
      <t>70</t>
    </r>
    <r>
      <rPr>
        <sz val="11"/>
        <color indexed="8"/>
        <rFont val="Tahoma"/>
        <family val="2"/>
      </rPr>
      <t/>
    </r>
  </si>
  <si>
    <r>
      <t>q</t>
    </r>
    <r>
      <rPr>
        <b/>
        <i/>
        <vertAlign val="subscript"/>
        <sz val="11"/>
        <rFont val="Times New Roman"/>
        <family val="1"/>
      </rPr>
      <t>71</t>
    </r>
  </si>
  <si>
    <r>
      <t>q</t>
    </r>
    <r>
      <rPr>
        <b/>
        <i/>
        <vertAlign val="subscript"/>
        <sz val="11"/>
        <rFont val="Times New Roman"/>
        <family val="1"/>
      </rPr>
      <t>72</t>
    </r>
  </si>
  <si>
    <r>
      <t>q</t>
    </r>
    <r>
      <rPr>
        <b/>
        <i/>
        <vertAlign val="subscript"/>
        <sz val="11"/>
        <rFont val="Times New Roman"/>
        <family val="1"/>
      </rPr>
      <t>73</t>
    </r>
    <r>
      <rPr>
        <sz val="11"/>
        <color indexed="8"/>
        <rFont val="Tahoma"/>
        <family val="2"/>
      </rPr>
      <t/>
    </r>
  </si>
  <si>
    <r>
      <t>q</t>
    </r>
    <r>
      <rPr>
        <b/>
        <i/>
        <vertAlign val="subscript"/>
        <sz val="11"/>
        <rFont val="Times New Roman"/>
        <family val="1"/>
      </rPr>
      <t>74</t>
    </r>
    <r>
      <rPr>
        <sz val="11"/>
        <color indexed="8"/>
        <rFont val="Tahoma"/>
        <family val="2"/>
      </rPr>
      <t/>
    </r>
  </si>
  <si>
    <r>
      <t>q</t>
    </r>
    <r>
      <rPr>
        <b/>
        <i/>
        <vertAlign val="subscript"/>
        <sz val="11"/>
        <rFont val="Times New Roman"/>
        <family val="1"/>
      </rPr>
      <t>75</t>
    </r>
    <r>
      <rPr>
        <sz val="11"/>
        <color indexed="8"/>
        <rFont val="Tahoma"/>
        <family val="2"/>
      </rPr>
      <t/>
    </r>
  </si>
  <si>
    <r>
      <t>q</t>
    </r>
    <r>
      <rPr>
        <b/>
        <i/>
        <vertAlign val="subscript"/>
        <sz val="11"/>
        <rFont val="Times New Roman"/>
        <family val="1"/>
      </rPr>
      <t>76</t>
    </r>
    <r>
      <rPr>
        <sz val="11"/>
        <color indexed="8"/>
        <rFont val="Tahoma"/>
        <family val="2"/>
      </rPr>
      <t/>
    </r>
  </si>
  <si>
    <r>
      <t>q</t>
    </r>
    <r>
      <rPr>
        <b/>
        <i/>
        <vertAlign val="subscript"/>
        <sz val="11"/>
        <rFont val="Times New Roman"/>
        <family val="1"/>
      </rPr>
      <t>77</t>
    </r>
    <r>
      <rPr>
        <sz val="11"/>
        <color indexed="8"/>
        <rFont val="Tahoma"/>
        <family val="2"/>
      </rPr>
      <t/>
    </r>
  </si>
  <si>
    <r>
      <t>q</t>
    </r>
    <r>
      <rPr>
        <b/>
        <i/>
        <vertAlign val="subscript"/>
        <sz val="11"/>
        <rFont val="Times New Roman"/>
        <family val="1"/>
      </rPr>
      <t>78</t>
    </r>
    <r>
      <rPr>
        <sz val="11"/>
        <color indexed="8"/>
        <rFont val="Tahoma"/>
        <family val="2"/>
      </rPr>
      <t/>
    </r>
  </si>
  <si>
    <r>
      <t>q</t>
    </r>
    <r>
      <rPr>
        <b/>
        <i/>
        <vertAlign val="subscript"/>
        <sz val="11"/>
        <rFont val="Times New Roman"/>
        <family val="1"/>
      </rPr>
      <t>79</t>
    </r>
    <r>
      <rPr>
        <sz val="11"/>
        <color indexed="8"/>
        <rFont val="Tahoma"/>
        <family val="2"/>
      </rPr>
      <t/>
    </r>
  </si>
  <si>
    <r>
      <t>q</t>
    </r>
    <r>
      <rPr>
        <b/>
        <i/>
        <vertAlign val="subscript"/>
        <sz val="11"/>
        <rFont val="Times New Roman"/>
        <family val="1"/>
      </rPr>
      <t>80</t>
    </r>
    <r>
      <rPr>
        <sz val="11"/>
        <color indexed="8"/>
        <rFont val="Tahoma"/>
        <family val="2"/>
      </rPr>
      <t/>
    </r>
  </si>
  <si>
    <r>
      <t>q</t>
    </r>
    <r>
      <rPr>
        <b/>
        <i/>
        <vertAlign val="subscript"/>
        <sz val="11"/>
        <rFont val="Times New Roman"/>
        <family val="1"/>
      </rPr>
      <t>81</t>
    </r>
    <r>
      <rPr>
        <sz val="11"/>
        <color indexed="8"/>
        <rFont val="Tahoma"/>
        <family val="2"/>
      </rPr>
      <t/>
    </r>
  </si>
  <si>
    <r>
      <t>q</t>
    </r>
    <r>
      <rPr>
        <b/>
        <i/>
        <vertAlign val="subscript"/>
        <sz val="11"/>
        <rFont val="Times New Roman"/>
        <family val="1"/>
      </rPr>
      <t>82</t>
    </r>
    <r>
      <rPr>
        <sz val="11"/>
        <color indexed="8"/>
        <rFont val="Tahoma"/>
        <family val="2"/>
      </rPr>
      <t/>
    </r>
  </si>
  <si>
    <r>
      <t>q</t>
    </r>
    <r>
      <rPr>
        <b/>
        <i/>
        <vertAlign val="subscript"/>
        <sz val="11"/>
        <rFont val="Times New Roman"/>
        <family val="1"/>
      </rPr>
      <t>83</t>
    </r>
    <r>
      <rPr>
        <sz val="11"/>
        <color indexed="8"/>
        <rFont val="Tahoma"/>
        <family val="2"/>
      </rPr>
      <t/>
    </r>
  </si>
  <si>
    <r>
      <t>q</t>
    </r>
    <r>
      <rPr>
        <b/>
        <i/>
        <vertAlign val="subscript"/>
        <sz val="11"/>
        <rFont val="Times New Roman"/>
        <family val="1"/>
      </rPr>
      <t>84</t>
    </r>
    <r>
      <rPr>
        <sz val="11"/>
        <color indexed="8"/>
        <rFont val="Tahoma"/>
        <family val="2"/>
      </rPr>
      <t/>
    </r>
  </si>
  <si>
    <r>
      <t>q</t>
    </r>
    <r>
      <rPr>
        <b/>
        <i/>
        <vertAlign val="subscript"/>
        <sz val="11"/>
        <rFont val="Times New Roman"/>
        <family val="1"/>
      </rPr>
      <t>85</t>
    </r>
    <r>
      <rPr>
        <sz val="11"/>
        <color indexed="8"/>
        <rFont val="Tahoma"/>
        <family val="2"/>
      </rPr>
      <t/>
    </r>
  </si>
  <si>
    <r>
      <t>q</t>
    </r>
    <r>
      <rPr>
        <b/>
        <i/>
        <vertAlign val="subscript"/>
        <sz val="11"/>
        <rFont val="Times New Roman"/>
        <family val="1"/>
      </rPr>
      <t>86</t>
    </r>
    <r>
      <rPr>
        <sz val="11"/>
        <color indexed="8"/>
        <rFont val="Tahoma"/>
        <family val="2"/>
      </rPr>
      <t/>
    </r>
  </si>
  <si>
    <r>
      <t>q</t>
    </r>
    <r>
      <rPr>
        <b/>
        <i/>
        <vertAlign val="subscript"/>
        <sz val="11"/>
        <rFont val="Times New Roman"/>
        <family val="1"/>
      </rPr>
      <t>87</t>
    </r>
    <r>
      <rPr>
        <sz val="11"/>
        <color indexed="8"/>
        <rFont val="Tahoma"/>
        <family val="2"/>
      </rPr>
      <t/>
    </r>
  </si>
  <si>
    <r>
      <t>q</t>
    </r>
    <r>
      <rPr>
        <b/>
        <i/>
        <vertAlign val="subscript"/>
        <sz val="11"/>
        <rFont val="Times New Roman"/>
        <family val="1"/>
      </rPr>
      <t>88</t>
    </r>
    <r>
      <rPr>
        <sz val="11"/>
        <color indexed="8"/>
        <rFont val="Tahoma"/>
        <family val="2"/>
      </rPr>
      <t/>
    </r>
  </si>
  <si>
    <r>
      <t>q</t>
    </r>
    <r>
      <rPr>
        <b/>
        <i/>
        <vertAlign val="subscript"/>
        <sz val="11"/>
        <rFont val="Times New Roman"/>
        <family val="1"/>
      </rPr>
      <t>89</t>
    </r>
    <r>
      <rPr>
        <sz val="11"/>
        <color indexed="8"/>
        <rFont val="Tahoma"/>
        <family val="2"/>
      </rPr>
      <t/>
    </r>
  </si>
  <si>
    <r>
      <t>q</t>
    </r>
    <r>
      <rPr>
        <b/>
        <i/>
        <vertAlign val="subscript"/>
        <sz val="11"/>
        <rFont val="Times New Roman"/>
        <family val="1"/>
      </rPr>
      <t>90</t>
    </r>
    <r>
      <rPr>
        <sz val="11"/>
        <color indexed="8"/>
        <rFont val="Tahoma"/>
        <family val="2"/>
      </rPr>
      <t/>
    </r>
  </si>
  <si>
    <r>
      <t>q</t>
    </r>
    <r>
      <rPr>
        <b/>
        <i/>
        <vertAlign val="subscript"/>
        <sz val="11"/>
        <rFont val="Times New Roman"/>
        <family val="1"/>
      </rPr>
      <t>91</t>
    </r>
    <r>
      <rPr>
        <sz val="11"/>
        <color indexed="8"/>
        <rFont val="Tahoma"/>
        <family val="2"/>
      </rPr>
      <t/>
    </r>
  </si>
  <si>
    <r>
      <t>q</t>
    </r>
    <r>
      <rPr>
        <b/>
        <i/>
        <vertAlign val="subscript"/>
        <sz val="11"/>
        <rFont val="Times New Roman"/>
        <family val="1"/>
      </rPr>
      <t>92</t>
    </r>
    <r>
      <rPr>
        <sz val="11"/>
        <color indexed="8"/>
        <rFont val="Tahoma"/>
        <family val="2"/>
      </rPr>
      <t/>
    </r>
  </si>
  <si>
    <r>
      <t>q</t>
    </r>
    <r>
      <rPr>
        <b/>
        <i/>
        <vertAlign val="subscript"/>
        <sz val="11"/>
        <rFont val="Times New Roman"/>
        <family val="1"/>
      </rPr>
      <t>93</t>
    </r>
    <r>
      <rPr>
        <sz val="11"/>
        <color indexed="8"/>
        <rFont val="Tahoma"/>
        <family val="2"/>
      </rPr>
      <t/>
    </r>
  </si>
  <si>
    <r>
      <t>q</t>
    </r>
    <r>
      <rPr>
        <b/>
        <i/>
        <vertAlign val="subscript"/>
        <sz val="11"/>
        <rFont val="Times New Roman"/>
        <family val="1"/>
      </rPr>
      <t>94</t>
    </r>
    <r>
      <rPr>
        <sz val="11"/>
        <color indexed="8"/>
        <rFont val="Tahoma"/>
        <family val="2"/>
      </rPr>
      <t/>
    </r>
  </si>
  <si>
    <r>
      <t>q</t>
    </r>
    <r>
      <rPr>
        <b/>
        <i/>
        <vertAlign val="subscript"/>
        <sz val="11"/>
        <rFont val="Times New Roman"/>
        <family val="1"/>
      </rPr>
      <t>95</t>
    </r>
    <r>
      <rPr>
        <sz val="11"/>
        <color indexed="8"/>
        <rFont val="Tahoma"/>
        <family val="2"/>
      </rPr>
      <t/>
    </r>
  </si>
  <si>
    <r>
      <t>q</t>
    </r>
    <r>
      <rPr>
        <b/>
        <i/>
        <vertAlign val="subscript"/>
        <sz val="11"/>
        <rFont val="Times New Roman"/>
        <family val="1"/>
      </rPr>
      <t>96</t>
    </r>
    <r>
      <rPr>
        <sz val="11"/>
        <color indexed="8"/>
        <rFont val="Tahoma"/>
        <family val="2"/>
      </rPr>
      <t/>
    </r>
  </si>
  <si>
    <r>
      <t>q</t>
    </r>
    <r>
      <rPr>
        <b/>
        <i/>
        <vertAlign val="subscript"/>
        <sz val="11"/>
        <rFont val="Times New Roman"/>
        <family val="1"/>
      </rPr>
      <t>97</t>
    </r>
    <r>
      <rPr>
        <sz val="11"/>
        <color indexed="8"/>
        <rFont val="Tahoma"/>
        <family val="2"/>
      </rPr>
      <t/>
    </r>
  </si>
  <si>
    <r>
      <t>q</t>
    </r>
    <r>
      <rPr>
        <b/>
        <i/>
        <vertAlign val="subscript"/>
        <sz val="11"/>
        <rFont val="Times New Roman"/>
        <family val="1"/>
      </rPr>
      <t>98</t>
    </r>
    <r>
      <rPr>
        <sz val="11"/>
        <color indexed="8"/>
        <rFont val="Tahoma"/>
        <family val="2"/>
      </rPr>
      <t/>
    </r>
  </si>
  <si>
    <r>
      <t>q</t>
    </r>
    <r>
      <rPr>
        <b/>
        <i/>
        <vertAlign val="subscript"/>
        <sz val="11"/>
        <rFont val="Times New Roman"/>
        <family val="1"/>
      </rPr>
      <t>99</t>
    </r>
    <r>
      <rPr>
        <sz val="11"/>
        <color indexed="8"/>
        <rFont val="Tahoma"/>
        <family val="2"/>
      </rPr>
      <t/>
    </r>
  </si>
  <si>
    <r>
      <t>q</t>
    </r>
    <r>
      <rPr>
        <b/>
        <i/>
        <vertAlign val="subscript"/>
        <sz val="11"/>
        <rFont val="Times New Roman"/>
        <family val="1"/>
      </rPr>
      <t>100</t>
    </r>
    <r>
      <rPr>
        <sz val="11"/>
        <color indexed="8"/>
        <rFont val="Tahoma"/>
        <family val="2"/>
      </rPr>
      <t/>
    </r>
  </si>
  <si>
    <r>
      <t>q</t>
    </r>
    <r>
      <rPr>
        <b/>
        <i/>
        <vertAlign val="subscript"/>
        <sz val="11"/>
        <rFont val="Times New Roman"/>
        <family val="1"/>
      </rPr>
      <t>101</t>
    </r>
    <r>
      <rPr>
        <sz val="11"/>
        <color indexed="8"/>
        <rFont val="Tahoma"/>
        <family val="2"/>
      </rPr>
      <t/>
    </r>
  </si>
  <si>
    <r>
      <t>q</t>
    </r>
    <r>
      <rPr>
        <b/>
        <i/>
        <vertAlign val="subscript"/>
        <sz val="11"/>
        <rFont val="Times New Roman"/>
        <family val="1"/>
      </rPr>
      <t>102</t>
    </r>
    <r>
      <rPr>
        <sz val="11"/>
        <color indexed="8"/>
        <rFont val="Tahoma"/>
        <family val="2"/>
      </rPr>
      <t/>
    </r>
  </si>
  <si>
    <r>
      <t>q</t>
    </r>
    <r>
      <rPr>
        <b/>
        <i/>
        <vertAlign val="subscript"/>
        <sz val="11"/>
        <rFont val="Times New Roman"/>
        <family val="1"/>
      </rPr>
      <t>103</t>
    </r>
    <r>
      <rPr>
        <sz val="11"/>
        <color indexed="8"/>
        <rFont val="Tahoma"/>
        <family val="2"/>
      </rPr>
      <t/>
    </r>
  </si>
  <si>
    <r>
      <t>q</t>
    </r>
    <r>
      <rPr>
        <b/>
        <i/>
        <vertAlign val="subscript"/>
        <sz val="11"/>
        <rFont val="Times New Roman"/>
        <family val="1"/>
      </rPr>
      <t>104</t>
    </r>
    <r>
      <rPr>
        <sz val="11"/>
        <color indexed="8"/>
        <rFont val="Tahoma"/>
        <family val="2"/>
      </rPr>
      <t/>
    </r>
  </si>
  <si>
    <r>
      <t>q</t>
    </r>
    <r>
      <rPr>
        <b/>
        <i/>
        <vertAlign val="subscript"/>
        <sz val="11"/>
        <rFont val="Times New Roman"/>
        <family val="1"/>
      </rPr>
      <t>105</t>
    </r>
    <r>
      <rPr>
        <sz val="11"/>
        <color indexed="8"/>
        <rFont val="Tahoma"/>
        <family val="2"/>
      </rPr>
      <t/>
    </r>
  </si>
  <si>
    <r>
      <t>q</t>
    </r>
    <r>
      <rPr>
        <b/>
        <i/>
        <vertAlign val="subscript"/>
        <sz val="11"/>
        <rFont val="Times New Roman"/>
        <family val="1"/>
      </rPr>
      <t>106</t>
    </r>
  </si>
  <si>
    <r>
      <t>q</t>
    </r>
    <r>
      <rPr>
        <b/>
        <i/>
        <vertAlign val="subscript"/>
        <sz val="11"/>
        <rFont val="Times New Roman"/>
        <family val="1"/>
      </rPr>
      <t>107</t>
    </r>
  </si>
  <si>
    <r>
      <t>q</t>
    </r>
    <r>
      <rPr>
        <b/>
        <i/>
        <vertAlign val="subscript"/>
        <sz val="11"/>
        <rFont val="Times New Roman"/>
        <family val="1"/>
      </rPr>
      <t>108</t>
    </r>
  </si>
  <si>
    <r>
      <t>q</t>
    </r>
    <r>
      <rPr>
        <b/>
        <i/>
        <vertAlign val="subscript"/>
        <sz val="11"/>
        <rFont val="Times New Roman"/>
        <family val="1"/>
      </rPr>
      <t>109</t>
    </r>
  </si>
  <si>
    <r>
      <t>q</t>
    </r>
    <r>
      <rPr>
        <b/>
        <i/>
        <vertAlign val="subscript"/>
        <sz val="11"/>
        <rFont val="Times New Roman"/>
        <family val="1"/>
      </rPr>
      <t>110</t>
    </r>
  </si>
  <si>
    <r>
      <t>q</t>
    </r>
    <r>
      <rPr>
        <b/>
        <i/>
        <vertAlign val="subscript"/>
        <sz val="11"/>
        <rFont val="Times New Roman"/>
        <family val="1"/>
      </rPr>
      <t>111</t>
    </r>
  </si>
  <si>
    <r>
      <t>q</t>
    </r>
    <r>
      <rPr>
        <b/>
        <i/>
        <vertAlign val="subscript"/>
        <sz val="11"/>
        <rFont val="Times New Roman"/>
        <family val="1"/>
      </rPr>
      <t>112</t>
    </r>
  </si>
  <si>
    <r>
      <t>q</t>
    </r>
    <r>
      <rPr>
        <b/>
        <i/>
        <vertAlign val="subscript"/>
        <sz val="11"/>
        <rFont val="Times New Roman"/>
        <family val="1"/>
      </rPr>
      <t>113</t>
    </r>
  </si>
  <si>
    <r>
      <t>q</t>
    </r>
    <r>
      <rPr>
        <b/>
        <i/>
        <vertAlign val="subscript"/>
        <sz val="11"/>
        <rFont val="Times New Roman"/>
        <family val="1"/>
      </rPr>
      <t>114</t>
    </r>
  </si>
  <si>
    <r>
      <t>q</t>
    </r>
    <r>
      <rPr>
        <b/>
        <i/>
        <vertAlign val="subscript"/>
        <sz val="11"/>
        <rFont val="Times New Roman"/>
        <family val="1"/>
      </rPr>
      <t>115</t>
    </r>
  </si>
  <si>
    <r>
      <t>q</t>
    </r>
    <r>
      <rPr>
        <b/>
        <i/>
        <vertAlign val="subscript"/>
        <sz val="11"/>
        <rFont val="Times New Roman"/>
        <family val="1"/>
      </rPr>
      <t>116</t>
    </r>
  </si>
  <si>
    <r>
      <t>q</t>
    </r>
    <r>
      <rPr>
        <b/>
        <i/>
        <vertAlign val="subscript"/>
        <sz val="11"/>
        <rFont val="Times New Roman"/>
        <family val="1"/>
      </rPr>
      <t>117</t>
    </r>
  </si>
  <si>
    <r>
      <t>q</t>
    </r>
    <r>
      <rPr>
        <b/>
        <i/>
        <vertAlign val="subscript"/>
        <sz val="11"/>
        <rFont val="Times New Roman"/>
        <family val="1"/>
      </rPr>
      <t>118</t>
    </r>
  </si>
  <si>
    <r>
      <t>q</t>
    </r>
    <r>
      <rPr>
        <b/>
        <i/>
        <vertAlign val="subscript"/>
        <sz val="11"/>
        <rFont val="Times New Roman"/>
        <family val="1"/>
      </rPr>
      <t>119</t>
    </r>
  </si>
  <si>
    <r>
      <t>q</t>
    </r>
    <r>
      <rPr>
        <b/>
        <i/>
        <vertAlign val="subscript"/>
        <sz val="11"/>
        <rFont val="Times New Roman"/>
        <family val="1"/>
      </rPr>
      <t>120</t>
    </r>
  </si>
  <si>
    <r>
      <t>q</t>
    </r>
    <r>
      <rPr>
        <b/>
        <i/>
        <vertAlign val="subscript"/>
        <sz val="11"/>
        <rFont val="Times New Roman"/>
        <family val="1"/>
      </rPr>
      <t>121</t>
    </r>
  </si>
  <si>
    <r>
      <t>q</t>
    </r>
    <r>
      <rPr>
        <b/>
        <i/>
        <vertAlign val="subscript"/>
        <sz val="11"/>
        <rFont val="Times New Roman"/>
        <family val="1"/>
      </rPr>
      <t>122</t>
    </r>
  </si>
  <si>
    <r>
      <t>q</t>
    </r>
    <r>
      <rPr>
        <b/>
        <i/>
        <vertAlign val="subscript"/>
        <sz val="11"/>
        <rFont val="Times New Roman"/>
        <family val="1"/>
      </rPr>
      <t>123</t>
    </r>
  </si>
  <si>
    <r>
      <t>q</t>
    </r>
    <r>
      <rPr>
        <b/>
        <i/>
        <vertAlign val="subscript"/>
        <sz val="11"/>
        <rFont val="Times New Roman"/>
        <family val="1"/>
      </rPr>
      <t>124</t>
    </r>
  </si>
  <si>
    <r>
      <t>q</t>
    </r>
    <r>
      <rPr>
        <b/>
        <i/>
        <vertAlign val="subscript"/>
        <sz val="11"/>
        <rFont val="Times New Roman"/>
        <family val="1"/>
      </rPr>
      <t>125</t>
    </r>
  </si>
  <si>
    <r>
      <t>q</t>
    </r>
    <r>
      <rPr>
        <b/>
        <i/>
        <vertAlign val="subscript"/>
        <sz val="11"/>
        <rFont val="Times New Roman"/>
        <family val="1"/>
      </rPr>
      <t>126</t>
    </r>
  </si>
  <si>
    <r>
      <t>q</t>
    </r>
    <r>
      <rPr>
        <b/>
        <i/>
        <vertAlign val="subscript"/>
        <sz val="11"/>
        <rFont val="Times New Roman"/>
        <family val="1"/>
      </rPr>
      <t>127</t>
    </r>
  </si>
  <si>
    <r>
      <t>q</t>
    </r>
    <r>
      <rPr>
        <b/>
        <i/>
        <vertAlign val="subscript"/>
        <sz val="11"/>
        <rFont val="Times New Roman"/>
        <family val="1"/>
      </rPr>
      <t>128</t>
    </r>
  </si>
  <si>
    <r>
      <t>q</t>
    </r>
    <r>
      <rPr>
        <b/>
        <i/>
        <vertAlign val="subscript"/>
        <sz val="11"/>
        <rFont val="Times New Roman"/>
        <family val="1"/>
      </rPr>
      <t>129</t>
    </r>
  </si>
  <si>
    <r>
      <t>q</t>
    </r>
    <r>
      <rPr>
        <b/>
        <i/>
        <vertAlign val="subscript"/>
        <sz val="11"/>
        <rFont val="Times New Roman"/>
        <family val="1"/>
      </rPr>
      <t>130</t>
    </r>
  </si>
  <si>
    <r>
      <t>q</t>
    </r>
    <r>
      <rPr>
        <b/>
        <i/>
        <vertAlign val="subscript"/>
        <sz val="11"/>
        <rFont val="Times New Roman"/>
        <family val="1"/>
      </rPr>
      <t>131</t>
    </r>
  </si>
  <si>
    <r>
      <t>q</t>
    </r>
    <r>
      <rPr>
        <b/>
        <i/>
        <vertAlign val="subscript"/>
        <sz val="11"/>
        <rFont val="Times New Roman"/>
        <family val="1"/>
      </rPr>
      <t>132</t>
    </r>
  </si>
  <si>
    <r>
      <t>q</t>
    </r>
    <r>
      <rPr>
        <b/>
        <i/>
        <vertAlign val="subscript"/>
        <sz val="11"/>
        <rFont val="Times New Roman"/>
        <family val="1"/>
      </rPr>
      <t>133</t>
    </r>
  </si>
  <si>
    <r>
      <t>q</t>
    </r>
    <r>
      <rPr>
        <b/>
        <i/>
        <vertAlign val="subscript"/>
        <sz val="11"/>
        <rFont val="Times New Roman"/>
        <family val="1"/>
      </rPr>
      <t>134</t>
    </r>
  </si>
  <si>
    <r>
      <t>q</t>
    </r>
    <r>
      <rPr>
        <b/>
        <i/>
        <vertAlign val="subscript"/>
        <sz val="11"/>
        <rFont val="Times New Roman"/>
        <family val="1"/>
      </rPr>
      <t>135</t>
    </r>
  </si>
  <si>
    <r>
      <t>q</t>
    </r>
    <r>
      <rPr>
        <b/>
        <i/>
        <vertAlign val="subscript"/>
        <sz val="11"/>
        <rFont val="Times New Roman"/>
        <family val="1"/>
      </rPr>
      <t>136</t>
    </r>
  </si>
  <si>
    <r>
      <t>q</t>
    </r>
    <r>
      <rPr>
        <b/>
        <i/>
        <vertAlign val="subscript"/>
        <sz val="11"/>
        <rFont val="Times New Roman"/>
        <family val="1"/>
      </rPr>
      <t>137</t>
    </r>
  </si>
  <si>
    <r>
      <t>q</t>
    </r>
    <r>
      <rPr>
        <b/>
        <i/>
        <vertAlign val="subscript"/>
        <sz val="11"/>
        <rFont val="Times New Roman"/>
        <family val="1"/>
      </rPr>
      <t>138</t>
    </r>
  </si>
  <si>
    <r>
      <t>q</t>
    </r>
    <r>
      <rPr>
        <b/>
        <i/>
        <vertAlign val="subscript"/>
        <sz val="11"/>
        <rFont val="Times New Roman"/>
        <family val="1"/>
      </rPr>
      <t>139</t>
    </r>
  </si>
  <si>
    <r>
      <t>q</t>
    </r>
    <r>
      <rPr>
        <b/>
        <i/>
        <vertAlign val="subscript"/>
        <sz val="11"/>
        <rFont val="Times New Roman"/>
        <family val="1"/>
      </rPr>
      <t>140</t>
    </r>
    <r>
      <rPr>
        <sz val="11"/>
        <color indexed="8"/>
        <rFont val="Tahoma"/>
        <family val="2"/>
      </rPr>
      <t/>
    </r>
  </si>
  <si>
    <r>
      <t>q</t>
    </r>
    <r>
      <rPr>
        <b/>
        <i/>
        <vertAlign val="subscript"/>
        <sz val="11"/>
        <rFont val="Times New Roman"/>
        <family val="1"/>
      </rPr>
      <t>141</t>
    </r>
  </si>
  <si>
    <r>
      <t>q</t>
    </r>
    <r>
      <rPr>
        <b/>
        <i/>
        <vertAlign val="subscript"/>
        <sz val="11"/>
        <rFont val="Times New Roman"/>
        <family val="1"/>
      </rPr>
      <t>142</t>
    </r>
  </si>
  <si>
    <r>
      <t>q</t>
    </r>
    <r>
      <rPr>
        <b/>
        <i/>
        <vertAlign val="subscript"/>
        <sz val="11"/>
        <rFont val="Times New Roman"/>
        <family val="1"/>
      </rPr>
      <t>143</t>
    </r>
  </si>
  <si>
    <r>
      <t>q</t>
    </r>
    <r>
      <rPr>
        <b/>
        <i/>
        <vertAlign val="subscript"/>
        <sz val="11"/>
        <rFont val="Times New Roman"/>
        <family val="1"/>
      </rPr>
      <t>144</t>
    </r>
  </si>
  <si>
    <r>
      <t>q</t>
    </r>
    <r>
      <rPr>
        <b/>
        <i/>
        <vertAlign val="subscript"/>
        <sz val="11"/>
        <rFont val="Times New Roman"/>
        <family val="1"/>
      </rPr>
      <t>145</t>
    </r>
  </si>
  <si>
    <r>
      <t>q</t>
    </r>
    <r>
      <rPr>
        <b/>
        <i/>
        <vertAlign val="subscript"/>
        <sz val="11"/>
        <rFont val="Times New Roman"/>
        <family val="1"/>
      </rPr>
      <t>146</t>
    </r>
  </si>
  <si>
    <r>
      <t>q</t>
    </r>
    <r>
      <rPr>
        <b/>
        <i/>
        <vertAlign val="subscript"/>
        <sz val="11"/>
        <rFont val="Times New Roman"/>
        <family val="1"/>
      </rPr>
      <t>147</t>
    </r>
  </si>
  <si>
    <r>
      <t>q</t>
    </r>
    <r>
      <rPr>
        <b/>
        <i/>
        <vertAlign val="subscript"/>
        <sz val="11"/>
        <rFont val="Times New Roman"/>
        <family val="1"/>
      </rPr>
      <t>148</t>
    </r>
  </si>
  <si>
    <r>
      <t>q</t>
    </r>
    <r>
      <rPr>
        <b/>
        <i/>
        <vertAlign val="subscript"/>
        <sz val="11"/>
        <rFont val="Times New Roman"/>
        <family val="1"/>
      </rPr>
      <t>149</t>
    </r>
  </si>
  <si>
    <r>
      <t>q</t>
    </r>
    <r>
      <rPr>
        <b/>
        <i/>
        <vertAlign val="subscript"/>
        <sz val="11"/>
        <rFont val="Times New Roman"/>
        <family val="1"/>
      </rPr>
      <t>150</t>
    </r>
  </si>
  <si>
    <r>
      <t>q</t>
    </r>
    <r>
      <rPr>
        <b/>
        <i/>
        <vertAlign val="subscript"/>
        <sz val="11"/>
        <rFont val="Times New Roman"/>
        <family val="1"/>
      </rPr>
      <t>151</t>
    </r>
  </si>
  <si>
    <r>
      <t>q</t>
    </r>
    <r>
      <rPr>
        <b/>
        <i/>
        <vertAlign val="subscript"/>
        <sz val="11"/>
        <rFont val="Times New Roman"/>
        <family val="1"/>
      </rPr>
      <t>152</t>
    </r>
  </si>
  <si>
    <r>
      <t>q</t>
    </r>
    <r>
      <rPr>
        <b/>
        <i/>
        <vertAlign val="subscript"/>
        <sz val="11"/>
        <rFont val="Times New Roman"/>
        <family val="1"/>
      </rPr>
      <t>153</t>
    </r>
  </si>
  <si>
    <r>
      <t>q</t>
    </r>
    <r>
      <rPr>
        <b/>
        <i/>
        <vertAlign val="subscript"/>
        <sz val="11"/>
        <rFont val="Times New Roman"/>
        <family val="1"/>
      </rPr>
      <t>154</t>
    </r>
  </si>
  <si>
    <r>
      <t>q</t>
    </r>
    <r>
      <rPr>
        <b/>
        <i/>
        <vertAlign val="subscript"/>
        <sz val="11"/>
        <rFont val="Times New Roman"/>
        <family val="1"/>
      </rPr>
      <t>155</t>
    </r>
  </si>
  <si>
    <r>
      <t>q</t>
    </r>
    <r>
      <rPr>
        <b/>
        <i/>
        <vertAlign val="subscript"/>
        <sz val="11"/>
        <rFont val="Times New Roman"/>
        <family val="1"/>
      </rPr>
      <t>156</t>
    </r>
  </si>
  <si>
    <r>
      <t>q</t>
    </r>
    <r>
      <rPr>
        <b/>
        <i/>
        <vertAlign val="subscript"/>
        <sz val="11"/>
        <rFont val="Times New Roman"/>
        <family val="1"/>
      </rPr>
      <t>157</t>
    </r>
  </si>
  <si>
    <r>
      <t>q</t>
    </r>
    <r>
      <rPr>
        <b/>
        <i/>
        <vertAlign val="subscript"/>
        <sz val="11"/>
        <rFont val="Times New Roman"/>
        <family val="1"/>
      </rPr>
      <t>158</t>
    </r>
  </si>
  <si>
    <r>
      <t>q</t>
    </r>
    <r>
      <rPr>
        <b/>
        <i/>
        <vertAlign val="subscript"/>
        <sz val="11"/>
        <rFont val="Times New Roman"/>
        <family val="1"/>
      </rPr>
      <t>159</t>
    </r>
  </si>
  <si>
    <r>
      <t>q</t>
    </r>
    <r>
      <rPr>
        <b/>
        <i/>
        <vertAlign val="subscript"/>
        <sz val="11"/>
        <rFont val="Times New Roman"/>
        <family val="1"/>
      </rPr>
      <t>160</t>
    </r>
  </si>
  <si>
    <r>
      <t>q</t>
    </r>
    <r>
      <rPr>
        <b/>
        <i/>
        <vertAlign val="subscript"/>
        <sz val="11"/>
        <rFont val="Times New Roman"/>
        <family val="1"/>
      </rPr>
      <t>161</t>
    </r>
  </si>
  <si>
    <r>
      <t>q</t>
    </r>
    <r>
      <rPr>
        <b/>
        <i/>
        <vertAlign val="subscript"/>
        <sz val="11"/>
        <rFont val="Times New Roman"/>
        <family val="1"/>
      </rPr>
      <t>162</t>
    </r>
  </si>
  <si>
    <r>
      <t>q</t>
    </r>
    <r>
      <rPr>
        <b/>
        <i/>
        <vertAlign val="subscript"/>
        <sz val="11"/>
        <rFont val="Times New Roman"/>
        <family val="1"/>
      </rPr>
      <t>163</t>
    </r>
  </si>
  <si>
    <r>
      <t>q</t>
    </r>
    <r>
      <rPr>
        <b/>
        <i/>
        <vertAlign val="subscript"/>
        <sz val="11"/>
        <rFont val="Times New Roman"/>
        <family val="1"/>
      </rPr>
      <t>164</t>
    </r>
  </si>
  <si>
    <r>
      <t>q</t>
    </r>
    <r>
      <rPr>
        <b/>
        <i/>
        <vertAlign val="subscript"/>
        <sz val="11"/>
        <rFont val="Times New Roman"/>
        <family val="1"/>
      </rPr>
      <t>165</t>
    </r>
  </si>
  <si>
    <r>
      <t>q</t>
    </r>
    <r>
      <rPr>
        <b/>
        <i/>
        <vertAlign val="subscript"/>
        <sz val="11"/>
        <rFont val="Times New Roman"/>
        <family val="1"/>
      </rPr>
      <t>166</t>
    </r>
  </si>
  <si>
    <r>
      <t>q</t>
    </r>
    <r>
      <rPr>
        <b/>
        <i/>
        <vertAlign val="subscript"/>
        <sz val="11"/>
        <rFont val="Times New Roman"/>
        <family val="1"/>
      </rPr>
      <t>167</t>
    </r>
  </si>
  <si>
    <r>
      <t>q</t>
    </r>
    <r>
      <rPr>
        <b/>
        <i/>
        <vertAlign val="subscript"/>
        <sz val="11"/>
        <rFont val="Times New Roman"/>
        <family val="1"/>
      </rPr>
      <t>168</t>
    </r>
  </si>
  <si>
    <r>
      <t>q</t>
    </r>
    <r>
      <rPr>
        <b/>
        <i/>
        <vertAlign val="subscript"/>
        <sz val="11"/>
        <rFont val="Times New Roman"/>
        <family val="1"/>
      </rPr>
      <t>169</t>
    </r>
  </si>
  <si>
    <r>
      <t>q</t>
    </r>
    <r>
      <rPr>
        <b/>
        <i/>
        <vertAlign val="subscript"/>
        <sz val="11"/>
        <rFont val="Times New Roman"/>
        <family val="1"/>
      </rPr>
      <t>170</t>
    </r>
  </si>
  <si>
    <r>
      <t>q</t>
    </r>
    <r>
      <rPr>
        <b/>
        <i/>
        <vertAlign val="subscript"/>
        <sz val="11"/>
        <rFont val="Times New Roman"/>
        <family val="1"/>
      </rPr>
      <t>171</t>
    </r>
  </si>
  <si>
    <r>
      <t>q</t>
    </r>
    <r>
      <rPr>
        <b/>
        <i/>
        <vertAlign val="subscript"/>
        <sz val="11"/>
        <rFont val="Times New Roman"/>
        <family val="1"/>
      </rPr>
      <t>172</t>
    </r>
  </si>
  <si>
    <r>
      <t>q</t>
    </r>
    <r>
      <rPr>
        <b/>
        <i/>
        <vertAlign val="subscript"/>
        <sz val="11"/>
        <rFont val="Times New Roman"/>
        <family val="1"/>
      </rPr>
      <t>173</t>
    </r>
  </si>
  <si>
    <r>
      <t>q</t>
    </r>
    <r>
      <rPr>
        <b/>
        <i/>
        <vertAlign val="subscript"/>
        <sz val="11"/>
        <rFont val="Times New Roman"/>
        <family val="1"/>
      </rPr>
      <t>174</t>
    </r>
  </si>
  <si>
    <r>
      <t>q</t>
    </r>
    <r>
      <rPr>
        <b/>
        <i/>
        <vertAlign val="subscript"/>
        <sz val="11"/>
        <rFont val="Times New Roman"/>
        <family val="1"/>
      </rPr>
      <t>175</t>
    </r>
  </si>
  <si>
    <r>
      <t>q</t>
    </r>
    <r>
      <rPr>
        <b/>
        <i/>
        <vertAlign val="subscript"/>
        <sz val="11"/>
        <rFont val="Times New Roman"/>
        <family val="1"/>
      </rPr>
      <t>176</t>
    </r>
  </si>
  <si>
    <r>
      <t>q</t>
    </r>
    <r>
      <rPr>
        <b/>
        <i/>
        <vertAlign val="subscript"/>
        <sz val="11"/>
        <rFont val="Times New Roman"/>
        <family val="1"/>
      </rPr>
      <t>177</t>
    </r>
  </si>
  <si>
    <r>
      <t>q</t>
    </r>
    <r>
      <rPr>
        <b/>
        <i/>
        <vertAlign val="subscript"/>
        <sz val="11"/>
        <rFont val="Times New Roman"/>
        <family val="1"/>
      </rPr>
      <t>178</t>
    </r>
    <r>
      <rPr>
        <sz val="11"/>
        <color indexed="8"/>
        <rFont val="Tahoma"/>
        <family val="2"/>
      </rPr>
      <t/>
    </r>
  </si>
  <si>
    <r>
      <t>q</t>
    </r>
    <r>
      <rPr>
        <b/>
        <i/>
        <vertAlign val="subscript"/>
        <sz val="11"/>
        <rFont val="Times New Roman"/>
        <family val="1"/>
      </rPr>
      <t>179</t>
    </r>
  </si>
  <si>
    <r>
      <t>q</t>
    </r>
    <r>
      <rPr>
        <b/>
        <i/>
        <vertAlign val="subscript"/>
        <sz val="11"/>
        <rFont val="Times New Roman"/>
        <family val="1"/>
      </rPr>
      <t>180</t>
    </r>
    <r>
      <rPr>
        <sz val="11"/>
        <color indexed="8"/>
        <rFont val="Tahoma"/>
        <family val="2"/>
      </rPr>
      <t/>
    </r>
  </si>
  <si>
    <r>
      <t>q</t>
    </r>
    <r>
      <rPr>
        <b/>
        <i/>
        <vertAlign val="subscript"/>
        <sz val="11"/>
        <rFont val="Times New Roman"/>
        <family val="1"/>
      </rPr>
      <t>181</t>
    </r>
  </si>
  <si>
    <r>
      <t>q</t>
    </r>
    <r>
      <rPr>
        <b/>
        <i/>
        <vertAlign val="subscript"/>
        <sz val="11"/>
        <rFont val="Times New Roman"/>
        <family val="1"/>
      </rPr>
      <t>182</t>
    </r>
    <r>
      <rPr>
        <sz val="11"/>
        <color indexed="8"/>
        <rFont val="Tahoma"/>
        <family val="2"/>
      </rPr>
      <t/>
    </r>
  </si>
  <si>
    <r>
      <t>q</t>
    </r>
    <r>
      <rPr>
        <b/>
        <i/>
        <vertAlign val="subscript"/>
        <sz val="11"/>
        <rFont val="Times New Roman"/>
        <family val="1"/>
      </rPr>
      <t>183</t>
    </r>
  </si>
  <si>
    <r>
      <t>q</t>
    </r>
    <r>
      <rPr>
        <b/>
        <i/>
        <vertAlign val="subscript"/>
        <sz val="11"/>
        <rFont val="Times New Roman"/>
        <family val="1"/>
      </rPr>
      <t>184</t>
    </r>
    <r>
      <rPr>
        <sz val="11"/>
        <color indexed="8"/>
        <rFont val="Tahoma"/>
        <family val="2"/>
      </rPr>
      <t/>
    </r>
  </si>
  <si>
    <r>
      <t>q</t>
    </r>
    <r>
      <rPr>
        <b/>
        <i/>
        <vertAlign val="subscript"/>
        <sz val="11"/>
        <rFont val="Times New Roman"/>
        <family val="1"/>
      </rPr>
      <t>185</t>
    </r>
  </si>
  <si>
    <r>
      <t>q</t>
    </r>
    <r>
      <rPr>
        <b/>
        <i/>
        <vertAlign val="subscript"/>
        <sz val="11"/>
        <rFont val="Times New Roman"/>
        <family val="1"/>
      </rPr>
      <t>186</t>
    </r>
    <r>
      <rPr>
        <sz val="11"/>
        <color indexed="8"/>
        <rFont val="Tahoma"/>
        <family val="2"/>
      </rPr>
      <t/>
    </r>
  </si>
  <si>
    <r>
      <t>q</t>
    </r>
    <r>
      <rPr>
        <b/>
        <i/>
        <vertAlign val="subscript"/>
        <sz val="11"/>
        <rFont val="Times New Roman"/>
        <family val="1"/>
      </rPr>
      <t>187</t>
    </r>
  </si>
  <si>
    <r>
      <t>q</t>
    </r>
    <r>
      <rPr>
        <b/>
        <i/>
        <vertAlign val="subscript"/>
        <sz val="11"/>
        <rFont val="Times New Roman"/>
        <family val="1"/>
      </rPr>
      <t>188</t>
    </r>
    <r>
      <rPr>
        <sz val="11"/>
        <color indexed="8"/>
        <rFont val="Tahoma"/>
        <family val="2"/>
      </rPr>
      <t/>
    </r>
  </si>
  <si>
    <r>
      <t>q</t>
    </r>
    <r>
      <rPr>
        <b/>
        <i/>
        <vertAlign val="subscript"/>
        <sz val="11"/>
        <rFont val="Times New Roman"/>
        <family val="1"/>
      </rPr>
      <t>189</t>
    </r>
  </si>
  <si>
    <r>
      <t>q</t>
    </r>
    <r>
      <rPr>
        <b/>
        <i/>
        <vertAlign val="subscript"/>
        <sz val="11"/>
        <rFont val="Times New Roman"/>
        <family val="1"/>
      </rPr>
      <t>190</t>
    </r>
    <r>
      <rPr>
        <sz val="11"/>
        <color indexed="8"/>
        <rFont val="Tahoma"/>
        <family val="2"/>
      </rPr>
      <t/>
    </r>
  </si>
  <si>
    <r>
      <t>q</t>
    </r>
    <r>
      <rPr>
        <b/>
        <i/>
        <vertAlign val="subscript"/>
        <sz val="11"/>
        <rFont val="Times New Roman"/>
        <family val="1"/>
      </rPr>
      <t>191</t>
    </r>
  </si>
  <si>
    <r>
      <t>q</t>
    </r>
    <r>
      <rPr>
        <b/>
        <i/>
        <vertAlign val="subscript"/>
        <sz val="11"/>
        <rFont val="Times New Roman"/>
        <family val="1"/>
      </rPr>
      <t>192</t>
    </r>
    <r>
      <rPr>
        <sz val="11"/>
        <color indexed="8"/>
        <rFont val="Tahoma"/>
        <family val="2"/>
      </rPr>
      <t/>
    </r>
  </si>
  <si>
    <r>
      <t>q</t>
    </r>
    <r>
      <rPr>
        <b/>
        <i/>
        <vertAlign val="subscript"/>
        <sz val="11"/>
        <rFont val="Times New Roman"/>
        <family val="1"/>
      </rPr>
      <t>193</t>
    </r>
  </si>
  <si>
    <r>
      <t>q</t>
    </r>
    <r>
      <rPr>
        <b/>
        <i/>
        <vertAlign val="subscript"/>
        <sz val="11"/>
        <rFont val="Times New Roman"/>
        <family val="1"/>
      </rPr>
      <t>194</t>
    </r>
    <r>
      <rPr>
        <sz val="11"/>
        <color indexed="8"/>
        <rFont val="Tahoma"/>
        <family val="2"/>
      </rPr>
      <t/>
    </r>
  </si>
  <si>
    <r>
      <t>q</t>
    </r>
    <r>
      <rPr>
        <b/>
        <i/>
        <vertAlign val="subscript"/>
        <sz val="11"/>
        <rFont val="Times New Roman"/>
        <family val="1"/>
      </rPr>
      <t>195</t>
    </r>
  </si>
  <si>
    <r>
      <t>q</t>
    </r>
    <r>
      <rPr>
        <b/>
        <i/>
        <vertAlign val="subscript"/>
        <sz val="11"/>
        <rFont val="Times New Roman"/>
        <family val="1"/>
      </rPr>
      <t>196</t>
    </r>
    <r>
      <rPr>
        <sz val="11"/>
        <color indexed="8"/>
        <rFont val="Tahoma"/>
        <family val="2"/>
      </rPr>
      <t/>
    </r>
  </si>
  <si>
    <r>
      <t>q</t>
    </r>
    <r>
      <rPr>
        <b/>
        <i/>
        <vertAlign val="subscript"/>
        <sz val="11"/>
        <rFont val="Times New Roman"/>
        <family val="1"/>
      </rPr>
      <t>197</t>
    </r>
  </si>
  <si>
    <r>
      <t>q</t>
    </r>
    <r>
      <rPr>
        <b/>
        <i/>
        <vertAlign val="subscript"/>
        <sz val="11"/>
        <rFont val="Times New Roman"/>
        <family val="1"/>
      </rPr>
      <t>198</t>
    </r>
    <r>
      <rPr>
        <sz val="11"/>
        <color indexed="8"/>
        <rFont val="Tahoma"/>
        <family val="2"/>
      </rPr>
      <t/>
    </r>
  </si>
  <si>
    <r>
      <t>q</t>
    </r>
    <r>
      <rPr>
        <b/>
        <i/>
        <vertAlign val="subscript"/>
        <sz val="11"/>
        <rFont val="Times New Roman"/>
        <family val="1"/>
      </rPr>
      <t>199</t>
    </r>
  </si>
  <si>
    <r>
      <t>q</t>
    </r>
    <r>
      <rPr>
        <b/>
        <i/>
        <vertAlign val="subscript"/>
        <sz val="11"/>
        <rFont val="Times New Roman"/>
        <family val="1"/>
      </rPr>
      <t>200</t>
    </r>
  </si>
  <si>
    <r>
      <t>q</t>
    </r>
    <r>
      <rPr>
        <b/>
        <i/>
        <vertAlign val="subscript"/>
        <sz val="11"/>
        <rFont val="Times New Roman"/>
        <family val="1"/>
      </rPr>
      <t>201</t>
    </r>
  </si>
  <si>
    <r>
      <t>q</t>
    </r>
    <r>
      <rPr>
        <b/>
        <i/>
        <vertAlign val="subscript"/>
        <sz val="11"/>
        <rFont val="Times New Roman"/>
        <family val="1"/>
      </rPr>
      <t>202</t>
    </r>
  </si>
  <si>
    <r>
      <t>q</t>
    </r>
    <r>
      <rPr>
        <b/>
        <i/>
        <vertAlign val="subscript"/>
        <sz val="11"/>
        <rFont val="Times New Roman"/>
        <family val="1"/>
      </rPr>
      <t>203</t>
    </r>
  </si>
  <si>
    <r>
      <t>q</t>
    </r>
    <r>
      <rPr>
        <b/>
        <i/>
        <vertAlign val="subscript"/>
        <sz val="11"/>
        <rFont val="Times New Roman"/>
        <family val="1"/>
      </rPr>
      <t>204</t>
    </r>
  </si>
  <si>
    <r>
      <t>q</t>
    </r>
    <r>
      <rPr>
        <b/>
        <i/>
        <vertAlign val="subscript"/>
        <sz val="11"/>
        <rFont val="Times New Roman"/>
        <family val="1"/>
      </rPr>
      <t>205</t>
    </r>
  </si>
  <si>
    <r>
      <t>q</t>
    </r>
    <r>
      <rPr>
        <b/>
        <i/>
        <vertAlign val="subscript"/>
        <sz val="11"/>
        <rFont val="Times New Roman"/>
        <family val="1"/>
      </rPr>
      <t>206</t>
    </r>
  </si>
  <si>
    <r>
      <t>q</t>
    </r>
    <r>
      <rPr>
        <b/>
        <i/>
        <vertAlign val="subscript"/>
        <sz val="11"/>
        <rFont val="Times New Roman"/>
        <family val="1"/>
      </rPr>
      <t>207</t>
    </r>
  </si>
  <si>
    <r>
      <t>q</t>
    </r>
    <r>
      <rPr>
        <b/>
        <i/>
        <vertAlign val="subscript"/>
        <sz val="11"/>
        <rFont val="Times New Roman"/>
        <family val="1"/>
      </rPr>
      <t>208</t>
    </r>
  </si>
  <si>
    <r>
      <t>q</t>
    </r>
    <r>
      <rPr>
        <b/>
        <i/>
        <vertAlign val="subscript"/>
        <sz val="11"/>
        <rFont val="Times New Roman"/>
        <family val="1"/>
      </rPr>
      <t>209</t>
    </r>
  </si>
  <si>
    <r>
      <t>q</t>
    </r>
    <r>
      <rPr>
        <b/>
        <i/>
        <vertAlign val="subscript"/>
        <sz val="11"/>
        <rFont val="Times New Roman"/>
        <family val="1"/>
      </rPr>
      <t>210</t>
    </r>
  </si>
  <si>
    <r>
      <t>q</t>
    </r>
    <r>
      <rPr>
        <b/>
        <i/>
        <vertAlign val="subscript"/>
        <sz val="11"/>
        <rFont val="Times New Roman"/>
        <family val="1"/>
      </rPr>
      <t>211</t>
    </r>
  </si>
  <si>
    <r>
      <t>q</t>
    </r>
    <r>
      <rPr>
        <b/>
        <i/>
        <vertAlign val="subscript"/>
        <sz val="11"/>
        <rFont val="Times New Roman"/>
        <family val="1"/>
      </rPr>
      <t>212</t>
    </r>
  </si>
  <si>
    <r>
      <t>q</t>
    </r>
    <r>
      <rPr>
        <b/>
        <i/>
        <vertAlign val="subscript"/>
        <sz val="11"/>
        <rFont val="Times New Roman"/>
        <family val="1"/>
      </rPr>
      <t>213</t>
    </r>
    <r>
      <rPr>
        <sz val="11"/>
        <color indexed="8"/>
        <rFont val="Tahoma"/>
        <family val="2"/>
      </rPr>
      <t/>
    </r>
  </si>
  <si>
    <r>
      <t>q</t>
    </r>
    <r>
      <rPr>
        <b/>
        <i/>
        <vertAlign val="subscript"/>
        <sz val="11"/>
        <rFont val="Times New Roman"/>
        <family val="1"/>
      </rPr>
      <t>214</t>
    </r>
  </si>
  <si>
    <r>
      <t>q</t>
    </r>
    <r>
      <rPr>
        <b/>
        <i/>
        <vertAlign val="subscript"/>
        <sz val="11"/>
        <rFont val="Times New Roman"/>
        <family val="1"/>
      </rPr>
      <t>215</t>
    </r>
    <r>
      <rPr>
        <sz val="11"/>
        <color indexed="8"/>
        <rFont val="Tahoma"/>
        <family val="2"/>
      </rPr>
      <t/>
    </r>
  </si>
  <si>
    <r>
      <t>q</t>
    </r>
    <r>
      <rPr>
        <b/>
        <i/>
        <vertAlign val="subscript"/>
        <sz val="11"/>
        <rFont val="Times New Roman"/>
        <family val="1"/>
      </rPr>
      <t>216</t>
    </r>
  </si>
  <si>
    <r>
      <t>q</t>
    </r>
    <r>
      <rPr>
        <b/>
        <i/>
        <vertAlign val="subscript"/>
        <sz val="11"/>
        <rFont val="Times New Roman"/>
        <family val="1"/>
      </rPr>
      <t>217</t>
    </r>
    <r>
      <rPr>
        <sz val="11"/>
        <color indexed="8"/>
        <rFont val="Tahoma"/>
        <family val="2"/>
      </rPr>
      <t/>
    </r>
  </si>
  <si>
    <r>
      <t>q</t>
    </r>
    <r>
      <rPr>
        <b/>
        <i/>
        <vertAlign val="subscript"/>
        <sz val="11"/>
        <rFont val="Times New Roman"/>
        <family val="1"/>
      </rPr>
      <t>218</t>
    </r>
  </si>
  <si>
    <r>
      <t>q</t>
    </r>
    <r>
      <rPr>
        <b/>
        <i/>
        <vertAlign val="subscript"/>
        <sz val="11"/>
        <rFont val="Times New Roman"/>
        <family val="1"/>
      </rPr>
      <t>219</t>
    </r>
    <r>
      <rPr>
        <sz val="11"/>
        <color indexed="8"/>
        <rFont val="Tahoma"/>
        <family val="2"/>
      </rPr>
      <t/>
    </r>
  </si>
  <si>
    <r>
      <t>q</t>
    </r>
    <r>
      <rPr>
        <b/>
        <i/>
        <vertAlign val="subscript"/>
        <sz val="11"/>
        <rFont val="Times New Roman"/>
        <family val="1"/>
      </rPr>
      <t>220</t>
    </r>
  </si>
  <si>
    <r>
      <t>q</t>
    </r>
    <r>
      <rPr>
        <b/>
        <i/>
        <vertAlign val="subscript"/>
        <sz val="11"/>
        <rFont val="Times New Roman"/>
        <family val="1"/>
      </rPr>
      <t>221</t>
    </r>
    <r>
      <rPr>
        <sz val="11"/>
        <color indexed="8"/>
        <rFont val="Tahoma"/>
        <family val="2"/>
      </rPr>
      <t/>
    </r>
  </si>
  <si>
    <r>
      <t>q</t>
    </r>
    <r>
      <rPr>
        <b/>
        <i/>
        <vertAlign val="subscript"/>
        <sz val="11"/>
        <rFont val="Times New Roman"/>
        <family val="1"/>
      </rPr>
      <t>222</t>
    </r>
  </si>
  <si>
    <r>
      <t>q</t>
    </r>
    <r>
      <rPr>
        <b/>
        <i/>
        <vertAlign val="subscript"/>
        <sz val="11"/>
        <rFont val="Times New Roman"/>
        <family val="1"/>
      </rPr>
      <t>223</t>
    </r>
    <r>
      <rPr>
        <sz val="11"/>
        <color indexed="8"/>
        <rFont val="Tahoma"/>
        <family val="2"/>
      </rPr>
      <t/>
    </r>
  </si>
  <si>
    <r>
      <t>q</t>
    </r>
    <r>
      <rPr>
        <b/>
        <i/>
        <vertAlign val="subscript"/>
        <sz val="11"/>
        <rFont val="Times New Roman"/>
        <family val="1"/>
      </rPr>
      <t>224</t>
    </r>
  </si>
  <si>
    <r>
      <t>q</t>
    </r>
    <r>
      <rPr>
        <b/>
        <i/>
        <vertAlign val="subscript"/>
        <sz val="11"/>
        <rFont val="Times New Roman"/>
        <family val="1"/>
      </rPr>
      <t>225</t>
    </r>
    <r>
      <rPr>
        <sz val="11"/>
        <color indexed="8"/>
        <rFont val="Tahoma"/>
        <family val="2"/>
      </rPr>
      <t/>
    </r>
  </si>
  <si>
    <r>
      <t>q</t>
    </r>
    <r>
      <rPr>
        <b/>
        <i/>
        <vertAlign val="subscript"/>
        <sz val="11"/>
        <rFont val="Times New Roman"/>
        <family val="1"/>
      </rPr>
      <t>226</t>
    </r>
  </si>
  <si>
    <r>
      <t>q</t>
    </r>
    <r>
      <rPr>
        <b/>
        <i/>
        <vertAlign val="subscript"/>
        <sz val="11"/>
        <rFont val="Times New Roman"/>
        <family val="1"/>
      </rPr>
      <t>227</t>
    </r>
    <r>
      <rPr>
        <sz val="11"/>
        <color indexed="8"/>
        <rFont val="Tahoma"/>
        <family val="2"/>
      </rPr>
      <t/>
    </r>
  </si>
  <si>
    <r>
      <t>q</t>
    </r>
    <r>
      <rPr>
        <b/>
        <i/>
        <vertAlign val="subscript"/>
        <sz val="11"/>
        <rFont val="Times New Roman"/>
        <family val="1"/>
      </rPr>
      <t>228</t>
    </r>
  </si>
  <si>
    <r>
      <t>q</t>
    </r>
    <r>
      <rPr>
        <b/>
        <i/>
        <vertAlign val="subscript"/>
        <sz val="11"/>
        <rFont val="Times New Roman"/>
        <family val="1"/>
      </rPr>
      <t>229</t>
    </r>
    <r>
      <rPr>
        <sz val="11"/>
        <color indexed="8"/>
        <rFont val="Tahoma"/>
        <family val="2"/>
      </rPr>
      <t/>
    </r>
  </si>
  <si>
    <r>
      <t>q</t>
    </r>
    <r>
      <rPr>
        <b/>
        <i/>
        <vertAlign val="subscript"/>
        <sz val="11"/>
        <rFont val="Times New Roman"/>
        <family val="1"/>
      </rPr>
      <t>230</t>
    </r>
  </si>
  <si>
    <r>
      <t>q</t>
    </r>
    <r>
      <rPr>
        <b/>
        <i/>
        <vertAlign val="subscript"/>
        <sz val="11"/>
        <rFont val="Times New Roman"/>
        <family val="1"/>
      </rPr>
      <t>231</t>
    </r>
    <r>
      <rPr>
        <sz val="11"/>
        <color indexed="8"/>
        <rFont val="Tahoma"/>
        <family val="2"/>
      </rPr>
      <t/>
    </r>
  </si>
  <si>
    <r>
      <t>q</t>
    </r>
    <r>
      <rPr>
        <b/>
        <i/>
        <vertAlign val="subscript"/>
        <sz val="11"/>
        <rFont val="Times New Roman"/>
        <family val="1"/>
      </rPr>
      <t>232</t>
    </r>
  </si>
  <si>
    <r>
      <t>q</t>
    </r>
    <r>
      <rPr>
        <b/>
        <i/>
        <vertAlign val="subscript"/>
        <sz val="11"/>
        <rFont val="Times New Roman"/>
        <family val="1"/>
      </rPr>
      <t>233</t>
    </r>
    <r>
      <rPr>
        <sz val="11"/>
        <color indexed="8"/>
        <rFont val="Tahoma"/>
        <family val="2"/>
      </rPr>
      <t/>
    </r>
  </si>
  <si>
    <r>
      <t>q</t>
    </r>
    <r>
      <rPr>
        <b/>
        <i/>
        <vertAlign val="subscript"/>
        <sz val="11"/>
        <rFont val="Times New Roman"/>
        <family val="1"/>
      </rPr>
      <t>234</t>
    </r>
  </si>
  <si>
    <r>
      <t>q</t>
    </r>
    <r>
      <rPr>
        <b/>
        <i/>
        <vertAlign val="subscript"/>
        <sz val="11"/>
        <rFont val="Times New Roman"/>
        <family val="1"/>
      </rPr>
      <t>235</t>
    </r>
    <r>
      <rPr>
        <sz val="11"/>
        <color indexed="8"/>
        <rFont val="Tahoma"/>
        <family val="2"/>
      </rPr>
      <t/>
    </r>
  </si>
  <si>
    <r>
      <t>q</t>
    </r>
    <r>
      <rPr>
        <b/>
        <i/>
        <vertAlign val="subscript"/>
        <sz val="11"/>
        <rFont val="Times New Roman"/>
        <family val="1"/>
      </rPr>
      <t>236</t>
    </r>
  </si>
  <si>
    <r>
      <t>q</t>
    </r>
    <r>
      <rPr>
        <b/>
        <i/>
        <vertAlign val="subscript"/>
        <sz val="11"/>
        <rFont val="Times New Roman"/>
        <family val="1"/>
      </rPr>
      <t>237</t>
    </r>
    <r>
      <rPr>
        <sz val="11"/>
        <color indexed="8"/>
        <rFont val="Tahoma"/>
        <family val="2"/>
      </rPr>
      <t/>
    </r>
  </si>
  <si>
    <r>
      <t>q</t>
    </r>
    <r>
      <rPr>
        <b/>
        <i/>
        <vertAlign val="subscript"/>
        <sz val="11"/>
        <rFont val="Times New Roman"/>
        <family val="1"/>
      </rPr>
      <t>238</t>
    </r>
  </si>
  <si>
    <r>
      <t>q</t>
    </r>
    <r>
      <rPr>
        <b/>
        <i/>
        <vertAlign val="subscript"/>
        <sz val="11"/>
        <rFont val="Times New Roman"/>
        <family val="1"/>
      </rPr>
      <t>239</t>
    </r>
    <r>
      <rPr>
        <sz val="11"/>
        <color indexed="8"/>
        <rFont val="Tahoma"/>
        <family val="2"/>
      </rPr>
      <t/>
    </r>
  </si>
  <si>
    <r>
      <t>q</t>
    </r>
    <r>
      <rPr>
        <b/>
        <i/>
        <vertAlign val="subscript"/>
        <sz val="11"/>
        <rFont val="Times New Roman"/>
        <family val="1"/>
      </rPr>
      <t>240</t>
    </r>
  </si>
  <si>
    <r>
      <t>q</t>
    </r>
    <r>
      <rPr>
        <b/>
        <i/>
        <vertAlign val="subscript"/>
        <sz val="11"/>
        <rFont val="Times New Roman"/>
        <family val="1"/>
      </rPr>
      <t>241</t>
    </r>
    <r>
      <rPr>
        <sz val="11"/>
        <color indexed="8"/>
        <rFont val="Tahoma"/>
        <family val="2"/>
      </rPr>
      <t/>
    </r>
  </si>
  <si>
    <r>
      <t>q</t>
    </r>
    <r>
      <rPr>
        <b/>
        <i/>
        <vertAlign val="subscript"/>
        <sz val="11"/>
        <rFont val="Times New Roman"/>
        <family val="1"/>
      </rPr>
      <t>242</t>
    </r>
  </si>
  <si>
    <r>
      <t>q</t>
    </r>
    <r>
      <rPr>
        <b/>
        <i/>
        <vertAlign val="subscript"/>
        <sz val="11"/>
        <rFont val="Times New Roman"/>
        <family val="1"/>
      </rPr>
      <t>243</t>
    </r>
    <r>
      <rPr>
        <sz val="11"/>
        <color indexed="8"/>
        <rFont val="Tahoma"/>
        <family val="2"/>
      </rPr>
      <t/>
    </r>
  </si>
  <si>
    <r>
      <t>q</t>
    </r>
    <r>
      <rPr>
        <b/>
        <i/>
        <vertAlign val="subscript"/>
        <sz val="11"/>
        <rFont val="Times New Roman"/>
        <family val="1"/>
      </rPr>
      <t>244</t>
    </r>
  </si>
  <si>
    <r>
      <t>q</t>
    </r>
    <r>
      <rPr>
        <b/>
        <i/>
        <vertAlign val="subscript"/>
        <sz val="11"/>
        <rFont val="Times New Roman"/>
        <family val="1"/>
      </rPr>
      <t>245</t>
    </r>
    <r>
      <rPr>
        <sz val="11"/>
        <color indexed="8"/>
        <rFont val="Tahoma"/>
        <family val="2"/>
      </rPr>
      <t/>
    </r>
  </si>
  <si>
    <r>
      <t>q</t>
    </r>
    <r>
      <rPr>
        <b/>
        <i/>
        <vertAlign val="subscript"/>
        <sz val="11"/>
        <rFont val="Times New Roman"/>
        <family val="1"/>
      </rPr>
      <t>246</t>
    </r>
  </si>
  <si>
    <r>
      <t>q</t>
    </r>
    <r>
      <rPr>
        <b/>
        <i/>
        <vertAlign val="subscript"/>
        <sz val="11"/>
        <rFont val="Times New Roman"/>
        <family val="1"/>
      </rPr>
      <t>247</t>
    </r>
  </si>
  <si>
    <r>
      <t>q</t>
    </r>
    <r>
      <rPr>
        <b/>
        <i/>
        <vertAlign val="subscript"/>
        <sz val="11"/>
        <rFont val="Times New Roman"/>
        <family val="1"/>
      </rPr>
      <t>248</t>
    </r>
    <r>
      <rPr>
        <sz val="11"/>
        <color indexed="8"/>
        <rFont val="Tahoma"/>
        <family val="2"/>
      </rPr>
      <t/>
    </r>
  </si>
  <si>
    <r>
      <t>q</t>
    </r>
    <r>
      <rPr>
        <b/>
        <i/>
        <vertAlign val="subscript"/>
        <sz val="11"/>
        <rFont val="Times New Roman"/>
        <family val="1"/>
      </rPr>
      <t>249</t>
    </r>
  </si>
  <si>
    <r>
      <t>q</t>
    </r>
    <r>
      <rPr>
        <b/>
        <i/>
        <vertAlign val="subscript"/>
        <sz val="11"/>
        <rFont val="Times New Roman"/>
        <family val="1"/>
      </rPr>
      <t>250</t>
    </r>
    <r>
      <rPr>
        <sz val="11"/>
        <color indexed="8"/>
        <rFont val="Tahoma"/>
        <family val="2"/>
      </rPr>
      <t/>
    </r>
  </si>
  <si>
    <r>
      <t>q</t>
    </r>
    <r>
      <rPr>
        <b/>
        <i/>
        <vertAlign val="subscript"/>
        <sz val="11"/>
        <rFont val="Times New Roman"/>
        <family val="1"/>
      </rPr>
      <t>251</t>
    </r>
  </si>
  <si>
    <r>
      <t>q</t>
    </r>
    <r>
      <rPr>
        <b/>
        <i/>
        <vertAlign val="subscript"/>
        <sz val="11"/>
        <rFont val="Times New Roman"/>
        <family val="1"/>
      </rPr>
      <t>252</t>
    </r>
    <r>
      <rPr>
        <sz val="11"/>
        <color indexed="8"/>
        <rFont val="Tahoma"/>
        <family val="2"/>
      </rPr>
      <t/>
    </r>
  </si>
  <si>
    <r>
      <t>q</t>
    </r>
    <r>
      <rPr>
        <b/>
        <i/>
        <vertAlign val="subscript"/>
        <sz val="11"/>
        <rFont val="Times New Roman"/>
        <family val="1"/>
      </rPr>
      <t>253</t>
    </r>
  </si>
  <si>
    <r>
      <t>q</t>
    </r>
    <r>
      <rPr>
        <b/>
        <i/>
        <vertAlign val="subscript"/>
        <sz val="11"/>
        <rFont val="Times New Roman"/>
        <family val="1"/>
      </rPr>
      <t>254</t>
    </r>
    <r>
      <rPr>
        <sz val="11"/>
        <color indexed="8"/>
        <rFont val="Tahoma"/>
        <family val="2"/>
      </rPr>
      <t/>
    </r>
  </si>
  <si>
    <r>
      <t>q</t>
    </r>
    <r>
      <rPr>
        <b/>
        <i/>
        <vertAlign val="subscript"/>
        <sz val="11"/>
        <rFont val="Times New Roman"/>
        <family val="1"/>
      </rPr>
      <t>255</t>
    </r>
  </si>
  <si>
    <r>
      <t>q</t>
    </r>
    <r>
      <rPr>
        <b/>
        <i/>
        <vertAlign val="subscript"/>
        <sz val="11"/>
        <rFont val="Times New Roman"/>
        <family val="1"/>
      </rPr>
      <t>256</t>
    </r>
    <r>
      <rPr>
        <sz val="11"/>
        <color indexed="8"/>
        <rFont val="Tahoma"/>
        <family val="2"/>
      </rPr>
      <t/>
    </r>
  </si>
  <si>
    <r>
      <t>q</t>
    </r>
    <r>
      <rPr>
        <b/>
        <i/>
        <vertAlign val="subscript"/>
        <sz val="11"/>
        <rFont val="Times New Roman"/>
        <family val="1"/>
      </rPr>
      <t>257</t>
    </r>
  </si>
  <si>
    <r>
      <t>q</t>
    </r>
    <r>
      <rPr>
        <b/>
        <i/>
        <vertAlign val="subscript"/>
        <sz val="11"/>
        <rFont val="Times New Roman"/>
        <family val="1"/>
      </rPr>
      <t>258</t>
    </r>
    <r>
      <rPr>
        <sz val="11"/>
        <color indexed="8"/>
        <rFont val="Tahoma"/>
        <family val="2"/>
      </rPr>
      <t/>
    </r>
  </si>
  <si>
    <r>
      <t>q</t>
    </r>
    <r>
      <rPr>
        <b/>
        <i/>
        <vertAlign val="subscript"/>
        <sz val="11"/>
        <rFont val="Times New Roman"/>
        <family val="1"/>
      </rPr>
      <t>259</t>
    </r>
  </si>
  <si>
    <r>
      <t>q</t>
    </r>
    <r>
      <rPr>
        <b/>
        <i/>
        <vertAlign val="subscript"/>
        <sz val="11"/>
        <rFont val="Times New Roman"/>
        <family val="1"/>
      </rPr>
      <t>260</t>
    </r>
    <r>
      <rPr>
        <sz val="11"/>
        <color indexed="8"/>
        <rFont val="Tahoma"/>
        <family val="2"/>
      </rPr>
      <t/>
    </r>
  </si>
  <si>
    <r>
      <t>q</t>
    </r>
    <r>
      <rPr>
        <b/>
        <i/>
        <vertAlign val="subscript"/>
        <sz val="11"/>
        <rFont val="Times New Roman"/>
        <family val="1"/>
      </rPr>
      <t>261</t>
    </r>
  </si>
  <si>
    <r>
      <t>q</t>
    </r>
    <r>
      <rPr>
        <b/>
        <i/>
        <vertAlign val="subscript"/>
        <sz val="11"/>
        <rFont val="Times New Roman"/>
        <family val="1"/>
      </rPr>
      <t>262</t>
    </r>
    <r>
      <rPr>
        <sz val="11"/>
        <color indexed="8"/>
        <rFont val="Tahoma"/>
        <family val="2"/>
      </rPr>
      <t/>
    </r>
  </si>
  <si>
    <r>
      <t>q</t>
    </r>
    <r>
      <rPr>
        <b/>
        <i/>
        <vertAlign val="subscript"/>
        <sz val="11"/>
        <rFont val="Times New Roman"/>
        <family val="1"/>
      </rPr>
      <t>263</t>
    </r>
  </si>
  <si>
    <r>
      <t>q</t>
    </r>
    <r>
      <rPr>
        <b/>
        <i/>
        <vertAlign val="subscript"/>
        <sz val="11"/>
        <rFont val="Times New Roman"/>
        <family val="1"/>
      </rPr>
      <t>264</t>
    </r>
  </si>
  <si>
    <r>
      <t>q</t>
    </r>
    <r>
      <rPr>
        <b/>
        <i/>
        <vertAlign val="subscript"/>
        <sz val="11"/>
        <rFont val="Times New Roman"/>
        <family val="1"/>
      </rPr>
      <t>265</t>
    </r>
    <r>
      <rPr>
        <sz val="11"/>
        <color indexed="8"/>
        <rFont val="Tahoma"/>
        <family val="2"/>
      </rPr>
      <t/>
    </r>
  </si>
  <si>
    <r>
      <t>q</t>
    </r>
    <r>
      <rPr>
        <b/>
        <i/>
        <vertAlign val="subscript"/>
        <sz val="11"/>
        <rFont val="Times New Roman"/>
        <family val="1"/>
      </rPr>
      <t>266</t>
    </r>
  </si>
  <si>
    <r>
      <t>q</t>
    </r>
    <r>
      <rPr>
        <b/>
        <i/>
        <vertAlign val="subscript"/>
        <sz val="11"/>
        <rFont val="Times New Roman"/>
        <family val="1"/>
      </rPr>
      <t>267</t>
    </r>
    <r>
      <rPr>
        <sz val="11"/>
        <color indexed="8"/>
        <rFont val="Tahoma"/>
        <family val="2"/>
      </rPr>
      <t/>
    </r>
  </si>
  <si>
    <r>
      <t>q</t>
    </r>
    <r>
      <rPr>
        <b/>
        <i/>
        <vertAlign val="subscript"/>
        <sz val="11"/>
        <rFont val="Times New Roman"/>
        <family val="1"/>
      </rPr>
      <t>268</t>
    </r>
  </si>
  <si>
    <r>
      <t>q</t>
    </r>
    <r>
      <rPr>
        <b/>
        <i/>
        <vertAlign val="subscript"/>
        <sz val="11"/>
        <rFont val="Times New Roman"/>
        <family val="1"/>
      </rPr>
      <t>269</t>
    </r>
    <r>
      <rPr>
        <sz val="11"/>
        <color indexed="8"/>
        <rFont val="Tahoma"/>
        <family val="2"/>
      </rPr>
      <t/>
    </r>
  </si>
  <si>
    <r>
      <t>q</t>
    </r>
    <r>
      <rPr>
        <b/>
        <i/>
        <vertAlign val="subscript"/>
        <sz val="11"/>
        <rFont val="Times New Roman"/>
        <family val="1"/>
      </rPr>
      <t>270</t>
    </r>
  </si>
  <si>
    <r>
      <t>q</t>
    </r>
    <r>
      <rPr>
        <b/>
        <i/>
        <vertAlign val="subscript"/>
        <sz val="11"/>
        <rFont val="Times New Roman"/>
        <family val="1"/>
      </rPr>
      <t>271</t>
    </r>
    <r>
      <rPr>
        <sz val="11"/>
        <color indexed="8"/>
        <rFont val="Tahoma"/>
        <family val="2"/>
      </rPr>
      <t/>
    </r>
  </si>
  <si>
    <r>
      <t>q</t>
    </r>
    <r>
      <rPr>
        <b/>
        <i/>
        <vertAlign val="subscript"/>
        <sz val="11"/>
        <rFont val="Times New Roman"/>
        <family val="1"/>
      </rPr>
      <t>272</t>
    </r>
  </si>
  <si>
    <r>
      <t>q</t>
    </r>
    <r>
      <rPr>
        <b/>
        <i/>
        <vertAlign val="subscript"/>
        <sz val="11"/>
        <rFont val="Times New Roman"/>
        <family val="1"/>
      </rPr>
      <t>273</t>
    </r>
    <r>
      <rPr>
        <sz val="11"/>
        <color indexed="8"/>
        <rFont val="Tahoma"/>
        <family val="2"/>
      </rPr>
      <t/>
    </r>
  </si>
  <si>
    <r>
      <t>q</t>
    </r>
    <r>
      <rPr>
        <b/>
        <i/>
        <vertAlign val="subscript"/>
        <sz val="11"/>
        <rFont val="Times New Roman"/>
        <family val="1"/>
      </rPr>
      <t>274</t>
    </r>
  </si>
  <si>
    <r>
      <t>q</t>
    </r>
    <r>
      <rPr>
        <b/>
        <i/>
        <vertAlign val="subscript"/>
        <sz val="11"/>
        <rFont val="Times New Roman"/>
        <family val="1"/>
      </rPr>
      <t>275</t>
    </r>
    <r>
      <rPr>
        <sz val="11"/>
        <color indexed="8"/>
        <rFont val="Tahoma"/>
        <family val="2"/>
      </rPr>
      <t/>
    </r>
  </si>
  <si>
    <r>
      <t>q</t>
    </r>
    <r>
      <rPr>
        <b/>
        <i/>
        <vertAlign val="subscript"/>
        <sz val="11"/>
        <rFont val="Times New Roman"/>
        <family val="1"/>
      </rPr>
      <t>276</t>
    </r>
  </si>
  <si>
    <r>
      <t>q</t>
    </r>
    <r>
      <rPr>
        <b/>
        <i/>
        <vertAlign val="subscript"/>
        <sz val="11"/>
        <rFont val="Times New Roman"/>
        <family val="1"/>
      </rPr>
      <t>277</t>
    </r>
    <r>
      <rPr>
        <sz val="11"/>
        <color indexed="8"/>
        <rFont val="Tahoma"/>
        <family val="2"/>
      </rPr>
      <t/>
    </r>
  </si>
  <si>
    <r>
      <t>q</t>
    </r>
    <r>
      <rPr>
        <b/>
        <i/>
        <vertAlign val="subscript"/>
        <sz val="11"/>
        <rFont val="Times New Roman"/>
        <family val="1"/>
      </rPr>
      <t>278</t>
    </r>
  </si>
  <si>
    <r>
      <t>q</t>
    </r>
    <r>
      <rPr>
        <b/>
        <i/>
        <vertAlign val="subscript"/>
        <sz val="11"/>
        <rFont val="Times New Roman"/>
        <family val="1"/>
      </rPr>
      <t>279</t>
    </r>
    <r>
      <rPr>
        <sz val="11"/>
        <color indexed="8"/>
        <rFont val="Tahoma"/>
        <family val="2"/>
      </rPr>
      <t/>
    </r>
  </si>
  <si>
    <r>
      <t>q</t>
    </r>
    <r>
      <rPr>
        <b/>
        <i/>
        <vertAlign val="subscript"/>
        <sz val="11"/>
        <rFont val="Times New Roman"/>
        <family val="1"/>
      </rPr>
      <t>280</t>
    </r>
  </si>
  <si>
    <r>
      <t>q</t>
    </r>
    <r>
      <rPr>
        <b/>
        <i/>
        <vertAlign val="subscript"/>
        <sz val="11"/>
        <rFont val="Times New Roman"/>
        <family val="1"/>
      </rPr>
      <t>281</t>
    </r>
  </si>
  <si>
    <r>
      <t>q</t>
    </r>
    <r>
      <rPr>
        <b/>
        <i/>
        <vertAlign val="subscript"/>
        <sz val="11"/>
        <rFont val="Times New Roman"/>
        <family val="1"/>
      </rPr>
      <t>282</t>
    </r>
  </si>
  <si>
    <r>
      <t>q</t>
    </r>
    <r>
      <rPr>
        <b/>
        <i/>
        <vertAlign val="subscript"/>
        <sz val="11"/>
        <rFont val="Times New Roman"/>
        <family val="1"/>
      </rPr>
      <t>283</t>
    </r>
    <r>
      <rPr>
        <sz val="11"/>
        <color indexed="8"/>
        <rFont val="Tahoma"/>
        <family val="2"/>
      </rPr>
      <t/>
    </r>
  </si>
  <si>
    <r>
      <t>q</t>
    </r>
    <r>
      <rPr>
        <b/>
        <i/>
        <vertAlign val="subscript"/>
        <sz val="11"/>
        <rFont val="Times New Roman"/>
        <family val="1"/>
      </rPr>
      <t>284</t>
    </r>
  </si>
  <si>
    <r>
      <t>q</t>
    </r>
    <r>
      <rPr>
        <b/>
        <i/>
        <vertAlign val="subscript"/>
        <sz val="11"/>
        <rFont val="Times New Roman"/>
        <family val="1"/>
      </rPr>
      <t>285</t>
    </r>
    <r>
      <rPr>
        <sz val="11"/>
        <color indexed="8"/>
        <rFont val="Tahoma"/>
        <family val="2"/>
      </rPr>
      <t/>
    </r>
  </si>
  <si>
    <r>
      <t>q</t>
    </r>
    <r>
      <rPr>
        <b/>
        <i/>
        <vertAlign val="subscript"/>
        <sz val="11"/>
        <rFont val="Times New Roman"/>
        <family val="1"/>
      </rPr>
      <t>286</t>
    </r>
  </si>
  <si>
    <r>
      <t>q</t>
    </r>
    <r>
      <rPr>
        <b/>
        <i/>
        <vertAlign val="subscript"/>
        <sz val="11"/>
        <rFont val="Times New Roman"/>
        <family val="1"/>
      </rPr>
      <t>287</t>
    </r>
    <r>
      <rPr>
        <sz val="11"/>
        <color indexed="8"/>
        <rFont val="Tahoma"/>
        <family val="2"/>
      </rPr>
      <t/>
    </r>
  </si>
  <si>
    <r>
      <t>q</t>
    </r>
    <r>
      <rPr>
        <b/>
        <i/>
        <vertAlign val="subscript"/>
        <sz val="11"/>
        <rFont val="Times New Roman"/>
        <family val="1"/>
      </rPr>
      <t>288</t>
    </r>
  </si>
  <si>
    <r>
      <t>q</t>
    </r>
    <r>
      <rPr>
        <b/>
        <i/>
        <vertAlign val="subscript"/>
        <sz val="11"/>
        <rFont val="Times New Roman"/>
        <family val="1"/>
      </rPr>
      <t>289</t>
    </r>
    <r>
      <rPr>
        <sz val="11"/>
        <color indexed="8"/>
        <rFont val="Tahoma"/>
        <family val="2"/>
      </rPr>
      <t/>
    </r>
  </si>
  <si>
    <r>
      <t>q</t>
    </r>
    <r>
      <rPr>
        <b/>
        <i/>
        <vertAlign val="subscript"/>
        <sz val="11"/>
        <rFont val="Times New Roman"/>
        <family val="1"/>
      </rPr>
      <t>290</t>
    </r>
  </si>
  <si>
    <r>
      <t>q</t>
    </r>
    <r>
      <rPr>
        <b/>
        <i/>
        <vertAlign val="subscript"/>
        <sz val="11"/>
        <rFont val="Times New Roman"/>
        <family val="1"/>
      </rPr>
      <t>291</t>
    </r>
    <r>
      <rPr>
        <sz val="11"/>
        <color indexed="8"/>
        <rFont val="Tahoma"/>
        <family val="2"/>
      </rPr>
      <t/>
    </r>
  </si>
  <si>
    <r>
      <t>q</t>
    </r>
    <r>
      <rPr>
        <b/>
        <i/>
        <vertAlign val="subscript"/>
        <sz val="11"/>
        <rFont val="Times New Roman"/>
        <family val="1"/>
      </rPr>
      <t>292</t>
    </r>
  </si>
  <si>
    <r>
      <t>q</t>
    </r>
    <r>
      <rPr>
        <b/>
        <i/>
        <vertAlign val="subscript"/>
        <sz val="11"/>
        <rFont val="Times New Roman"/>
        <family val="1"/>
      </rPr>
      <t>293</t>
    </r>
    <r>
      <rPr>
        <sz val="11"/>
        <color indexed="8"/>
        <rFont val="Tahoma"/>
        <family val="2"/>
      </rPr>
      <t/>
    </r>
  </si>
  <si>
    <r>
      <t>q</t>
    </r>
    <r>
      <rPr>
        <b/>
        <i/>
        <vertAlign val="subscript"/>
        <sz val="11"/>
        <rFont val="Times New Roman"/>
        <family val="1"/>
      </rPr>
      <t>294</t>
    </r>
  </si>
  <si>
    <r>
      <t>q</t>
    </r>
    <r>
      <rPr>
        <b/>
        <i/>
        <vertAlign val="subscript"/>
        <sz val="11"/>
        <rFont val="Times New Roman"/>
        <family val="1"/>
      </rPr>
      <t>295</t>
    </r>
    <r>
      <rPr>
        <sz val="11"/>
        <color indexed="8"/>
        <rFont val="Tahoma"/>
        <family val="2"/>
      </rPr>
      <t/>
    </r>
  </si>
  <si>
    <r>
      <t>q</t>
    </r>
    <r>
      <rPr>
        <b/>
        <i/>
        <vertAlign val="subscript"/>
        <sz val="11"/>
        <rFont val="Times New Roman"/>
        <family val="1"/>
      </rPr>
      <t>296</t>
    </r>
  </si>
  <si>
    <r>
      <t>q</t>
    </r>
    <r>
      <rPr>
        <b/>
        <i/>
        <vertAlign val="subscript"/>
        <sz val="11"/>
        <rFont val="Times New Roman"/>
        <family val="1"/>
      </rPr>
      <t>297</t>
    </r>
    <r>
      <rPr>
        <sz val="11"/>
        <color indexed="8"/>
        <rFont val="Tahoma"/>
        <family val="2"/>
      </rPr>
      <t/>
    </r>
  </si>
  <si>
    <r>
      <t>q</t>
    </r>
    <r>
      <rPr>
        <b/>
        <i/>
        <vertAlign val="subscript"/>
        <sz val="11"/>
        <rFont val="Times New Roman"/>
        <family val="1"/>
      </rPr>
      <t>298</t>
    </r>
  </si>
  <si>
    <r>
      <t>q</t>
    </r>
    <r>
      <rPr>
        <b/>
        <i/>
        <vertAlign val="subscript"/>
        <sz val="11"/>
        <rFont val="Times New Roman"/>
        <family val="1"/>
      </rPr>
      <t>299</t>
    </r>
    <r>
      <rPr>
        <sz val="11"/>
        <color indexed="8"/>
        <rFont val="Tahoma"/>
        <family val="2"/>
      </rPr>
      <t/>
    </r>
  </si>
  <si>
    <r>
      <t>q</t>
    </r>
    <r>
      <rPr>
        <b/>
        <i/>
        <vertAlign val="subscript"/>
        <sz val="11"/>
        <rFont val="Times New Roman"/>
        <family val="1"/>
      </rPr>
      <t>300</t>
    </r>
  </si>
  <si>
    <r>
      <t>q</t>
    </r>
    <r>
      <rPr>
        <b/>
        <i/>
        <vertAlign val="subscript"/>
        <sz val="11"/>
        <rFont val="Times New Roman"/>
        <family val="1"/>
      </rPr>
      <t>301</t>
    </r>
  </si>
  <si>
    <r>
      <t>q</t>
    </r>
    <r>
      <rPr>
        <b/>
        <i/>
        <vertAlign val="subscript"/>
        <sz val="11"/>
        <rFont val="Times New Roman"/>
        <family val="1"/>
      </rPr>
      <t>302</t>
    </r>
  </si>
  <si>
    <r>
      <t>q</t>
    </r>
    <r>
      <rPr>
        <b/>
        <i/>
        <vertAlign val="subscript"/>
        <sz val="11"/>
        <rFont val="Times New Roman"/>
        <family val="1"/>
      </rPr>
      <t>303</t>
    </r>
    <r>
      <rPr>
        <sz val="11"/>
        <color indexed="8"/>
        <rFont val="Tahoma"/>
        <family val="2"/>
      </rPr>
      <t/>
    </r>
  </si>
  <si>
    <r>
      <t>q</t>
    </r>
    <r>
      <rPr>
        <b/>
        <i/>
        <vertAlign val="subscript"/>
        <sz val="11"/>
        <rFont val="Times New Roman"/>
        <family val="1"/>
      </rPr>
      <t>304</t>
    </r>
  </si>
  <si>
    <r>
      <t>q</t>
    </r>
    <r>
      <rPr>
        <b/>
        <i/>
        <vertAlign val="subscript"/>
        <sz val="11"/>
        <rFont val="Times New Roman"/>
        <family val="1"/>
      </rPr>
      <t>305</t>
    </r>
    <r>
      <rPr>
        <sz val="11"/>
        <color indexed="8"/>
        <rFont val="Tahoma"/>
        <family val="2"/>
      </rPr>
      <t/>
    </r>
  </si>
  <si>
    <r>
      <t>q</t>
    </r>
    <r>
      <rPr>
        <b/>
        <i/>
        <vertAlign val="subscript"/>
        <sz val="11"/>
        <rFont val="Times New Roman"/>
        <family val="1"/>
      </rPr>
      <t>306</t>
    </r>
  </si>
  <si>
    <r>
      <t>q</t>
    </r>
    <r>
      <rPr>
        <b/>
        <i/>
        <vertAlign val="subscript"/>
        <sz val="11"/>
        <rFont val="Times New Roman"/>
        <family val="1"/>
      </rPr>
      <t>307</t>
    </r>
    <r>
      <rPr>
        <sz val="11"/>
        <color indexed="8"/>
        <rFont val="Tahoma"/>
        <family val="2"/>
      </rPr>
      <t/>
    </r>
  </si>
  <si>
    <r>
      <t>q</t>
    </r>
    <r>
      <rPr>
        <b/>
        <i/>
        <vertAlign val="subscript"/>
        <sz val="11"/>
        <rFont val="Times New Roman"/>
        <family val="1"/>
      </rPr>
      <t>308</t>
    </r>
  </si>
  <si>
    <r>
      <t>q</t>
    </r>
    <r>
      <rPr>
        <b/>
        <i/>
        <vertAlign val="subscript"/>
        <sz val="11"/>
        <rFont val="Times New Roman"/>
        <family val="1"/>
      </rPr>
      <t>309</t>
    </r>
    <r>
      <rPr>
        <sz val="11"/>
        <color indexed="8"/>
        <rFont val="Tahoma"/>
        <family val="2"/>
      </rPr>
      <t/>
    </r>
  </si>
  <si>
    <r>
      <t>q</t>
    </r>
    <r>
      <rPr>
        <b/>
        <i/>
        <vertAlign val="subscript"/>
        <sz val="11"/>
        <rFont val="Times New Roman"/>
        <family val="1"/>
      </rPr>
      <t>310</t>
    </r>
  </si>
  <si>
    <r>
      <t>q</t>
    </r>
    <r>
      <rPr>
        <b/>
        <i/>
        <vertAlign val="subscript"/>
        <sz val="11"/>
        <rFont val="Times New Roman"/>
        <family val="1"/>
      </rPr>
      <t>311</t>
    </r>
    <r>
      <rPr>
        <sz val="11"/>
        <color indexed="8"/>
        <rFont val="Tahoma"/>
        <family val="2"/>
      </rPr>
      <t/>
    </r>
  </si>
  <si>
    <r>
      <t>q</t>
    </r>
    <r>
      <rPr>
        <b/>
        <i/>
        <vertAlign val="subscript"/>
        <sz val="11"/>
        <rFont val="Times New Roman"/>
        <family val="1"/>
      </rPr>
      <t>312</t>
    </r>
  </si>
  <si>
    <r>
      <t>q</t>
    </r>
    <r>
      <rPr>
        <b/>
        <i/>
        <vertAlign val="subscript"/>
        <sz val="11"/>
        <rFont val="Times New Roman"/>
        <family val="1"/>
      </rPr>
      <t>313</t>
    </r>
    <r>
      <rPr>
        <sz val="11"/>
        <color indexed="8"/>
        <rFont val="Tahoma"/>
        <family val="2"/>
      </rPr>
      <t/>
    </r>
  </si>
  <si>
    <r>
      <t>q</t>
    </r>
    <r>
      <rPr>
        <b/>
        <i/>
        <vertAlign val="subscript"/>
        <sz val="11"/>
        <rFont val="Times New Roman"/>
        <family val="1"/>
      </rPr>
      <t>314</t>
    </r>
  </si>
  <si>
    <r>
      <t>q</t>
    </r>
    <r>
      <rPr>
        <b/>
        <i/>
        <vertAlign val="subscript"/>
        <sz val="11"/>
        <rFont val="Times New Roman"/>
        <family val="1"/>
      </rPr>
      <t>315</t>
    </r>
    <r>
      <rPr>
        <sz val="11"/>
        <color indexed="8"/>
        <rFont val="Tahoma"/>
        <family val="2"/>
      </rPr>
      <t/>
    </r>
  </si>
  <si>
    <r>
      <t>q</t>
    </r>
    <r>
      <rPr>
        <b/>
        <i/>
        <vertAlign val="subscript"/>
        <sz val="11"/>
        <rFont val="Times New Roman"/>
        <family val="1"/>
      </rPr>
      <t>316</t>
    </r>
  </si>
  <si>
    <r>
      <t>q</t>
    </r>
    <r>
      <rPr>
        <b/>
        <i/>
        <vertAlign val="subscript"/>
        <sz val="11"/>
        <rFont val="Times New Roman"/>
        <family val="1"/>
      </rPr>
      <t>317</t>
    </r>
  </si>
  <si>
    <r>
      <t>q</t>
    </r>
    <r>
      <rPr>
        <b/>
        <i/>
        <vertAlign val="subscript"/>
        <sz val="11"/>
        <rFont val="Times New Roman"/>
        <family val="1"/>
      </rPr>
      <t>318</t>
    </r>
    <r>
      <rPr>
        <sz val="11"/>
        <color indexed="8"/>
        <rFont val="Tahoma"/>
        <family val="2"/>
      </rPr>
      <t/>
    </r>
  </si>
  <si>
    <r>
      <t>q</t>
    </r>
    <r>
      <rPr>
        <b/>
        <i/>
        <vertAlign val="subscript"/>
        <sz val="11"/>
        <rFont val="Times New Roman"/>
        <family val="1"/>
      </rPr>
      <t>319</t>
    </r>
  </si>
  <si>
    <r>
      <t>q</t>
    </r>
    <r>
      <rPr>
        <b/>
        <i/>
        <vertAlign val="subscript"/>
        <sz val="11"/>
        <rFont val="Times New Roman"/>
        <family val="1"/>
      </rPr>
      <t>320</t>
    </r>
    <r>
      <rPr>
        <sz val="11"/>
        <color indexed="8"/>
        <rFont val="Tahoma"/>
        <family val="2"/>
      </rPr>
      <t/>
    </r>
  </si>
  <si>
    <r>
      <t>q</t>
    </r>
    <r>
      <rPr>
        <b/>
        <i/>
        <vertAlign val="subscript"/>
        <sz val="11"/>
        <rFont val="Times New Roman"/>
        <family val="1"/>
      </rPr>
      <t>321</t>
    </r>
  </si>
  <si>
    <r>
      <t>q</t>
    </r>
    <r>
      <rPr>
        <b/>
        <i/>
        <vertAlign val="subscript"/>
        <sz val="11"/>
        <rFont val="Times New Roman"/>
        <family val="1"/>
      </rPr>
      <t>322</t>
    </r>
    <r>
      <rPr>
        <sz val="11"/>
        <color indexed="8"/>
        <rFont val="Tahoma"/>
        <family val="2"/>
      </rPr>
      <t/>
    </r>
  </si>
  <si>
    <r>
      <t>q</t>
    </r>
    <r>
      <rPr>
        <b/>
        <i/>
        <vertAlign val="subscript"/>
        <sz val="11"/>
        <rFont val="Times New Roman"/>
        <family val="1"/>
      </rPr>
      <t>323</t>
    </r>
  </si>
  <si>
    <r>
      <t>q</t>
    </r>
    <r>
      <rPr>
        <b/>
        <i/>
        <vertAlign val="subscript"/>
        <sz val="11"/>
        <rFont val="Times New Roman"/>
        <family val="1"/>
      </rPr>
      <t>324</t>
    </r>
    <r>
      <rPr>
        <sz val="11"/>
        <color indexed="8"/>
        <rFont val="Tahoma"/>
        <family val="2"/>
      </rPr>
      <t/>
    </r>
  </si>
  <si>
    <r>
      <t>q</t>
    </r>
    <r>
      <rPr>
        <b/>
        <i/>
        <vertAlign val="subscript"/>
        <sz val="11"/>
        <rFont val="Times New Roman"/>
        <family val="1"/>
      </rPr>
      <t>325</t>
    </r>
  </si>
  <si>
    <r>
      <t>q</t>
    </r>
    <r>
      <rPr>
        <b/>
        <i/>
        <vertAlign val="subscript"/>
        <sz val="11"/>
        <rFont val="Times New Roman"/>
        <family val="1"/>
      </rPr>
      <t>326</t>
    </r>
    <r>
      <rPr>
        <sz val="11"/>
        <color indexed="8"/>
        <rFont val="Tahoma"/>
        <family val="2"/>
      </rPr>
      <t/>
    </r>
  </si>
  <si>
    <r>
      <t>q</t>
    </r>
    <r>
      <rPr>
        <b/>
        <i/>
        <vertAlign val="subscript"/>
        <sz val="11"/>
        <rFont val="Times New Roman"/>
        <family val="1"/>
      </rPr>
      <t>327</t>
    </r>
  </si>
  <si>
    <r>
      <t>q</t>
    </r>
    <r>
      <rPr>
        <b/>
        <i/>
        <vertAlign val="subscript"/>
        <sz val="11"/>
        <rFont val="Times New Roman"/>
        <family val="1"/>
      </rPr>
      <t>328</t>
    </r>
    <r>
      <rPr>
        <sz val="11"/>
        <color indexed="8"/>
        <rFont val="Tahoma"/>
        <family val="2"/>
      </rPr>
      <t/>
    </r>
  </si>
  <si>
    <r>
      <t>q</t>
    </r>
    <r>
      <rPr>
        <b/>
        <i/>
        <vertAlign val="subscript"/>
        <sz val="11"/>
        <rFont val="Times New Roman"/>
        <family val="1"/>
      </rPr>
      <t>329</t>
    </r>
  </si>
  <si>
    <r>
      <t>q</t>
    </r>
    <r>
      <rPr>
        <b/>
        <i/>
        <vertAlign val="subscript"/>
        <sz val="11"/>
        <rFont val="Times New Roman"/>
        <family val="1"/>
      </rPr>
      <t>330</t>
    </r>
    <r>
      <rPr>
        <sz val="11"/>
        <color indexed="8"/>
        <rFont val="Tahoma"/>
        <family val="2"/>
      </rPr>
      <t/>
    </r>
  </si>
  <si>
    <r>
      <t>q</t>
    </r>
    <r>
      <rPr>
        <b/>
        <i/>
        <vertAlign val="subscript"/>
        <sz val="11"/>
        <rFont val="Times New Roman"/>
        <family val="1"/>
      </rPr>
      <t>331</t>
    </r>
  </si>
  <si>
    <r>
      <t>q</t>
    </r>
    <r>
      <rPr>
        <b/>
        <i/>
        <vertAlign val="subscript"/>
        <sz val="11"/>
        <rFont val="Times New Roman"/>
        <family val="1"/>
      </rPr>
      <t>332</t>
    </r>
    <r>
      <rPr>
        <sz val="11"/>
        <color indexed="8"/>
        <rFont val="Tahoma"/>
        <family val="2"/>
      </rPr>
      <t/>
    </r>
  </si>
  <si>
    <r>
      <t>q</t>
    </r>
    <r>
      <rPr>
        <b/>
        <i/>
        <vertAlign val="subscript"/>
        <sz val="11"/>
        <rFont val="Times New Roman"/>
        <family val="1"/>
      </rPr>
      <t>333</t>
    </r>
  </si>
  <si>
    <r>
      <t>q</t>
    </r>
    <r>
      <rPr>
        <b/>
        <i/>
        <vertAlign val="subscript"/>
        <sz val="11"/>
        <rFont val="Times New Roman"/>
        <family val="1"/>
      </rPr>
      <t>334</t>
    </r>
    <r>
      <rPr>
        <sz val="11"/>
        <color indexed="8"/>
        <rFont val="Tahoma"/>
        <family val="2"/>
      </rPr>
      <t/>
    </r>
  </si>
  <si>
    <r>
      <t>q</t>
    </r>
    <r>
      <rPr>
        <b/>
        <i/>
        <vertAlign val="subscript"/>
        <sz val="11"/>
        <rFont val="Times New Roman"/>
        <family val="1"/>
      </rPr>
      <t>335</t>
    </r>
  </si>
  <si>
    <r>
      <t>q</t>
    </r>
    <r>
      <rPr>
        <b/>
        <i/>
        <vertAlign val="subscript"/>
        <sz val="11"/>
        <rFont val="Times New Roman"/>
        <family val="1"/>
      </rPr>
      <t>336</t>
    </r>
    <r>
      <rPr>
        <sz val="11"/>
        <color indexed="8"/>
        <rFont val="Tahoma"/>
        <family val="2"/>
      </rPr>
      <t/>
    </r>
  </si>
  <si>
    <r>
      <t>q</t>
    </r>
    <r>
      <rPr>
        <b/>
        <i/>
        <vertAlign val="subscript"/>
        <sz val="11"/>
        <rFont val="Times New Roman"/>
        <family val="1"/>
      </rPr>
      <t>337</t>
    </r>
  </si>
  <si>
    <r>
      <t>q</t>
    </r>
    <r>
      <rPr>
        <b/>
        <i/>
        <vertAlign val="subscript"/>
        <sz val="11"/>
        <rFont val="Times New Roman"/>
        <family val="1"/>
      </rPr>
      <t>338</t>
    </r>
    <r>
      <rPr>
        <sz val="11"/>
        <color indexed="8"/>
        <rFont val="Tahoma"/>
        <family val="2"/>
      </rPr>
      <t/>
    </r>
  </si>
  <si>
    <r>
      <t>q</t>
    </r>
    <r>
      <rPr>
        <b/>
        <i/>
        <vertAlign val="subscript"/>
        <sz val="11"/>
        <rFont val="Times New Roman"/>
        <family val="1"/>
      </rPr>
      <t>339</t>
    </r>
  </si>
  <si>
    <r>
      <t>q</t>
    </r>
    <r>
      <rPr>
        <b/>
        <i/>
        <vertAlign val="subscript"/>
        <sz val="11"/>
        <rFont val="Times New Roman"/>
        <family val="1"/>
      </rPr>
      <t>340</t>
    </r>
    <r>
      <rPr>
        <sz val="11"/>
        <color indexed="8"/>
        <rFont val="Tahoma"/>
        <family val="2"/>
      </rPr>
      <t/>
    </r>
  </si>
  <si>
    <r>
      <t>q</t>
    </r>
    <r>
      <rPr>
        <b/>
        <i/>
        <vertAlign val="subscript"/>
        <sz val="11"/>
        <rFont val="Times New Roman"/>
        <family val="1"/>
      </rPr>
      <t>341</t>
    </r>
  </si>
  <si>
    <r>
      <t>q</t>
    </r>
    <r>
      <rPr>
        <b/>
        <i/>
        <vertAlign val="subscript"/>
        <sz val="11"/>
        <rFont val="Times New Roman"/>
        <family val="1"/>
      </rPr>
      <t>342</t>
    </r>
    <r>
      <rPr>
        <sz val="11"/>
        <color indexed="8"/>
        <rFont val="Tahoma"/>
        <family val="2"/>
      </rPr>
      <t/>
    </r>
  </si>
  <si>
    <r>
      <t>q</t>
    </r>
    <r>
      <rPr>
        <b/>
        <i/>
        <vertAlign val="subscript"/>
        <sz val="11"/>
        <rFont val="Times New Roman"/>
        <family val="1"/>
      </rPr>
      <t>343</t>
    </r>
  </si>
  <si>
    <r>
      <t>q</t>
    </r>
    <r>
      <rPr>
        <b/>
        <i/>
        <vertAlign val="subscript"/>
        <sz val="11"/>
        <rFont val="Times New Roman"/>
        <family val="1"/>
      </rPr>
      <t>344</t>
    </r>
    <r>
      <rPr>
        <sz val="11"/>
        <color indexed="8"/>
        <rFont val="Tahoma"/>
        <family val="2"/>
      </rPr>
      <t/>
    </r>
  </si>
  <si>
    <r>
      <t>q</t>
    </r>
    <r>
      <rPr>
        <b/>
        <i/>
        <vertAlign val="subscript"/>
        <sz val="11"/>
        <rFont val="Times New Roman"/>
        <family val="1"/>
      </rPr>
      <t>345</t>
    </r>
  </si>
  <si>
    <r>
      <t>q</t>
    </r>
    <r>
      <rPr>
        <b/>
        <i/>
        <vertAlign val="subscript"/>
        <sz val="11"/>
        <rFont val="Times New Roman"/>
        <family val="1"/>
      </rPr>
      <t>346</t>
    </r>
    <r>
      <rPr>
        <sz val="11"/>
        <color indexed="8"/>
        <rFont val="Tahoma"/>
        <family val="2"/>
      </rPr>
      <t/>
    </r>
  </si>
  <si>
    <r>
      <t>q</t>
    </r>
    <r>
      <rPr>
        <b/>
        <i/>
        <vertAlign val="subscript"/>
        <sz val="11"/>
        <rFont val="Times New Roman"/>
        <family val="1"/>
      </rPr>
      <t>347</t>
    </r>
  </si>
  <si>
    <r>
      <t>q</t>
    </r>
    <r>
      <rPr>
        <b/>
        <i/>
        <vertAlign val="subscript"/>
        <sz val="11"/>
        <rFont val="Times New Roman"/>
        <family val="1"/>
      </rPr>
      <t>348</t>
    </r>
    <r>
      <rPr>
        <sz val="11"/>
        <color indexed="8"/>
        <rFont val="Tahoma"/>
        <family val="2"/>
      </rPr>
      <t/>
    </r>
  </si>
  <si>
    <r>
      <t>q</t>
    </r>
    <r>
      <rPr>
        <b/>
        <i/>
        <vertAlign val="subscript"/>
        <sz val="11"/>
        <rFont val="Times New Roman"/>
        <family val="1"/>
      </rPr>
      <t>349</t>
    </r>
  </si>
  <si>
    <r>
      <t>q</t>
    </r>
    <r>
      <rPr>
        <b/>
        <i/>
        <vertAlign val="subscript"/>
        <sz val="11"/>
        <rFont val="Times New Roman"/>
        <family val="1"/>
      </rPr>
      <t>350</t>
    </r>
    <r>
      <rPr>
        <sz val="11"/>
        <color indexed="8"/>
        <rFont val="Tahoma"/>
        <family val="2"/>
      </rPr>
      <t/>
    </r>
  </si>
  <si>
    <r>
      <t>q</t>
    </r>
    <r>
      <rPr>
        <b/>
        <i/>
        <vertAlign val="subscript"/>
        <sz val="11"/>
        <rFont val="Times New Roman"/>
        <family val="1"/>
      </rPr>
      <t>351</t>
    </r>
  </si>
  <si>
    <r>
      <t>q</t>
    </r>
    <r>
      <rPr>
        <b/>
        <i/>
        <vertAlign val="subscript"/>
        <sz val="11"/>
        <rFont val="Times New Roman"/>
        <family val="1"/>
      </rPr>
      <t>352</t>
    </r>
  </si>
  <si>
    <r>
      <t>q</t>
    </r>
    <r>
      <rPr>
        <b/>
        <i/>
        <vertAlign val="subscript"/>
        <sz val="11"/>
        <rFont val="Times New Roman"/>
        <family val="1"/>
      </rPr>
      <t>353</t>
    </r>
  </si>
  <si>
    <r>
      <t>q</t>
    </r>
    <r>
      <rPr>
        <b/>
        <i/>
        <vertAlign val="subscript"/>
        <sz val="11"/>
        <rFont val="Times New Roman"/>
        <family val="1"/>
      </rPr>
      <t>354</t>
    </r>
  </si>
  <si>
    <r>
      <t>q</t>
    </r>
    <r>
      <rPr>
        <b/>
        <i/>
        <vertAlign val="subscript"/>
        <sz val="11"/>
        <rFont val="Times New Roman"/>
        <family val="1"/>
      </rPr>
      <t>355</t>
    </r>
  </si>
  <si>
    <r>
      <t>q</t>
    </r>
    <r>
      <rPr>
        <b/>
        <i/>
        <vertAlign val="subscript"/>
        <sz val="11"/>
        <rFont val="Times New Roman"/>
        <family val="1"/>
      </rPr>
      <t>356</t>
    </r>
  </si>
  <si>
    <r>
      <t>q</t>
    </r>
    <r>
      <rPr>
        <b/>
        <i/>
        <vertAlign val="subscript"/>
        <sz val="11"/>
        <rFont val="Times New Roman"/>
        <family val="1"/>
      </rPr>
      <t>357</t>
    </r>
  </si>
  <si>
    <r>
      <t>q</t>
    </r>
    <r>
      <rPr>
        <b/>
        <i/>
        <vertAlign val="subscript"/>
        <sz val="11"/>
        <rFont val="Times New Roman"/>
        <family val="1"/>
      </rPr>
      <t>358</t>
    </r>
  </si>
  <si>
    <r>
      <t>q</t>
    </r>
    <r>
      <rPr>
        <b/>
        <i/>
        <vertAlign val="subscript"/>
        <sz val="11"/>
        <rFont val="Times New Roman"/>
        <family val="1"/>
      </rPr>
      <t>359</t>
    </r>
  </si>
  <si>
    <r>
      <t>q</t>
    </r>
    <r>
      <rPr>
        <b/>
        <i/>
        <vertAlign val="subscript"/>
        <sz val="11"/>
        <rFont val="Times New Roman"/>
        <family val="1"/>
      </rPr>
      <t>360</t>
    </r>
  </si>
  <si>
    <r>
      <t>q</t>
    </r>
    <r>
      <rPr>
        <b/>
        <i/>
        <vertAlign val="subscript"/>
        <sz val="11"/>
        <rFont val="Times New Roman"/>
        <family val="1"/>
      </rPr>
      <t>361</t>
    </r>
  </si>
  <si>
    <r>
      <t>q</t>
    </r>
    <r>
      <rPr>
        <b/>
        <i/>
        <vertAlign val="subscript"/>
        <sz val="11"/>
        <rFont val="Times New Roman"/>
        <family val="1"/>
      </rPr>
      <t>362</t>
    </r>
  </si>
  <si>
    <r>
      <t>q</t>
    </r>
    <r>
      <rPr>
        <b/>
        <i/>
        <vertAlign val="subscript"/>
        <sz val="11"/>
        <rFont val="Times New Roman"/>
        <family val="1"/>
      </rPr>
      <t>363</t>
    </r>
  </si>
  <si>
    <r>
      <t>q</t>
    </r>
    <r>
      <rPr>
        <b/>
        <i/>
        <vertAlign val="subscript"/>
        <sz val="11"/>
        <rFont val="Times New Roman"/>
        <family val="1"/>
      </rPr>
      <t>364</t>
    </r>
  </si>
  <si>
    <r>
      <t>q</t>
    </r>
    <r>
      <rPr>
        <b/>
        <i/>
        <vertAlign val="subscript"/>
        <sz val="11"/>
        <rFont val="Times New Roman"/>
        <family val="1"/>
      </rPr>
      <t>365</t>
    </r>
  </si>
  <si>
    <r>
      <t>q</t>
    </r>
    <r>
      <rPr>
        <b/>
        <i/>
        <vertAlign val="subscript"/>
        <sz val="11"/>
        <rFont val="Times New Roman"/>
        <family val="1"/>
      </rPr>
      <t>366</t>
    </r>
  </si>
  <si>
    <r>
      <t>q</t>
    </r>
    <r>
      <rPr>
        <b/>
        <i/>
        <vertAlign val="subscript"/>
        <sz val="11"/>
        <rFont val="Times New Roman"/>
        <family val="1"/>
      </rPr>
      <t>367</t>
    </r>
  </si>
  <si>
    <r>
      <t>q</t>
    </r>
    <r>
      <rPr>
        <b/>
        <i/>
        <vertAlign val="subscript"/>
        <sz val="11"/>
        <rFont val="Times New Roman"/>
        <family val="1"/>
      </rPr>
      <t>368</t>
    </r>
  </si>
  <si>
    <r>
      <t>q</t>
    </r>
    <r>
      <rPr>
        <b/>
        <i/>
        <vertAlign val="subscript"/>
        <sz val="11"/>
        <rFont val="Times New Roman"/>
        <family val="1"/>
      </rPr>
      <t>369</t>
    </r>
  </si>
  <si>
    <r>
      <t>q</t>
    </r>
    <r>
      <rPr>
        <b/>
        <i/>
        <vertAlign val="subscript"/>
        <sz val="11"/>
        <rFont val="Times New Roman"/>
        <family val="1"/>
      </rPr>
      <t>370</t>
    </r>
  </si>
  <si>
    <r>
      <t>q</t>
    </r>
    <r>
      <rPr>
        <b/>
        <i/>
        <vertAlign val="subscript"/>
        <sz val="11"/>
        <rFont val="Times New Roman"/>
        <family val="1"/>
      </rPr>
      <t>371</t>
    </r>
  </si>
  <si>
    <r>
      <t>q</t>
    </r>
    <r>
      <rPr>
        <b/>
        <i/>
        <vertAlign val="subscript"/>
        <sz val="11"/>
        <rFont val="Times New Roman"/>
        <family val="1"/>
      </rPr>
      <t>372</t>
    </r>
  </si>
  <si>
    <r>
      <t>q</t>
    </r>
    <r>
      <rPr>
        <b/>
        <i/>
        <vertAlign val="subscript"/>
        <sz val="11"/>
        <rFont val="Times New Roman"/>
        <family val="1"/>
      </rPr>
      <t>373</t>
    </r>
  </si>
  <si>
    <r>
      <t>q</t>
    </r>
    <r>
      <rPr>
        <b/>
        <i/>
        <vertAlign val="subscript"/>
        <sz val="11"/>
        <rFont val="Times New Roman"/>
        <family val="1"/>
      </rPr>
      <t>374</t>
    </r>
  </si>
  <si>
    <r>
      <t>q</t>
    </r>
    <r>
      <rPr>
        <b/>
        <i/>
        <vertAlign val="subscript"/>
        <sz val="11"/>
        <rFont val="Times New Roman"/>
        <family val="1"/>
      </rPr>
      <t>375</t>
    </r>
  </si>
  <si>
    <r>
      <t>q</t>
    </r>
    <r>
      <rPr>
        <b/>
        <i/>
        <vertAlign val="subscript"/>
        <sz val="11"/>
        <rFont val="Times New Roman"/>
        <family val="1"/>
      </rPr>
      <t>376</t>
    </r>
  </si>
  <si>
    <r>
      <t>q</t>
    </r>
    <r>
      <rPr>
        <b/>
        <i/>
        <vertAlign val="subscript"/>
        <sz val="11"/>
        <rFont val="Times New Roman"/>
        <family val="1"/>
      </rPr>
      <t>377</t>
    </r>
  </si>
  <si>
    <r>
      <t>q</t>
    </r>
    <r>
      <rPr>
        <b/>
        <i/>
        <vertAlign val="subscript"/>
        <sz val="11"/>
        <rFont val="Times New Roman"/>
        <family val="1"/>
      </rPr>
      <t>378</t>
    </r>
  </si>
  <si>
    <r>
      <t>q</t>
    </r>
    <r>
      <rPr>
        <b/>
        <i/>
        <vertAlign val="subscript"/>
        <sz val="11"/>
        <rFont val="Times New Roman"/>
        <family val="1"/>
      </rPr>
      <t>379</t>
    </r>
  </si>
  <si>
    <r>
      <t>q</t>
    </r>
    <r>
      <rPr>
        <b/>
        <i/>
        <vertAlign val="subscript"/>
        <sz val="11"/>
        <rFont val="Times New Roman"/>
        <family val="1"/>
      </rPr>
      <t>380</t>
    </r>
  </si>
  <si>
    <r>
      <t>q</t>
    </r>
    <r>
      <rPr>
        <b/>
        <i/>
        <vertAlign val="subscript"/>
        <sz val="11"/>
        <rFont val="Times New Roman"/>
        <family val="1"/>
      </rPr>
      <t>381</t>
    </r>
  </si>
  <si>
    <r>
      <t>q</t>
    </r>
    <r>
      <rPr>
        <b/>
        <i/>
        <vertAlign val="subscript"/>
        <sz val="11"/>
        <rFont val="Times New Roman"/>
        <family val="1"/>
      </rPr>
      <t>382</t>
    </r>
  </si>
  <si>
    <r>
      <t>q</t>
    </r>
    <r>
      <rPr>
        <b/>
        <i/>
        <vertAlign val="subscript"/>
        <sz val="11"/>
        <rFont val="Times New Roman"/>
        <family val="1"/>
      </rPr>
      <t>383</t>
    </r>
  </si>
  <si>
    <r>
      <t>q</t>
    </r>
    <r>
      <rPr>
        <b/>
        <i/>
        <vertAlign val="subscript"/>
        <sz val="11"/>
        <rFont val="Times New Roman"/>
        <family val="1"/>
      </rPr>
      <t>384</t>
    </r>
  </si>
  <si>
    <r>
      <t>q</t>
    </r>
    <r>
      <rPr>
        <b/>
        <i/>
        <vertAlign val="subscript"/>
        <sz val="11"/>
        <rFont val="Times New Roman"/>
        <family val="1"/>
      </rPr>
      <t>385</t>
    </r>
  </si>
  <si>
    <r>
      <t>q</t>
    </r>
    <r>
      <rPr>
        <b/>
        <i/>
        <vertAlign val="subscript"/>
        <sz val="11"/>
        <rFont val="Times New Roman"/>
        <family val="1"/>
      </rPr>
      <t>386</t>
    </r>
  </si>
  <si>
    <r>
      <t>q</t>
    </r>
    <r>
      <rPr>
        <b/>
        <i/>
        <vertAlign val="subscript"/>
        <sz val="11"/>
        <rFont val="Times New Roman"/>
        <family val="1"/>
      </rPr>
      <t>387</t>
    </r>
  </si>
  <si>
    <r>
      <t>q</t>
    </r>
    <r>
      <rPr>
        <b/>
        <i/>
        <vertAlign val="subscript"/>
        <sz val="11"/>
        <rFont val="Times New Roman"/>
        <family val="1"/>
      </rPr>
      <t>388</t>
    </r>
    <r>
      <rPr>
        <sz val="11"/>
        <color indexed="8"/>
        <rFont val="Tahoma"/>
        <family val="2"/>
      </rPr>
      <t/>
    </r>
  </si>
  <si>
    <r>
      <t>q</t>
    </r>
    <r>
      <rPr>
        <b/>
        <i/>
        <vertAlign val="subscript"/>
        <sz val="11"/>
        <rFont val="Times New Roman"/>
        <family val="1"/>
      </rPr>
      <t>389</t>
    </r>
  </si>
  <si>
    <r>
      <t>q</t>
    </r>
    <r>
      <rPr>
        <b/>
        <i/>
        <vertAlign val="subscript"/>
        <sz val="11"/>
        <rFont val="Times New Roman"/>
        <family val="1"/>
      </rPr>
      <t>390</t>
    </r>
    <r>
      <rPr>
        <sz val="11"/>
        <color indexed="8"/>
        <rFont val="Tahoma"/>
        <family val="2"/>
      </rPr>
      <t/>
    </r>
  </si>
  <si>
    <r>
      <t>q</t>
    </r>
    <r>
      <rPr>
        <b/>
        <i/>
        <vertAlign val="subscript"/>
        <sz val="11"/>
        <rFont val="Times New Roman"/>
        <family val="1"/>
      </rPr>
      <t>391</t>
    </r>
  </si>
  <si>
    <r>
      <t>q</t>
    </r>
    <r>
      <rPr>
        <b/>
        <i/>
        <vertAlign val="subscript"/>
        <sz val="11"/>
        <rFont val="Times New Roman"/>
        <family val="1"/>
      </rPr>
      <t>392</t>
    </r>
    <r>
      <rPr>
        <sz val="11"/>
        <color indexed="8"/>
        <rFont val="Tahoma"/>
        <family val="2"/>
      </rPr>
      <t/>
    </r>
  </si>
  <si>
    <r>
      <t>q</t>
    </r>
    <r>
      <rPr>
        <b/>
        <i/>
        <vertAlign val="subscript"/>
        <sz val="11"/>
        <rFont val="Times New Roman"/>
        <family val="1"/>
      </rPr>
      <t>393</t>
    </r>
  </si>
  <si>
    <r>
      <t>q</t>
    </r>
    <r>
      <rPr>
        <b/>
        <i/>
        <vertAlign val="subscript"/>
        <sz val="11"/>
        <rFont val="Times New Roman"/>
        <family val="1"/>
      </rPr>
      <t>394</t>
    </r>
    <r>
      <rPr>
        <sz val="11"/>
        <color indexed="8"/>
        <rFont val="Tahoma"/>
        <family val="2"/>
      </rPr>
      <t/>
    </r>
  </si>
  <si>
    <r>
      <t>q</t>
    </r>
    <r>
      <rPr>
        <b/>
        <i/>
        <vertAlign val="subscript"/>
        <sz val="11"/>
        <rFont val="Times New Roman"/>
        <family val="1"/>
      </rPr>
      <t>395</t>
    </r>
  </si>
  <si>
    <r>
      <t>q</t>
    </r>
    <r>
      <rPr>
        <b/>
        <i/>
        <vertAlign val="subscript"/>
        <sz val="11"/>
        <rFont val="Times New Roman"/>
        <family val="1"/>
      </rPr>
      <t>396</t>
    </r>
    <r>
      <rPr>
        <sz val="11"/>
        <color indexed="8"/>
        <rFont val="Tahoma"/>
        <family val="2"/>
      </rPr>
      <t/>
    </r>
  </si>
  <si>
    <r>
      <t>q</t>
    </r>
    <r>
      <rPr>
        <b/>
        <i/>
        <vertAlign val="subscript"/>
        <sz val="11"/>
        <rFont val="Times New Roman"/>
        <family val="1"/>
      </rPr>
      <t>397</t>
    </r>
  </si>
  <si>
    <r>
      <t>q</t>
    </r>
    <r>
      <rPr>
        <b/>
        <i/>
        <vertAlign val="subscript"/>
        <sz val="11"/>
        <rFont val="Times New Roman"/>
        <family val="1"/>
      </rPr>
      <t>398</t>
    </r>
    <r>
      <rPr>
        <sz val="11"/>
        <color indexed="8"/>
        <rFont val="Tahoma"/>
        <family val="2"/>
      </rPr>
      <t/>
    </r>
  </si>
  <si>
    <r>
      <t>q</t>
    </r>
    <r>
      <rPr>
        <b/>
        <i/>
        <vertAlign val="subscript"/>
        <sz val="11"/>
        <rFont val="Times New Roman"/>
        <family val="1"/>
      </rPr>
      <t>399</t>
    </r>
  </si>
  <si>
    <r>
      <t>q</t>
    </r>
    <r>
      <rPr>
        <b/>
        <i/>
        <vertAlign val="subscript"/>
        <sz val="11"/>
        <rFont val="Times New Roman"/>
        <family val="1"/>
      </rPr>
      <t>400</t>
    </r>
  </si>
  <si>
    <r>
      <t>q</t>
    </r>
    <r>
      <rPr>
        <b/>
        <i/>
        <vertAlign val="subscript"/>
        <sz val="11"/>
        <rFont val="Times New Roman"/>
        <family val="1"/>
      </rPr>
      <t>401</t>
    </r>
    <r>
      <rPr>
        <sz val="11"/>
        <color indexed="8"/>
        <rFont val="Tahoma"/>
        <family val="2"/>
      </rPr>
      <t/>
    </r>
  </si>
  <si>
    <r>
      <t>q</t>
    </r>
    <r>
      <rPr>
        <b/>
        <i/>
        <vertAlign val="subscript"/>
        <sz val="11"/>
        <rFont val="Times New Roman"/>
        <family val="1"/>
      </rPr>
      <t>402</t>
    </r>
  </si>
  <si>
    <r>
      <t>q</t>
    </r>
    <r>
      <rPr>
        <b/>
        <i/>
        <vertAlign val="subscript"/>
        <sz val="11"/>
        <rFont val="Times New Roman"/>
        <family val="1"/>
      </rPr>
      <t>403</t>
    </r>
    <r>
      <rPr>
        <sz val="11"/>
        <color indexed="8"/>
        <rFont val="Tahoma"/>
        <family val="2"/>
      </rPr>
      <t/>
    </r>
  </si>
  <si>
    <r>
      <t>q</t>
    </r>
    <r>
      <rPr>
        <b/>
        <i/>
        <vertAlign val="subscript"/>
        <sz val="11"/>
        <rFont val="Times New Roman"/>
        <family val="1"/>
      </rPr>
      <t>404</t>
    </r>
  </si>
  <si>
    <r>
      <t>q</t>
    </r>
    <r>
      <rPr>
        <b/>
        <i/>
        <vertAlign val="subscript"/>
        <sz val="11"/>
        <rFont val="Times New Roman"/>
        <family val="1"/>
      </rPr>
      <t>405</t>
    </r>
  </si>
  <si>
    <r>
      <t>q</t>
    </r>
    <r>
      <rPr>
        <b/>
        <i/>
        <vertAlign val="subscript"/>
        <sz val="11"/>
        <rFont val="Times New Roman"/>
        <family val="1"/>
      </rPr>
      <t>406</t>
    </r>
    <r>
      <rPr>
        <sz val="11"/>
        <color indexed="8"/>
        <rFont val="Tahoma"/>
        <family val="2"/>
      </rPr>
      <t/>
    </r>
  </si>
  <si>
    <r>
      <t>q</t>
    </r>
    <r>
      <rPr>
        <b/>
        <i/>
        <vertAlign val="subscript"/>
        <sz val="11"/>
        <rFont val="Times New Roman"/>
        <family val="1"/>
      </rPr>
      <t>407</t>
    </r>
    <r>
      <rPr>
        <sz val="11"/>
        <color indexed="8"/>
        <rFont val="Tahoma"/>
        <family val="2"/>
      </rPr>
      <t/>
    </r>
  </si>
  <si>
    <r>
      <t>q</t>
    </r>
    <r>
      <rPr>
        <b/>
        <i/>
        <vertAlign val="subscript"/>
        <sz val="11"/>
        <rFont val="Times New Roman"/>
        <family val="1"/>
      </rPr>
      <t>408</t>
    </r>
  </si>
  <si>
    <r>
      <t>q</t>
    </r>
    <r>
      <rPr>
        <b/>
        <i/>
        <vertAlign val="subscript"/>
        <sz val="11"/>
        <rFont val="Times New Roman"/>
        <family val="1"/>
      </rPr>
      <t>409</t>
    </r>
  </si>
  <si>
    <r>
      <t>q</t>
    </r>
    <r>
      <rPr>
        <b/>
        <i/>
        <vertAlign val="subscript"/>
        <sz val="11"/>
        <rFont val="Times New Roman"/>
        <family val="1"/>
      </rPr>
      <t>410</t>
    </r>
    <r>
      <rPr>
        <sz val="11"/>
        <color indexed="8"/>
        <rFont val="Tahoma"/>
        <family val="2"/>
      </rPr>
      <t/>
    </r>
  </si>
  <si>
    <r>
      <t>q</t>
    </r>
    <r>
      <rPr>
        <b/>
        <i/>
        <vertAlign val="subscript"/>
        <sz val="11"/>
        <rFont val="Times New Roman"/>
        <family val="1"/>
      </rPr>
      <t>411</t>
    </r>
    <r>
      <rPr>
        <sz val="11"/>
        <color indexed="8"/>
        <rFont val="Tahoma"/>
        <family val="2"/>
      </rPr>
      <t/>
    </r>
  </si>
  <si>
    <r>
      <t>q</t>
    </r>
    <r>
      <rPr>
        <b/>
        <i/>
        <vertAlign val="subscript"/>
        <sz val="11"/>
        <rFont val="Times New Roman"/>
        <family val="1"/>
      </rPr>
      <t>412</t>
    </r>
  </si>
  <si>
    <r>
      <t>q</t>
    </r>
    <r>
      <rPr>
        <b/>
        <i/>
        <vertAlign val="subscript"/>
        <sz val="11"/>
        <rFont val="Times New Roman"/>
        <family val="1"/>
      </rPr>
      <t>413</t>
    </r>
  </si>
  <si>
    <r>
      <t>q</t>
    </r>
    <r>
      <rPr>
        <b/>
        <i/>
        <vertAlign val="subscript"/>
        <sz val="11"/>
        <rFont val="Times New Roman"/>
        <family val="1"/>
      </rPr>
      <t>414</t>
    </r>
    <r>
      <rPr>
        <sz val="11"/>
        <color indexed="8"/>
        <rFont val="Tahoma"/>
        <family val="2"/>
      </rPr>
      <t/>
    </r>
  </si>
  <si>
    <r>
      <t>q</t>
    </r>
    <r>
      <rPr>
        <b/>
        <i/>
        <vertAlign val="subscript"/>
        <sz val="11"/>
        <rFont val="Times New Roman"/>
        <family val="1"/>
      </rPr>
      <t>415</t>
    </r>
    <r>
      <rPr>
        <sz val="11"/>
        <color indexed="8"/>
        <rFont val="Tahoma"/>
        <family val="2"/>
      </rPr>
      <t/>
    </r>
  </si>
  <si>
    <r>
      <t>q</t>
    </r>
    <r>
      <rPr>
        <b/>
        <i/>
        <vertAlign val="subscript"/>
        <sz val="11"/>
        <rFont val="Times New Roman"/>
        <family val="1"/>
      </rPr>
      <t>416</t>
    </r>
  </si>
  <si>
    <r>
      <t>q</t>
    </r>
    <r>
      <rPr>
        <b/>
        <i/>
        <vertAlign val="subscript"/>
        <sz val="11"/>
        <rFont val="Times New Roman"/>
        <family val="1"/>
      </rPr>
      <t>417</t>
    </r>
  </si>
  <si>
    <r>
      <t>q</t>
    </r>
    <r>
      <rPr>
        <b/>
        <i/>
        <vertAlign val="subscript"/>
        <sz val="11"/>
        <rFont val="Times New Roman"/>
        <family val="1"/>
      </rPr>
      <t>418</t>
    </r>
    <r>
      <rPr>
        <sz val="11"/>
        <color indexed="8"/>
        <rFont val="Tahoma"/>
        <family val="2"/>
      </rPr>
      <t/>
    </r>
  </si>
  <si>
    <r>
      <t>q</t>
    </r>
    <r>
      <rPr>
        <b/>
        <i/>
        <vertAlign val="subscript"/>
        <sz val="11"/>
        <rFont val="Times New Roman"/>
        <family val="1"/>
      </rPr>
      <t>419</t>
    </r>
    <r>
      <rPr>
        <sz val="11"/>
        <color indexed="8"/>
        <rFont val="Tahoma"/>
        <family val="2"/>
      </rPr>
      <t/>
    </r>
  </si>
  <si>
    <r>
      <t>q</t>
    </r>
    <r>
      <rPr>
        <b/>
        <i/>
        <vertAlign val="subscript"/>
        <sz val="11"/>
        <rFont val="Times New Roman"/>
        <family val="1"/>
      </rPr>
      <t>420</t>
    </r>
  </si>
  <si>
    <r>
      <t>q</t>
    </r>
    <r>
      <rPr>
        <b/>
        <i/>
        <vertAlign val="subscript"/>
        <sz val="11"/>
        <rFont val="Times New Roman"/>
        <family val="1"/>
      </rPr>
      <t>421</t>
    </r>
  </si>
  <si>
    <r>
      <t>q</t>
    </r>
    <r>
      <rPr>
        <b/>
        <i/>
        <vertAlign val="subscript"/>
        <sz val="11"/>
        <rFont val="Times New Roman"/>
        <family val="1"/>
      </rPr>
      <t>422</t>
    </r>
  </si>
  <si>
    <r>
      <t>q</t>
    </r>
    <r>
      <rPr>
        <b/>
        <i/>
        <vertAlign val="subscript"/>
        <sz val="11"/>
        <rFont val="Times New Roman"/>
        <family val="1"/>
      </rPr>
      <t>423</t>
    </r>
    <r>
      <rPr>
        <sz val="11"/>
        <color indexed="8"/>
        <rFont val="Tahoma"/>
        <family val="2"/>
      </rPr>
      <t/>
    </r>
  </si>
  <si>
    <r>
      <t>q</t>
    </r>
    <r>
      <rPr>
        <b/>
        <i/>
        <vertAlign val="subscript"/>
        <sz val="11"/>
        <rFont val="Times New Roman"/>
        <family val="1"/>
      </rPr>
      <t>424</t>
    </r>
  </si>
  <si>
    <r>
      <t>q</t>
    </r>
    <r>
      <rPr>
        <b/>
        <i/>
        <vertAlign val="subscript"/>
        <sz val="11"/>
        <rFont val="Times New Roman"/>
        <family val="1"/>
      </rPr>
      <t>425</t>
    </r>
    <r>
      <rPr>
        <sz val="11"/>
        <color indexed="8"/>
        <rFont val="Tahoma"/>
        <family val="2"/>
      </rPr>
      <t/>
    </r>
  </si>
  <si>
    <r>
      <t>q</t>
    </r>
    <r>
      <rPr>
        <b/>
        <i/>
        <vertAlign val="subscript"/>
        <sz val="11"/>
        <rFont val="Times New Roman"/>
        <family val="1"/>
      </rPr>
      <t>426</t>
    </r>
  </si>
  <si>
    <r>
      <t>q</t>
    </r>
    <r>
      <rPr>
        <b/>
        <i/>
        <vertAlign val="subscript"/>
        <sz val="11"/>
        <rFont val="Times New Roman"/>
        <family val="1"/>
      </rPr>
      <t>427</t>
    </r>
    <r>
      <rPr>
        <sz val="11"/>
        <color indexed="8"/>
        <rFont val="Tahoma"/>
        <family val="2"/>
      </rPr>
      <t/>
    </r>
  </si>
  <si>
    <r>
      <t>q</t>
    </r>
    <r>
      <rPr>
        <b/>
        <i/>
        <vertAlign val="subscript"/>
        <sz val="11"/>
        <rFont val="Times New Roman"/>
        <family val="1"/>
      </rPr>
      <t>428</t>
    </r>
  </si>
  <si>
    <r>
      <t>q</t>
    </r>
    <r>
      <rPr>
        <b/>
        <i/>
        <vertAlign val="subscript"/>
        <sz val="11"/>
        <rFont val="Times New Roman"/>
        <family val="1"/>
      </rPr>
      <t>429</t>
    </r>
    <r>
      <rPr>
        <sz val="11"/>
        <color indexed="8"/>
        <rFont val="Tahoma"/>
        <family val="2"/>
      </rPr>
      <t/>
    </r>
  </si>
  <si>
    <r>
      <t>q</t>
    </r>
    <r>
      <rPr>
        <b/>
        <i/>
        <vertAlign val="subscript"/>
        <sz val="11"/>
        <rFont val="Times New Roman"/>
        <family val="1"/>
      </rPr>
      <t>430</t>
    </r>
  </si>
  <si>
    <r>
      <t>q</t>
    </r>
    <r>
      <rPr>
        <b/>
        <i/>
        <vertAlign val="subscript"/>
        <sz val="11"/>
        <rFont val="Times New Roman"/>
        <family val="1"/>
      </rPr>
      <t>431</t>
    </r>
    <r>
      <rPr>
        <sz val="11"/>
        <color indexed="8"/>
        <rFont val="Tahoma"/>
        <family val="2"/>
      </rPr>
      <t/>
    </r>
  </si>
  <si>
    <r>
      <t>q</t>
    </r>
    <r>
      <rPr>
        <b/>
        <i/>
        <vertAlign val="subscript"/>
        <sz val="11"/>
        <rFont val="Times New Roman"/>
        <family val="1"/>
      </rPr>
      <t>432</t>
    </r>
  </si>
  <si>
    <r>
      <t>q</t>
    </r>
    <r>
      <rPr>
        <b/>
        <i/>
        <vertAlign val="subscript"/>
        <sz val="11"/>
        <rFont val="Times New Roman"/>
        <family val="1"/>
      </rPr>
      <t>433</t>
    </r>
    <r>
      <rPr>
        <sz val="11"/>
        <color indexed="8"/>
        <rFont val="Tahoma"/>
        <family val="2"/>
      </rPr>
      <t/>
    </r>
  </si>
  <si>
    <r>
      <t>q</t>
    </r>
    <r>
      <rPr>
        <b/>
        <i/>
        <vertAlign val="subscript"/>
        <sz val="11"/>
        <rFont val="Times New Roman"/>
        <family val="1"/>
      </rPr>
      <t>434</t>
    </r>
  </si>
  <si>
    <r>
      <t>q</t>
    </r>
    <r>
      <rPr>
        <b/>
        <i/>
        <vertAlign val="subscript"/>
        <sz val="11"/>
        <rFont val="Times New Roman"/>
        <family val="1"/>
      </rPr>
      <t>435</t>
    </r>
    <r>
      <rPr>
        <sz val="11"/>
        <color indexed="8"/>
        <rFont val="Tahoma"/>
        <family val="2"/>
      </rPr>
      <t/>
    </r>
  </si>
  <si>
    <r>
      <t>q</t>
    </r>
    <r>
      <rPr>
        <b/>
        <i/>
        <vertAlign val="subscript"/>
        <sz val="11"/>
        <rFont val="Times New Roman"/>
        <family val="1"/>
      </rPr>
      <t>436</t>
    </r>
  </si>
  <si>
    <r>
      <t>q</t>
    </r>
    <r>
      <rPr>
        <b/>
        <i/>
        <vertAlign val="subscript"/>
        <sz val="11"/>
        <rFont val="Times New Roman"/>
        <family val="1"/>
      </rPr>
      <t>437</t>
    </r>
    <r>
      <rPr>
        <sz val="11"/>
        <color indexed="8"/>
        <rFont val="Tahoma"/>
        <family val="2"/>
      </rPr>
      <t/>
    </r>
  </si>
  <si>
    <r>
      <t>q</t>
    </r>
    <r>
      <rPr>
        <b/>
        <i/>
        <vertAlign val="subscript"/>
        <sz val="11"/>
        <rFont val="Times New Roman"/>
        <family val="1"/>
      </rPr>
      <t>438</t>
    </r>
  </si>
  <si>
    <r>
      <t>q</t>
    </r>
    <r>
      <rPr>
        <b/>
        <i/>
        <vertAlign val="subscript"/>
        <sz val="11"/>
        <rFont val="Times New Roman"/>
        <family val="1"/>
      </rPr>
      <t>439</t>
    </r>
    <r>
      <rPr>
        <sz val="11"/>
        <color indexed="8"/>
        <rFont val="Tahoma"/>
        <family val="2"/>
      </rPr>
      <t/>
    </r>
  </si>
  <si>
    <r>
      <t>q</t>
    </r>
    <r>
      <rPr>
        <b/>
        <i/>
        <vertAlign val="subscript"/>
        <sz val="11"/>
        <rFont val="Times New Roman"/>
        <family val="1"/>
      </rPr>
      <t>440</t>
    </r>
  </si>
  <si>
    <r>
      <t>q</t>
    </r>
    <r>
      <rPr>
        <b/>
        <i/>
        <vertAlign val="subscript"/>
        <sz val="11"/>
        <rFont val="Times New Roman"/>
        <family val="1"/>
      </rPr>
      <t>441</t>
    </r>
    <r>
      <rPr>
        <sz val="11"/>
        <color indexed="8"/>
        <rFont val="Tahoma"/>
        <family val="2"/>
      </rPr>
      <t/>
    </r>
  </si>
  <si>
    <r>
      <t>q</t>
    </r>
    <r>
      <rPr>
        <b/>
        <i/>
        <vertAlign val="subscript"/>
        <sz val="11"/>
        <rFont val="Times New Roman"/>
        <family val="1"/>
      </rPr>
      <t>442</t>
    </r>
  </si>
  <si>
    <r>
      <t>q</t>
    </r>
    <r>
      <rPr>
        <b/>
        <i/>
        <vertAlign val="subscript"/>
        <sz val="11"/>
        <rFont val="Times New Roman"/>
        <family val="1"/>
      </rPr>
      <t>443</t>
    </r>
    <r>
      <rPr>
        <sz val="11"/>
        <color indexed="8"/>
        <rFont val="Tahoma"/>
        <family val="2"/>
      </rPr>
      <t/>
    </r>
  </si>
  <si>
    <r>
      <t>q</t>
    </r>
    <r>
      <rPr>
        <b/>
        <i/>
        <vertAlign val="subscript"/>
        <sz val="11"/>
        <rFont val="Times New Roman"/>
        <family val="1"/>
      </rPr>
      <t>444</t>
    </r>
  </si>
  <si>
    <r>
      <t>q</t>
    </r>
    <r>
      <rPr>
        <b/>
        <i/>
        <vertAlign val="subscript"/>
        <sz val="11"/>
        <rFont val="Times New Roman"/>
        <family val="1"/>
      </rPr>
      <t>445</t>
    </r>
    <r>
      <rPr>
        <sz val="11"/>
        <color indexed="8"/>
        <rFont val="Tahoma"/>
        <family val="2"/>
      </rPr>
      <t/>
    </r>
  </si>
  <si>
    <r>
      <t>q</t>
    </r>
    <r>
      <rPr>
        <b/>
        <i/>
        <vertAlign val="subscript"/>
        <sz val="11"/>
        <rFont val="Times New Roman"/>
        <family val="1"/>
      </rPr>
      <t>446</t>
    </r>
  </si>
  <si>
    <r>
      <t>q</t>
    </r>
    <r>
      <rPr>
        <b/>
        <i/>
        <vertAlign val="subscript"/>
        <sz val="11"/>
        <rFont val="Times New Roman"/>
        <family val="1"/>
      </rPr>
      <t>447</t>
    </r>
    <r>
      <rPr>
        <sz val="11"/>
        <color indexed="8"/>
        <rFont val="Tahoma"/>
        <family val="2"/>
      </rPr>
      <t/>
    </r>
  </si>
  <si>
    <r>
      <t>q</t>
    </r>
    <r>
      <rPr>
        <b/>
        <i/>
        <vertAlign val="subscript"/>
        <sz val="11"/>
        <rFont val="Times New Roman"/>
        <family val="1"/>
      </rPr>
      <t>448</t>
    </r>
  </si>
  <si>
    <r>
      <t>q</t>
    </r>
    <r>
      <rPr>
        <b/>
        <i/>
        <vertAlign val="subscript"/>
        <sz val="11"/>
        <rFont val="Times New Roman"/>
        <family val="1"/>
      </rPr>
      <t>449</t>
    </r>
    <r>
      <rPr>
        <sz val="11"/>
        <color indexed="8"/>
        <rFont val="Tahoma"/>
        <family val="2"/>
      </rPr>
      <t/>
    </r>
  </si>
  <si>
    <r>
      <t>q</t>
    </r>
    <r>
      <rPr>
        <b/>
        <i/>
        <vertAlign val="subscript"/>
        <sz val="11"/>
        <rFont val="Times New Roman"/>
        <family val="1"/>
      </rPr>
      <t>450</t>
    </r>
  </si>
  <si>
    <r>
      <t>q</t>
    </r>
    <r>
      <rPr>
        <b/>
        <i/>
        <vertAlign val="subscript"/>
        <sz val="11"/>
        <rFont val="Times New Roman"/>
        <family val="1"/>
      </rPr>
      <t>451</t>
    </r>
    <r>
      <rPr>
        <sz val="11"/>
        <color indexed="8"/>
        <rFont val="Tahoma"/>
        <family val="2"/>
      </rPr>
      <t/>
    </r>
  </si>
  <si>
    <r>
      <t>q</t>
    </r>
    <r>
      <rPr>
        <b/>
        <i/>
        <vertAlign val="subscript"/>
        <sz val="11"/>
        <rFont val="Times New Roman"/>
        <family val="1"/>
      </rPr>
      <t>452</t>
    </r>
  </si>
  <si>
    <r>
      <t>q</t>
    </r>
    <r>
      <rPr>
        <b/>
        <i/>
        <vertAlign val="subscript"/>
        <sz val="11"/>
        <rFont val="Times New Roman"/>
        <family val="1"/>
      </rPr>
      <t>453</t>
    </r>
    <r>
      <rPr>
        <sz val="11"/>
        <color indexed="8"/>
        <rFont val="Tahoma"/>
        <family val="2"/>
      </rPr>
      <t/>
    </r>
  </si>
  <si>
    <r>
      <t>q</t>
    </r>
    <r>
      <rPr>
        <b/>
        <i/>
        <vertAlign val="subscript"/>
        <sz val="11"/>
        <rFont val="Times New Roman"/>
        <family val="1"/>
      </rPr>
      <t>454</t>
    </r>
  </si>
  <si>
    <r>
      <t>q</t>
    </r>
    <r>
      <rPr>
        <b/>
        <i/>
        <vertAlign val="subscript"/>
        <sz val="11"/>
        <rFont val="Times New Roman"/>
        <family val="1"/>
      </rPr>
      <t>455</t>
    </r>
    <r>
      <rPr>
        <sz val="11"/>
        <color indexed="8"/>
        <rFont val="Tahoma"/>
        <family val="2"/>
      </rPr>
      <t/>
    </r>
  </si>
  <si>
    <r>
      <t>q</t>
    </r>
    <r>
      <rPr>
        <b/>
        <i/>
        <vertAlign val="subscript"/>
        <sz val="11"/>
        <rFont val="Times New Roman"/>
        <family val="1"/>
      </rPr>
      <t>456</t>
    </r>
  </si>
  <si>
    <r>
      <t>q</t>
    </r>
    <r>
      <rPr>
        <b/>
        <i/>
        <vertAlign val="subscript"/>
        <sz val="11"/>
        <rFont val="Times New Roman"/>
        <family val="1"/>
      </rPr>
      <t>457</t>
    </r>
  </si>
  <si>
    <r>
      <t>q</t>
    </r>
    <r>
      <rPr>
        <b/>
        <i/>
        <vertAlign val="subscript"/>
        <sz val="11"/>
        <rFont val="Times New Roman"/>
        <family val="1"/>
      </rPr>
      <t>458</t>
    </r>
    <r>
      <rPr>
        <sz val="11"/>
        <color indexed="8"/>
        <rFont val="Tahoma"/>
        <family val="2"/>
      </rPr>
      <t/>
    </r>
  </si>
  <si>
    <r>
      <t>q</t>
    </r>
    <r>
      <rPr>
        <b/>
        <i/>
        <vertAlign val="subscript"/>
        <sz val="11"/>
        <rFont val="Times New Roman"/>
        <family val="1"/>
      </rPr>
      <t>459</t>
    </r>
  </si>
  <si>
    <r>
      <t>q</t>
    </r>
    <r>
      <rPr>
        <b/>
        <i/>
        <vertAlign val="subscript"/>
        <sz val="11"/>
        <rFont val="Times New Roman"/>
        <family val="1"/>
      </rPr>
      <t>460</t>
    </r>
    <r>
      <rPr>
        <sz val="11"/>
        <color indexed="8"/>
        <rFont val="Tahoma"/>
        <family val="2"/>
      </rPr>
      <t/>
    </r>
  </si>
  <si>
    <r>
      <t>q</t>
    </r>
    <r>
      <rPr>
        <b/>
        <i/>
        <vertAlign val="subscript"/>
        <sz val="11"/>
        <rFont val="Times New Roman"/>
        <family val="1"/>
      </rPr>
      <t>461</t>
    </r>
  </si>
  <si>
    <r>
      <t>q</t>
    </r>
    <r>
      <rPr>
        <b/>
        <i/>
        <vertAlign val="subscript"/>
        <sz val="11"/>
        <rFont val="Times New Roman"/>
        <family val="1"/>
      </rPr>
      <t>462</t>
    </r>
    <r>
      <rPr>
        <sz val="11"/>
        <color indexed="8"/>
        <rFont val="Tahoma"/>
        <family val="2"/>
      </rPr>
      <t/>
    </r>
  </si>
  <si>
    <r>
      <t>q</t>
    </r>
    <r>
      <rPr>
        <b/>
        <i/>
        <vertAlign val="subscript"/>
        <sz val="11"/>
        <rFont val="Times New Roman"/>
        <family val="1"/>
      </rPr>
      <t>463</t>
    </r>
  </si>
  <si>
    <r>
      <t>q</t>
    </r>
    <r>
      <rPr>
        <b/>
        <i/>
        <vertAlign val="subscript"/>
        <sz val="11"/>
        <rFont val="Times New Roman"/>
        <family val="1"/>
      </rPr>
      <t>464</t>
    </r>
    <r>
      <rPr>
        <sz val="11"/>
        <color indexed="8"/>
        <rFont val="Tahoma"/>
        <family val="2"/>
      </rPr>
      <t/>
    </r>
  </si>
  <si>
    <r>
      <t>q</t>
    </r>
    <r>
      <rPr>
        <b/>
        <i/>
        <vertAlign val="subscript"/>
        <sz val="11"/>
        <rFont val="Times New Roman"/>
        <family val="1"/>
      </rPr>
      <t>465</t>
    </r>
  </si>
  <si>
    <r>
      <t>q</t>
    </r>
    <r>
      <rPr>
        <b/>
        <i/>
        <vertAlign val="subscript"/>
        <sz val="11"/>
        <rFont val="Times New Roman"/>
        <family val="1"/>
      </rPr>
      <t>466</t>
    </r>
    <r>
      <rPr>
        <sz val="11"/>
        <color indexed="8"/>
        <rFont val="Tahoma"/>
        <family val="2"/>
      </rPr>
      <t/>
    </r>
  </si>
  <si>
    <r>
      <t>q</t>
    </r>
    <r>
      <rPr>
        <b/>
        <i/>
        <vertAlign val="subscript"/>
        <sz val="11"/>
        <rFont val="Times New Roman"/>
        <family val="1"/>
      </rPr>
      <t>467</t>
    </r>
  </si>
  <si>
    <r>
      <t>q</t>
    </r>
    <r>
      <rPr>
        <b/>
        <i/>
        <vertAlign val="subscript"/>
        <sz val="11"/>
        <rFont val="Times New Roman"/>
        <family val="1"/>
      </rPr>
      <t>468</t>
    </r>
    <r>
      <rPr>
        <sz val="11"/>
        <color indexed="8"/>
        <rFont val="Tahoma"/>
        <family val="2"/>
      </rPr>
      <t/>
    </r>
  </si>
  <si>
    <r>
      <t>q</t>
    </r>
    <r>
      <rPr>
        <b/>
        <i/>
        <vertAlign val="subscript"/>
        <sz val="11"/>
        <rFont val="Times New Roman"/>
        <family val="1"/>
      </rPr>
      <t>469</t>
    </r>
  </si>
  <si>
    <r>
      <t>q</t>
    </r>
    <r>
      <rPr>
        <b/>
        <i/>
        <vertAlign val="subscript"/>
        <sz val="11"/>
        <rFont val="Times New Roman"/>
        <family val="1"/>
      </rPr>
      <t>470</t>
    </r>
    <r>
      <rPr>
        <sz val="11"/>
        <color indexed="8"/>
        <rFont val="Tahoma"/>
        <family val="2"/>
      </rPr>
      <t/>
    </r>
  </si>
  <si>
    <r>
      <t>q</t>
    </r>
    <r>
      <rPr>
        <b/>
        <i/>
        <vertAlign val="subscript"/>
        <sz val="11"/>
        <rFont val="Times New Roman"/>
        <family val="1"/>
      </rPr>
      <t>471</t>
    </r>
  </si>
  <si>
    <r>
      <t>q</t>
    </r>
    <r>
      <rPr>
        <b/>
        <i/>
        <vertAlign val="subscript"/>
        <sz val="11"/>
        <rFont val="Times New Roman"/>
        <family val="1"/>
      </rPr>
      <t>472</t>
    </r>
    <r>
      <rPr>
        <sz val="11"/>
        <color indexed="8"/>
        <rFont val="Tahoma"/>
        <family val="2"/>
      </rPr>
      <t/>
    </r>
  </si>
  <si>
    <r>
      <t>q</t>
    </r>
    <r>
      <rPr>
        <b/>
        <i/>
        <vertAlign val="subscript"/>
        <sz val="11"/>
        <rFont val="Times New Roman"/>
        <family val="1"/>
      </rPr>
      <t>473</t>
    </r>
  </si>
  <si>
    <r>
      <t>q</t>
    </r>
    <r>
      <rPr>
        <b/>
        <i/>
        <vertAlign val="subscript"/>
        <sz val="11"/>
        <rFont val="Times New Roman"/>
        <family val="1"/>
      </rPr>
      <t>474</t>
    </r>
    <r>
      <rPr>
        <sz val="11"/>
        <color indexed="8"/>
        <rFont val="Tahoma"/>
        <family val="2"/>
      </rPr>
      <t/>
    </r>
  </si>
  <si>
    <r>
      <t>q</t>
    </r>
    <r>
      <rPr>
        <b/>
        <i/>
        <vertAlign val="subscript"/>
        <sz val="11"/>
        <rFont val="Times New Roman"/>
        <family val="1"/>
      </rPr>
      <t>475</t>
    </r>
  </si>
  <si>
    <r>
      <t>q</t>
    </r>
    <r>
      <rPr>
        <b/>
        <i/>
        <vertAlign val="subscript"/>
        <sz val="11"/>
        <rFont val="Times New Roman"/>
        <family val="1"/>
      </rPr>
      <t>476</t>
    </r>
    <r>
      <rPr>
        <sz val="11"/>
        <color indexed="8"/>
        <rFont val="Tahoma"/>
        <family val="2"/>
      </rPr>
      <t/>
    </r>
  </si>
  <si>
    <r>
      <t>q</t>
    </r>
    <r>
      <rPr>
        <b/>
        <i/>
        <vertAlign val="subscript"/>
        <sz val="11"/>
        <rFont val="Times New Roman"/>
        <family val="1"/>
      </rPr>
      <t>477</t>
    </r>
  </si>
  <si>
    <r>
      <t>q</t>
    </r>
    <r>
      <rPr>
        <b/>
        <i/>
        <vertAlign val="subscript"/>
        <sz val="11"/>
        <rFont val="Times New Roman"/>
        <family val="1"/>
      </rPr>
      <t>478</t>
    </r>
    <r>
      <rPr>
        <sz val="11"/>
        <color indexed="8"/>
        <rFont val="Tahoma"/>
        <family val="2"/>
      </rPr>
      <t/>
    </r>
  </si>
  <si>
    <r>
      <t>q</t>
    </r>
    <r>
      <rPr>
        <b/>
        <i/>
        <vertAlign val="subscript"/>
        <sz val="11"/>
        <rFont val="Times New Roman"/>
        <family val="1"/>
      </rPr>
      <t>479</t>
    </r>
  </si>
  <si>
    <r>
      <t>q</t>
    </r>
    <r>
      <rPr>
        <b/>
        <i/>
        <vertAlign val="subscript"/>
        <sz val="11"/>
        <rFont val="Times New Roman"/>
        <family val="1"/>
      </rPr>
      <t>480</t>
    </r>
    <r>
      <rPr>
        <sz val="11"/>
        <color indexed="8"/>
        <rFont val="Tahoma"/>
        <family val="2"/>
      </rPr>
      <t/>
    </r>
  </si>
  <si>
    <r>
      <t>q</t>
    </r>
    <r>
      <rPr>
        <b/>
        <i/>
        <vertAlign val="subscript"/>
        <sz val="11"/>
        <rFont val="Times New Roman"/>
        <family val="1"/>
      </rPr>
      <t>481</t>
    </r>
  </si>
  <si>
    <r>
      <t>q</t>
    </r>
    <r>
      <rPr>
        <b/>
        <i/>
        <vertAlign val="subscript"/>
        <sz val="11"/>
        <rFont val="Times New Roman"/>
        <family val="1"/>
      </rPr>
      <t>482</t>
    </r>
    <r>
      <rPr>
        <sz val="11"/>
        <color indexed="8"/>
        <rFont val="Tahoma"/>
        <family val="2"/>
      </rPr>
      <t/>
    </r>
  </si>
  <si>
    <r>
      <t>q</t>
    </r>
    <r>
      <rPr>
        <b/>
        <i/>
        <vertAlign val="subscript"/>
        <sz val="11"/>
        <rFont val="Times New Roman"/>
        <family val="1"/>
      </rPr>
      <t>483</t>
    </r>
  </si>
  <si>
    <r>
      <t>q</t>
    </r>
    <r>
      <rPr>
        <b/>
        <i/>
        <vertAlign val="subscript"/>
        <sz val="11"/>
        <rFont val="Times New Roman"/>
        <family val="1"/>
      </rPr>
      <t>484</t>
    </r>
    <r>
      <rPr>
        <sz val="11"/>
        <color indexed="8"/>
        <rFont val="Tahoma"/>
        <family val="2"/>
      </rPr>
      <t/>
    </r>
  </si>
  <si>
    <r>
      <t>q</t>
    </r>
    <r>
      <rPr>
        <b/>
        <i/>
        <vertAlign val="subscript"/>
        <sz val="11"/>
        <rFont val="Times New Roman"/>
        <family val="1"/>
      </rPr>
      <t>485</t>
    </r>
  </si>
  <si>
    <r>
      <t>q</t>
    </r>
    <r>
      <rPr>
        <b/>
        <i/>
        <vertAlign val="subscript"/>
        <sz val="11"/>
        <rFont val="Times New Roman"/>
        <family val="1"/>
      </rPr>
      <t>486</t>
    </r>
    <r>
      <rPr>
        <sz val="11"/>
        <color indexed="8"/>
        <rFont val="Tahoma"/>
        <family val="2"/>
      </rPr>
      <t/>
    </r>
  </si>
  <si>
    <r>
      <t>q</t>
    </r>
    <r>
      <rPr>
        <b/>
        <i/>
        <vertAlign val="subscript"/>
        <sz val="11"/>
        <rFont val="Times New Roman"/>
        <family val="1"/>
      </rPr>
      <t>487</t>
    </r>
  </si>
  <si>
    <r>
      <t>q</t>
    </r>
    <r>
      <rPr>
        <b/>
        <i/>
        <vertAlign val="subscript"/>
        <sz val="11"/>
        <rFont val="Times New Roman"/>
        <family val="1"/>
      </rPr>
      <t>488</t>
    </r>
    <r>
      <rPr>
        <sz val="11"/>
        <color indexed="8"/>
        <rFont val="Tahoma"/>
        <family val="2"/>
      </rPr>
      <t/>
    </r>
  </si>
  <si>
    <r>
      <t>q</t>
    </r>
    <r>
      <rPr>
        <b/>
        <i/>
        <vertAlign val="subscript"/>
        <sz val="11"/>
        <rFont val="Times New Roman"/>
        <family val="1"/>
      </rPr>
      <t>489</t>
    </r>
  </si>
  <si>
    <r>
      <t>q</t>
    </r>
    <r>
      <rPr>
        <b/>
        <i/>
        <vertAlign val="subscript"/>
        <sz val="11"/>
        <rFont val="Times New Roman"/>
        <family val="1"/>
      </rPr>
      <t>490</t>
    </r>
    <r>
      <rPr>
        <sz val="11"/>
        <color indexed="8"/>
        <rFont val="Tahoma"/>
        <family val="2"/>
      </rPr>
      <t/>
    </r>
  </si>
  <si>
    <r>
      <t>q</t>
    </r>
    <r>
      <rPr>
        <b/>
        <i/>
        <vertAlign val="subscript"/>
        <sz val="11"/>
        <rFont val="Times New Roman"/>
        <family val="1"/>
      </rPr>
      <t>491</t>
    </r>
  </si>
  <si>
    <r>
      <t>q</t>
    </r>
    <r>
      <rPr>
        <b/>
        <i/>
        <vertAlign val="subscript"/>
        <sz val="11"/>
        <rFont val="Times New Roman"/>
        <family val="1"/>
      </rPr>
      <t>492</t>
    </r>
  </si>
  <si>
    <r>
      <t>q</t>
    </r>
    <r>
      <rPr>
        <b/>
        <i/>
        <vertAlign val="subscript"/>
        <sz val="11"/>
        <rFont val="Times New Roman"/>
        <family val="1"/>
      </rPr>
      <t>493</t>
    </r>
  </si>
  <si>
    <r>
      <t>q</t>
    </r>
    <r>
      <rPr>
        <b/>
        <i/>
        <vertAlign val="subscript"/>
        <sz val="11"/>
        <rFont val="Times New Roman"/>
        <family val="1"/>
      </rPr>
      <t>494</t>
    </r>
  </si>
  <si>
    <r>
      <t>q</t>
    </r>
    <r>
      <rPr>
        <b/>
        <i/>
        <vertAlign val="subscript"/>
        <sz val="11"/>
        <rFont val="Times New Roman"/>
        <family val="1"/>
      </rPr>
      <t>495</t>
    </r>
  </si>
  <si>
    <r>
      <t>q</t>
    </r>
    <r>
      <rPr>
        <b/>
        <i/>
        <vertAlign val="subscript"/>
        <sz val="11"/>
        <rFont val="Times New Roman"/>
        <family val="1"/>
      </rPr>
      <t>496</t>
    </r>
  </si>
  <si>
    <r>
      <t>q</t>
    </r>
    <r>
      <rPr>
        <b/>
        <i/>
        <vertAlign val="subscript"/>
        <sz val="11"/>
        <rFont val="Times New Roman"/>
        <family val="1"/>
      </rPr>
      <t>497</t>
    </r>
  </si>
  <si>
    <r>
      <t>q</t>
    </r>
    <r>
      <rPr>
        <b/>
        <i/>
        <vertAlign val="subscript"/>
        <sz val="11"/>
        <rFont val="Times New Roman"/>
        <family val="1"/>
      </rPr>
      <t>498</t>
    </r>
  </si>
  <si>
    <r>
      <t>q</t>
    </r>
    <r>
      <rPr>
        <b/>
        <i/>
        <vertAlign val="subscript"/>
        <sz val="11"/>
        <rFont val="Times New Roman"/>
        <family val="1"/>
      </rPr>
      <t>499</t>
    </r>
  </si>
  <si>
    <r>
      <t>q</t>
    </r>
    <r>
      <rPr>
        <b/>
        <i/>
        <vertAlign val="subscript"/>
        <sz val="11"/>
        <rFont val="Times New Roman"/>
        <family val="1"/>
      </rPr>
      <t>500</t>
    </r>
  </si>
  <si>
    <r>
      <t>q</t>
    </r>
    <r>
      <rPr>
        <b/>
        <i/>
        <vertAlign val="subscript"/>
        <sz val="11"/>
        <rFont val="Times New Roman"/>
        <family val="1"/>
      </rPr>
      <t>501</t>
    </r>
  </si>
  <si>
    <r>
      <t>q</t>
    </r>
    <r>
      <rPr>
        <b/>
        <i/>
        <vertAlign val="subscript"/>
        <sz val="11"/>
        <rFont val="Times New Roman"/>
        <family val="1"/>
      </rPr>
      <t>502</t>
    </r>
  </si>
  <si>
    <r>
      <t>q</t>
    </r>
    <r>
      <rPr>
        <b/>
        <i/>
        <vertAlign val="subscript"/>
        <sz val="11"/>
        <rFont val="Times New Roman"/>
        <family val="1"/>
      </rPr>
      <t>503</t>
    </r>
    <r>
      <rPr>
        <sz val="11"/>
        <color indexed="8"/>
        <rFont val="Tahoma"/>
        <family val="2"/>
      </rPr>
      <t/>
    </r>
  </si>
  <si>
    <r>
      <t>q</t>
    </r>
    <r>
      <rPr>
        <b/>
        <i/>
        <vertAlign val="subscript"/>
        <sz val="11"/>
        <rFont val="Times New Roman"/>
        <family val="1"/>
      </rPr>
      <t>504</t>
    </r>
    <r>
      <rPr>
        <sz val="11"/>
        <color indexed="8"/>
        <rFont val="Tahoma"/>
        <family val="2"/>
      </rPr>
      <t/>
    </r>
  </si>
  <si>
    <r>
      <t>q</t>
    </r>
    <r>
      <rPr>
        <b/>
        <i/>
        <vertAlign val="subscript"/>
        <sz val="11"/>
        <rFont val="Times New Roman"/>
        <family val="1"/>
      </rPr>
      <t>505</t>
    </r>
    <r>
      <rPr>
        <sz val="11"/>
        <color indexed="8"/>
        <rFont val="Tahoma"/>
        <family val="2"/>
      </rPr>
      <t/>
    </r>
  </si>
  <si>
    <r>
      <t>q</t>
    </r>
    <r>
      <rPr>
        <b/>
        <i/>
        <vertAlign val="subscript"/>
        <sz val="11"/>
        <rFont val="Times New Roman"/>
        <family val="1"/>
      </rPr>
      <t>506</t>
    </r>
    <r>
      <rPr>
        <sz val="11"/>
        <color indexed="8"/>
        <rFont val="Tahoma"/>
        <family val="2"/>
      </rPr>
      <t/>
    </r>
  </si>
  <si>
    <r>
      <t>q</t>
    </r>
    <r>
      <rPr>
        <b/>
        <i/>
        <vertAlign val="subscript"/>
        <sz val="11"/>
        <rFont val="Times New Roman"/>
        <family val="1"/>
      </rPr>
      <t>507</t>
    </r>
    <r>
      <rPr>
        <sz val="11"/>
        <color indexed="8"/>
        <rFont val="Tahoma"/>
        <family val="2"/>
      </rPr>
      <t/>
    </r>
  </si>
  <si>
    <r>
      <t>q</t>
    </r>
    <r>
      <rPr>
        <b/>
        <i/>
        <vertAlign val="subscript"/>
        <sz val="11"/>
        <rFont val="Times New Roman"/>
        <family val="1"/>
      </rPr>
      <t>508</t>
    </r>
    <r>
      <rPr>
        <sz val="11"/>
        <color indexed="8"/>
        <rFont val="Tahoma"/>
        <family val="2"/>
      </rPr>
      <t/>
    </r>
  </si>
  <si>
    <r>
      <t>q</t>
    </r>
    <r>
      <rPr>
        <b/>
        <i/>
        <vertAlign val="subscript"/>
        <sz val="11"/>
        <rFont val="Times New Roman"/>
        <family val="1"/>
      </rPr>
      <t>509</t>
    </r>
    <r>
      <rPr>
        <sz val="11"/>
        <color indexed="8"/>
        <rFont val="Tahoma"/>
        <family val="2"/>
      </rPr>
      <t/>
    </r>
  </si>
  <si>
    <r>
      <t>q</t>
    </r>
    <r>
      <rPr>
        <b/>
        <i/>
        <vertAlign val="subscript"/>
        <sz val="11"/>
        <rFont val="Times New Roman"/>
        <family val="1"/>
      </rPr>
      <t>510</t>
    </r>
    <r>
      <rPr>
        <sz val="11"/>
        <color indexed="8"/>
        <rFont val="Tahoma"/>
        <family val="2"/>
      </rPr>
      <t/>
    </r>
  </si>
  <si>
    <r>
      <t>q</t>
    </r>
    <r>
      <rPr>
        <b/>
        <i/>
        <vertAlign val="subscript"/>
        <sz val="11"/>
        <rFont val="Times New Roman"/>
        <family val="1"/>
      </rPr>
      <t>511</t>
    </r>
    <r>
      <rPr>
        <sz val="11"/>
        <color indexed="8"/>
        <rFont val="Tahoma"/>
        <family val="2"/>
      </rPr>
      <t/>
    </r>
  </si>
  <si>
    <r>
      <t>q</t>
    </r>
    <r>
      <rPr>
        <b/>
        <i/>
        <vertAlign val="subscript"/>
        <sz val="11"/>
        <rFont val="Times New Roman"/>
        <family val="1"/>
      </rPr>
      <t>512</t>
    </r>
    <r>
      <rPr>
        <sz val="11"/>
        <color indexed="8"/>
        <rFont val="Tahoma"/>
        <family val="2"/>
      </rPr>
      <t/>
    </r>
  </si>
  <si>
    <r>
      <t>q</t>
    </r>
    <r>
      <rPr>
        <b/>
        <i/>
        <vertAlign val="subscript"/>
        <sz val="11"/>
        <rFont val="Times New Roman"/>
        <family val="1"/>
      </rPr>
      <t>513</t>
    </r>
    <r>
      <rPr>
        <sz val="11"/>
        <color indexed="8"/>
        <rFont val="Tahoma"/>
        <family val="2"/>
      </rPr>
      <t/>
    </r>
  </si>
  <si>
    <r>
      <t>q</t>
    </r>
    <r>
      <rPr>
        <b/>
        <i/>
        <vertAlign val="subscript"/>
        <sz val="11"/>
        <rFont val="Times New Roman"/>
        <family val="1"/>
      </rPr>
      <t>514</t>
    </r>
    <r>
      <rPr>
        <sz val="11"/>
        <color indexed="8"/>
        <rFont val="Tahoma"/>
        <family val="2"/>
      </rPr>
      <t/>
    </r>
  </si>
  <si>
    <r>
      <t>q</t>
    </r>
    <r>
      <rPr>
        <b/>
        <i/>
        <vertAlign val="subscript"/>
        <sz val="11"/>
        <rFont val="Times New Roman"/>
        <family val="1"/>
      </rPr>
      <t>515</t>
    </r>
    <r>
      <rPr>
        <sz val="11"/>
        <color indexed="8"/>
        <rFont val="Tahoma"/>
        <family val="2"/>
      </rPr>
      <t/>
    </r>
  </si>
  <si>
    <r>
      <t>q</t>
    </r>
    <r>
      <rPr>
        <b/>
        <i/>
        <vertAlign val="subscript"/>
        <sz val="11"/>
        <rFont val="Times New Roman"/>
        <family val="1"/>
      </rPr>
      <t>516</t>
    </r>
    <r>
      <rPr>
        <sz val="11"/>
        <color indexed="8"/>
        <rFont val="Tahoma"/>
        <family val="2"/>
      </rPr>
      <t/>
    </r>
  </si>
  <si>
    <r>
      <t>q</t>
    </r>
    <r>
      <rPr>
        <b/>
        <i/>
        <vertAlign val="subscript"/>
        <sz val="11"/>
        <rFont val="Times New Roman"/>
        <family val="1"/>
      </rPr>
      <t>517</t>
    </r>
    <r>
      <rPr>
        <sz val="11"/>
        <color indexed="8"/>
        <rFont val="Tahoma"/>
        <family val="2"/>
      </rPr>
      <t/>
    </r>
  </si>
  <si>
    <r>
      <t>q</t>
    </r>
    <r>
      <rPr>
        <b/>
        <i/>
        <vertAlign val="subscript"/>
        <sz val="11"/>
        <rFont val="Times New Roman"/>
        <family val="1"/>
      </rPr>
      <t>518</t>
    </r>
    <r>
      <rPr>
        <sz val="11"/>
        <color indexed="8"/>
        <rFont val="Tahoma"/>
        <family val="2"/>
      </rPr>
      <t/>
    </r>
  </si>
  <si>
    <r>
      <t>q</t>
    </r>
    <r>
      <rPr>
        <b/>
        <i/>
        <vertAlign val="subscript"/>
        <sz val="11"/>
        <rFont val="Times New Roman"/>
        <family val="1"/>
      </rPr>
      <t>519</t>
    </r>
    <r>
      <rPr>
        <sz val="11"/>
        <color indexed="8"/>
        <rFont val="Tahoma"/>
        <family val="2"/>
      </rPr>
      <t/>
    </r>
  </si>
  <si>
    <r>
      <t>q</t>
    </r>
    <r>
      <rPr>
        <b/>
        <i/>
        <vertAlign val="subscript"/>
        <sz val="11"/>
        <rFont val="Times New Roman"/>
        <family val="1"/>
      </rPr>
      <t>520</t>
    </r>
    <r>
      <rPr>
        <sz val="11"/>
        <color indexed="8"/>
        <rFont val="Tahoma"/>
        <family val="2"/>
      </rPr>
      <t/>
    </r>
  </si>
  <si>
    <r>
      <t>q</t>
    </r>
    <r>
      <rPr>
        <b/>
        <i/>
        <vertAlign val="subscript"/>
        <sz val="11"/>
        <rFont val="Times New Roman"/>
        <family val="1"/>
      </rPr>
      <t>521</t>
    </r>
    <r>
      <rPr>
        <sz val="11"/>
        <color indexed="8"/>
        <rFont val="Tahoma"/>
        <family val="2"/>
      </rPr>
      <t/>
    </r>
  </si>
  <si>
    <r>
      <t>q</t>
    </r>
    <r>
      <rPr>
        <b/>
        <i/>
        <vertAlign val="subscript"/>
        <sz val="11"/>
        <rFont val="Times New Roman"/>
        <family val="1"/>
      </rPr>
      <t>522</t>
    </r>
    <r>
      <rPr>
        <sz val="11"/>
        <color indexed="8"/>
        <rFont val="Tahoma"/>
        <family val="2"/>
      </rPr>
      <t/>
    </r>
  </si>
  <si>
    <r>
      <t>q</t>
    </r>
    <r>
      <rPr>
        <b/>
        <i/>
        <vertAlign val="subscript"/>
        <sz val="11"/>
        <rFont val="Times New Roman"/>
        <family val="1"/>
      </rPr>
      <t>523</t>
    </r>
    <r>
      <rPr>
        <sz val="11"/>
        <color indexed="8"/>
        <rFont val="Tahoma"/>
        <family val="2"/>
      </rPr>
      <t/>
    </r>
  </si>
  <si>
    <r>
      <t>q</t>
    </r>
    <r>
      <rPr>
        <b/>
        <i/>
        <vertAlign val="subscript"/>
        <sz val="11"/>
        <rFont val="Times New Roman"/>
        <family val="1"/>
      </rPr>
      <t>524</t>
    </r>
    <r>
      <rPr>
        <sz val="11"/>
        <color indexed="8"/>
        <rFont val="Tahoma"/>
        <family val="2"/>
      </rPr>
      <t/>
    </r>
  </si>
  <si>
    <r>
      <t>q</t>
    </r>
    <r>
      <rPr>
        <b/>
        <i/>
        <vertAlign val="subscript"/>
        <sz val="11"/>
        <rFont val="Times New Roman"/>
        <family val="1"/>
      </rPr>
      <t>525</t>
    </r>
    <r>
      <rPr>
        <sz val="11"/>
        <color indexed="8"/>
        <rFont val="Tahoma"/>
        <family val="2"/>
      </rPr>
      <t/>
    </r>
  </si>
  <si>
    <r>
      <t>q</t>
    </r>
    <r>
      <rPr>
        <b/>
        <i/>
        <vertAlign val="subscript"/>
        <sz val="11"/>
        <rFont val="Times New Roman"/>
        <family val="1"/>
      </rPr>
      <t>526</t>
    </r>
  </si>
  <si>
    <r>
      <t>q</t>
    </r>
    <r>
      <rPr>
        <b/>
        <i/>
        <vertAlign val="subscript"/>
        <sz val="11"/>
        <rFont val="Times New Roman"/>
        <family val="1"/>
      </rPr>
      <t>527</t>
    </r>
  </si>
  <si>
    <r>
      <t>q</t>
    </r>
    <r>
      <rPr>
        <b/>
        <i/>
        <vertAlign val="subscript"/>
        <sz val="11"/>
        <rFont val="Times New Roman"/>
        <family val="1"/>
      </rPr>
      <t>528</t>
    </r>
  </si>
  <si>
    <r>
      <t>q</t>
    </r>
    <r>
      <rPr>
        <b/>
        <i/>
        <vertAlign val="subscript"/>
        <sz val="11"/>
        <rFont val="Times New Roman"/>
        <family val="1"/>
      </rPr>
      <t>529</t>
    </r>
    <r>
      <rPr>
        <sz val="11"/>
        <color indexed="8"/>
        <rFont val="Tahoma"/>
        <family val="2"/>
      </rPr>
      <t/>
    </r>
  </si>
  <si>
    <r>
      <t>q</t>
    </r>
    <r>
      <rPr>
        <b/>
        <i/>
        <vertAlign val="subscript"/>
        <sz val="11"/>
        <rFont val="Times New Roman"/>
        <family val="1"/>
      </rPr>
      <t>530</t>
    </r>
    <r>
      <rPr>
        <sz val="11"/>
        <color indexed="8"/>
        <rFont val="Tahoma"/>
        <family val="2"/>
      </rPr>
      <t/>
    </r>
  </si>
  <si>
    <r>
      <t>q</t>
    </r>
    <r>
      <rPr>
        <b/>
        <i/>
        <vertAlign val="subscript"/>
        <sz val="11"/>
        <rFont val="Times New Roman"/>
        <family val="1"/>
      </rPr>
      <t>531</t>
    </r>
    <r>
      <rPr>
        <sz val="11"/>
        <color indexed="8"/>
        <rFont val="Tahoma"/>
        <family val="2"/>
      </rPr>
      <t/>
    </r>
  </si>
  <si>
    <r>
      <t>q</t>
    </r>
    <r>
      <rPr>
        <b/>
        <i/>
        <vertAlign val="subscript"/>
        <sz val="11"/>
        <rFont val="Times New Roman"/>
        <family val="1"/>
      </rPr>
      <t>532</t>
    </r>
    <r>
      <rPr>
        <sz val="11"/>
        <color indexed="8"/>
        <rFont val="Tahoma"/>
        <family val="2"/>
      </rPr>
      <t/>
    </r>
  </si>
  <si>
    <r>
      <t>q</t>
    </r>
    <r>
      <rPr>
        <b/>
        <i/>
        <vertAlign val="subscript"/>
        <sz val="11"/>
        <rFont val="Times New Roman"/>
        <family val="1"/>
      </rPr>
      <t>533</t>
    </r>
    <r>
      <rPr>
        <sz val="11"/>
        <color indexed="8"/>
        <rFont val="Tahoma"/>
        <family val="2"/>
      </rPr>
      <t/>
    </r>
  </si>
  <si>
    <r>
      <t>q</t>
    </r>
    <r>
      <rPr>
        <b/>
        <i/>
        <vertAlign val="subscript"/>
        <sz val="11"/>
        <rFont val="Times New Roman"/>
        <family val="1"/>
      </rPr>
      <t>534</t>
    </r>
    <r>
      <rPr>
        <sz val="11"/>
        <color indexed="8"/>
        <rFont val="Tahoma"/>
        <family val="2"/>
      </rPr>
      <t/>
    </r>
  </si>
  <si>
    <r>
      <t>q</t>
    </r>
    <r>
      <rPr>
        <b/>
        <i/>
        <vertAlign val="subscript"/>
        <sz val="11"/>
        <rFont val="Times New Roman"/>
        <family val="1"/>
      </rPr>
      <t>535</t>
    </r>
    <r>
      <rPr>
        <sz val="11"/>
        <color indexed="8"/>
        <rFont val="Tahoma"/>
        <family val="2"/>
      </rPr>
      <t/>
    </r>
  </si>
  <si>
    <r>
      <t>q</t>
    </r>
    <r>
      <rPr>
        <b/>
        <i/>
        <vertAlign val="subscript"/>
        <sz val="11"/>
        <rFont val="Times New Roman"/>
        <family val="1"/>
      </rPr>
      <t>536</t>
    </r>
    <r>
      <rPr>
        <sz val="11"/>
        <color indexed="8"/>
        <rFont val="Tahoma"/>
        <family val="2"/>
      </rPr>
      <t/>
    </r>
  </si>
  <si>
    <r>
      <t>q</t>
    </r>
    <r>
      <rPr>
        <b/>
        <i/>
        <vertAlign val="subscript"/>
        <sz val="11"/>
        <rFont val="Times New Roman"/>
        <family val="1"/>
      </rPr>
      <t>537</t>
    </r>
    <r>
      <rPr>
        <sz val="11"/>
        <color indexed="8"/>
        <rFont val="Tahoma"/>
        <family val="2"/>
      </rPr>
      <t/>
    </r>
  </si>
  <si>
    <r>
      <t>q</t>
    </r>
    <r>
      <rPr>
        <b/>
        <i/>
        <vertAlign val="subscript"/>
        <sz val="11"/>
        <rFont val="Times New Roman"/>
        <family val="1"/>
      </rPr>
      <t>538</t>
    </r>
    <r>
      <rPr>
        <sz val="11"/>
        <color indexed="8"/>
        <rFont val="Tahoma"/>
        <family val="2"/>
      </rPr>
      <t/>
    </r>
  </si>
  <si>
    <r>
      <t>q</t>
    </r>
    <r>
      <rPr>
        <b/>
        <i/>
        <vertAlign val="subscript"/>
        <sz val="11"/>
        <rFont val="Times New Roman"/>
        <family val="1"/>
      </rPr>
      <t>539</t>
    </r>
    <r>
      <rPr>
        <sz val="11"/>
        <color indexed="8"/>
        <rFont val="Tahoma"/>
        <family val="2"/>
      </rPr>
      <t/>
    </r>
  </si>
  <si>
    <r>
      <t>q</t>
    </r>
    <r>
      <rPr>
        <b/>
        <i/>
        <vertAlign val="subscript"/>
        <sz val="11"/>
        <rFont val="Times New Roman"/>
        <family val="1"/>
      </rPr>
      <t>540</t>
    </r>
    <r>
      <rPr>
        <sz val="11"/>
        <color indexed="8"/>
        <rFont val="Tahoma"/>
        <family val="2"/>
      </rPr>
      <t/>
    </r>
  </si>
  <si>
    <r>
      <t>q</t>
    </r>
    <r>
      <rPr>
        <b/>
        <i/>
        <vertAlign val="subscript"/>
        <sz val="11"/>
        <rFont val="Times New Roman"/>
        <family val="1"/>
      </rPr>
      <t>541</t>
    </r>
    <r>
      <rPr>
        <sz val="11"/>
        <color indexed="8"/>
        <rFont val="Tahoma"/>
        <family val="2"/>
      </rPr>
      <t/>
    </r>
  </si>
  <si>
    <r>
      <t>q</t>
    </r>
    <r>
      <rPr>
        <b/>
        <i/>
        <vertAlign val="subscript"/>
        <sz val="11"/>
        <rFont val="Times New Roman"/>
        <family val="1"/>
      </rPr>
      <t>542</t>
    </r>
    <r>
      <rPr>
        <sz val="11"/>
        <color indexed="8"/>
        <rFont val="Tahoma"/>
        <family val="2"/>
      </rPr>
      <t/>
    </r>
  </si>
  <si>
    <r>
      <t>q</t>
    </r>
    <r>
      <rPr>
        <b/>
        <i/>
        <vertAlign val="subscript"/>
        <sz val="11"/>
        <rFont val="Times New Roman"/>
        <family val="1"/>
      </rPr>
      <t>543</t>
    </r>
    <r>
      <rPr>
        <sz val="11"/>
        <color indexed="8"/>
        <rFont val="Tahoma"/>
        <family val="2"/>
      </rPr>
      <t/>
    </r>
  </si>
  <si>
    <r>
      <t>q</t>
    </r>
    <r>
      <rPr>
        <b/>
        <i/>
        <vertAlign val="subscript"/>
        <sz val="11"/>
        <rFont val="Times New Roman"/>
        <family val="1"/>
      </rPr>
      <t>544</t>
    </r>
    <r>
      <rPr>
        <sz val="11"/>
        <color indexed="8"/>
        <rFont val="Tahoma"/>
        <family val="2"/>
      </rPr>
      <t/>
    </r>
  </si>
  <si>
    <r>
      <t>q</t>
    </r>
    <r>
      <rPr>
        <b/>
        <i/>
        <vertAlign val="subscript"/>
        <sz val="11"/>
        <rFont val="Times New Roman"/>
        <family val="1"/>
      </rPr>
      <t>545</t>
    </r>
    <r>
      <rPr>
        <sz val="11"/>
        <color indexed="8"/>
        <rFont val="Tahoma"/>
        <family val="2"/>
      </rPr>
      <t/>
    </r>
  </si>
  <si>
    <r>
      <t>q</t>
    </r>
    <r>
      <rPr>
        <b/>
        <i/>
        <vertAlign val="subscript"/>
        <sz val="11"/>
        <rFont val="Times New Roman"/>
        <family val="1"/>
      </rPr>
      <t>546</t>
    </r>
    <r>
      <rPr>
        <sz val="11"/>
        <color indexed="8"/>
        <rFont val="Tahoma"/>
        <family val="2"/>
      </rPr>
      <t/>
    </r>
  </si>
  <si>
    <r>
      <t>q</t>
    </r>
    <r>
      <rPr>
        <b/>
        <i/>
        <vertAlign val="subscript"/>
        <sz val="11"/>
        <rFont val="Times New Roman"/>
        <family val="1"/>
      </rPr>
      <t>547</t>
    </r>
    <r>
      <rPr>
        <sz val="11"/>
        <color indexed="8"/>
        <rFont val="Tahoma"/>
        <family val="2"/>
      </rPr>
      <t/>
    </r>
  </si>
  <si>
    <r>
      <t>q</t>
    </r>
    <r>
      <rPr>
        <b/>
        <i/>
        <vertAlign val="subscript"/>
        <sz val="11"/>
        <rFont val="Times New Roman"/>
        <family val="1"/>
      </rPr>
      <t>548</t>
    </r>
    <r>
      <rPr>
        <sz val="11"/>
        <color indexed="8"/>
        <rFont val="Tahoma"/>
        <family val="2"/>
      </rPr>
      <t/>
    </r>
  </si>
  <si>
    <r>
      <t>q</t>
    </r>
    <r>
      <rPr>
        <b/>
        <i/>
        <vertAlign val="subscript"/>
        <sz val="11"/>
        <rFont val="Times New Roman"/>
        <family val="1"/>
      </rPr>
      <t>549</t>
    </r>
    <r>
      <rPr>
        <sz val="11"/>
        <color indexed="8"/>
        <rFont val="Tahoma"/>
        <family val="2"/>
      </rPr>
      <t/>
    </r>
  </si>
  <si>
    <r>
      <t>q</t>
    </r>
    <r>
      <rPr>
        <b/>
        <i/>
        <vertAlign val="subscript"/>
        <sz val="11"/>
        <rFont val="Times New Roman"/>
        <family val="1"/>
      </rPr>
      <t>550</t>
    </r>
    <r>
      <rPr>
        <sz val="11"/>
        <color indexed="8"/>
        <rFont val="Tahoma"/>
        <family val="2"/>
      </rPr>
      <t/>
    </r>
  </si>
  <si>
    <r>
      <t>q</t>
    </r>
    <r>
      <rPr>
        <b/>
        <i/>
        <vertAlign val="subscript"/>
        <sz val="11"/>
        <rFont val="Times New Roman"/>
        <family val="1"/>
      </rPr>
      <t>551</t>
    </r>
    <r>
      <rPr>
        <sz val="11"/>
        <color indexed="8"/>
        <rFont val="Tahoma"/>
        <family val="2"/>
      </rPr>
      <t/>
    </r>
  </si>
  <si>
    <r>
      <t>q</t>
    </r>
    <r>
      <rPr>
        <b/>
        <i/>
        <vertAlign val="subscript"/>
        <sz val="11"/>
        <rFont val="Times New Roman"/>
        <family val="1"/>
      </rPr>
      <t>552</t>
    </r>
    <r>
      <rPr>
        <sz val="11"/>
        <color indexed="8"/>
        <rFont val="Tahoma"/>
        <family val="2"/>
      </rPr>
      <t/>
    </r>
  </si>
  <si>
    <r>
      <t>q</t>
    </r>
    <r>
      <rPr>
        <b/>
        <i/>
        <vertAlign val="subscript"/>
        <sz val="11"/>
        <rFont val="Times New Roman"/>
        <family val="1"/>
      </rPr>
      <t>553</t>
    </r>
    <r>
      <rPr>
        <sz val="11"/>
        <color indexed="8"/>
        <rFont val="Tahoma"/>
        <family val="2"/>
      </rPr>
      <t/>
    </r>
  </si>
  <si>
    <r>
      <t>q</t>
    </r>
    <r>
      <rPr>
        <b/>
        <i/>
        <vertAlign val="subscript"/>
        <sz val="11"/>
        <rFont val="Times New Roman"/>
        <family val="1"/>
      </rPr>
      <t>554</t>
    </r>
    <r>
      <rPr>
        <sz val="11"/>
        <color indexed="8"/>
        <rFont val="Tahoma"/>
        <family val="2"/>
      </rPr>
      <t/>
    </r>
  </si>
  <si>
    <r>
      <t>q</t>
    </r>
    <r>
      <rPr>
        <b/>
        <i/>
        <vertAlign val="subscript"/>
        <sz val="11"/>
        <rFont val="Times New Roman"/>
        <family val="1"/>
      </rPr>
      <t>555</t>
    </r>
    <r>
      <rPr>
        <sz val="11"/>
        <color indexed="8"/>
        <rFont val="Tahoma"/>
        <family val="2"/>
      </rPr>
      <t/>
    </r>
  </si>
  <si>
    <r>
      <t>q</t>
    </r>
    <r>
      <rPr>
        <b/>
        <i/>
        <vertAlign val="subscript"/>
        <sz val="11"/>
        <rFont val="Times New Roman"/>
        <family val="1"/>
      </rPr>
      <t>556</t>
    </r>
    <r>
      <rPr>
        <sz val="11"/>
        <color indexed="8"/>
        <rFont val="Tahoma"/>
        <family val="2"/>
      </rPr>
      <t/>
    </r>
  </si>
  <si>
    <r>
      <t>q</t>
    </r>
    <r>
      <rPr>
        <b/>
        <i/>
        <vertAlign val="subscript"/>
        <sz val="11"/>
        <rFont val="Times New Roman"/>
        <family val="1"/>
      </rPr>
      <t>557</t>
    </r>
    <r>
      <rPr>
        <sz val="11"/>
        <color indexed="8"/>
        <rFont val="Tahoma"/>
        <family val="2"/>
      </rPr>
      <t/>
    </r>
  </si>
  <si>
    <r>
      <t>q</t>
    </r>
    <r>
      <rPr>
        <b/>
        <i/>
        <vertAlign val="subscript"/>
        <sz val="11"/>
        <rFont val="Times New Roman"/>
        <family val="1"/>
      </rPr>
      <t>558</t>
    </r>
    <r>
      <rPr>
        <sz val="11"/>
        <color indexed="8"/>
        <rFont val="Tahoma"/>
        <family val="2"/>
      </rPr>
      <t/>
    </r>
  </si>
  <si>
    <r>
      <t>q</t>
    </r>
    <r>
      <rPr>
        <b/>
        <i/>
        <vertAlign val="subscript"/>
        <sz val="11"/>
        <rFont val="Times New Roman"/>
        <family val="1"/>
      </rPr>
      <t>559</t>
    </r>
    <r>
      <rPr>
        <sz val="11"/>
        <color indexed="8"/>
        <rFont val="Tahoma"/>
        <family val="2"/>
      </rPr>
      <t/>
    </r>
  </si>
  <si>
    <r>
      <t>q</t>
    </r>
    <r>
      <rPr>
        <b/>
        <i/>
        <vertAlign val="subscript"/>
        <sz val="11"/>
        <rFont val="Times New Roman"/>
        <family val="1"/>
      </rPr>
      <t>560</t>
    </r>
    <r>
      <rPr>
        <sz val="11"/>
        <color indexed="8"/>
        <rFont val="Tahoma"/>
        <family val="2"/>
      </rPr>
      <t/>
    </r>
  </si>
  <si>
    <r>
      <t>q</t>
    </r>
    <r>
      <rPr>
        <b/>
        <i/>
        <vertAlign val="subscript"/>
        <sz val="11"/>
        <rFont val="Times New Roman"/>
        <family val="1"/>
      </rPr>
      <t>561</t>
    </r>
  </si>
  <si>
    <r>
      <t>q</t>
    </r>
    <r>
      <rPr>
        <b/>
        <i/>
        <vertAlign val="subscript"/>
        <sz val="11"/>
        <rFont val="Times New Roman"/>
        <family val="1"/>
      </rPr>
      <t>562</t>
    </r>
  </si>
  <si>
    <r>
      <t>q</t>
    </r>
    <r>
      <rPr>
        <b/>
        <i/>
        <vertAlign val="subscript"/>
        <sz val="11"/>
        <rFont val="Times New Roman"/>
        <family val="1"/>
      </rPr>
      <t>563</t>
    </r>
  </si>
  <si>
    <r>
      <t>q</t>
    </r>
    <r>
      <rPr>
        <b/>
        <i/>
        <vertAlign val="subscript"/>
        <sz val="11"/>
        <rFont val="Times New Roman"/>
        <family val="1"/>
      </rPr>
      <t>564</t>
    </r>
    <r>
      <rPr>
        <sz val="11"/>
        <color indexed="8"/>
        <rFont val="Tahoma"/>
        <family val="2"/>
      </rPr>
      <t/>
    </r>
  </si>
  <si>
    <r>
      <t>q</t>
    </r>
    <r>
      <rPr>
        <b/>
        <i/>
        <vertAlign val="subscript"/>
        <sz val="11"/>
        <rFont val="Times New Roman"/>
        <family val="1"/>
      </rPr>
      <t>565</t>
    </r>
    <r>
      <rPr>
        <sz val="11"/>
        <color indexed="8"/>
        <rFont val="Tahoma"/>
        <family val="2"/>
      </rPr>
      <t/>
    </r>
  </si>
  <si>
    <r>
      <t>q</t>
    </r>
    <r>
      <rPr>
        <b/>
        <i/>
        <vertAlign val="subscript"/>
        <sz val="11"/>
        <rFont val="Times New Roman"/>
        <family val="1"/>
      </rPr>
      <t>566</t>
    </r>
    <r>
      <rPr>
        <sz val="11"/>
        <color indexed="8"/>
        <rFont val="Tahoma"/>
        <family val="2"/>
      </rPr>
      <t/>
    </r>
  </si>
  <si>
    <r>
      <t>q</t>
    </r>
    <r>
      <rPr>
        <b/>
        <i/>
        <vertAlign val="subscript"/>
        <sz val="11"/>
        <rFont val="Times New Roman"/>
        <family val="1"/>
      </rPr>
      <t>567</t>
    </r>
    <r>
      <rPr>
        <sz val="11"/>
        <color indexed="8"/>
        <rFont val="Tahoma"/>
        <family val="2"/>
      </rPr>
      <t/>
    </r>
  </si>
  <si>
    <r>
      <t>q</t>
    </r>
    <r>
      <rPr>
        <b/>
        <i/>
        <vertAlign val="subscript"/>
        <sz val="11"/>
        <rFont val="Times New Roman"/>
        <family val="1"/>
      </rPr>
      <t>568</t>
    </r>
    <r>
      <rPr>
        <sz val="11"/>
        <color indexed="8"/>
        <rFont val="Tahoma"/>
        <family val="2"/>
      </rPr>
      <t/>
    </r>
  </si>
  <si>
    <r>
      <t>q</t>
    </r>
    <r>
      <rPr>
        <b/>
        <i/>
        <vertAlign val="subscript"/>
        <sz val="11"/>
        <rFont val="Times New Roman"/>
        <family val="1"/>
      </rPr>
      <t>569</t>
    </r>
    <r>
      <rPr>
        <sz val="11"/>
        <color indexed="8"/>
        <rFont val="Tahoma"/>
        <family val="2"/>
      </rPr>
      <t/>
    </r>
  </si>
  <si>
    <r>
      <t>q</t>
    </r>
    <r>
      <rPr>
        <b/>
        <i/>
        <vertAlign val="subscript"/>
        <sz val="11"/>
        <rFont val="Times New Roman"/>
        <family val="1"/>
      </rPr>
      <t>570</t>
    </r>
    <r>
      <rPr>
        <sz val="11"/>
        <color indexed="8"/>
        <rFont val="Tahoma"/>
        <family val="2"/>
      </rPr>
      <t/>
    </r>
  </si>
  <si>
    <r>
      <t>q</t>
    </r>
    <r>
      <rPr>
        <b/>
        <i/>
        <vertAlign val="subscript"/>
        <sz val="11"/>
        <rFont val="Times New Roman"/>
        <family val="1"/>
      </rPr>
      <t>571</t>
    </r>
    <r>
      <rPr>
        <sz val="11"/>
        <color indexed="8"/>
        <rFont val="Tahoma"/>
        <family val="2"/>
      </rPr>
      <t/>
    </r>
  </si>
  <si>
    <r>
      <t>q</t>
    </r>
    <r>
      <rPr>
        <b/>
        <i/>
        <vertAlign val="subscript"/>
        <sz val="11"/>
        <rFont val="Times New Roman"/>
        <family val="1"/>
      </rPr>
      <t>572</t>
    </r>
    <r>
      <rPr>
        <sz val="11"/>
        <color indexed="8"/>
        <rFont val="Tahoma"/>
        <family val="2"/>
      </rPr>
      <t/>
    </r>
  </si>
  <si>
    <r>
      <t>q</t>
    </r>
    <r>
      <rPr>
        <b/>
        <i/>
        <vertAlign val="subscript"/>
        <sz val="11"/>
        <rFont val="Times New Roman"/>
        <family val="1"/>
      </rPr>
      <t>573</t>
    </r>
    <r>
      <rPr>
        <sz val="11"/>
        <color indexed="8"/>
        <rFont val="Tahoma"/>
        <family val="2"/>
      </rPr>
      <t/>
    </r>
  </si>
  <si>
    <r>
      <t>q</t>
    </r>
    <r>
      <rPr>
        <b/>
        <i/>
        <vertAlign val="subscript"/>
        <sz val="11"/>
        <rFont val="Times New Roman"/>
        <family val="1"/>
      </rPr>
      <t>574</t>
    </r>
    <r>
      <rPr>
        <sz val="11"/>
        <color indexed="8"/>
        <rFont val="Tahoma"/>
        <family val="2"/>
      </rPr>
      <t/>
    </r>
  </si>
  <si>
    <r>
      <t>q</t>
    </r>
    <r>
      <rPr>
        <b/>
        <i/>
        <vertAlign val="subscript"/>
        <sz val="11"/>
        <rFont val="Times New Roman"/>
        <family val="1"/>
      </rPr>
      <t>575</t>
    </r>
    <r>
      <rPr>
        <sz val="11"/>
        <color indexed="8"/>
        <rFont val="Tahoma"/>
        <family val="2"/>
      </rPr>
      <t/>
    </r>
  </si>
  <si>
    <r>
      <t>q</t>
    </r>
    <r>
      <rPr>
        <b/>
        <i/>
        <vertAlign val="subscript"/>
        <sz val="11"/>
        <rFont val="Times New Roman"/>
        <family val="1"/>
      </rPr>
      <t>576</t>
    </r>
    <r>
      <rPr>
        <sz val="11"/>
        <color indexed="8"/>
        <rFont val="Tahoma"/>
        <family val="2"/>
      </rPr>
      <t/>
    </r>
  </si>
  <si>
    <r>
      <t>q</t>
    </r>
    <r>
      <rPr>
        <b/>
        <i/>
        <vertAlign val="subscript"/>
        <sz val="11"/>
        <rFont val="Times New Roman"/>
        <family val="1"/>
      </rPr>
      <t>577</t>
    </r>
    <r>
      <rPr>
        <sz val="11"/>
        <color indexed="8"/>
        <rFont val="Tahoma"/>
        <family val="2"/>
      </rPr>
      <t/>
    </r>
  </si>
  <si>
    <r>
      <t>q</t>
    </r>
    <r>
      <rPr>
        <b/>
        <i/>
        <vertAlign val="subscript"/>
        <sz val="11"/>
        <rFont val="Times New Roman"/>
        <family val="1"/>
      </rPr>
      <t>578</t>
    </r>
    <r>
      <rPr>
        <sz val="11"/>
        <color indexed="8"/>
        <rFont val="Tahoma"/>
        <family val="2"/>
      </rPr>
      <t/>
    </r>
  </si>
  <si>
    <r>
      <t>q</t>
    </r>
    <r>
      <rPr>
        <b/>
        <i/>
        <vertAlign val="subscript"/>
        <sz val="11"/>
        <rFont val="Times New Roman"/>
        <family val="1"/>
      </rPr>
      <t>579</t>
    </r>
    <r>
      <rPr>
        <sz val="11"/>
        <color indexed="8"/>
        <rFont val="Tahoma"/>
        <family val="2"/>
      </rPr>
      <t/>
    </r>
  </si>
  <si>
    <r>
      <t>q</t>
    </r>
    <r>
      <rPr>
        <b/>
        <i/>
        <vertAlign val="subscript"/>
        <sz val="11"/>
        <rFont val="Times New Roman"/>
        <family val="1"/>
      </rPr>
      <t>580</t>
    </r>
    <r>
      <rPr>
        <sz val="11"/>
        <color indexed="8"/>
        <rFont val="Tahoma"/>
        <family val="2"/>
      </rPr>
      <t/>
    </r>
  </si>
  <si>
    <r>
      <t>q</t>
    </r>
    <r>
      <rPr>
        <b/>
        <i/>
        <vertAlign val="subscript"/>
        <sz val="11"/>
        <rFont val="Times New Roman"/>
        <family val="1"/>
      </rPr>
      <t>581</t>
    </r>
    <r>
      <rPr>
        <sz val="11"/>
        <color indexed="8"/>
        <rFont val="Tahoma"/>
        <family val="2"/>
      </rPr>
      <t/>
    </r>
  </si>
  <si>
    <r>
      <t>q</t>
    </r>
    <r>
      <rPr>
        <b/>
        <i/>
        <vertAlign val="subscript"/>
        <sz val="11"/>
        <rFont val="Times New Roman"/>
        <family val="1"/>
      </rPr>
      <t>582</t>
    </r>
    <r>
      <rPr>
        <sz val="11"/>
        <color indexed="8"/>
        <rFont val="Tahoma"/>
        <family val="2"/>
      </rPr>
      <t/>
    </r>
  </si>
  <si>
    <r>
      <t>q</t>
    </r>
    <r>
      <rPr>
        <b/>
        <i/>
        <vertAlign val="subscript"/>
        <sz val="11"/>
        <rFont val="Times New Roman"/>
        <family val="1"/>
      </rPr>
      <t>583</t>
    </r>
    <r>
      <rPr>
        <sz val="11"/>
        <color indexed="8"/>
        <rFont val="Tahoma"/>
        <family val="2"/>
      </rPr>
      <t/>
    </r>
  </si>
  <si>
    <r>
      <t>q</t>
    </r>
    <r>
      <rPr>
        <b/>
        <i/>
        <vertAlign val="subscript"/>
        <sz val="11"/>
        <rFont val="Times New Roman"/>
        <family val="1"/>
      </rPr>
      <t>584</t>
    </r>
    <r>
      <rPr>
        <sz val="11"/>
        <color indexed="8"/>
        <rFont val="Tahoma"/>
        <family val="2"/>
      </rPr>
      <t/>
    </r>
  </si>
  <si>
    <r>
      <t>q</t>
    </r>
    <r>
      <rPr>
        <b/>
        <i/>
        <vertAlign val="subscript"/>
        <sz val="11"/>
        <rFont val="Times New Roman"/>
        <family val="1"/>
      </rPr>
      <t>585</t>
    </r>
    <r>
      <rPr>
        <sz val="11"/>
        <color indexed="8"/>
        <rFont val="Tahoma"/>
        <family val="2"/>
      </rPr>
      <t/>
    </r>
  </si>
  <si>
    <r>
      <t>q</t>
    </r>
    <r>
      <rPr>
        <b/>
        <i/>
        <vertAlign val="subscript"/>
        <sz val="11"/>
        <rFont val="Times New Roman"/>
        <family val="1"/>
      </rPr>
      <t>586</t>
    </r>
    <r>
      <rPr>
        <sz val="11"/>
        <color indexed="8"/>
        <rFont val="Tahoma"/>
        <family val="2"/>
      </rPr>
      <t/>
    </r>
  </si>
  <si>
    <r>
      <t>q</t>
    </r>
    <r>
      <rPr>
        <b/>
        <i/>
        <vertAlign val="subscript"/>
        <sz val="11"/>
        <rFont val="Times New Roman"/>
        <family val="1"/>
      </rPr>
      <t>587</t>
    </r>
    <r>
      <rPr>
        <sz val="11"/>
        <color indexed="8"/>
        <rFont val="Tahoma"/>
        <family val="2"/>
      </rPr>
      <t/>
    </r>
  </si>
  <si>
    <r>
      <t>q</t>
    </r>
    <r>
      <rPr>
        <b/>
        <i/>
        <vertAlign val="subscript"/>
        <sz val="11"/>
        <rFont val="Times New Roman"/>
        <family val="1"/>
      </rPr>
      <t>588</t>
    </r>
    <r>
      <rPr>
        <sz val="11"/>
        <color indexed="8"/>
        <rFont val="Tahoma"/>
        <family val="2"/>
      </rPr>
      <t/>
    </r>
  </si>
  <si>
    <r>
      <t>q</t>
    </r>
    <r>
      <rPr>
        <b/>
        <i/>
        <vertAlign val="subscript"/>
        <sz val="11"/>
        <rFont val="Times New Roman"/>
        <family val="1"/>
      </rPr>
      <t>589</t>
    </r>
    <r>
      <rPr>
        <sz val="11"/>
        <color indexed="8"/>
        <rFont val="Tahoma"/>
        <family val="2"/>
      </rPr>
      <t/>
    </r>
  </si>
  <si>
    <r>
      <t>q</t>
    </r>
    <r>
      <rPr>
        <b/>
        <i/>
        <vertAlign val="subscript"/>
        <sz val="11"/>
        <rFont val="Times New Roman"/>
        <family val="1"/>
      </rPr>
      <t>590</t>
    </r>
    <r>
      <rPr>
        <sz val="11"/>
        <color indexed="8"/>
        <rFont val="Tahoma"/>
        <family val="2"/>
      </rPr>
      <t/>
    </r>
  </si>
  <si>
    <r>
      <t>q</t>
    </r>
    <r>
      <rPr>
        <b/>
        <i/>
        <vertAlign val="subscript"/>
        <sz val="11"/>
        <rFont val="Times New Roman"/>
        <family val="1"/>
      </rPr>
      <t>591</t>
    </r>
    <r>
      <rPr>
        <sz val="11"/>
        <color indexed="8"/>
        <rFont val="Tahoma"/>
        <family val="2"/>
      </rPr>
      <t/>
    </r>
  </si>
  <si>
    <r>
      <t>q</t>
    </r>
    <r>
      <rPr>
        <b/>
        <i/>
        <vertAlign val="subscript"/>
        <sz val="11"/>
        <rFont val="Times New Roman"/>
        <family val="1"/>
      </rPr>
      <t>592</t>
    </r>
    <r>
      <rPr>
        <sz val="11"/>
        <color indexed="8"/>
        <rFont val="Tahoma"/>
        <family val="2"/>
      </rPr>
      <t/>
    </r>
  </si>
  <si>
    <r>
      <t>q</t>
    </r>
    <r>
      <rPr>
        <b/>
        <i/>
        <vertAlign val="subscript"/>
        <sz val="11"/>
        <rFont val="Times New Roman"/>
        <family val="1"/>
      </rPr>
      <t>593</t>
    </r>
    <r>
      <rPr>
        <sz val="11"/>
        <color indexed="8"/>
        <rFont val="Tahoma"/>
        <family val="2"/>
      </rPr>
      <t/>
    </r>
  </si>
  <si>
    <r>
      <t>q</t>
    </r>
    <r>
      <rPr>
        <b/>
        <i/>
        <vertAlign val="subscript"/>
        <sz val="11"/>
        <rFont val="Times New Roman"/>
        <family val="1"/>
      </rPr>
      <t>594</t>
    </r>
    <r>
      <rPr>
        <sz val="11"/>
        <color indexed="8"/>
        <rFont val="Tahoma"/>
        <family val="2"/>
      </rPr>
      <t/>
    </r>
  </si>
  <si>
    <r>
      <t>q</t>
    </r>
    <r>
      <rPr>
        <b/>
        <i/>
        <vertAlign val="subscript"/>
        <sz val="11"/>
        <rFont val="Times New Roman"/>
        <family val="1"/>
      </rPr>
      <t>595</t>
    </r>
    <r>
      <rPr>
        <sz val="11"/>
        <color indexed="8"/>
        <rFont val="Tahoma"/>
        <family val="2"/>
      </rPr>
      <t/>
    </r>
  </si>
  <si>
    <r>
      <t>q</t>
    </r>
    <r>
      <rPr>
        <b/>
        <i/>
        <vertAlign val="subscript"/>
        <sz val="11"/>
        <rFont val="Times New Roman"/>
        <family val="1"/>
      </rPr>
      <t>596</t>
    </r>
  </si>
  <si>
    <r>
      <t>q</t>
    </r>
    <r>
      <rPr>
        <b/>
        <i/>
        <vertAlign val="subscript"/>
        <sz val="11"/>
        <rFont val="Times New Roman"/>
        <family val="1"/>
      </rPr>
      <t>597</t>
    </r>
  </si>
  <si>
    <r>
      <t>q</t>
    </r>
    <r>
      <rPr>
        <b/>
        <i/>
        <vertAlign val="subscript"/>
        <sz val="11"/>
        <rFont val="Times New Roman"/>
        <family val="1"/>
      </rPr>
      <t>598</t>
    </r>
  </si>
  <si>
    <r>
      <t>q</t>
    </r>
    <r>
      <rPr>
        <b/>
        <i/>
        <vertAlign val="subscript"/>
        <sz val="11"/>
        <rFont val="Times New Roman"/>
        <family val="1"/>
      </rPr>
      <t>599</t>
    </r>
    <r>
      <rPr>
        <sz val="11"/>
        <color indexed="8"/>
        <rFont val="Tahoma"/>
        <family val="2"/>
      </rPr>
      <t/>
    </r>
  </si>
  <si>
    <r>
      <t>q</t>
    </r>
    <r>
      <rPr>
        <b/>
        <i/>
        <vertAlign val="subscript"/>
        <sz val="11"/>
        <rFont val="Times New Roman"/>
        <family val="1"/>
      </rPr>
      <t>600</t>
    </r>
    <r>
      <rPr>
        <sz val="11"/>
        <color indexed="8"/>
        <rFont val="Tahoma"/>
        <family val="2"/>
      </rPr>
      <t/>
    </r>
  </si>
  <si>
    <r>
      <t>q</t>
    </r>
    <r>
      <rPr>
        <b/>
        <i/>
        <vertAlign val="subscript"/>
        <sz val="11"/>
        <rFont val="Times New Roman"/>
        <family val="1"/>
      </rPr>
      <t>601</t>
    </r>
    <r>
      <rPr>
        <sz val="11"/>
        <color indexed="8"/>
        <rFont val="Tahoma"/>
        <family val="2"/>
      </rPr>
      <t/>
    </r>
  </si>
  <si>
    <r>
      <t>q</t>
    </r>
    <r>
      <rPr>
        <b/>
        <i/>
        <vertAlign val="subscript"/>
        <sz val="11"/>
        <rFont val="Times New Roman"/>
        <family val="1"/>
      </rPr>
      <t>602</t>
    </r>
    <r>
      <rPr>
        <sz val="11"/>
        <color indexed="8"/>
        <rFont val="Tahoma"/>
        <family val="2"/>
      </rPr>
      <t/>
    </r>
  </si>
  <si>
    <r>
      <t>q</t>
    </r>
    <r>
      <rPr>
        <b/>
        <i/>
        <vertAlign val="subscript"/>
        <sz val="11"/>
        <rFont val="Times New Roman"/>
        <family val="1"/>
      </rPr>
      <t>603</t>
    </r>
    <r>
      <rPr>
        <sz val="11"/>
        <color indexed="8"/>
        <rFont val="Tahoma"/>
        <family val="2"/>
      </rPr>
      <t/>
    </r>
  </si>
  <si>
    <r>
      <t>q</t>
    </r>
    <r>
      <rPr>
        <b/>
        <i/>
        <vertAlign val="subscript"/>
        <sz val="11"/>
        <rFont val="Times New Roman"/>
        <family val="1"/>
      </rPr>
      <t>604</t>
    </r>
    <r>
      <rPr>
        <sz val="11"/>
        <color indexed="8"/>
        <rFont val="Tahoma"/>
        <family val="2"/>
      </rPr>
      <t/>
    </r>
  </si>
  <si>
    <r>
      <t>q</t>
    </r>
    <r>
      <rPr>
        <b/>
        <i/>
        <vertAlign val="subscript"/>
        <sz val="11"/>
        <rFont val="Times New Roman"/>
        <family val="1"/>
      </rPr>
      <t>605</t>
    </r>
    <r>
      <rPr>
        <sz val="11"/>
        <color indexed="8"/>
        <rFont val="Tahoma"/>
        <family val="2"/>
      </rPr>
      <t/>
    </r>
  </si>
  <si>
    <r>
      <t>q</t>
    </r>
    <r>
      <rPr>
        <b/>
        <i/>
        <vertAlign val="subscript"/>
        <sz val="11"/>
        <rFont val="Times New Roman"/>
        <family val="1"/>
      </rPr>
      <t>606</t>
    </r>
    <r>
      <rPr>
        <sz val="11"/>
        <color indexed="8"/>
        <rFont val="Tahoma"/>
        <family val="2"/>
      </rPr>
      <t/>
    </r>
  </si>
  <si>
    <r>
      <t>q</t>
    </r>
    <r>
      <rPr>
        <b/>
        <i/>
        <vertAlign val="subscript"/>
        <sz val="11"/>
        <rFont val="Times New Roman"/>
        <family val="1"/>
      </rPr>
      <t>607</t>
    </r>
    <r>
      <rPr>
        <sz val="11"/>
        <color indexed="8"/>
        <rFont val="Tahoma"/>
        <family val="2"/>
      </rPr>
      <t/>
    </r>
  </si>
  <si>
    <r>
      <t>q</t>
    </r>
    <r>
      <rPr>
        <b/>
        <i/>
        <vertAlign val="subscript"/>
        <sz val="11"/>
        <rFont val="Times New Roman"/>
        <family val="1"/>
      </rPr>
      <t>608</t>
    </r>
    <r>
      <rPr>
        <sz val="11"/>
        <color indexed="8"/>
        <rFont val="Tahoma"/>
        <family val="2"/>
      </rPr>
      <t/>
    </r>
  </si>
  <si>
    <r>
      <t>q</t>
    </r>
    <r>
      <rPr>
        <b/>
        <i/>
        <vertAlign val="subscript"/>
        <sz val="11"/>
        <rFont val="Times New Roman"/>
        <family val="1"/>
      </rPr>
      <t>609</t>
    </r>
    <r>
      <rPr>
        <sz val="11"/>
        <color indexed="8"/>
        <rFont val="Tahoma"/>
        <family val="2"/>
      </rPr>
      <t/>
    </r>
  </si>
  <si>
    <r>
      <t>q</t>
    </r>
    <r>
      <rPr>
        <b/>
        <i/>
        <vertAlign val="subscript"/>
        <sz val="11"/>
        <rFont val="Times New Roman"/>
        <family val="1"/>
      </rPr>
      <t>610</t>
    </r>
    <r>
      <rPr>
        <sz val="11"/>
        <color indexed="8"/>
        <rFont val="Tahoma"/>
        <family val="2"/>
      </rPr>
      <t/>
    </r>
  </si>
  <si>
    <r>
      <t>q</t>
    </r>
    <r>
      <rPr>
        <b/>
        <i/>
        <vertAlign val="subscript"/>
        <sz val="11"/>
        <rFont val="Times New Roman"/>
        <family val="1"/>
      </rPr>
      <t>611</t>
    </r>
    <r>
      <rPr>
        <sz val="11"/>
        <color indexed="8"/>
        <rFont val="Tahoma"/>
        <family val="2"/>
      </rPr>
      <t/>
    </r>
  </si>
  <si>
    <r>
      <t>q</t>
    </r>
    <r>
      <rPr>
        <b/>
        <i/>
        <vertAlign val="subscript"/>
        <sz val="11"/>
        <rFont val="Times New Roman"/>
        <family val="1"/>
      </rPr>
      <t>612</t>
    </r>
    <r>
      <rPr>
        <sz val="11"/>
        <color indexed="8"/>
        <rFont val="Tahoma"/>
        <family val="2"/>
      </rPr>
      <t/>
    </r>
  </si>
  <si>
    <r>
      <t>q</t>
    </r>
    <r>
      <rPr>
        <b/>
        <i/>
        <vertAlign val="subscript"/>
        <sz val="11"/>
        <rFont val="Times New Roman"/>
        <family val="1"/>
      </rPr>
      <t>613</t>
    </r>
    <r>
      <rPr>
        <sz val="11"/>
        <color indexed="8"/>
        <rFont val="Tahoma"/>
        <family val="2"/>
      </rPr>
      <t/>
    </r>
  </si>
  <si>
    <r>
      <t>q</t>
    </r>
    <r>
      <rPr>
        <b/>
        <i/>
        <vertAlign val="subscript"/>
        <sz val="11"/>
        <rFont val="Times New Roman"/>
        <family val="1"/>
      </rPr>
      <t>614</t>
    </r>
    <r>
      <rPr>
        <sz val="11"/>
        <color indexed="8"/>
        <rFont val="Tahoma"/>
        <family val="2"/>
      </rPr>
      <t/>
    </r>
  </si>
  <si>
    <r>
      <t>q</t>
    </r>
    <r>
      <rPr>
        <b/>
        <i/>
        <vertAlign val="subscript"/>
        <sz val="11"/>
        <rFont val="Times New Roman"/>
        <family val="1"/>
      </rPr>
      <t>615</t>
    </r>
    <r>
      <rPr>
        <sz val="11"/>
        <color indexed="8"/>
        <rFont val="Tahoma"/>
        <family val="2"/>
      </rPr>
      <t/>
    </r>
  </si>
  <si>
    <r>
      <t>q</t>
    </r>
    <r>
      <rPr>
        <b/>
        <i/>
        <vertAlign val="subscript"/>
        <sz val="11"/>
        <rFont val="Times New Roman"/>
        <family val="1"/>
      </rPr>
      <t>616</t>
    </r>
    <r>
      <rPr>
        <sz val="11"/>
        <color indexed="8"/>
        <rFont val="Tahoma"/>
        <family val="2"/>
      </rPr>
      <t/>
    </r>
  </si>
  <si>
    <r>
      <t>q</t>
    </r>
    <r>
      <rPr>
        <b/>
        <i/>
        <vertAlign val="subscript"/>
        <sz val="11"/>
        <rFont val="Times New Roman"/>
        <family val="1"/>
      </rPr>
      <t>617</t>
    </r>
    <r>
      <rPr>
        <sz val="11"/>
        <color indexed="8"/>
        <rFont val="Tahoma"/>
        <family val="2"/>
      </rPr>
      <t/>
    </r>
  </si>
  <si>
    <r>
      <t>q</t>
    </r>
    <r>
      <rPr>
        <b/>
        <i/>
        <vertAlign val="subscript"/>
        <sz val="11"/>
        <rFont val="Times New Roman"/>
        <family val="1"/>
      </rPr>
      <t>618</t>
    </r>
    <r>
      <rPr>
        <sz val="11"/>
        <color indexed="8"/>
        <rFont val="Tahoma"/>
        <family val="2"/>
      </rPr>
      <t/>
    </r>
  </si>
  <si>
    <r>
      <t>q</t>
    </r>
    <r>
      <rPr>
        <b/>
        <i/>
        <vertAlign val="subscript"/>
        <sz val="11"/>
        <rFont val="Times New Roman"/>
        <family val="1"/>
      </rPr>
      <t>619</t>
    </r>
    <r>
      <rPr>
        <sz val="11"/>
        <color indexed="8"/>
        <rFont val="Tahoma"/>
        <family val="2"/>
      </rPr>
      <t/>
    </r>
  </si>
  <si>
    <r>
      <t>q</t>
    </r>
    <r>
      <rPr>
        <b/>
        <i/>
        <vertAlign val="subscript"/>
        <sz val="11"/>
        <rFont val="Times New Roman"/>
        <family val="1"/>
      </rPr>
      <t>620</t>
    </r>
    <r>
      <rPr>
        <sz val="11"/>
        <color indexed="8"/>
        <rFont val="Tahoma"/>
        <family val="2"/>
      </rPr>
      <t/>
    </r>
  </si>
  <si>
    <r>
      <t>q</t>
    </r>
    <r>
      <rPr>
        <b/>
        <i/>
        <vertAlign val="subscript"/>
        <sz val="11"/>
        <rFont val="Times New Roman"/>
        <family val="1"/>
      </rPr>
      <t>621</t>
    </r>
    <r>
      <rPr>
        <sz val="11"/>
        <color indexed="8"/>
        <rFont val="Tahoma"/>
        <family val="2"/>
      </rPr>
      <t/>
    </r>
  </si>
  <si>
    <r>
      <t>q</t>
    </r>
    <r>
      <rPr>
        <b/>
        <i/>
        <vertAlign val="subscript"/>
        <sz val="11"/>
        <rFont val="Times New Roman"/>
        <family val="1"/>
      </rPr>
      <t>622</t>
    </r>
    <r>
      <rPr>
        <sz val="11"/>
        <color indexed="8"/>
        <rFont val="Tahoma"/>
        <family val="2"/>
      </rPr>
      <t/>
    </r>
  </si>
  <si>
    <r>
      <t>q</t>
    </r>
    <r>
      <rPr>
        <b/>
        <i/>
        <vertAlign val="subscript"/>
        <sz val="11"/>
        <rFont val="Times New Roman"/>
        <family val="1"/>
      </rPr>
      <t>623</t>
    </r>
    <r>
      <rPr>
        <sz val="11"/>
        <color indexed="8"/>
        <rFont val="Tahoma"/>
        <family val="2"/>
      </rPr>
      <t/>
    </r>
  </si>
  <si>
    <r>
      <t>q</t>
    </r>
    <r>
      <rPr>
        <b/>
        <i/>
        <vertAlign val="subscript"/>
        <sz val="11"/>
        <rFont val="Times New Roman"/>
        <family val="1"/>
      </rPr>
      <t>624</t>
    </r>
    <r>
      <rPr>
        <sz val="11"/>
        <color indexed="8"/>
        <rFont val="Tahoma"/>
        <family val="2"/>
      </rPr>
      <t/>
    </r>
  </si>
  <si>
    <r>
      <t>q</t>
    </r>
    <r>
      <rPr>
        <b/>
        <i/>
        <vertAlign val="subscript"/>
        <sz val="11"/>
        <rFont val="Times New Roman"/>
        <family val="1"/>
      </rPr>
      <t>625</t>
    </r>
    <r>
      <rPr>
        <sz val="11"/>
        <color indexed="8"/>
        <rFont val="Tahoma"/>
        <family val="2"/>
      </rPr>
      <t/>
    </r>
  </si>
  <si>
    <r>
      <t>q</t>
    </r>
    <r>
      <rPr>
        <b/>
        <i/>
        <vertAlign val="subscript"/>
        <sz val="11"/>
        <rFont val="Times New Roman"/>
        <family val="1"/>
      </rPr>
      <t>626</t>
    </r>
    <r>
      <rPr>
        <sz val="11"/>
        <color indexed="8"/>
        <rFont val="Tahoma"/>
        <family val="2"/>
      </rPr>
      <t/>
    </r>
  </si>
  <si>
    <r>
      <t>q</t>
    </r>
    <r>
      <rPr>
        <b/>
        <i/>
        <vertAlign val="subscript"/>
        <sz val="11"/>
        <rFont val="Times New Roman"/>
        <family val="1"/>
      </rPr>
      <t>627</t>
    </r>
    <r>
      <rPr>
        <sz val="11"/>
        <color indexed="8"/>
        <rFont val="Tahoma"/>
        <family val="2"/>
      </rPr>
      <t/>
    </r>
  </si>
  <si>
    <r>
      <t>q</t>
    </r>
    <r>
      <rPr>
        <b/>
        <i/>
        <vertAlign val="subscript"/>
        <sz val="11"/>
        <rFont val="Times New Roman"/>
        <family val="1"/>
      </rPr>
      <t>628</t>
    </r>
    <r>
      <rPr>
        <sz val="11"/>
        <color indexed="8"/>
        <rFont val="Tahoma"/>
        <family val="2"/>
      </rPr>
      <t/>
    </r>
  </si>
  <si>
    <r>
      <t>q</t>
    </r>
    <r>
      <rPr>
        <b/>
        <i/>
        <vertAlign val="subscript"/>
        <sz val="11"/>
        <rFont val="Times New Roman"/>
        <family val="1"/>
      </rPr>
      <t>629</t>
    </r>
    <r>
      <rPr>
        <sz val="11"/>
        <color indexed="8"/>
        <rFont val="Tahoma"/>
        <family val="2"/>
      </rPr>
      <t/>
    </r>
  </si>
  <si>
    <r>
      <t>q</t>
    </r>
    <r>
      <rPr>
        <b/>
        <i/>
        <vertAlign val="subscript"/>
        <sz val="11"/>
        <rFont val="Times New Roman"/>
        <family val="1"/>
      </rPr>
      <t>630</t>
    </r>
    <r>
      <rPr>
        <sz val="11"/>
        <color indexed="8"/>
        <rFont val="Tahoma"/>
        <family val="2"/>
      </rPr>
      <t/>
    </r>
  </si>
  <si>
    <r>
      <t>q</t>
    </r>
    <r>
      <rPr>
        <b/>
        <i/>
        <vertAlign val="subscript"/>
        <sz val="11"/>
        <rFont val="Times New Roman"/>
        <family val="1"/>
      </rPr>
      <t>631</t>
    </r>
  </si>
  <si>
    <r>
      <t>q</t>
    </r>
    <r>
      <rPr>
        <b/>
        <i/>
        <vertAlign val="subscript"/>
        <sz val="11"/>
        <rFont val="Times New Roman"/>
        <family val="1"/>
      </rPr>
      <t>632</t>
    </r>
  </si>
  <si>
    <r>
      <t>q</t>
    </r>
    <r>
      <rPr>
        <b/>
        <i/>
        <vertAlign val="subscript"/>
        <sz val="11"/>
        <rFont val="Times New Roman"/>
        <family val="1"/>
      </rPr>
      <t>633</t>
    </r>
  </si>
  <si>
    <r>
      <t>q</t>
    </r>
    <r>
      <rPr>
        <b/>
        <i/>
        <vertAlign val="subscript"/>
        <sz val="11"/>
        <rFont val="Times New Roman"/>
        <family val="1"/>
      </rPr>
      <t>634</t>
    </r>
    <r>
      <rPr>
        <sz val="11"/>
        <color indexed="8"/>
        <rFont val="Tahoma"/>
        <family val="2"/>
      </rPr>
      <t/>
    </r>
  </si>
  <si>
    <r>
      <t>q</t>
    </r>
    <r>
      <rPr>
        <b/>
        <i/>
        <vertAlign val="subscript"/>
        <sz val="11"/>
        <rFont val="Times New Roman"/>
        <family val="1"/>
      </rPr>
      <t>635</t>
    </r>
    <r>
      <rPr>
        <sz val="11"/>
        <color indexed="8"/>
        <rFont val="Tahoma"/>
        <family val="2"/>
      </rPr>
      <t/>
    </r>
  </si>
  <si>
    <r>
      <t>q</t>
    </r>
    <r>
      <rPr>
        <b/>
        <i/>
        <vertAlign val="subscript"/>
        <sz val="11"/>
        <rFont val="Times New Roman"/>
        <family val="1"/>
      </rPr>
      <t>636</t>
    </r>
    <r>
      <rPr>
        <sz val="11"/>
        <color indexed="8"/>
        <rFont val="Tahoma"/>
        <family val="2"/>
      </rPr>
      <t/>
    </r>
  </si>
  <si>
    <r>
      <t>q</t>
    </r>
    <r>
      <rPr>
        <b/>
        <i/>
        <vertAlign val="subscript"/>
        <sz val="11"/>
        <rFont val="Times New Roman"/>
        <family val="1"/>
      </rPr>
      <t>637</t>
    </r>
    <r>
      <rPr>
        <sz val="11"/>
        <color indexed="8"/>
        <rFont val="Tahoma"/>
        <family val="2"/>
      </rPr>
      <t/>
    </r>
  </si>
  <si>
    <r>
      <t>q</t>
    </r>
    <r>
      <rPr>
        <b/>
        <i/>
        <vertAlign val="subscript"/>
        <sz val="11"/>
        <rFont val="Times New Roman"/>
        <family val="1"/>
      </rPr>
      <t>638</t>
    </r>
    <r>
      <rPr>
        <sz val="11"/>
        <color indexed="8"/>
        <rFont val="Tahoma"/>
        <family val="2"/>
      </rPr>
      <t/>
    </r>
  </si>
  <si>
    <r>
      <t>q</t>
    </r>
    <r>
      <rPr>
        <b/>
        <i/>
        <vertAlign val="subscript"/>
        <sz val="11"/>
        <rFont val="Times New Roman"/>
        <family val="1"/>
      </rPr>
      <t>639</t>
    </r>
    <r>
      <rPr>
        <sz val="11"/>
        <color indexed="8"/>
        <rFont val="Tahoma"/>
        <family val="2"/>
      </rPr>
      <t/>
    </r>
  </si>
  <si>
    <r>
      <t>q</t>
    </r>
    <r>
      <rPr>
        <b/>
        <i/>
        <vertAlign val="subscript"/>
        <sz val="11"/>
        <rFont val="Times New Roman"/>
        <family val="1"/>
      </rPr>
      <t>640</t>
    </r>
    <r>
      <rPr>
        <sz val="11"/>
        <color indexed="8"/>
        <rFont val="Tahoma"/>
        <family val="2"/>
      </rPr>
      <t/>
    </r>
  </si>
  <si>
    <r>
      <t>q</t>
    </r>
    <r>
      <rPr>
        <b/>
        <i/>
        <vertAlign val="subscript"/>
        <sz val="11"/>
        <rFont val="Times New Roman"/>
        <family val="1"/>
      </rPr>
      <t>641</t>
    </r>
    <r>
      <rPr>
        <sz val="11"/>
        <color indexed="8"/>
        <rFont val="Tahoma"/>
        <family val="2"/>
      </rPr>
      <t/>
    </r>
  </si>
  <si>
    <r>
      <t>q</t>
    </r>
    <r>
      <rPr>
        <b/>
        <i/>
        <vertAlign val="subscript"/>
        <sz val="11"/>
        <rFont val="Times New Roman"/>
        <family val="1"/>
      </rPr>
      <t>642</t>
    </r>
    <r>
      <rPr>
        <sz val="11"/>
        <color indexed="8"/>
        <rFont val="Tahoma"/>
        <family val="2"/>
      </rPr>
      <t/>
    </r>
  </si>
  <si>
    <r>
      <t>q</t>
    </r>
    <r>
      <rPr>
        <b/>
        <i/>
        <vertAlign val="subscript"/>
        <sz val="11"/>
        <rFont val="Times New Roman"/>
        <family val="1"/>
      </rPr>
      <t>643</t>
    </r>
    <r>
      <rPr>
        <sz val="11"/>
        <color indexed="8"/>
        <rFont val="Tahoma"/>
        <family val="2"/>
      </rPr>
      <t/>
    </r>
  </si>
  <si>
    <r>
      <t>q</t>
    </r>
    <r>
      <rPr>
        <b/>
        <i/>
        <vertAlign val="subscript"/>
        <sz val="11"/>
        <rFont val="Times New Roman"/>
        <family val="1"/>
      </rPr>
      <t>644</t>
    </r>
    <r>
      <rPr>
        <sz val="11"/>
        <color indexed="8"/>
        <rFont val="Tahoma"/>
        <family val="2"/>
      </rPr>
      <t/>
    </r>
  </si>
  <si>
    <r>
      <t>q</t>
    </r>
    <r>
      <rPr>
        <b/>
        <i/>
        <vertAlign val="subscript"/>
        <sz val="11"/>
        <rFont val="Times New Roman"/>
        <family val="1"/>
      </rPr>
      <t>645</t>
    </r>
    <r>
      <rPr>
        <sz val="11"/>
        <color indexed="8"/>
        <rFont val="Tahoma"/>
        <family val="2"/>
      </rPr>
      <t/>
    </r>
  </si>
  <si>
    <r>
      <t>q</t>
    </r>
    <r>
      <rPr>
        <b/>
        <i/>
        <vertAlign val="subscript"/>
        <sz val="11"/>
        <rFont val="Times New Roman"/>
        <family val="1"/>
      </rPr>
      <t>646</t>
    </r>
    <r>
      <rPr>
        <sz val="11"/>
        <color indexed="8"/>
        <rFont val="Tahoma"/>
        <family val="2"/>
      </rPr>
      <t/>
    </r>
  </si>
  <si>
    <r>
      <t>q</t>
    </r>
    <r>
      <rPr>
        <b/>
        <i/>
        <vertAlign val="subscript"/>
        <sz val="11"/>
        <rFont val="Times New Roman"/>
        <family val="1"/>
      </rPr>
      <t>647</t>
    </r>
    <r>
      <rPr>
        <sz val="11"/>
        <color indexed="8"/>
        <rFont val="Tahoma"/>
        <family val="2"/>
      </rPr>
      <t/>
    </r>
  </si>
  <si>
    <r>
      <t>q</t>
    </r>
    <r>
      <rPr>
        <b/>
        <i/>
        <vertAlign val="subscript"/>
        <sz val="11"/>
        <rFont val="Times New Roman"/>
        <family val="1"/>
      </rPr>
      <t>648</t>
    </r>
    <r>
      <rPr>
        <sz val="11"/>
        <color indexed="8"/>
        <rFont val="Tahoma"/>
        <family val="2"/>
      </rPr>
      <t/>
    </r>
  </si>
  <si>
    <r>
      <t>q</t>
    </r>
    <r>
      <rPr>
        <b/>
        <i/>
        <vertAlign val="subscript"/>
        <sz val="11"/>
        <rFont val="Times New Roman"/>
        <family val="1"/>
      </rPr>
      <t>649</t>
    </r>
    <r>
      <rPr>
        <sz val="11"/>
        <color indexed="8"/>
        <rFont val="Tahoma"/>
        <family val="2"/>
      </rPr>
      <t/>
    </r>
  </si>
  <si>
    <r>
      <t>q</t>
    </r>
    <r>
      <rPr>
        <b/>
        <i/>
        <vertAlign val="subscript"/>
        <sz val="11"/>
        <rFont val="Times New Roman"/>
        <family val="1"/>
      </rPr>
      <t>650</t>
    </r>
    <r>
      <rPr>
        <sz val="11"/>
        <color indexed="8"/>
        <rFont val="Tahoma"/>
        <family val="2"/>
      </rPr>
      <t/>
    </r>
  </si>
  <si>
    <r>
      <t>q</t>
    </r>
    <r>
      <rPr>
        <b/>
        <i/>
        <vertAlign val="subscript"/>
        <sz val="11"/>
        <rFont val="Times New Roman"/>
        <family val="1"/>
      </rPr>
      <t>651</t>
    </r>
    <r>
      <rPr>
        <sz val="11"/>
        <color indexed="8"/>
        <rFont val="Tahoma"/>
        <family val="2"/>
      </rPr>
      <t/>
    </r>
  </si>
  <si>
    <r>
      <t>q</t>
    </r>
    <r>
      <rPr>
        <b/>
        <i/>
        <vertAlign val="subscript"/>
        <sz val="11"/>
        <rFont val="Times New Roman"/>
        <family val="1"/>
      </rPr>
      <t>652</t>
    </r>
    <r>
      <rPr>
        <sz val="11"/>
        <color indexed="8"/>
        <rFont val="Tahoma"/>
        <family val="2"/>
      </rPr>
      <t/>
    </r>
  </si>
  <si>
    <r>
      <t>q</t>
    </r>
    <r>
      <rPr>
        <b/>
        <i/>
        <vertAlign val="subscript"/>
        <sz val="11"/>
        <rFont val="Times New Roman"/>
        <family val="1"/>
      </rPr>
      <t>653</t>
    </r>
    <r>
      <rPr>
        <sz val="11"/>
        <color indexed="8"/>
        <rFont val="Tahoma"/>
        <family val="2"/>
      </rPr>
      <t/>
    </r>
  </si>
  <si>
    <r>
      <t>q</t>
    </r>
    <r>
      <rPr>
        <b/>
        <i/>
        <vertAlign val="subscript"/>
        <sz val="11"/>
        <rFont val="Times New Roman"/>
        <family val="1"/>
      </rPr>
      <t>654</t>
    </r>
    <r>
      <rPr>
        <sz val="11"/>
        <color indexed="8"/>
        <rFont val="Tahoma"/>
        <family val="2"/>
      </rPr>
      <t/>
    </r>
  </si>
  <si>
    <r>
      <t>q</t>
    </r>
    <r>
      <rPr>
        <b/>
        <i/>
        <vertAlign val="subscript"/>
        <sz val="11"/>
        <rFont val="Times New Roman"/>
        <family val="1"/>
      </rPr>
      <t>655</t>
    </r>
    <r>
      <rPr>
        <sz val="11"/>
        <color indexed="8"/>
        <rFont val="Tahoma"/>
        <family val="2"/>
      </rPr>
      <t/>
    </r>
  </si>
  <si>
    <r>
      <t>q</t>
    </r>
    <r>
      <rPr>
        <b/>
        <i/>
        <vertAlign val="subscript"/>
        <sz val="11"/>
        <rFont val="Times New Roman"/>
        <family val="1"/>
      </rPr>
      <t>656</t>
    </r>
    <r>
      <rPr>
        <sz val="11"/>
        <color indexed="8"/>
        <rFont val="Tahoma"/>
        <family val="2"/>
      </rPr>
      <t/>
    </r>
  </si>
  <si>
    <r>
      <t>q</t>
    </r>
    <r>
      <rPr>
        <b/>
        <i/>
        <vertAlign val="subscript"/>
        <sz val="11"/>
        <rFont val="Times New Roman"/>
        <family val="1"/>
      </rPr>
      <t>657</t>
    </r>
    <r>
      <rPr>
        <sz val="11"/>
        <color indexed="8"/>
        <rFont val="Tahoma"/>
        <family val="2"/>
      </rPr>
      <t/>
    </r>
  </si>
  <si>
    <r>
      <t>q</t>
    </r>
    <r>
      <rPr>
        <b/>
        <i/>
        <vertAlign val="subscript"/>
        <sz val="11"/>
        <rFont val="Times New Roman"/>
        <family val="1"/>
      </rPr>
      <t>658</t>
    </r>
    <r>
      <rPr>
        <sz val="11"/>
        <color indexed="8"/>
        <rFont val="Tahoma"/>
        <family val="2"/>
      </rPr>
      <t/>
    </r>
  </si>
  <si>
    <r>
      <t>q</t>
    </r>
    <r>
      <rPr>
        <b/>
        <i/>
        <vertAlign val="subscript"/>
        <sz val="11"/>
        <rFont val="Times New Roman"/>
        <family val="1"/>
      </rPr>
      <t>659</t>
    </r>
    <r>
      <rPr>
        <sz val="11"/>
        <color indexed="8"/>
        <rFont val="Tahoma"/>
        <family val="2"/>
      </rPr>
      <t/>
    </r>
  </si>
  <si>
    <r>
      <t>q</t>
    </r>
    <r>
      <rPr>
        <b/>
        <i/>
        <vertAlign val="subscript"/>
        <sz val="11"/>
        <rFont val="Times New Roman"/>
        <family val="1"/>
      </rPr>
      <t>660</t>
    </r>
    <r>
      <rPr>
        <sz val="11"/>
        <color indexed="8"/>
        <rFont val="Tahoma"/>
        <family val="2"/>
      </rPr>
      <t/>
    </r>
  </si>
  <si>
    <r>
      <t>q</t>
    </r>
    <r>
      <rPr>
        <b/>
        <i/>
        <vertAlign val="subscript"/>
        <sz val="11"/>
        <rFont val="Times New Roman"/>
        <family val="1"/>
      </rPr>
      <t>661</t>
    </r>
    <r>
      <rPr>
        <sz val="11"/>
        <color indexed="8"/>
        <rFont val="Tahoma"/>
        <family val="2"/>
      </rPr>
      <t/>
    </r>
  </si>
  <si>
    <r>
      <t>q</t>
    </r>
    <r>
      <rPr>
        <b/>
        <i/>
        <vertAlign val="subscript"/>
        <sz val="11"/>
        <rFont val="Times New Roman"/>
        <family val="1"/>
      </rPr>
      <t>662</t>
    </r>
    <r>
      <rPr>
        <sz val="11"/>
        <color indexed="8"/>
        <rFont val="Tahoma"/>
        <family val="2"/>
      </rPr>
      <t/>
    </r>
  </si>
  <si>
    <r>
      <t>q</t>
    </r>
    <r>
      <rPr>
        <b/>
        <i/>
        <vertAlign val="subscript"/>
        <sz val="11"/>
        <rFont val="Times New Roman"/>
        <family val="1"/>
      </rPr>
      <t>663</t>
    </r>
    <r>
      <rPr>
        <sz val="11"/>
        <color indexed="8"/>
        <rFont val="Tahoma"/>
        <family val="2"/>
      </rPr>
      <t/>
    </r>
  </si>
  <si>
    <r>
      <t>q</t>
    </r>
    <r>
      <rPr>
        <b/>
        <i/>
        <vertAlign val="subscript"/>
        <sz val="11"/>
        <rFont val="Times New Roman"/>
        <family val="1"/>
      </rPr>
      <t>664</t>
    </r>
    <r>
      <rPr>
        <sz val="11"/>
        <color indexed="8"/>
        <rFont val="Tahoma"/>
        <family val="2"/>
      </rPr>
      <t/>
    </r>
  </si>
  <si>
    <r>
      <t>q</t>
    </r>
    <r>
      <rPr>
        <b/>
        <i/>
        <vertAlign val="subscript"/>
        <sz val="11"/>
        <rFont val="Times New Roman"/>
        <family val="1"/>
      </rPr>
      <t>665</t>
    </r>
    <r>
      <rPr>
        <sz val="11"/>
        <color indexed="8"/>
        <rFont val="Tahoma"/>
        <family val="2"/>
      </rPr>
      <t/>
    </r>
  </si>
  <si>
    <r>
      <t>q</t>
    </r>
    <r>
      <rPr>
        <b/>
        <i/>
        <vertAlign val="subscript"/>
        <sz val="11"/>
        <rFont val="Times New Roman"/>
        <family val="1"/>
      </rPr>
      <t>666</t>
    </r>
  </si>
  <si>
    <r>
      <t>q</t>
    </r>
    <r>
      <rPr>
        <b/>
        <i/>
        <vertAlign val="subscript"/>
        <sz val="11"/>
        <rFont val="Times New Roman"/>
        <family val="1"/>
      </rPr>
      <t>667</t>
    </r>
  </si>
  <si>
    <r>
      <t>q</t>
    </r>
    <r>
      <rPr>
        <b/>
        <i/>
        <vertAlign val="subscript"/>
        <sz val="11"/>
        <rFont val="Times New Roman"/>
        <family val="1"/>
      </rPr>
      <t>668</t>
    </r>
  </si>
  <si>
    <r>
      <t>q</t>
    </r>
    <r>
      <rPr>
        <b/>
        <i/>
        <vertAlign val="subscript"/>
        <sz val="11"/>
        <rFont val="Times New Roman"/>
        <family val="1"/>
      </rPr>
      <t>669</t>
    </r>
    <r>
      <rPr>
        <sz val="11"/>
        <color indexed="8"/>
        <rFont val="Tahoma"/>
        <family val="2"/>
      </rPr>
      <t/>
    </r>
  </si>
  <si>
    <r>
      <t>q</t>
    </r>
    <r>
      <rPr>
        <b/>
        <i/>
        <vertAlign val="subscript"/>
        <sz val="11"/>
        <rFont val="Times New Roman"/>
        <family val="1"/>
      </rPr>
      <t>670</t>
    </r>
    <r>
      <rPr>
        <sz val="11"/>
        <color indexed="8"/>
        <rFont val="Tahoma"/>
        <family val="2"/>
      </rPr>
      <t/>
    </r>
  </si>
  <si>
    <r>
      <t>q</t>
    </r>
    <r>
      <rPr>
        <b/>
        <i/>
        <vertAlign val="subscript"/>
        <sz val="11"/>
        <rFont val="Times New Roman"/>
        <family val="1"/>
      </rPr>
      <t>671</t>
    </r>
    <r>
      <rPr>
        <sz val="11"/>
        <color indexed="8"/>
        <rFont val="Tahoma"/>
        <family val="2"/>
      </rPr>
      <t/>
    </r>
  </si>
  <si>
    <r>
      <t>q</t>
    </r>
    <r>
      <rPr>
        <b/>
        <i/>
        <vertAlign val="subscript"/>
        <sz val="11"/>
        <rFont val="Times New Roman"/>
        <family val="1"/>
      </rPr>
      <t>672</t>
    </r>
    <r>
      <rPr>
        <sz val="11"/>
        <color indexed="8"/>
        <rFont val="Tahoma"/>
        <family val="2"/>
      </rPr>
      <t/>
    </r>
  </si>
  <si>
    <r>
      <t>q</t>
    </r>
    <r>
      <rPr>
        <b/>
        <i/>
        <vertAlign val="subscript"/>
        <sz val="11"/>
        <rFont val="Times New Roman"/>
        <family val="1"/>
      </rPr>
      <t>673</t>
    </r>
    <r>
      <rPr>
        <sz val="11"/>
        <color indexed="8"/>
        <rFont val="Tahoma"/>
        <family val="2"/>
      </rPr>
      <t/>
    </r>
  </si>
  <si>
    <r>
      <t>q</t>
    </r>
    <r>
      <rPr>
        <b/>
        <i/>
        <vertAlign val="subscript"/>
        <sz val="11"/>
        <rFont val="Times New Roman"/>
        <family val="1"/>
      </rPr>
      <t>674</t>
    </r>
    <r>
      <rPr>
        <sz val="11"/>
        <color indexed="8"/>
        <rFont val="Tahoma"/>
        <family val="2"/>
      </rPr>
      <t/>
    </r>
  </si>
  <si>
    <r>
      <t>q</t>
    </r>
    <r>
      <rPr>
        <b/>
        <i/>
        <vertAlign val="subscript"/>
        <sz val="11"/>
        <rFont val="Times New Roman"/>
        <family val="1"/>
      </rPr>
      <t>675</t>
    </r>
    <r>
      <rPr>
        <sz val="11"/>
        <color indexed="8"/>
        <rFont val="Tahoma"/>
        <family val="2"/>
      </rPr>
      <t/>
    </r>
  </si>
  <si>
    <r>
      <t>q</t>
    </r>
    <r>
      <rPr>
        <b/>
        <i/>
        <vertAlign val="subscript"/>
        <sz val="11"/>
        <rFont val="Times New Roman"/>
        <family val="1"/>
      </rPr>
      <t>676</t>
    </r>
    <r>
      <rPr>
        <sz val="11"/>
        <color indexed="8"/>
        <rFont val="Tahoma"/>
        <family val="2"/>
      </rPr>
      <t/>
    </r>
  </si>
  <si>
    <r>
      <t>q</t>
    </r>
    <r>
      <rPr>
        <b/>
        <i/>
        <vertAlign val="subscript"/>
        <sz val="11"/>
        <rFont val="Times New Roman"/>
        <family val="1"/>
      </rPr>
      <t>677</t>
    </r>
    <r>
      <rPr>
        <sz val="11"/>
        <color indexed="8"/>
        <rFont val="Tahoma"/>
        <family val="2"/>
      </rPr>
      <t/>
    </r>
  </si>
  <si>
    <r>
      <t>q</t>
    </r>
    <r>
      <rPr>
        <b/>
        <i/>
        <vertAlign val="subscript"/>
        <sz val="11"/>
        <rFont val="Times New Roman"/>
        <family val="1"/>
      </rPr>
      <t>678</t>
    </r>
    <r>
      <rPr>
        <sz val="11"/>
        <color indexed="8"/>
        <rFont val="Tahoma"/>
        <family val="2"/>
      </rPr>
      <t/>
    </r>
  </si>
  <si>
    <r>
      <t>q</t>
    </r>
    <r>
      <rPr>
        <b/>
        <i/>
        <vertAlign val="subscript"/>
        <sz val="11"/>
        <rFont val="Times New Roman"/>
        <family val="1"/>
      </rPr>
      <t>679</t>
    </r>
    <r>
      <rPr>
        <sz val="11"/>
        <color indexed="8"/>
        <rFont val="Tahoma"/>
        <family val="2"/>
      </rPr>
      <t/>
    </r>
  </si>
  <si>
    <r>
      <t>q</t>
    </r>
    <r>
      <rPr>
        <b/>
        <i/>
        <vertAlign val="subscript"/>
        <sz val="11"/>
        <rFont val="Times New Roman"/>
        <family val="1"/>
      </rPr>
      <t>680</t>
    </r>
    <r>
      <rPr>
        <sz val="11"/>
        <color indexed="8"/>
        <rFont val="Tahoma"/>
        <family val="2"/>
      </rPr>
      <t/>
    </r>
  </si>
  <si>
    <r>
      <t>q</t>
    </r>
    <r>
      <rPr>
        <b/>
        <i/>
        <vertAlign val="subscript"/>
        <sz val="11"/>
        <rFont val="Times New Roman"/>
        <family val="1"/>
      </rPr>
      <t>681</t>
    </r>
    <r>
      <rPr>
        <sz val="11"/>
        <color indexed="8"/>
        <rFont val="Tahoma"/>
        <family val="2"/>
      </rPr>
      <t/>
    </r>
  </si>
  <si>
    <r>
      <t>q</t>
    </r>
    <r>
      <rPr>
        <b/>
        <i/>
        <vertAlign val="subscript"/>
        <sz val="11"/>
        <rFont val="Times New Roman"/>
        <family val="1"/>
      </rPr>
      <t>682</t>
    </r>
    <r>
      <rPr>
        <sz val="11"/>
        <color indexed="8"/>
        <rFont val="Tahoma"/>
        <family val="2"/>
      </rPr>
      <t/>
    </r>
  </si>
  <si>
    <r>
      <t>q</t>
    </r>
    <r>
      <rPr>
        <b/>
        <i/>
        <vertAlign val="subscript"/>
        <sz val="11"/>
        <rFont val="Times New Roman"/>
        <family val="1"/>
      </rPr>
      <t>683</t>
    </r>
    <r>
      <rPr>
        <sz val="11"/>
        <color indexed="8"/>
        <rFont val="Tahoma"/>
        <family val="2"/>
      </rPr>
      <t/>
    </r>
  </si>
  <si>
    <r>
      <t>q</t>
    </r>
    <r>
      <rPr>
        <b/>
        <i/>
        <vertAlign val="subscript"/>
        <sz val="11"/>
        <rFont val="Times New Roman"/>
        <family val="1"/>
      </rPr>
      <t>684</t>
    </r>
    <r>
      <rPr>
        <sz val="11"/>
        <color indexed="8"/>
        <rFont val="Tahoma"/>
        <family val="2"/>
      </rPr>
      <t/>
    </r>
  </si>
  <si>
    <r>
      <t>q</t>
    </r>
    <r>
      <rPr>
        <b/>
        <i/>
        <vertAlign val="subscript"/>
        <sz val="11"/>
        <rFont val="Times New Roman"/>
        <family val="1"/>
      </rPr>
      <t>685</t>
    </r>
    <r>
      <rPr>
        <sz val="11"/>
        <color indexed="8"/>
        <rFont val="Tahoma"/>
        <family val="2"/>
      </rPr>
      <t/>
    </r>
  </si>
  <si>
    <r>
      <t>q</t>
    </r>
    <r>
      <rPr>
        <b/>
        <i/>
        <vertAlign val="subscript"/>
        <sz val="11"/>
        <rFont val="Times New Roman"/>
        <family val="1"/>
      </rPr>
      <t>686</t>
    </r>
    <r>
      <rPr>
        <sz val="11"/>
        <color indexed="8"/>
        <rFont val="Tahoma"/>
        <family val="2"/>
      </rPr>
      <t/>
    </r>
  </si>
  <si>
    <r>
      <t>q</t>
    </r>
    <r>
      <rPr>
        <b/>
        <i/>
        <vertAlign val="subscript"/>
        <sz val="11"/>
        <rFont val="Times New Roman"/>
        <family val="1"/>
      </rPr>
      <t>687</t>
    </r>
    <r>
      <rPr>
        <sz val="11"/>
        <color indexed="8"/>
        <rFont val="Tahoma"/>
        <family val="2"/>
      </rPr>
      <t/>
    </r>
  </si>
  <si>
    <r>
      <t>q</t>
    </r>
    <r>
      <rPr>
        <b/>
        <i/>
        <vertAlign val="subscript"/>
        <sz val="11"/>
        <rFont val="Times New Roman"/>
        <family val="1"/>
      </rPr>
      <t>688</t>
    </r>
    <r>
      <rPr>
        <sz val="11"/>
        <color indexed="8"/>
        <rFont val="Tahoma"/>
        <family val="2"/>
      </rPr>
      <t/>
    </r>
  </si>
  <si>
    <r>
      <t>q</t>
    </r>
    <r>
      <rPr>
        <b/>
        <i/>
        <vertAlign val="subscript"/>
        <sz val="11"/>
        <rFont val="Times New Roman"/>
        <family val="1"/>
      </rPr>
      <t>689</t>
    </r>
    <r>
      <rPr>
        <sz val="11"/>
        <color indexed="8"/>
        <rFont val="Tahoma"/>
        <family val="2"/>
      </rPr>
      <t/>
    </r>
  </si>
  <si>
    <r>
      <t>q</t>
    </r>
    <r>
      <rPr>
        <b/>
        <i/>
        <vertAlign val="subscript"/>
        <sz val="11"/>
        <rFont val="Times New Roman"/>
        <family val="1"/>
      </rPr>
      <t>690</t>
    </r>
    <r>
      <rPr>
        <sz val="11"/>
        <color indexed="8"/>
        <rFont val="Tahoma"/>
        <family val="2"/>
      </rPr>
      <t/>
    </r>
  </si>
  <si>
    <r>
      <t>q</t>
    </r>
    <r>
      <rPr>
        <b/>
        <i/>
        <vertAlign val="subscript"/>
        <sz val="11"/>
        <rFont val="Times New Roman"/>
        <family val="1"/>
      </rPr>
      <t>691</t>
    </r>
    <r>
      <rPr>
        <sz val="11"/>
        <color indexed="8"/>
        <rFont val="Tahoma"/>
        <family val="2"/>
      </rPr>
      <t/>
    </r>
  </si>
  <si>
    <r>
      <t>q</t>
    </r>
    <r>
      <rPr>
        <b/>
        <i/>
        <vertAlign val="subscript"/>
        <sz val="11"/>
        <rFont val="Times New Roman"/>
        <family val="1"/>
      </rPr>
      <t>692</t>
    </r>
    <r>
      <rPr>
        <sz val="11"/>
        <color indexed="8"/>
        <rFont val="Tahoma"/>
        <family val="2"/>
      </rPr>
      <t/>
    </r>
  </si>
  <si>
    <r>
      <t>q</t>
    </r>
    <r>
      <rPr>
        <b/>
        <i/>
        <vertAlign val="subscript"/>
        <sz val="11"/>
        <rFont val="Times New Roman"/>
        <family val="1"/>
      </rPr>
      <t>693</t>
    </r>
    <r>
      <rPr>
        <sz val="11"/>
        <color indexed="8"/>
        <rFont val="Tahoma"/>
        <family val="2"/>
      </rPr>
      <t/>
    </r>
  </si>
  <si>
    <r>
      <t>q</t>
    </r>
    <r>
      <rPr>
        <b/>
        <i/>
        <vertAlign val="subscript"/>
        <sz val="11"/>
        <rFont val="Times New Roman"/>
        <family val="1"/>
      </rPr>
      <t>694</t>
    </r>
    <r>
      <rPr>
        <sz val="11"/>
        <color indexed="8"/>
        <rFont val="Tahoma"/>
        <family val="2"/>
      </rPr>
      <t/>
    </r>
  </si>
  <si>
    <r>
      <t>q</t>
    </r>
    <r>
      <rPr>
        <b/>
        <i/>
        <vertAlign val="subscript"/>
        <sz val="11"/>
        <rFont val="Times New Roman"/>
        <family val="1"/>
      </rPr>
      <t>695</t>
    </r>
    <r>
      <rPr>
        <sz val="11"/>
        <color indexed="8"/>
        <rFont val="Tahoma"/>
        <family val="2"/>
      </rPr>
      <t/>
    </r>
  </si>
  <si>
    <r>
      <t>q</t>
    </r>
    <r>
      <rPr>
        <b/>
        <i/>
        <vertAlign val="subscript"/>
        <sz val="11"/>
        <rFont val="Times New Roman"/>
        <family val="1"/>
      </rPr>
      <t>696</t>
    </r>
    <r>
      <rPr>
        <sz val="11"/>
        <color indexed="8"/>
        <rFont val="Tahoma"/>
        <family val="2"/>
      </rPr>
      <t/>
    </r>
  </si>
  <si>
    <r>
      <t>q</t>
    </r>
    <r>
      <rPr>
        <b/>
        <i/>
        <vertAlign val="subscript"/>
        <sz val="11"/>
        <rFont val="Times New Roman"/>
        <family val="1"/>
      </rPr>
      <t>697</t>
    </r>
    <r>
      <rPr>
        <sz val="11"/>
        <color indexed="8"/>
        <rFont val="Tahoma"/>
        <family val="2"/>
      </rPr>
      <t/>
    </r>
  </si>
  <si>
    <r>
      <t>q</t>
    </r>
    <r>
      <rPr>
        <b/>
        <i/>
        <vertAlign val="subscript"/>
        <sz val="11"/>
        <rFont val="Times New Roman"/>
        <family val="1"/>
      </rPr>
      <t>698</t>
    </r>
    <r>
      <rPr>
        <sz val="11"/>
        <color indexed="8"/>
        <rFont val="Tahoma"/>
        <family val="2"/>
      </rPr>
      <t/>
    </r>
  </si>
  <si>
    <r>
      <t>q</t>
    </r>
    <r>
      <rPr>
        <b/>
        <i/>
        <vertAlign val="subscript"/>
        <sz val="11"/>
        <rFont val="Times New Roman"/>
        <family val="1"/>
      </rPr>
      <t>699</t>
    </r>
    <r>
      <rPr>
        <sz val="11"/>
        <color indexed="8"/>
        <rFont val="Tahoma"/>
        <family val="2"/>
      </rPr>
      <t/>
    </r>
  </si>
  <si>
    <r>
      <t>q</t>
    </r>
    <r>
      <rPr>
        <b/>
        <i/>
        <vertAlign val="subscript"/>
        <sz val="11"/>
        <rFont val="Times New Roman"/>
        <family val="1"/>
      </rPr>
      <t>700</t>
    </r>
    <r>
      <rPr>
        <sz val="11"/>
        <color indexed="8"/>
        <rFont val="Tahoma"/>
        <family val="2"/>
      </rPr>
      <t/>
    </r>
  </si>
  <si>
    <r>
      <t>q</t>
    </r>
    <r>
      <rPr>
        <b/>
        <i/>
        <vertAlign val="subscript"/>
        <sz val="11"/>
        <rFont val="Times New Roman"/>
        <family val="1"/>
      </rPr>
      <t>701</t>
    </r>
  </si>
  <si>
    <r>
      <t>q</t>
    </r>
    <r>
      <rPr>
        <b/>
        <i/>
        <vertAlign val="subscript"/>
        <sz val="11"/>
        <rFont val="Times New Roman"/>
        <family val="1"/>
      </rPr>
      <t>702</t>
    </r>
  </si>
  <si>
    <r>
      <t>q</t>
    </r>
    <r>
      <rPr>
        <b/>
        <i/>
        <vertAlign val="subscript"/>
        <sz val="11"/>
        <rFont val="Times New Roman"/>
        <family val="1"/>
      </rPr>
      <t>703</t>
    </r>
  </si>
  <si>
    <r>
      <t>q</t>
    </r>
    <r>
      <rPr>
        <b/>
        <i/>
        <vertAlign val="subscript"/>
        <sz val="11"/>
        <rFont val="Times New Roman"/>
        <family val="1"/>
      </rPr>
      <t>704</t>
    </r>
    <r>
      <rPr>
        <sz val="11"/>
        <color indexed="8"/>
        <rFont val="Tahoma"/>
        <family val="2"/>
      </rPr>
      <t/>
    </r>
  </si>
  <si>
    <r>
      <t>q</t>
    </r>
    <r>
      <rPr>
        <b/>
        <i/>
        <vertAlign val="subscript"/>
        <sz val="11"/>
        <rFont val="Times New Roman"/>
        <family val="1"/>
      </rPr>
      <t>705</t>
    </r>
    <r>
      <rPr>
        <sz val="11"/>
        <color indexed="8"/>
        <rFont val="Tahoma"/>
        <family val="2"/>
      </rPr>
      <t/>
    </r>
  </si>
  <si>
    <r>
      <t>q</t>
    </r>
    <r>
      <rPr>
        <b/>
        <i/>
        <vertAlign val="subscript"/>
        <sz val="11"/>
        <rFont val="Times New Roman"/>
        <family val="1"/>
      </rPr>
      <t>706</t>
    </r>
    <r>
      <rPr>
        <sz val="11"/>
        <color indexed="8"/>
        <rFont val="Tahoma"/>
        <family val="2"/>
      </rPr>
      <t/>
    </r>
  </si>
  <si>
    <r>
      <t>q</t>
    </r>
    <r>
      <rPr>
        <b/>
        <i/>
        <vertAlign val="subscript"/>
        <sz val="11"/>
        <rFont val="Times New Roman"/>
        <family val="1"/>
      </rPr>
      <t>6</t>
    </r>
  </si>
  <si>
    <r>
      <t>q</t>
    </r>
    <r>
      <rPr>
        <b/>
        <i/>
        <vertAlign val="subscript"/>
        <sz val="11"/>
        <rFont val="Times New Roman"/>
        <family val="1"/>
      </rPr>
      <t>707</t>
    </r>
    <r>
      <rPr>
        <sz val="11"/>
        <color indexed="8"/>
        <rFont val="Tahoma"/>
        <family val="2"/>
      </rPr>
      <t/>
    </r>
  </si>
  <si>
    <r>
      <t>q</t>
    </r>
    <r>
      <rPr>
        <b/>
        <i/>
        <vertAlign val="subscript"/>
        <sz val="11"/>
        <rFont val="Times New Roman"/>
        <family val="1"/>
      </rPr>
      <t>7</t>
    </r>
  </si>
  <si>
    <r>
      <t>q</t>
    </r>
    <r>
      <rPr>
        <b/>
        <i/>
        <vertAlign val="subscript"/>
        <sz val="11"/>
        <rFont val="Times New Roman"/>
        <family val="1"/>
      </rPr>
      <t>708</t>
    </r>
    <r>
      <rPr>
        <sz val="11"/>
        <color indexed="8"/>
        <rFont val="Tahoma"/>
        <family val="2"/>
      </rPr>
      <t/>
    </r>
  </si>
  <si>
    <r>
      <t>q</t>
    </r>
    <r>
      <rPr>
        <b/>
        <i/>
        <vertAlign val="subscript"/>
        <sz val="11"/>
        <rFont val="Times New Roman"/>
        <family val="1"/>
      </rPr>
      <t>8</t>
    </r>
    <r>
      <rPr>
        <sz val="11"/>
        <color indexed="8"/>
        <rFont val="Tahoma"/>
        <family val="2"/>
      </rPr>
      <t/>
    </r>
  </si>
  <si>
    <r>
      <t>q</t>
    </r>
    <r>
      <rPr>
        <b/>
        <i/>
        <vertAlign val="subscript"/>
        <sz val="11"/>
        <rFont val="Times New Roman"/>
        <family val="1"/>
      </rPr>
      <t>709</t>
    </r>
    <r>
      <rPr>
        <sz val="11"/>
        <color indexed="8"/>
        <rFont val="Tahoma"/>
        <family val="2"/>
      </rPr>
      <t/>
    </r>
  </si>
  <si>
    <r>
      <t>q</t>
    </r>
    <r>
      <rPr>
        <b/>
        <i/>
        <vertAlign val="subscript"/>
        <sz val="11"/>
        <rFont val="Times New Roman"/>
        <family val="1"/>
      </rPr>
      <t>9</t>
    </r>
    <r>
      <rPr>
        <sz val="11"/>
        <color indexed="8"/>
        <rFont val="Tahoma"/>
        <family val="2"/>
      </rPr>
      <t/>
    </r>
  </si>
  <si>
    <r>
      <t>q</t>
    </r>
    <r>
      <rPr>
        <b/>
        <i/>
        <vertAlign val="subscript"/>
        <sz val="11"/>
        <rFont val="Times New Roman"/>
        <family val="1"/>
      </rPr>
      <t>710</t>
    </r>
    <r>
      <rPr>
        <sz val="11"/>
        <color indexed="8"/>
        <rFont val="Tahoma"/>
        <family val="2"/>
      </rPr>
      <t/>
    </r>
  </si>
  <si>
    <r>
      <t>q</t>
    </r>
    <r>
      <rPr>
        <b/>
        <i/>
        <vertAlign val="subscript"/>
        <sz val="11"/>
        <rFont val="Times New Roman"/>
        <family val="1"/>
      </rPr>
      <t>10</t>
    </r>
    <r>
      <rPr>
        <sz val="11"/>
        <color indexed="8"/>
        <rFont val="Tahoma"/>
        <family val="2"/>
      </rPr>
      <t/>
    </r>
  </si>
  <si>
    <r>
      <t>q</t>
    </r>
    <r>
      <rPr>
        <b/>
        <i/>
        <vertAlign val="subscript"/>
        <sz val="11"/>
        <rFont val="Times New Roman"/>
        <family val="1"/>
      </rPr>
      <t>711</t>
    </r>
    <r>
      <rPr>
        <sz val="11"/>
        <color indexed="8"/>
        <rFont val="Tahoma"/>
        <family val="2"/>
      </rPr>
      <t/>
    </r>
  </si>
  <si>
    <r>
      <t>q</t>
    </r>
    <r>
      <rPr>
        <b/>
        <i/>
        <vertAlign val="subscript"/>
        <sz val="11"/>
        <rFont val="Times New Roman"/>
        <family val="1"/>
      </rPr>
      <t>11</t>
    </r>
    <r>
      <rPr>
        <sz val="11"/>
        <color indexed="8"/>
        <rFont val="Tahoma"/>
        <family val="2"/>
      </rPr>
      <t/>
    </r>
  </si>
  <si>
    <r>
      <t>q</t>
    </r>
    <r>
      <rPr>
        <b/>
        <i/>
        <vertAlign val="subscript"/>
        <sz val="11"/>
        <rFont val="Times New Roman"/>
        <family val="1"/>
      </rPr>
      <t>712</t>
    </r>
    <r>
      <rPr>
        <sz val="11"/>
        <color indexed="8"/>
        <rFont val="Tahoma"/>
        <family val="2"/>
      </rPr>
      <t/>
    </r>
  </si>
  <si>
    <r>
      <t>q</t>
    </r>
    <r>
      <rPr>
        <b/>
        <i/>
        <vertAlign val="subscript"/>
        <sz val="11"/>
        <rFont val="Times New Roman"/>
        <family val="1"/>
      </rPr>
      <t>12</t>
    </r>
    <r>
      <rPr>
        <sz val="11"/>
        <color indexed="8"/>
        <rFont val="Tahoma"/>
        <family val="2"/>
      </rPr>
      <t/>
    </r>
  </si>
  <si>
    <r>
      <t>q</t>
    </r>
    <r>
      <rPr>
        <b/>
        <i/>
        <vertAlign val="subscript"/>
        <sz val="11"/>
        <rFont val="Times New Roman"/>
        <family val="1"/>
      </rPr>
      <t>713</t>
    </r>
    <r>
      <rPr>
        <sz val="11"/>
        <color indexed="8"/>
        <rFont val="Tahoma"/>
        <family val="2"/>
      </rPr>
      <t/>
    </r>
  </si>
  <si>
    <r>
      <t>q</t>
    </r>
    <r>
      <rPr>
        <b/>
        <i/>
        <vertAlign val="subscript"/>
        <sz val="11"/>
        <rFont val="Times New Roman"/>
        <family val="1"/>
      </rPr>
      <t>13</t>
    </r>
    <r>
      <rPr>
        <sz val="11"/>
        <color indexed="8"/>
        <rFont val="Tahoma"/>
        <family val="2"/>
      </rPr>
      <t/>
    </r>
  </si>
  <si>
    <r>
      <t>q</t>
    </r>
    <r>
      <rPr>
        <b/>
        <i/>
        <vertAlign val="subscript"/>
        <sz val="11"/>
        <rFont val="Times New Roman"/>
        <family val="1"/>
      </rPr>
      <t>714</t>
    </r>
    <r>
      <rPr>
        <sz val="11"/>
        <color indexed="8"/>
        <rFont val="Tahoma"/>
        <family val="2"/>
      </rPr>
      <t/>
    </r>
  </si>
  <si>
    <r>
      <t>q</t>
    </r>
    <r>
      <rPr>
        <b/>
        <i/>
        <vertAlign val="subscript"/>
        <sz val="11"/>
        <rFont val="Times New Roman"/>
        <family val="1"/>
      </rPr>
      <t>14</t>
    </r>
    <r>
      <rPr>
        <sz val="11"/>
        <color indexed="8"/>
        <rFont val="Tahoma"/>
        <family val="2"/>
      </rPr>
      <t/>
    </r>
  </si>
  <si>
    <r>
      <t>q</t>
    </r>
    <r>
      <rPr>
        <b/>
        <i/>
        <vertAlign val="subscript"/>
        <sz val="11"/>
        <rFont val="Times New Roman"/>
        <family val="1"/>
      </rPr>
      <t>715</t>
    </r>
    <r>
      <rPr>
        <sz val="11"/>
        <color indexed="8"/>
        <rFont val="Tahoma"/>
        <family val="2"/>
      </rPr>
      <t/>
    </r>
  </si>
  <si>
    <r>
      <t>q</t>
    </r>
    <r>
      <rPr>
        <b/>
        <i/>
        <vertAlign val="subscript"/>
        <sz val="11"/>
        <rFont val="Times New Roman"/>
        <family val="1"/>
      </rPr>
      <t>15</t>
    </r>
    <r>
      <rPr>
        <sz val="11"/>
        <color indexed="8"/>
        <rFont val="Tahoma"/>
        <family val="2"/>
      </rPr>
      <t/>
    </r>
  </si>
  <si>
    <r>
      <t>q</t>
    </r>
    <r>
      <rPr>
        <b/>
        <i/>
        <vertAlign val="subscript"/>
        <sz val="11"/>
        <rFont val="Times New Roman"/>
        <family val="1"/>
      </rPr>
      <t>716</t>
    </r>
    <r>
      <rPr>
        <sz val="11"/>
        <color indexed="8"/>
        <rFont val="Tahoma"/>
        <family val="2"/>
      </rPr>
      <t/>
    </r>
  </si>
  <si>
    <r>
      <t>q</t>
    </r>
    <r>
      <rPr>
        <b/>
        <i/>
        <vertAlign val="subscript"/>
        <sz val="11"/>
        <rFont val="Times New Roman"/>
        <family val="1"/>
      </rPr>
      <t>16</t>
    </r>
    <r>
      <rPr>
        <sz val="11"/>
        <color indexed="8"/>
        <rFont val="Tahoma"/>
        <family val="2"/>
      </rPr>
      <t/>
    </r>
  </si>
  <si>
    <r>
      <t>q</t>
    </r>
    <r>
      <rPr>
        <b/>
        <i/>
        <vertAlign val="subscript"/>
        <sz val="11"/>
        <rFont val="Times New Roman"/>
        <family val="1"/>
      </rPr>
      <t>717</t>
    </r>
    <r>
      <rPr>
        <sz val="11"/>
        <color indexed="8"/>
        <rFont val="Tahoma"/>
        <family val="2"/>
      </rPr>
      <t/>
    </r>
  </si>
  <si>
    <r>
      <t>q</t>
    </r>
    <r>
      <rPr>
        <b/>
        <i/>
        <vertAlign val="subscript"/>
        <sz val="11"/>
        <rFont val="Times New Roman"/>
        <family val="1"/>
      </rPr>
      <t>17</t>
    </r>
    <r>
      <rPr>
        <sz val="11"/>
        <color indexed="8"/>
        <rFont val="Tahoma"/>
        <family val="2"/>
      </rPr>
      <t/>
    </r>
  </si>
  <si>
    <r>
      <t>q</t>
    </r>
    <r>
      <rPr>
        <b/>
        <i/>
        <vertAlign val="subscript"/>
        <sz val="11"/>
        <rFont val="Times New Roman"/>
        <family val="1"/>
      </rPr>
      <t>718</t>
    </r>
    <r>
      <rPr>
        <sz val="11"/>
        <color indexed="8"/>
        <rFont val="Tahoma"/>
        <family val="2"/>
      </rPr>
      <t/>
    </r>
  </si>
  <si>
    <r>
      <t>q</t>
    </r>
    <r>
      <rPr>
        <b/>
        <i/>
        <vertAlign val="subscript"/>
        <sz val="11"/>
        <rFont val="Times New Roman"/>
        <family val="1"/>
      </rPr>
      <t>18</t>
    </r>
    <r>
      <rPr>
        <sz val="11"/>
        <color indexed="8"/>
        <rFont val="Tahoma"/>
        <family val="2"/>
      </rPr>
      <t/>
    </r>
  </si>
  <si>
    <r>
      <t>q</t>
    </r>
    <r>
      <rPr>
        <b/>
        <i/>
        <vertAlign val="subscript"/>
        <sz val="11"/>
        <rFont val="Times New Roman"/>
        <family val="1"/>
      </rPr>
      <t>719</t>
    </r>
    <r>
      <rPr>
        <sz val="11"/>
        <color indexed="8"/>
        <rFont val="Tahoma"/>
        <family val="2"/>
      </rPr>
      <t/>
    </r>
  </si>
  <si>
    <r>
      <t>q</t>
    </r>
    <r>
      <rPr>
        <b/>
        <i/>
        <vertAlign val="subscript"/>
        <sz val="11"/>
        <rFont val="Times New Roman"/>
        <family val="1"/>
      </rPr>
      <t>19</t>
    </r>
    <r>
      <rPr>
        <sz val="11"/>
        <color indexed="8"/>
        <rFont val="Tahoma"/>
        <family val="2"/>
      </rPr>
      <t/>
    </r>
  </si>
  <si>
    <r>
      <t>q</t>
    </r>
    <r>
      <rPr>
        <b/>
        <i/>
        <vertAlign val="subscript"/>
        <sz val="11"/>
        <rFont val="Times New Roman"/>
        <family val="1"/>
      </rPr>
      <t>720</t>
    </r>
    <r>
      <rPr>
        <sz val="11"/>
        <color indexed="8"/>
        <rFont val="Tahoma"/>
        <family val="2"/>
      </rPr>
      <t/>
    </r>
  </si>
  <si>
    <r>
      <t>q</t>
    </r>
    <r>
      <rPr>
        <b/>
        <i/>
        <vertAlign val="subscript"/>
        <sz val="11"/>
        <rFont val="Times New Roman"/>
        <family val="1"/>
      </rPr>
      <t>20</t>
    </r>
    <r>
      <rPr>
        <sz val="11"/>
        <color indexed="8"/>
        <rFont val="Tahoma"/>
        <family val="2"/>
      </rPr>
      <t/>
    </r>
  </si>
  <si>
    <r>
      <t>q</t>
    </r>
    <r>
      <rPr>
        <b/>
        <i/>
        <vertAlign val="subscript"/>
        <sz val="11"/>
        <rFont val="Times New Roman"/>
        <family val="1"/>
      </rPr>
      <t>21</t>
    </r>
    <r>
      <rPr>
        <sz val="11"/>
        <color indexed="8"/>
        <rFont val="Tahoma"/>
        <family val="2"/>
      </rPr>
      <t/>
    </r>
  </si>
  <si>
    <r>
      <t>q</t>
    </r>
    <r>
      <rPr>
        <b/>
        <i/>
        <vertAlign val="subscript"/>
        <sz val="11"/>
        <rFont val="Times New Roman"/>
        <family val="1"/>
      </rPr>
      <t>22</t>
    </r>
    <r>
      <rPr>
        <sz val="11"/>
        <color indexed="8"/>
        <rFont val="Tahoma"/>
        <family val="2"/>
      </rPr>
      <t/>
    </r>
  </si>
  <si>
    <r>
      <t>q</t>
    </r>
    <r>
      <rPr>
        <b/>
        <i/>
        <vertAlign val="subscript"/>
        <sz val="11"/>
        <rFont val="Times New Roman"/>
        <family val="1"/>
      </rPr>
      <t>23</t>
    </r>
    <r>
      <rPr>
        <sz val="11"/>
        <color indexed="8"/>
        <rFont val="Tahoma"/>
        <family val="2"/>
      </rPr>
      <t/>
    </r>
  </si>
  <si>
    <r>
      <t>q</t>
    </r>
    <r>
      <rPr>
        <b/>
        <i/>
        <vertAlign val="subscript"/>
        <sz val="11"/>
        <rFont val="Times New Roman"/>
        <family val="1"/>
      </rPr>
      <t>24</t>
    </r>
    <r>
      <rPr>
        <sz val="11"/>
        <color indexed="8"/>
        <rFont val="Tahoma"/>
        <family val="2"/>
      </rPr>
      <t/>
    </r>
  </si>
  <si>
    <r>
      <t>q</t>
    </r>
    <r>
      <rPr>
        <b/>
        <i/>
        <vertAlign val="subscript"/>
        <sz val="11"/>
        <rFont val="Times New Roman"/>
        <family val="1"/>
      </rPr>
      <t>25</t>
    </r>
    <r>
      <rPr>
        <sz val="11"/>
        <color indexed="8"/>
        <rFont val="Tahoma"/>
        <family val="2"/>
      </rPr>
      <t/>
    </r>
  </si>
  <si>
    <r>
      <t>q</t>
    </r>
    <r>
      <rPr>
        <b/>
        <i/>
        <vertAlign val="subscript"/>
        <sz val="11"/>
        <rFont val="Times New Roman"/>
        <family val="1"/>
      </rPr>
      <t>26</t>
    </r>
    <r>
      <rPr>
        <sz val="11"/>
        <color indexed="8"/>
        <rFont val="Tahoma"/>
        <family val="2"/>
      </rPr>
      <t/>
    </r>
  </si>
  <si>
    <r>
      <t>q</t>
    </r>
    <r>
      <rPr>
        <b/>
        <i/>
        <vertAlign val="subscript"/>
        <sz val="11"/>
        <rFont val="Times New Roman"/>
        <family val="1"/>
      </rPr>
      <t>27</t>
    </r>
    <r>
      <rPr>
        <sz val="11"/>
        <color indexed="8"/>
        <rFont val="Tahoma"/>
        <family val="2"/>
      </rPr>
      <t/>
    </r>
  </si>
  <si>
    <r>
      <t>q</t>
    </r>
    <r>
      <rPr>
        <b/>
        <i/>
        <vertAlign val="subscript"/>
        <sz val="11"/>
        <rFont val="Times New Roman"/>
        <family val="1"/>
      </rPr>
      <t>28</t>
    </r>
    <r>
      <rPr>
        <sz val="11"/>
        <color indexed="8"/>
        <rFont val="Tahoma"/>
        <family val="2"/>
      </rPr>
      <t/>
    </r>
  </si>
  <si>
    <r>
      <t>q</t>
    </r>
    <r>
      <rPr>
        <b/>
        <i/>
        <vertAlign val="subscript"/>
        <sz val="11"/>
        <rFont val="Times New Roman"/>
        <family val="1"/>
      </rPr>
      <t>29</t>
    </r>
    <r>
      <rPr>
        <sz val="11"/>
        <color indexed="8"/>
        <rFont val="Tahoma"/>
        <family val="2"/>
      </rPr>
      <t/>
    </r>
  </si>
  <si>
    <r>
      <t>q</t>
    </r>
    <r>
      <rPr>
        <b/>
        <i/>
        <vertAlign val="subscript"/>
        <sz val="11"/>
        <rFont val="Times New Roman"/>
        <family val="1"/>
      </rPr>
      <t>30</t>
    </r>
    <r>
      <rPr>
        <sz val="11"/>
        <color indexed="8"/>
        <rFont val="Tahoma"/>
        <family val="2"/>
      </rPr>
      <t/>
    </r>
  </si>
  <si>
    <t>Vi or</t>
  </si>
  <si>
    <t>Uncertainty Budget for Calibration</t>
  </si>
  <si>
    <t xml:space="preserve">The maximum difference of measured temperatures at any sensors and the measured temperature at the reference </t>
  </si>
  <si>
    <t xml:space="preserve">One-half of the greatest maximum difference of measured temperatures at any one sensor, for at least half </t>
  </si>
  <si>
    <t>an hour after reaching steady state or after one achieved complete cycle of control whichever comes first.</t>
  </si>
  <si>
    <t xml:space="preserve">the temperature pattern or homogeneity within the chamber under steady state conditions. </t>
  </si>
  <si>
    <t>A18061013</t>
  </si>
  <si>
    <t>D</t>
  </si>
  <si>
    <t>C</t>
  </si>
  <si>
    <t>B</t>
  </si>
  <si>
    <t>A</t>
  </si>
  <si>
    <t>Residuals</t>
  </si>
  <si>
    <r>
      <t>multiplied by the coverage factor (</t>
    </r>
    <r>
      <rPr>
        <i/>
        <sz val="11"/>
        <rFont val="Times New Roman"/>
        <family val="1"/>
      </rPr>
      <t>k</t>
    </r>
    <r>
      <rPr>
        <sz val="11"/>
        <rFont val="Times New Roman"/>
        <family val="1"/>
      </rPr>
      <t>=2) to provide a level of confidence of approximately 95%.</t>
    </r>
  </si>
  <si>
    <t>Revision Number:</t>
  </si>
  <si>
    <t>reproduced except in full without approval of Medical depot division of Royal Thai Army Medical Department.</t>
  </si>
  <si>
    <t>Digital Thermo Hygrometer</t>
  </si>
  <si>
    <t>FLUKE</t>
  </si>
  <si>
    <t xml:space="preserve">1586A </t>
  </si>
  <si>
    <t>ROTRONIC</t>
  </si>
  <si>
    <t>A18061026</t>
  </si>
  <si>
    <t>A18061029</t>
  </si>
  <si>
    <t>50125022</t>
  </si>
  <si>
    <t>Condition:</t>
  </si>
  <si>
    <t>Temperature indicator with Thermocouple Type K</t>
  </si>
  <si>
    <t>Thermo-hygrometer with probe</t>
  </si>
  <si>
    <t>Liquid Bath</t>
  </si>
  <si>
    <t>Autoclave</t>
  </si>
  <si>
    <t>Centrifuge</t>
  </si>
  <si>
    <t>Shaker</t>
  </si>
  <si>
    <t>Army Medical Department</t>
  </si>
  <si>
    <t>กรมแพทย์ทหารบก</t>
  </si>
  <si>
    <t>สถาบันพยาธิวิทยา</t>
  </si>
  <si>
    <t>รพ.ค่ายธนะรัชต์</t>
  </si>
  <si>
    <t>รพ.อานันทมหิดล</t>
  </si>
  <si>
    <t>รพ.ค่ายอดิศร</t>
  </si>
  <si>
    <t>รพ.ค่ายจักรพงษ์</t>
  </si>
  <si>
    <t>รพ.ค่ายสุรสิงหนาท</t>
  </si>
  <si>
    <t>รพ.ค่ายนวมินทราชินี</t>
  </si>
  <si>
    <t>รพ.ค่ายสุรสีห์</t>
  </si>
  <si>
    <t>รพ.ค่ายภาณุรังษี</t>
  </si>
  <si>
    <t>รพ.ค่ายรามราชนิเวศน์</t>
  </si>
  <si>
    <t>รพ.ค่ายสุรนารี</t>
  </si>
  <si>
    <t>รพ.ค่ายสมเด็จเจ้าพระยามหากษัตริย์ศึก</t>
  </si>
  <si>
    <t>รพ.ค่ายวีรวัฒน์โยธิน</t>
  </si>
  <si>
    <t>รพ.ค่ายสมเด็จพระพุทธยอดฟ้าฯ</t>
  </si>
  <si>
    <t>รพ.ค่ายศรีพัชรินทร</t>
  </si>
  <si>
    <t>รพ.ค่ายประจักษ์ศิลปาคม</t>
  </si>
  <si>
    <t>รพ.ค่ายศรีสองรัก</t>
  </si>
  <si>
    <t>รพ.ค่ายสรรพสิทธิประสงค์</t>
  </si>
  <si>
    <t>รพ.ค่ายกฤษณ์สีวะรา</t>
  </si>
  <si>
    <t>รพ.ค่ายจิรประวัติ</t>
  </si>
  <si>
    <t>รพ.ค่ายพ่อขุนผาเมือง</t>
  </si>
  <si>
    <t>รพ.ค่ายวชิรปราการ</t>
  </si>
  <si>
    <t>รพ.ค่ายพิชัยดาบหัก</t>
  </si>
  <si>
    <t>Fort Surasakmontri Hospital</t>
  </si>
  <si>
    <t>รพ.ค่ายสุริยพงษ์</t>
  </si>
  <si>
    <t>รพ.ค่ายกาวิละ</t>
  </si>
  <si>
    <t>รพ.ค่ายเม็งรายมหาราช</t>
  </si>
  <si>
    <t>รพ.ค่ายเขตอุดมศักดิ์</t>
  </si>
  <si>
    <t>รพ.ค่ายวิภาวดีรังสิต</t>
  </si>
  <si>
    <t>รพ.ค่ายวชิราวุธ</t>
  </si>
  <si>
    <t>รพ.ค่ายเทพสตรีศรีสุนทร</t>
  </si>
  <si>
    <t>รพ.ค่ายเสนาณรงค์</t>
  </si>
  <si>
    <t>รพ.ค่ายอิงคยุทธบริหาร</t>
  </si>
  <si>
    <t>พัน.สร.1</t>
  </si>
  <si>
    <t>พัน.สร.2</t>
  </si>
  <si>
    <t>พัน.สร.3</t>
  </si>
  <si>
    <t>พัน.สร.4</t>
  </si>
  <si>
    <t>พัน.สร.5</t>
  </si>
  <si>
    <t>พัน.สร.6</t>
  </si>
  <si>
    <t>พัน.สร.8</t>
  </si>
  <si>
    <t>พัน.สร.กรม สน.พล.ร.9</t>
  </si>
  <si>
    <t>พัน.สร.13</t>
  </si>
  <si>
    <t>พัน.สร.กรม สน.พล.ร.15</t>
  </si>
  <si>
    <t>พัน.สร.22 บชร.2</t>
  </si>
  <si>
    <t>พัน.สร.23 บชร.3</t>
  </si>
  <si>
    <t>ควภ.บชร.4</t>
  </si>
  <si>
    <t>Temperature indicator with Resistance thermometer</t>
  </si>
  <si>
    <t>Col.</t>
  </si>
  <si>
    <t>Lt.Col.</t>
  </si>
  <si>
    <t>Capt.</t>
  </si>
  <si>
    <t>Lt.</t>
  </si>
  <si>
    <t>SubLt.</t>
  </si>
  <si>
    <t>SM1</t>
  </si>
  <si>
    <t>Sgt.</t>
  </si>
  <si>
    <t>Cpl.</t>
  </si>
  <si>
    <t>Miss</t>
  </si>
  <si>
    <t>Krittinan Thongnop</t>
  </si>
  <si>
    <t>Phramongkutklao Hospital</t>
  </si>
  <si>
    <t>Bangkok</t>
  </si>
  <si>
    <t>Freezer</t>
  </si>
  <si>
    <t>Refrigerator</t>
  </si>
  <si>
    <t>Incubator</t>
  </si>
  <si>
    <t>Oven</t>
  </si>
  <si>
    <t>True RMS Logging Multimeters</t>
  </si>
  <si>
    <t>289</t>
  </si>
  <si>
    <t>50310144</t>
  </si>
  <si>
    <t>48620135</t>
  </si>
  <si>
    <t>Cer No.</t>
  </si>
  <si>
    <t>P1</t>
  </si>
  <si>
    <t>P2</t>
  </si>
  <si>
    <t>P3</t>
  </si>
  <si>
    <t>P4</t>
  </si>
  <si>
    <t>P5</t>
  </si>
  <si>
    <t>P6</t>
  </si>
  <si>
    <t>P7</t>
  </si>
  <si>
    <t>P8</t>
  </si>
  <si>
    <t>P9</t>
  </si>
  <si>
    <t>P10</t>
  </si>
  <si>
    <t>หน่วยรับบริการ</t>
  </si>
  <si>
    <t>ZIP code</t>
  </si>
  <si>
    <t>8 Phayathai, Thung phayathai, Ratchathewi</t>
  </si>
  <si>
    <t>รพ.พระมงกุฏเกล้า</t>
  </si>
  <si>
    <t>315 Ratchawithi, Thung phayathai, Ratchathewi</t>
  </si>
  <si>
    <t>Institute of Pathology</t>
  </si>
  <si>
    <t>2/2 Phayathai , Thung phayathai, Ratchathewi</t>
  </si>
  <si>
    <t>Fort Thanarat Hospital</t>
  </si>
  <si>
    <t>รพ.รร.นายร้อยพระจุลจอมเกล้า</t>
  </si>
  <si>
    <t>Chulachomklao Royal Military Academy Hospital</t>
  </si>
  <si>
    <t>99 Suwansorn , Brahmani, Muang Nakhon Nayok</t>
  </si>
  <si>
    <t>Nakhon Nayok</t>
  </si>
  <si>
    <t>Fort Chakkraphong Hospital</t>
  </si>
  <si>
    <t>779 Na Mueang, Muang Prachinburi</t>
  </si>
  <si>
    <t>Fort Surasi Hospital</t>
  </si>
  <si>
    <t>281 Lat Ya, Muang Kanchanaburi</t>
  </si>
  <si>
    <t>Kanchanaburi</t>
  </si>
  <si>
    <t>Fort Surasinghanart Hospital</t>
  </si>
  <si>
    <t>1/30 Phak Huai , Aranyaprathet</t>
  </si>
  <si>
    <t>Sa Kaeo</t>
  </si>
  <si>
    <t>Fort Panurangsi Hospital</t>
  </si>
  <si>
    <t>285/1 Khok Mo , Muang Ratchaburi</t>
  </si>
  <si>
    <t>Ratchaburi</t>
  </si>
  <si>
    <t>Saraburi</t>
  </si>
  <si>
    <t>301 Ban Suan, Mueang Chon Buri</t>
  </si>
  <si>
    <t>Fort Ramratchaniwet Hospital</t>
  </si>
  <si>
    <t>Fort Suranari Hospital</t>
  </si>
  <si>
    <t>211 pibul la-aied, Nong Phai lom, Muang Nakhon Ratchasima</t>
  </si>
  <si>
    <t>Fort Sunpasitthiprasong Hospital</t>
  </si>
  <si>
    <t>Fort Prackaksinlapakhom Hospital</t>
  </si>
  <si>
    <t>550 Thahan, Mak Khaeng, Muang Udon Thani</t>
  </si>
  <si>
    <t>Udon Thani</t>
  </si>
  <si>
    <t>Fort Somdej Phrabuddha Yodfachulaloke Maharaja Hospital</t>
  </si>
  <si>
    <t>Roi Et</t>
  </si>
  <si>
    <t>Fort Krit Siwara Hospital</t>
  </si>
  <si>
    <t>Fort Srisongrak Hospital</t>
  </si>
  <si>
    <t>Loei</t>
  </si>
  <si>
    <t>Fort Somdej Phranaresuan Maharaj Hospital</t>
  </si>
  <si>
    <t>9 Ban Khlong, Muang Phitsanulok</t>
  </si>
  <si>
    <t>Nakhon Sawan</t>
  </si>
  <si>
    <t>285 Chiangmai-lamphun, Wat Ket , Mueang Chiang Mai</t>
  </si>
  <si>
    <t>Chiang Mai</t>
  </si>
  <si>
    <t>Fort Mengraimaharaj Hospital</t>
  </si>
  <si>
    <t>Fort Pichai Dap Hak Hospital</t>
  </si>
  <si>
    <t>102 Samranruen, Tha Sao, Mueang Uttaradit</t>
  </si>
  <si>
    <t>Uttaradit</t>
  </si>
  <si>
    <t>รพ.ค่ายสุรศักดิ์มนตรี</t>
  </si>
  <si>
    <t>1 Phaholyothin, Phicha, Mueang Lampang</t>
  </si>
  <si>
    <t>Lampang</t>
  </si>
  <si>
    <t>Fort Phokhunphamueang Hospital</t>
  </si>
  <si>
    <t>99/2329 Saraburi-Lomsak, Satang , Mueang Phetchabun</t>
  </si>
  <si>
    <t>Fort Wachiraprakan Hospital</t>
  </si>
  <si>
    <t xml:space="preserve">รพ.ค่ายขุนเจืองธรรมิกราช </t>
  </si>
  <si>
    <t>200 Thawangthong, Muang Phayao</t>
  </si>
  <si>
    <t>Phayao</t>
  </si>
  <si>
    <t>Fort Suriyaphong Hospital</t>
  </si>
  <si>
    <t>330 Nan-Santisuk, fai-kaeo, Phu Phiang</t>
  </si>
  <si>
    <t>Nan</t>
  </si>
  <si>
    <t>Fort Wachirawut Hospital</t>
  </si>
  <si>
    <t>283 Ratchadamnoen, Pakpoon, Mueang Nakhon Si Thammarat</t>
  </si>
  <si>
    <t>191 Kanchanavanich, Kho Hong, Hat Yai</t>
  </si>
  <si>
    <t>Songkhla</t>
  </si>
  <si>
    <t>Fort Wiphavadirangsit Hospital</t>
  </si>
  <si>
    <t>233 Makham Tia, Muang Surat Thani</t>
  </si>
  <si>
    <t>Surat Thani</t>
  </si>
  <si>
    <t>Fort Thepsatsrisunthon Hospital</t>
  </si>
  <si>
    <t>181 Kapang, Thungsong</t>
  </si>
  <si>
    <t>Fort Ingkhayutthaborihan Hospital</t>
  </si>
  <si>
    <t>2 Bo Thong, Nong Chik</t>
  </si>
  <si>
    <t>Pattani</t>
  </si>
  <si>
    <t>Fort Khetudomsak Hospital</t>
  </si>
  <si>
    <t>193 Wang Phai, Mueang Chumphon</t>
  </si>
  <si>
    <t>1st Combat Medical Battalion</t>
  </si>
  <si>
    <t>2nd Combat Medical Battalion</t>
  </si>
  <si>
    <t>Mai ked, Muang Prachinburi</t>
  </si>
  <si>
    <t>3rd Combat Medical Battalion</t>
  </si>
  <si>
    <t>Pho glang, Muang Nakhon Ratchasima</t>
  </si>
  <si>
    <t>4th Combat Medical Battalion</t>
  </si>
  <si>
    <t>Ban Khlong, Muang Phitsanulok</t>
  </si>
  <si>
    <t>Phitsanulok</t>
  </si>
  <si>
    <t>5th Combat Medical Battalion</t>
  </si>
  <si>
    <t>6th Combat Medical Battalion</t>
  </si>
  <si>
    <t>119 , Phosai, Srisomdet</t>
  </si>
  <si>
    <t>8th Combat Medical Battalion</t>
  </si>
  <si>
    <t>Sadiang, Mueang Phetchabun</t>
  </si>
  <si>
    <t>Phetchabun</t>
  </si>
  <si>
    <t>Combat Medical Battalion, 9th Service Support Regiment</t>
  </si>
  <si>
    <t>13th Combat Medical Battalion</t>
  </si>
  <si>
    <t>Combat Medical Battalion, 15th Service Support Regiment</t>
  </si>
  <si>
    <t>108 Koh sa bha, Thepha</t>
  </si>
  <si>
    <t>22nd Combat Medical Battalion</t>
  </si>
  <si>
    <t>Nong Phai lom, Muang Nakhon Ratchasima</t>
  </si>
  <si>
    <t>23rd Combat Medical Battalion</t>
  </si>
  <si>
    <t>Aranyik, Mueang Phitsanulok</t>
  </si>
  <si>
    <t>4th Army Support Command</t>
  </si>
  <si>
    <t>Address</t>
  </si>
  <si>
    <t>City</t>
  </si>
  <si>
    <t>Service Unit</t>
  </si>
  <si>
    <t>Personnel</t>
  </si>
  <si>
    <t>Number :</t>
  </si>
  <si>
    <t>44990026</t>
  </si>
  <si>
    <t>47305009</t>
  </si>
  <si>
    <t>Rank</t>
  </si>
  <si>
    <t>Working Standard</t>
  </si>
  <si>
    <t>Cal. Date</t>
  </si>
  <si>
    <t>Equipment</t>
  </si>
  <si>
    <t>Tool Code</t>
  </si>
  <si>
    <t>Brand</t>
  </si>
  <si>
    <t>Super-DAQ Precision Temperature Scanner</t>
  </si>
  <si>
    <t>1586-2586</t>
  </si>
  <si>
    <t>1586-2588</t>
  </si>
  <si>
    <t>High-Capacity Module with RTD ID.No. 101-110</t>
  </si>
  <si>
    <t>High-Capacity Module with RTD ID.No. 201-210</t>
  </si>
  <si>
    <t>Module</t>
  </si>
  <si>
    <t>Equiment Module</t>
  </si>
  <si>
    <t>Module :</t>
  </si>
  <si>
    <t>Reference Standard :</t>
  </si>
  <si>
    <t>51/8 Thahan, Nakhonchaisri, Dusit</t>
  </si>
  <si>
    <t>Defective</t>
  </si>
  <si>
    <t>Condition of unit under calibration</t>
  </si>
  <si>
    <t>Nakhon Si Thammarat</t>
  </si>
  <si>
    <t xml:space="preserve"> Lopburi</t>
  </si>
  <si>
    <t>Prachuap Khiri Khan</t>
  </si>
  <si>
    <t>Prachinburi</t>
  </si>
  <si>
    <t>Chon Buri</t>
  </si>
  <si>
    <t>Phetchaburi</t>
  </si>
  <si>
    <t>Nakhon Ratchasima</t>
  </si>
  <si>
    <t>Ratchathani</t>
  </si>
  <si>
    <t>Surin</t>
  </si>
  <si>
    <t>Sakon Nakhon</t>
  </si>
  <si>
    <t>Khon Kaen</t>
  </si>
  <si>
    <t>Buriram</t>
  </si>
  <si>
    <t>Chiang Rai</t>
  </si>
  <si>
    <t>Tak</t>
  </si>
  <si>
    <t>Chumphon</t>
  </si>
  <si>
    <t>286 Lat Ya, Mueang Kanchanaburi</t>
  </si>
  <si>
    <t>35 Phichaidadhak, Khao Sam Yot, Mueang Lopburi</t>
  </si>
  <si>
    <t>35 Khao Sam Yot , Mueang Lopburi</t>
  </si>
  <si>
    <t>125 Phetkasem, Khao Noi, Pranburi</t>
  </si>
  <si>
    <t>54 Pak Sleao, Mitraphap, Mueang Saraburi</t>
  </si>
  <si>
    <t>121 Khlong Krasang, Mueang Phetchaburi</t>
  </si>
  <si>
    <t>383 Warin-Pibul , Saensuk, Warin Chamrap</t>
  </si>
  <si>
    <t>777 Surin-Prasat , Nong Muang , Mueang Surin</t>
  </si>
  <si>
    <t>100/123 Thatnaweng, Muang Sakon Nakhon</t>
  </si>
  <si>
    <t>100 Kasikorn ThungSang , Sila , Mueang Khon Kaen</t>
  </si>
  <si>
    <t>147 Buriram Prakhonchai,  Samet , Mueang Buriram</t>
  </si>
  <si>
    <t>68 Loei-Chiang Khan , Srisamrak, Muang Loei</t>
  </si>
  <si>
    <t>161 Phaholyothin, Klangsaeng, Muang Nakhon Sawan</t>
  </si>
  <si>
    <t>256 Rob Wiang, Mueang Chiang Rai</t>
  </si>
  <si>
    <t>337 Mai Ngam, Mueang Tak</t>
  </si>
  <si>
    <t>Ananda Mahidol Hospital</t>
  </si>
  <si>
    <t>Fort Weerawatyothin Hospital</t>
  </si>
  <si>
    <t>Fort Kawila Hospital</t>
  </si>
  <si>
    <t>43930196</t>
  </si>
  <si>
    <t>Vertical Uniformity of UUC</t>
  </si>
  <si>
    <t xml:space="preserve">Liquid Bath Temperature </t>
  </si>
  <si>
    <t>5-1</t>
  </si>
  <si>
    <t>5-2</t>
  </si>
  <si>
    <t>5-3</t>
  </si>
  <si>
    <t>5-4</t>
  </si>
  <si>
    <t>การประเมินค่า Vertical Uniformity</t>
  </si>
  <si>
    <t>Position of measurement</t>
  </si>
  <si>
    <t>Vertical Raw Data</t>
  </si>
  <si>
    <t>Center</t>
  </si>
  <si>
    <t>Top</t>
  </si>
  <si>
    <t>Bottom</t>
  </si>
  <si>
    <t>Top
(C-1cm.)</t>
  </si>
  <si>
    <t>Bottom
(C+1cm.)</t>
  </si>
  <si>
    <t>(C-1cm.)</t>
  </si>
  <si>
    <t>(C+1cm.)</t>
  </si>
  <si>
    <t>(n)</t>
  </si>
  <si>
    <t xml:space="preserve"> ºC</t>
  </si>
  <si>
    <t>n</t>
  </si>
  <si>
    <t>Center-Top</t>
  </si>
  <si>
    <t>Center-Bottom</t>
  </si>
  <si>
    <t>Vertical Uniformity</t>
  </si>
  <si>
    <t>at</t>
  </si>
  <si>
    <t>Repeatability of UUC</t>
  </si>
  <si>
    <t>Stem conduction of standard</t>
  </si>
  <si>
    <r>
      <rPr>
        <b/>
        <sz val="12"/>
        <rFont val="Times New Roman"/>
        <family val="1"/>
      </rPr>
      <t>Calibration Method Used</t>
    </r>
    <r>
      <rPr>
        <sz val="12"/>
        <rFont val="Times New Roman"/>
        <family val="1"/>
      </rPr>
      <t xml:space="preserve"> </t>
    </r>
    <r>
      <rPr>
        <b/>
        <sz val="12"/>
        <rFont val="Times New Roman"/>
        <family val="1"/>
      </rPr>
      <t>:</t>
    </r>
    <r>
      <rPr>
        <sz val="12"/>
        <rFont val="Times New Roman"/>
        <family val="1"/>
      </rPr>
      <t xml:space="preserve"> WI-09-TEM-002 based on ASTM E 715-80</t>
    </r>
  </si>
  <si>
    <t>resistance temperature detector (RTD) sensor under no load condition. The sensor were placed on five points and</t>
  </si>
  <si>
    <t>the fifth sensor within 2.5 cm of the geometric center of the chamber.</t>
  </si>
  <si>
    <t>Reference Position at P5 (ºC)</t>
  </si>
  <si>
    <t>Water Bath Performance</t>
  </si>
  <si>
    <t>Water level :</t>
  </si>
  <si>
    <t>This Instrument was calibration according to ASTM E 715-80 by comparison with calibrated</t>
  </si>
  <si>
    <t xml:space="preserve">location (# 5) which are observed at the same time or at as close an observation time as possible to determine </t>
  </si>
  <si>
    <t>Max</t>
  </si>
  <si>
    <t>Min</t>
  </si>
  <si>
    <t xml:space="preserve">value </t>
  </si>
  <si>
    <t xml:space="preserve">± </t>
  </si>
  <si>
    <t>Veff</t>
  </si>
  <si>
    <r>
      <t>d</t>
    </r>
    <r>
      <rPr>
        <b/>
        <i/>
        <sz val="11"/>
        <rFont val="Times New Roman"/>
        <family val="1"/>
      </rPr>
      <t>T</t>
    </r>
    <r>
      <rPr>
        <b/>
        <i/>
        <vertAlign val="subscript"/>
        <sz val="11"/>
        <rFont val="Times New Roman"/>
        <family val="1"/>
      </rPr>
      <t>Cal(Std)</t>
    </r>
  </si>
  <si>
    <t>Calibration uncertainty of standard</t>
  </si>
  <si>
    <r>
      <t>d</t>
    </r>
    <r>
      <rPr>
        <b/>
        <i/>
        <sz val="11"/>
        <rFont val="Times New Roman"/>
        <family val="1"/>
      </rPr>
      <t xml:space="preserve">T </t>
    </r>
    <r>
      <rPr>
        <b/>
        <i/>
        <vertAlign val="subscript"/>
        <sz val="11"/>
        <rFont val="Times New Roman"/>
        <family val="1"/>
      </rPr>
      <t>Drift(Std)</t>
    </r>
  </si>
  <si>
    <r>
      <t>d</t>
    </r>
    <r>
      <rPr>
        <b/>
        <i/>
        <sz val="11"/>
        <rFont val="Times New Roman"/>
        <family val="1"/>
      </rPr>
      <t xml:space="preserve">T </t>
    </r>
    <r>
      <rPr>
        <b/>
        <i/>
        <vertAlign val="subscript"/>
        <sz val="11"/>
        <rFont val="Times New Roman"/>
        <family val="1"/>
      </rPr>
      <t>Int</t>
    </r>
  </si>
  <si>
    <r>
      <t>d</t>
    </r>
    <r>
      <rPr>
        <b/>
        <i/>
        <sz val="11"/>
        <rFont val="Times New Roman"/>
        <family val="1"/>
      </rPr>
      <t xml:space="preserve">T </t>
    </r>
    <r>
      <rPr>
        <b/>
        <i/>
        <vertAlign val="subscript"/>
        <sz val="11"/>
        <rFont val="Times New Roman"/>
        <family val="1"/>
      </rPr>
      <t>Res(Std)</t>
    </r>
  </si>
  <si>
    <r>
      <t>d</t>
    </r>
    <r>
      <rPr>
        <b/>
        <i/>
        <sz val="11"/>
        <rFont val="Times New Roman"/>
        <family val="1"/>
      </rPr>
      <t xml:space="preserve">T </t>
    </r>
    <r>
      <rPr>
        <b/>
        <i/>
        <vertAlign val="subscript"/>
        <sz val="11"/>
        <rFont val="Times New Roman"/>
        <family val="1"/>
      </rPr>
      <t>Self_Heat</t>
    </r>
  </si>
  <si>
    <t>Self heating of standard thermometer</t>
  </si>
  <si>
    <r>
      <t>d</t>
    </r>
    <r>
      <rPr>
        <b/>
        <i/>
        <sz val="11"/>
        <rFont val="Times New Roman"/>
        <family val="1"/>
      </rPr>
      <t xml:space="preserve">T </t>
    </r>
    <r>
      <rPr>
        <b/>
        <i/>
        <vertAlign val="subscript"/>
        <sz val="11"/>
        <rFont val="Times New Roman"/>
        <family val="1"/>
      </rPr>
      <t>T.C.(Std)</t>
    </r>
  </si>
  <si>
    <t>Temperature coefficient of thermometer</t>
  </si>
  <si>
    <r>
      <t>d</t>
    </r>
    <r>
      <rPr>
        <b/>
        <i/>
        <sz val="11"/>
        <rFont val="Times New Roman"/>
        <family val="1"/>
      </rPr>
      <t xml:space="preserve">T </t>
    </r>
    <r>
      <rPr>
        <b/>
        <i/>
        <vertAlign val="subscript"/>
        <sz val="11"/>
        <rFont val="Times New Roman"/>
        <family val="1"/>
      </rPr>
      <t>Stab</t>
    </r>
  </si>
  <si>
    <t>Stability of Chamber</t>
  </si>
  <si>
    <r>
      <t>d</t>
    </r>
    <r>
      <rPr>
        <b/>
        <i/>
        <sz val="11"/>
        <rFont val="Times New Roman"/>
        <family val="1"/>
      </rPr>
      <t xml:space="preserve">T </t>
    </r>
    <r>
      <rPr>
        <b/>
        <i/>
        <vertAlign val="subscript"/>
        <sz val="11"/>
        <rFont val="Times New Roman"/>
        <family val="1"/>
      </rPr>
      <t>Res(UUC)</t>
    </r>
  </si>
  <si>
    <t>Resolution of UUC</t>
  </si>
  <si>
    <r>
      <t>d</t>
    </r>
    <r>
      <rPr>
        <b/>
        <i/>
        <sz val="11"/>
        <rFont val="Times New Roman"/>
        <family val="1"/>
      </rPr>
      <t xml:space="preserve">T </t>
    </r>
    <r>
      <rPr>
        <b/>
        <i/>
        <vertAlign val="subscript"/>
        <sz val="11"/>
        <rFont val="Times New Roman"/>
        <family val="1"/>
      </rPr>
      <t>Rep(UUC)</t>
    </r>
  </si>
  <si>
    <t>uc</t>
  </si>
  <si>
    <t>No. Point</t>
  </si>
  <si>
    <t>Cal. Point</t>
  </si>
  <si>
    <t>Complete</t>
  </si>
  <si>
    <t>เพิ่มจุดสอบเทียบ</t>
  </si>
  <si>
    <t>1.ใส่ No.Point ทุกลำดับ</t>
  </si>
  <si>
    <t>2.ใส่ Cal. Point ทุกลำดับ (ถ้ามีอันไหนขึ้น Complete ให้ลบก่อน)</t>
  </si>
  <si>
    <t>3.กดปุ่ม กดเพื่อเพิ่ม</t>
  </si>
  <si>
    <t>4.รอจนขึ้นคำว่า Complete ทุกอัน</t>
  </si>
  <si>
    <r>
      <t>d</t>
    </r>
    <r>
      <rPr>
        <b/>
        <i/>
        <sz val="11"/>
        <rFont val="Times New Roman"/>
        <family val="1"/>
      </rPr>
      <t xml:space="preserve">T </t>
    </r>
    <r>
      <rPr>
        <b/>
        <i/>
        <vertAlign val="subscript"/>
        <sz val="11"/>
        <rFont val="Times New Roman"/>
        <family val="1"/>
      </rPr>
      <t>Stem(Std)</t>
    </r>
  </si>
  <si>
    <r>
      <t>d</t>
    </r>
    <r>
      <rPr>
        <b/>
        <i/>
        <sz val="11"/>
        <rFont val="Times New Roman"/>
        <family val="1"/>
      </rPr>
      <t xml:space="preserve">T </t>
    </r>
    <r>
      <rPr>
        <b/>
        <i/>
        <vertAlign val="subscript"/>
        <sz val="11"/>
        <rFont val="Times New Roman"/>
        <family val="1"/>
      </rPr>
      <t>Vert</t>
    </r>
  </si>
  <si>
    <t>Vert</t>
  </si>
  <si>
    <t>UUC
Reading</t>
  </si>
  <si>
    <t xml:space="preserve">Water Level: </t>
  </si>
  <si>
    <r>
      <t xml:space="preserve">Received number: </t>
    </r>
    <r>
      <rPr>
        <vertAlign val="subscript"/>
        <sz val="14"/>
        <rFont val="Times New Roman"/>
        <family val="1"/>
      </rPr>
      <t>…..................................................................…..................................................................</t>
    </r>
  </si>
  <si>
    <r>
      <t xml:space="preserve">Certificate No.: </t>
    </r>
    <r>
      <rPr>
        <vertAlign val="subscript"/>
        <sz val="14"/>
        <rFont val="Times New Roman"/>
        <family val="1"/>
      </rPr>
      <t>…..................................................................…..................................................................</t>
    </r>
  </si>
  <si>
    <r>
      <t xml:space="preserve">Model: </t>
    </r>
    <r>
      <rPr>
        <vertAlign val="subscript"/>
        <sz val="14"/>
        <rFont val="Times New Roman"/>
        <family val="1"/>
      </rPr>
      <t>…..................................................................…..................................................................</t>
    </r>
  </si>
  <si>
    <t xml:space="preserve"> </t>
  </si>
  <si>
    <r>
      <t xml:space="preserve">ID Number: </t>
    </r>
    <r>
      <rPr>
        <vertAlign val="subscript"/>
        <sz val="14"/>
        <rFont val="Times New Roman"/>
        <family val="1"/>
      </rPr>
      <t>…..................................................................…..................................................................</t>
    </r>
  </si>
  <si>
    <r>
      <t xml:space="preserve">Serial No.: </t>
    </r>
    <r>
      <rPr>
        <vertAlign val="subscript"/>
        <sz val="14"/>
        <rFont val="Times New Roman"/>
        <family val="1"/>
      </rPr>
      <t>…..................................................................…..................................................................</t>
    </r>
  </si>
  <si>
    <r>
      <t xml:space="preserve">UUC Resolution: </t>
    </r>
    <r>
      <rPr>
        <vertAlign val="subscript"/>
        <sz val="14"/>
        <rFont val="Times New Roman"/>
        <family val="1"/>
      </rPr>
      <t>…..................................................................…..................................................................</t>
    </r>
  </si>
  <si>
    <r>
      <t xml:space="preserve">Manufacturer: </t>
    </r>
    <r>
      <rPr>
        <vertAlign val="subscript"/>
        <sz val="14"/>
        <rFont val="Times New Roman"/>
        <family val="1"/>
      </rPr>
      <t>…..................................................................…..................................................................</t>
    </r>
  </si>
  <si>
    <r>
      <t xml:space="preserve">Calibrated Date: </t>
    </r>
    <r>
      <rPr>
        <vertAlign val="subscript"/>
        <sz val="14"/>
        <rFont val="Times New Roman"/>
        <family val="1"/>
      </rPr>
      <t>…..................................................................…..................................................................</t>
    </r>
  </si>
  <si>
    <r>
      <t xml:space="preserve">Location: </t>
    </r>
    <r>
      <rPr>
        <vertAlign val="subscript"/>
        <sz val="14"/>
        <rFont val="Times New Roman"/>
        <family val="1"/>
      </rPr>
      <t>…..................................................................…..................................................................</t>
    </r>
  </si>
  <si>
    <r>
      <t xml:space="preserve">Condition: </t>
    </r>
    <r>
      <rPr>
        <vertAlign val="subscript"/>
        <sz val="14"/>
        <rFont val="Times New Roman"/>
        <family val="1"/>
      </rPr>
      <t>…..................................................................…..................................................................</t>
    </r>
  </si>
  <si>
    <t>ครั้งที่</t>
  </si>
  <si>
    <t>UUC (°C)</t>
  </si>
  <si>
    <t xml:space="preserve">Chamber size (W x L x H) </t>
  </si>
  <si>
    <t>L:</t>
  </si>
  <si>
    <r>
      <rPr>
        <b/>
        <sz val="14"/>
        <rFont val="TH SarabunPSK"/>
        <family val="2"/>
      </rPr>
      <t>Cal By</t>
    </r>
    <r>
      <rPr>
        <sz val="14"/>
        <rFont val="TH SarabunPSK"/>
        <family val="2"/>
      </rPr>
      <t>:</t>
    </r>
    <r>
      <rPr>
        <sz val="16"/>
        <rFont val="TH SarabunPSK"/>
        <family val="2"/>
        <charset val="222"/>
      </rPr>
      <t xml:space="preserve"> </t>
    </r>
    <r>
      <rPr>
        <vertAlign val="subscript"/>
        <sz val="16"/>
        <rFont val="TH SarabunPSK"/>
        <family val="2"/>
      </rPr>
      <t>______________________________________________</t>
    </r>
  </si>
  <si>
    <t xml:space="preserve">Chamber size (W x L x H) : </t>
  </si>
  <si>
    <t>แบบบันทึกค่าการสอบเทียบอ่างควบคุมอุณหภูมิ</t>
  </si>
  <si>
    <t>23E260</t>
  </si>
  <si>
    <t xml:space="preserve">Medical Equipment Calibration Laboratory, </t>
  </si>
  <si>
    <t xml:space="preserve">Medical Supplies Maintenance Section of Medical Depot Division of </t>
  </si>
  <si>
    <t>Royal Thai Army Medical Department</t>
  </si>
  <si>
    <t xml:space="preserve">8/1 Phaya Thai Road, Thung Phaya Thai, Ratchathewi, </t>
  </si>
  <si>
    <r>
      <rPr>
        <sz val="14"/>
        <rFont val="Webdings"/>
        <family val="1"/>
        <charset val="2"/>
      </rPr>
      <t>c</t>
    </r>
    <r>
      <rPr>
        <sz val="14"/>
        <rFont val="TH SarabunPSK"/>
        <family val="2"/>
        <charset val="222"/>
      </rPr>
      <t xml:space="preserve"> </t>
    </r>
    <r>
      <rPr>
        <sz val="11"/>
        <rFont val="Times New Roman"/>
        <family val="1"/>
      </rPr>
      <t>W-TEM-005</t>
    </r>
    <r>
      <rPr>
        <sz val="14"/>
        <rFont val="TH SarabunPSK"/>
        <family val="2"/>
        <charset val="222"/>
      </rPr>
      <t xml:space="preserve">   </t>
    </r>
    <r>
      <rPr>
        <sz val="14"/>
        <rFont val="Webdings"/>
        <family val="1"/>
        <charset val="2"/>
      </rPr>
      <t>c</t>
    </r>
    <r>
      <rPr>
        <sz val="14"/>
        <rFont val="TH SarabunPSK"/>
        <family val="2"/>
        <charset val="222"/>
      </rPr>
      <t xml:space="preserve"> </t>
    </r>
    <r>
      <rPr>
        <sz val="11"/>
        <rFont val="Times New Roman"/>
        <family val="1"/>
      </rPr>
      <t>W-TEM-006</t>
    </r>
    <r>
      <rPr>
        <sz val="14"/>
        <rFont val="TH SarabunPSK"/>
        <family val="2"/>
        <charset val="222"/>
      </rPr>
      <t xml:space="preserve">   </t>
    </r>
    <r>
      <rPr>
        <sz val="14"/>
        <rFont val="Webdings"/>
        <family val="1"/>
        <charset val="2"/>
      </rPr>
      <t>c</t>
    </r>
    <r>
      <rPr>
        <sz val="14"/>
        <rFont val="TH SarabunPSK"/>
        <family val="2"/>
        <charset val="222"/>
      </rPr>
      <t xml:space="preserve"> </t>
    </r>
    <r>
      <rPr>
        <sz val="11"/>
        <rFont val="Times New Roman"/>
        <family val="1"/>
      </rPr>
      <t>W-TEM-007</t>
    </r>
  </si>
  <si>
    <t>Fort Adison Hospital</t>
  </si>
  <si>
    <t>Fort Nawamintharachini Hospital</t>
  </si>
  <si>
    <t>Fort Sri-patcharinthorn Hospital</t>
  </si>
  <si>
    <t>Fort Somdet Chao Phraya Mahakasatsuek Hospital</t>
  </si>
  <si>
    <t>รพ.ค่ายพระยอดเมืองขวาง</t>
  </si>
  <si>
    <t>Fort Phrayotmueangkhwang Hospital</t>
  </si>
  <si>
    <t>Kurukhu, Mueang Nakhon Phanom</t>
  </si>
  <si>
    <t>Nakhon Phanom</t>
  </si>
  <si>
    <t>รพ.ค่ายสมเด็จพระนเรศวรมหาราช</t>
  </si>
  <si>
    <t>Fort Chiraprawat Hospital</t>
  </si>
  <si>
    <t>Fort Khunchueangthammikkarat Hospital</t>
  </si>
  <si>
    <t>Fort Senanarong Hospital</t>
  </si>
  <si>
    <t>Raw Data</t>
  </si>
  <si>
    <t>44000189</t>
  </si>
  <si>
    <t>W_TEM_007</t>
  </si>
  <si>
    <t>W_TEM_005</t>
  </si>
  <si>
    <t>W_TEM_006</t>
  </si>
  <si>
    <t>W-ETC-006</t>
  </si>
  <si>
    <t>W_TEM_007/1</t>
  </si>
  <si>
    <t>47305007</t>
  </si>
  <si>
    <t>W_TEM_007/2</t>
  </si>
  <si>
    <t>47305008</t>
  </si>
  <si>
    <t>W_TEM_005/1</t>
  </si>
  <si>
    <t>W_TEM_005/2</t>
  </si>
  <si>
    <t>W_TEM_006/1</t>
  </si>
  <si>
    <t>25 °C ± 5 °C</t>
  </si>
  <si>
    <t>/67</t>
  </si>
  <si>
    <r>
      <rPr>
        <b/>
        <sz val="14"/>
        <rFont val="TH Sarabun New"/>
        <family val="2"/>
      </rPr>
      <t>เวลาที่เริ่มการสอบเทียบ</t>
    </r>
    <r>
      <rPr>
        <sz val="14"/>
        <rFont val="TH Sarabun New"/>
        <family val="2"/>
      </rPr>
      <t xml:space="preserve">: </t>
    </r>
    <r>
      <rPr>
        <vertAlign val="subscript"/>
        <sz val="14"/>
        <rFont val="TH Sarabun New"/>
        <family val="2"/>
      </rPr>
      <t>…..................................................................…..................................................................</t>
    </r>
  </si>
  <si>
    <r>
      <rPr>
        <b/>
        <sz val="14"/>
        <rFont val="TH Sarabun New"/>
        <family val="2"/>
      </rPr>
      <t>เวลาที่สิ้นสุดการสอบเทียบ</t>
    </r>
    <r>
      <rPr>
        <sz val="14"/>
        <rFont val="TH Sarabun New"/>
        <family val="2"/>
      </rPr>
      <t xml:space="preserve">: </t>
    </r>
    <r>
      <rPr>
        <vertAlign val="subscript"/>
        <sz val="14"/>
        <rFont val="TH Sarabun New"/>
        <family val="2"/>
      </rPr>
      <t>…..................................................................…..................................................................</t>
    </r>
  </si>
  <si>
    <t xml:space="preserve">located one sensor in each of four corners of the chamber and was away from the each wall of 5 cm and placed </t>
  </si>
  <si>
    <t>3435/67</t>
  </si>
  <si>
    <t>W_TEM_006/2</t>
  </si>
  <si>
    <t>Kritdanai  Rergwitee</t>
  </si>
  <si>
    <t>Ramesh  Autsadayuth</t>
  </si>
  <si>
    <t>Anotai  Kloekratok</t>
  </si>
  <si>
    <t>124 Chaeng Sanit Rd, Pho Sai, Mueang Roi Et</t>
  </si>
  <si>
    <t>W-ETC-001</t>
  </si>
  <si>
    <t>W-ETC-002</t>
  </si>
  <si>
    <t>24H689</t>
  </si>
  <si>
    <t>W-ETC-003</t>
  </si>
  <si>
    <t>W-ETC-011</t>
  </si>
  <si>
    <t>Cal Date</t>
  </si>
  <si>
    <t>50195015</t>
  </si>
  <si>
    <t>24E1190</t>
  </si>
  <si>
    <t>W-ETC-007</t>
  </si>
  <si>
    <t>A18061028</t>
  </si>
  <si>
    <t>24H688</t>
  </si>
  <si>
    <t>5220/67</t>
  </si>
  <si>
    <t>59895012</t>
  </si>
  <si>
    <t>24H1388</t>
  </si>
  <si>
    <t>24H1387</t>
  </si>
  <si>
    <t>27-30 May 2024</t>
  </si>
  <si>
    <t>14-16 Feb 2024</t>
  </si>
  <si>
    <t xml:space="preserve">วิทยาลัยแพทยศาสตร์พระมงกุฎเกล้า </t>
  </si>
  <si>
    <t>วิทยาลัยพยาบาลกองทัพบก</t>
  </si>
  <si>
    <t>สถาบันวิจัยวิทยาศาสตร์การแพทย์ทหาร</t>
  </si>
  <si>
    <t>Armed Forces Research Institute of Medical Sciences</t>
  </si>
  <si>
    <t xml:space="preserve">315/6 Ratchawithi Road, Ratchathewi </t>
  </si>
  <si>
    <t xml:space="preserve">                                                                          </t>
  </si>
  <si>
    <t xml:space="preserve">        </t>
  </si>
  <si>
    <t>ควอลิตี้ เมโทรโลยี โซลูชั่น</t>
  </si>
  <si>
    <t>Quality Metrology Solution Co.,Ltd</t>
  </si>
  <si>
    <t>115/262,Liap fang tai M.Chananthorn,Nongkhaem,Nongkhaem</t>
  </si>
  <si>
    <t>Bangkok,10160</t>
  </si>
  <si>
    <t>Memmert</t>
  </si>
  <si>
    <t>PT2</t>
  </si>
  <si>
    <t>-</t>
  </si>
  <si>
    <t>WNE22</t>
  </si>
  <si>
    <t>L508.0401</t>
  </si>
  <si>
    <t>Variation (ºC)</t>
  </si>
  <si>
    <t>Calibration point 44.5 °C</t>
  </si>
  <si>
    <t>Calibration point 95.0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</si>
</sst>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87" formatCode="0.000"/>
    <numFmt numFmtId="188" formatCode="0.0000"/>
    <numFmt numFmtId="189" formatCode="0.0"/>
    <numFmt numFmtId="190" formatCode="dd/m/yyyy"/>
    <numFmt numFmtId="191" formatCode="0.000000"/>
    <numFmt numFmtId="192" formatCode="d/mmmm/yyyy"/>
    <numFmt numFmtId="193" formatCode="[$-1010409]d\ mmmm\ yyyy;@"/>
    <numFmt numFmtId="194" formatCode="0.00000000"/>
    <numFmt numFmtId="195" formatCode="0.00000"/>
    <numFmt numFmtId="196" formatCode="[$-1010409]d\ mmm\ yyyy;@"/>
  </numFmts>
  <fonts count="92">
    <font>
      <sz val="10"/>
      <name val="Arial"/>
      <charset val="222"/>
    </font>
    <font>
      <sz val="16"/>
      <color theme="1"/>
      <name val="TH Sarabun New"/>
      <family val="2"/>
      <charset val="222"/>
    </font>
    <font>
      <sz val="16"/>
      <color theme="1"/>
      <name val="TH Sarabun New"/>
      <family val="2"/>
      <charset val="222"/>
    </font>
    <font>
      <sz val="16"/>
      <color theme="1"/>
      <name val="TH Sarabun New"/>
      <family val="2"/>
      <charset val="222"/>
    </font>
    <font>
      <sz val="11"/>
      <color indexed="8"/>
      <name val="Tahoma"/>
      <family val="2"/>
    </font>
    <font>
      <sz val="11"/>
      <name val="Times New Roman"/>
      <family val="1"/>
    </font>
    <font>
      <b/>
      <sz val="11"/>
      <name val="Times New Roman"/>
      <family val="1"/>
    </font>
    <font>
      <b/>
      <i/>
      <vertAlign val="subscript"/>
      <sz val="11"/>
      <name val="Times New Roman"/>
      <family val="1"/>
    </font>
    <font>
      <sz val="10"/>
      <name val="Arial"/>
      <family val="2"/>
    </font>
    <font>
      <sz val="8"/>
      <name val="Arial"/>
      <family val="2"/>
    </font>
    <font>
      <sz val="11"/>
      <name val="TH Sarabun New"/>
      <family val="2"/>
    </font>
    <font>
      <sz val="12"/>
      <name val="TH Sarabun New"/>
      <family val="2"/>
    </font>
    <font>
      <sz val="14"/>
      <name val="TH Sarabun New"/>
      <family val="2"/>
      <charset val="222"/>
    </font>
    <font>
      <b/>
      <sz val="14"/>
      <name val="TH Sarabun New"/>
      <family val="2"/>
      <charset val="222"/>
    </font>
    <font>
      <sz val="14"/>
      <name val="TH Sarabun New"/>
      <family val="2"/>
    </font>
    <font>
      <b/>
      <sz val="14"/>
      <color indexed="8"/>
      <name val="TH Sarabun New"/>
      <family val="2"/>
    </font>
    <font>
      <b/>
      <sz val="26"/>
      <name val="TH Sarabun New"/>
      <family val="2"/>
      <charset val="222"/>
    </font>
    <font>
      <b/>
      <sz val="28"/>
      <name val="TH Sarabun New"/>
      <family val="2"/>
      <charset val="222"/>
    </font>
    <font>
      <b/>
      <u/>
      <sz val="11"/>
      <name val="Times New Roman"/>
      <family val="1"/>
    </font>
    <font>
      <b/>
      <vertAlign val="superscript"/>
      <sz val="11"/>
      <name val="Times New Roman"/>
      <family val="1"/>
    </font>
    <font>
      <i/>
      <sz val="11"/>
      <name val="Times New Roman"/>
      <family val="1"/>
    </font>
    <font>
      <sz val="12"/>
      <name val="TH Sarabun New"/>
      <family val="2"/>
      <charset val="222"/>
    </font>
    <font>
      <b/>
      <i/>
      <sz val="14"/>
      <name val="TH Sarabun New"/>
      <family val="2"/>
      <charset val="222"/>
    </font>
    <font>
      <sz val="12"/>
      <name val="Times New Roman"/>
      <family val="1"/>
    </font>
    <font>
      <b/>
      <sz val="12"/>
      <name val="Times New Roman"/>
      <family val="1"/>
    </font>
    <font>
      <sz val="14"/>
      <name val="Times New Roman"/>
      <family val="1"/>
    </font>
    <font>
      <b/>
      <sz val="14"/>
      <color indexed="30"/>
      <name val="Times New Roman"/>
      <family val="1"/>
    </font>
    <font>
      <b/>
      <sz val="12"/>
      <color indexed="30"/>
      <name val="Times New Roman"/>
      <family val="1"/>
    </font>
    <font>
      <b/>
      <sz val="14"/>
      <name val="Times New Roman"/>
      <family val="1"/>
    </font>
    <font>
      <shadow/>
      <sz val="11"/>
      <color indexed="9"/>
      <name val="Times New Roman"/>
      <family val="1"/>
    </font>
    <font>
      <b/>
      <sz val="20"/>
      <name val="Times New Roman"/>
      <family val="1"/>
    </font>
    <font>
      <sz val="12"/>
      <color indexed="8"/>
      <name val="Times New Roman"/>
      <family val="1"/>
    </font>
    <font>
      <sz val="10"/>
      <color rgb="FF000000"/>
      <name val="Arial"/>
      <family val="2"/>
    </font>
    <font>
      <u/>
      <sz val="11"/>
      <name val="Times New Roman"/>
      <family val="1"/>
    </font>
    <font>
      <sz val="12"/>
      <name val="Times New Roman"/>
      <family val="1"/>
      <charset val="222"/>
    </font>
    <font>
      <b/>
      <sz val="14"/>
      <name val="Times New Roman"/>
      <family val="1"/>
      <charset val="222"/>
    </font>
    <font>
      <b/>
      <u/>
      <sz val="12"/>
      <name val="Times New Roman"/>
      <family val="1"/>
    </font>
    <font>
      <u/>
      <sz val="12"/>
      <name val="Times New Roman"/>
      <family val="1"/>
    </font>
    <font>
      <sz val="12"/>
      <color indexed="48"/>
      <name val="Times New Roman"/>
      <family val="1"/>
    </font>
    <font>
      <sz val="12"/>
      <color theme="0"/>
      <name val="Times New Roman"/>
      <family val="1"/>
    </font>
    <font>
      <b/>
      <sz val="12"/>
      <color theme="1"/>
      <name val="Times New Roman"/>
      <family val="1"/>
    </font>
    <font>
      <sz val="14"/>
      <name val="TH SarabunPSK"/>
      <family val="2"/>
      <charset val="222"/>
    </font>
    <font>
      <b/>
      <sz val="14"/>
      <name val="TH SarabunPSK"/>
      <family val="2"/>
    </font>
    <font>
      <b/>
      <sz val="12"/>
      <color theme="0"/>
      <name val="Times New Roman"/>
      <family val="1"/>
    </font>
    <font>
      <sz val="12"/>
      <color theme="1"/>
      <name val="Times New Roman"/>
      <family val="1"/>
    </font>
    <font>
      <sz val="11"/>
      <color indexed="8"/>
      <name val="Times New Roman"/>
      <family val="1"/>
    </font>
    <font>
      <sz val="10"/>
      <name val="Times New Roman"/>
      <family val="1"/>
    </font>
    <font>
      <u/>
      <sz val="10"/>
      <name val="Times New Roman"/>
      <family val="1"/>
    </font>
    <font>
      <b/>
      <sz val="18"/>
      <name val="TH Sarabun New"/>
      <family val="2"/>
      <charset val="222"/>
    </font>
    <font>
      <b/>
      <sz val="11"/>
      <name val="TH Sarabun New"/>
      <family val="2"/>
      <charset val="222"/>
    </font>
    <font>
      <sz val="11"/>
      <color theme="1"/>
      <name val="Tahoma"/>
      <family val="2"/>
      <scheme val="minor"/>
    </font>
    <font>
      <b/>
      <i/>
      <sz val="11"/>
      <name val="Times New Roman"/>
      <family val="1"/>
      <charset val="222"/>
    </font>
    <font>
      <b/>
      <i/>
      <sz val="11"/>
      <name val="TH Sarabun New"/>
      <family val="2"/>
      <charset val="222"/>
    </font>
    <font>
      <sz val="10"/>
      <name val="Arial"/>
      <family val="2"/>
      <charset val="222"/>
    </font>
    <font>
      <sz val="11"/>
      <name val="Times New Roman"/>
      <family val="1"/>
      <charset val="222"/>
    </font>
    <font>
      <b/>
      <sz val="11"/>
      <name val="Times New Roman"/>
      <family val="1"/>
      <charset val="222"/>
    </font>
    <font>
      <b/>
      <vertAlign val="superscript"/>
      <sz val="11"/>
      <name val="Times New Roman"/>
      <family val="1"/>
      <charset val="222"/>
    </font>
    <font>
      <strike/>
      <sz val="11"/>
      <name val="Times New Roman"/>
      <family val="1"/>
      <charset val="222"/>
    </font>
    <font>
      <b/>
      <sz val="26"/>
      <name val="Times New Roman"/>
      <family val="1"/>
      <charset val="222"/>
    </font>
    <font>
      <i/>
      <sz val="11"/>
      <name val="Times New Roman"/>
      <family val="1"/>
      <charset val="222"/>
    </font>
    <font>
      <b/>
      <u/>
      <sz val="11"/>
      <name val="Times New Roman"/>
      <family val="1"/>
      <charset val="222"/>
    </font>
    <font>
      <sz val="16"/>
      <name val="TH Sarabun New"/>
      <family val="2"/>
      <charset val="222"/>
    </font>
    <font>
      <b/>
      <vertAlign val="superscript"/>
      <sz val="14"/>
      <name val="Times New Roman"/>
      <family val="1"/>
      <charset val="222"/>
    </font>
    <font>
      <b/>
      <sz val="14"/>
      <name val="TH Sarabun New"/>
      <family val="2"/>
    </font>
    <font>
      <b/>
      <i/>
      <sz val="11"/>
      <name val="Symbol"/>
      <family val="1"/>
      <charset val="222"/>
    </font>
    <font>
      <b/>
      <i/>
      <sz val="11"/>
      <name val="Times New Roman"/>
      <family val="1"/>
    </font>
    <font>
      <sz val="11"/>
      <name val="TH Sarabun New"/>
      <family val="2"/>
      <charset val="222"/>
    </font>
    <font>
      <b/>
      <sz val="12"/>
      <name val="TH Sarabun New"/>
      <family val="2"/>
    </font>
    <font>
      <b/>
      <i/>
      <sz val="14"/>
      <name val="TH Sarabun New"/>
      <family val="2"/>
    </font>
    <font>
      <b/>
      <sz val="18"/>
      <color rgb="FF000000"/>
      <name val="TH Sarabun New"/>
      <family val="2"/>
    </font>
    <font>
      <sz val="14"/>
      <name val="TH SarabunPSK"/>
      <family val="2"/>
    </font>
    <font>
      <sz val="16"/>
      <name val="TH SarabunPSK"/>
      <family val="2"/>
    </font>
    <font>
      <sz val="14"/>
      <name val="Cordia New"/>
      <family val="2"/>
    </font>
    <font>
      <b/>
      <sz val="18"/>
      <name val="TH SarabunPSK"/>
      <family val="2"/>
      <charset val="222"/>
    </font>
    <font>
      <b/>
      <sz val="14"/>
      <name val="TH SarabunPSK"/>
      <family val="2"/>
      <charset val="222"/>
    </font>
    <font>
      <sz val="16"/>
      <name val="TH SarabunPSK"/>
      <family val="2"/>
      <charset val="222"/>
    </font>
    <font>
      <b/>
      <u/>
      <sz val="11"/>
      <name val="TH SarabunPSK"/>
      <family val="2"/>
      <charset val="222"/>
    </font>
    <font>
      <vertAlign val="subscript"/>
      <sz val="14"/>
      <name val="Times New Roman"/>
      <family val="1"/>
    </font>
    <font>
      <sz val="11"/>
      <name val="TH SarabunPSK"/>
      <family val="2"/>
      <charset val="222"/>
    </font>
    <font>
      <sz val="14"/>
      <name val="TH SarabunPSK"/>
      <family val="1"/>
      <charset val="2"/>
    </font>
    <font>
      <sz val="14"/>
      <name val="Webdings"/>
      <family val="1"/>
      <charset val="2"/>
    </font>
    <font>
      <b/>
      <sz val="16"/>
      <name val="TH SarabunPSK"/>
      <family val="2"/>
    </font>
    <font>
      <sz val="8"/>
      <name val="Times New Roman"/>
      <family val="1"/>
    </font>
    <font>
      <vertAlign val="subscript"/>
      <sz val="16"/>
      <name val="TH SarabunPSK"/>
      <family val="2"/>
    </font>
    <font>
      <sz val="16"/>
      <name val="Cordia New"/>
      <family val="2"/>
      <charset val="222"/>
    </font>
    <font>
      <sz val="14"/>
      <name val="Times New Roman"/>
      <family val="1"/>
      <charset val="222"/>
    </font>
    <font>
      <b/>
      <sz val="12"/>
      <name val="Times New Roman"/>
      <family val="1"/>
      <charset val="222"/>
    </font>
    <font>
      <sz val="9"/>
      <name val="Times New Roman"/>
      <family val="1"/>
    </font>
    <font>
      <sz val="16"/>
      <name val="TH Sarabun New"/>
      <family val="2"/>
    </font>
    <font>
      <vertAlign val="subscript"/>
      <sz val="14"/>
      <name val="TH Sarabun New"/>
      <family val="2"/>
    </font>
    <font>
      <sz val="12"/>
      <color theme="1"/>
      <name val="Times New Roman"/>
      <family val="1"/>
      <charset val="222"/>
    </font>
    <font>
      <sz val="14"/>
      <color theme="1"/>
      <name val="TH SarabunPSK"/>
      <family val="2"/>
    </font>
  </fonts>
  <fills count="14">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rgb="FF00CCFF"/>
        <bgColor indexed="64"/>
      </patternFill>
    </fill>
    <fill>
      <patternFill patternType="solid">
        <fgColor rgb="FF7030A0"/>
        <bgColor indexed="64"/>
      </patternFill>
    </fill>
    <fill>
      <patternFill patternType="solid">
        <fgColor theme="0"/>
        <bgColor theme="5" tint="0.59999389629810485"/>
      </patternFill>
    </fill>
    <fill>
      <patternFill patternType="solid">
        <fgColor theme="0"/>
        <bgColor theme="9" tint="0.79998168889431442"/>
      </patternFill>
    </fill>
    <fill>
      <patternFill patternType="solid">
        <fgColor theme="9" tint="0.59999389629810485"/>
        <bgColor indexed="64"/>
      </patternFill>
    </fill>
    <fill>
      <patternFill patternType="solid">
        <fgColor rgb="FF00FFFF"/>
        <bgColor indexed="64"/>
      </patternFill>
    </fill>
    <fill>
      <patternFill patternType="solid">
        <fgColor rgb="FFEFD725"/>
        <bgColor indexed="64"/>
      </patternFill>
    </fill>
  </fills>
  <borders count="115">
    <border>
      <left/>
      <right/>
      <top/>
      <bottom/>
      <diagonal/>
    </border>
    <border>
      <left/>
      <right style="double">
        <color indexed="64"/>
      </right>
      <top/>
      <bottom/>
      <diagonal/>
    </border>
    <border>
      <left style="thin">
        <color indexed="64"/>
      </left>
      <right style="thin">
        <color indexed="64"/>
      </right>
      <top style="double">
        <color indexed="64"/>
      </top>
      <bottom/>
      <diagonal/>
    </border>
    <border>
      <left/>
      <right style="double">
        <color indexed="64"/>
      </right>
      <top style="double">
        <color indexed="64"/>
      </top>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double">
        <color indexed="64"/>
      </right>
      <top/>
      <bottom style="double">
        <color indexed="64"/>
      </bottom>
      <diagonal/>
    </border>
    <border>
      <left style="double">
        <color indexed="64"/>
      </left>
      <right style="double">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diagonal/>
    </border>
    <border>
      <left style="thin">
        <color indexed="64"/>
      </left>
      <right style="double">
        <color indexed="64"/>
      </right>
      <top style="double">
        <color indexed="64"/>
      </top>
      <bottom style="thin">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style="thin">
        <color indexed="64"/>
      </top>
      <bottom style="double">
        <color indexed="64"/>
      </bottom>
      <diagonal/>
    </border>
    <border>
      <left/>
      <right/>
      <top/>
      <bottom style="hair">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thin">
        <color indexed="64"/>
      </right>
      <top style="double">
        <color indexed="64"/>
      </top>
      <bottom/>
      <diagonal/>
    </border>
    <border>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right/>
      <top/>
      <bottom style="double">
        <color indexed="64"/>
      </bottom>
      <diagonal/>
    </border>
    <border>
      <left style="double">
        <color indexed="64"/>
      </left>
      <right/>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diagonal/>
    </border>
    <border>
      <left/>
      <right/>
      <top/>
      <bottom style="thin">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right/>
      <top style="hair">
        <color indexed="64"/>
      </top>
      <bottom style="thin">
        <color indexed="64"/>
      </bottom>
      <diagonal/>
    </border>
    <border>
      <left/>
      <right/>
      <top style="thin">
        <color indexed="64"/>
      </top>
      <bottom style="hair">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double">
        <color indexed="64"/>
      </left>
      <right style="double">
        <color indexed="64"/>
      </right>
      <top style="double">
        <color indexed="64"/>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style="double">
        <color indexed="64"/>
      </right>
      <top style="hair">
        <color indexed="64"/>
      </top>
      <bottom style="double">
        <color indexed="64"/>
      </bottom>
      <diagonal/>
    </border>
    <border>
      <left style="double">
        <color indexed="64"/>
      </left>
      <right/>
      <top style="hair">
        <color indexed="64"/>
      </top>
      <bottom style="thin">
        <color indexed="64"/>
      </bottom>
      <diagonal/>
    </border>
    <border>
      <left/>
      <right style="double">
        <color indexed="64"/>
      </right>
      <top style="hair">
        <color indexed="64"/>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medium">
        <color indexed="64"/>
      </left>
      <right/>
      <top/>
      <bottom/>
      <diagonal/>
    </border>
    <border>
      <left style="thin">
        <color indexed="64"/>
      </left>
      <right/>
      <top style="double">
        <color indexed="64"/>
      </top>
      <bottom/>
      <diagonal/>
    </border>
    <border>
      <left style="double">
        <color indexed="64"/>
      </left>
      <right style="thin">
        <color indexed="64"/>
      </right>
      <top/>
      <bottom style="double">
        <color indexed="64"/>
      </bottom>
      <diagonal/>
    </border>
    <border>
      <left/>
      <right/>
      <top style="double">
        <color indexed="64"/>
      </top>
      <bottom style="thin">
        <color indexed="64"/>
      </bottom>
      <diagonal/>
    </border>
    <border>
      <left style="double">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bottom style="hair">
        <color indexed="64"/>
      </bottom>
      <diagonal/>
    </border>
    <border>
      <left/>
      <right style="medium">
        <color indexed="64"/>
      </right>
      <top/>
      <bottom/>
      <diagonal/>
    </border>
    <border>
      <left style="double">
        <color indexed="64"/>
      </left>
      <right style="double">
        <color indexed="64"/>
      </right>
      <top/>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double">
        <color indexed="64"/>
      </left>
      <right style="double">
        <color indexed="64"/>
      </right>
      <top style="thin">
        <color indexed="64"/>
      </top>
      <bottom/>
      <diagonal/>
    </border>
    <border>
      <left style="medium">
        <color indexed="64"/>
      </left>
      <right/>
      <top style="hair">
        <color indexed="64"/>
      </top>
      <bottom style="thin">
        <color indexed="64"/>
      </bottom>
      <diagonal/>
    </border>
    <border>
      <left/>
      <right style="medium">
        <color indexed="64"/>
      </right>
      <top style="hair">
        <color indexed="64"/>
      </top>
      <bottom style="thin">
        <color indexed="64"/>
      </bottom>
      <diagonal/>
    </border>
  </borders>
  <cellStyleXfs count="8">
    <xf numFmtId="0" fontId="0" fillId="0" borderId="0"/>
    <xf numFmtId="0" fontId="3" fillId="0" borderId="0"/>
    <xf numFmtId="0" fontId="8" fillId="0" borderId="0"/>
    <xf numFmtId="0" fontId="50" fillId="0" borderId="0"/>
    <xf numFmtId="0" fontId="2" fillId="0" borderId="0"/>
    <xf numFmtId="0" fontId="72" fillId="0" borderId="0"/>
    <xf numFmtId="0" fontId="8" fillId="0" borderId="0"/>
    <xf numFmtId="0" fontId="1" fillId="0" borderId="0"/>
  </cellStyleXfs>
  <cellXfs count="839">
    <xf numFmtId="0" fontId="0" fillId="0" borderId="0" xfId="0"/>
    <xf numFmtId="0" fontId="11" fillId="0" borderId="0" xfId="0" applyFont="1" applyAlignment="1">
      <alignment vertical="center"/>
    </xf>
    <xf numFmtId="0" fontId="14" fillId="0" borderId="0" xfId="0" applyFont="1" applyAlignment="1">
      <alignment vertical="center"/>
    </xf>
    <xf numFmtId="0" fontId="15" fillId="0" borderId="0" xfId="0" applyFont="1" applyAlignment="1">
      <alignment vertical="center"/>
    </xf>
    <xf numFmtId="0" fontId="11" fillId="0" borderId="0" xfId="0" applyFont="1" applyAlignment="1">
      <alignment horizontal="left" vertical="center"/>
    </xf>
    <xf numFmtId="0" fontId="10" fillId="0" borderId="0" xfId="0" applyFont="1" applyAlignment="1">
      <alignment vertical="center"/>
    </xf>
    <xf numFmtId="190" fontId="11" fillId="0" borderId="0" xfId="0" applyNumberFormat="1" applyFont="1" applyAlignment="1">
      <alignment vertical="center"/>
    </xf>
    <xf numFmtId="0" fontId="5" fillId="0" borderId="0" xfId="0" applyFont="1" applyAlignment="1">
      <alignment vertical="center"/>
    </xf>
    <xf numFmtId="0" fontId="18" fillId="0" borderId="0" xfId="0" applyFont="1" applyAlignment="1">
      <alignment horizontal="left" vertical="center"/>
    </xf>
    <xf numFmtId="0" fontId="6" fillId="0" borderId="0" xfId="0" applyFont="1" applyAlignment="1">
      <alignment vertical="center"/>
    </xf>
    <xf numFmtId="1" fontId="5" fillId="0" borderId="0" xfId="0" applyNumberFormat="1" applyFont="1" applyAlignme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23" fillId="0" borderId="0" xfId="0" applyFont="1" applyAlignment="1">
      <alignment vertical="center"/>
    </xf>
    <xf numFmtId="0" fontId="24" fillId="0" borderId="0" xfId="0" applyFont="1" applyAlignment="1">
      <alignment vertical="center"/>
    </xf>
    <xf numFmtId="0" fontId="25" fillId="0" borderId="0" xfId="0" applyFont="1" applyAlignment="1">
      <alignment vertical="center"/>
    </xf>
    <xf numFmtId="0" fontId="28" fillId="0" borderId="0" xfId="0" applyFont="1" applyAlignment="1">
      <alignment vertical="center"/>
    </xf>
    <xf numFmtId="0" fontId="23" fillId="0" borderId="32" xfId="0" applyFont="1" applyBorder="1" applyAlignment="1">
      <alignment vertical="center"/>
    </xf>
    <xf numFmtId="0" fontId="28" fillId="0" borderId="0" xfId="0" applyFont="1" applyAlignment="1">
      <alignment horizontal="left" vertical="center"/>
    </xf>
    <xf numFmtId="0" fontId="25" fillId="0" borderId="0" xfId="0" applyFont="1" applyAlignment="1">
      <alignment horizontal="left" vertical="center"/>
    </xf>
    <xf numFmtId="0" fontId="25" fillId="0" borderId="32" xfId="0" applyFont="1" applyBorder="1" applyAlignment="1">
      <alignment vertical="center"/>
    </xf>
    <xf numFmtId="0" fontId="25" fillId="0" borderId="32" xfId="0" applyFont="1" applyBorder="1" applyAlignment="1">
      <alignment horizontal="left" vertical="center"/>
    </xf>
    <xf numFmtId="9" fontId="25" fillId="0" borderId="32" xfId="0" applyNumberFormat="1" applyFont="1" applyBorder="1" applyAlignment="1">
      <alignment horizontal="left" vertical="center"/>
    </xf>
    <xf numFmtId="0" fontId="23" fillId="0" borderId="0" xfId="0" applyFont="1" applyAlignment="1">
      <alignment horizontal="left" vertical="center"/>
    </xf>
    <xf numFmtId="9" fontId="23" fillId="0" borderId="0" xfId="0" applyNumberFormat="1" applyFont="1" applyAlignment="1">
      <alignment horizontal="left" vertical="center"/>
    </xf>
    <xf numFmtId="0" fontId="23" fillId="0" borderId="32" xfId="0" applyFont="1" applyBorder="1" applyAlignment="1">
      <alignment horizontal="left" vertical="center"/>
    </xf>
    <xf numFmtId="0" fontId="23" fillId="0" borderId="0" xfId="0" applyFont="1" applyAlignment="1">
      <alignment horizontal="center" vertical="center"/>
    </xf>
    <xf numFmtId="0" fontId="25" fillId="0" borderId="0" xfId="0" applyFont="1" applyAlignment="1">
      <alignment horizontal="center" vertical="center"/>
    </xf>
    <xf numFmtId="0" fontId="25" fillId="0" borderId="0" xfId="0" quotePrefix="1" applyFont="1" applyAlignment="1">
      <alignment vertical="center"/>
    </xf>
    <xf numFmtId="0" fontId="25" fillId="0" borderId="32" xfId="0" quotePrefix="1" applyFont="1" applyBorder="1" applyAlignment="1">
      <alignment vertical="center"/>
    </xf>
    <xf numFmtId="0" fontId="25" fillId="0" borderId="32" xfId="0" applyFont="1" applyBorder="1" applyAlignment="1">
      <alignment horizontal="center" vertical="center"/>
    </xf>
    <xf numFmtId="187" fontId="23" fillId="0" borderId="0" xfId="0" applyNumberFormat="1" applyFont="1" applyAlignment="1">
      <alignment vertical="center"/>
    </xf>
    <xf numFmtId="187" fontId="5" fillId="0" borderId="0" xfId="0" applyNumberFormat="1" applyFont="1" applyAlignment="1">
      <alignment vertical="center"/>
    </xf>
    <xf numFmtId="188" fontId="5" fillId="0" borderId="0" xfId="0" applyNumberFormat="1" applyFont="1" applyAlignment="1">
      <alignment vertical="center"/>
    </xf>
    <xf numFmtId="188" fontId="24" fillId="0" borderId="0" xfId="0" applyNumberFormat="1" applyFont="1" applyAlignment="1">
      <alignment vertical="center"/>
    </xf>
    <xf numFmtId="0" fontId="5" fillId="0" borderId="0" xfId="0" quotePrefix="1" applyFont="1" applyAlignment="1">
      <alignment vertical="center"/>
    </xf>
    <xf numFmtId="0" fontId="5" fillId="0" borderId="0" xfId="0" quotePrefix="1" applyFont="1" applyAlignment="1">
      <alignment horizontal="center" vertical="center"/>
    </xf>
    <xf numFmtId="0" fontId="29" fillId="0" borderId="0" xfId="0" applyFont="1" applyAlignment="1">
      <alignment vertical="center"/>
    </xf>
    <xf numFmtId="0" fontId="24" fillId="0" borderId="0" xfId="0" applyFont="1" applyAlignment="1">
      <alignment horizontal="left" vertical="center"/>
    </xf>
    <xf numFmtId="9" fontId="5" fillId="0" borderId="0" xfId="0" applyNumberFormat="1" applyFont="1" applyAlignment="1">
      <alignment vertical="center"/>
    </xf>
    <xf numFmtId="9" fontId="23" fillId="0" borderId="0" xfId="0" applyNumberFormat="1" applyFont="1" applyAlignment="1">
      <alignment vertical="center"/>
    </xf>
    <xf numFmtId="0" fontId="12" fillId="0" borderId="0" xfId="0" applyFont="1" applyAlignment="1">
      <alignment horizontal="center" vertical="center"/>
    </xf>
    <xf numFmtId="0" fontId="6" fillId="0" borderId="0" xfId="0" applyFont="1" applyAlignment="1">
      <alignment horizontal="left" vertical="center"/>
    </xf>
    <xf numFmtId="0" fontId="33" fillId="0" borderId="0" xfId="0" applyFont="1" applyAlignment="1">
      <alignment vertical="center"/>
    </xf>
    <xf numFmtId="0" fontId="23" fillId="0" borderId="0" xfId="0" applyFont="1"/>
    <xf numFmtId="0" fontId="23" fillId="0" borderId="56" xfId="0" applyFont="1" applyBorder="1" applyAlignment="1">
      <alignment vertical="center"/>
    </xf>
    <xf numFmtId="0" fontId="23" fillId="0" borderId="75" xfId="0" applyFont="1" applyBorder="1" applyAlignment="1">
      <alignment vertical="center"/>
    </xf>
    <xf numFmtId="0" fontId="25" fillId="0" borderId="56" xfId="0" applyFont="1" applyBorder="1" applyAlignment="1">
      <alignment vertical="center"/>
    </xf>
    <xf numFmtId="0" fontId="25" fillId="0" borderId="56" xfId="0" applyFont="1" applyBorder="1" applyAlignment="1">
      <alignment horizontal="center" vertical="center"/>
    </xf>
    <xf numFmtId="0" fontId="34" fillId="0" borderId="17" xfId="0" applyFont="1" applyBorder="1" applyAlignment="1">
      <alignment horizontal="center" vertical="center"/>
    </xf>
    <xf numFmtId="0" fontId="34" fillId="0" borderId="57" xfId="0" applyFont="1" applyBorder="1" applyAlignment="1">
      <alignment horizontal="center" vertical="center"/>
    </xf>
    <xf numFmtId="0" fontId="34" fillId="0" borderId="15" xfId="0" applyFont="1" applyBorder="1" applyAlignment="1">
      <alignment vertical="center" wrapText="1"/>
    </xf>
    <xf numFmtId="0" fontId="34" fillId="0" borderId="15" xfId="0" applyFont="1" applyBorder="1" applyAlignment="1">
      <alignment vertical="center"/>
    </xf>
    <xf numFmtId="0" fontId="34" fillId="0" borderId="20" xfId="0" applyFont="1" applyBorder="1" applyAlignment="1">
      <alignment vertical="center" wrapText="1"/>
    </xf>
    <xf numFmtId="0" fontId="34" fillId="0" borderId="20" xfId="0" applyFont="1" applyBorder="1" applyAlignment="1">
      <alignment vertical="center"/>
    </xf>
    <xf numFmtId="0" fontId="23" fillId="0" borderId="15" xfId="0" applyFont="1" applyBorder="1" applyAlignment="1">
      <alignment vertical="center"/>
    </xf>
    <xf numFmtId="0" fontId="23" fillId="0" borderId="15" xfId="0" applyFont="1" applyBorder="1" applyAlignment="1">
      <alignment horizontal="center" vertical="center"/>
    </xf>
    <xf numFmtId="14" fontId="23" fillId="0" borderId="0" xfId="0" applyNumberFormat="1" applyFont="1" applyAlignment="1">
      <alignment vertical="center"/>
    </xf>
    <xf numFmtId="0" fontId="23" fillId="0" borderId="0" xfId="0" applyFont="1" applyAlignment="1">
      <alignment horizontal="right" vertical="center"/>
    </xf>
    <xf numFmtId="0" fontId="24" fillId="0" borderId="0" xfId="0" applyFont="1" applyAlignment="1">
      <alignment horizontal="center" vertical="center"/>
    </xf>
    <xf numFmtId="0" fontId="36" fillId="0" borderId="0" xfId="0" applyFont="1" applyAlignment="1">
      <alignment horizontal="left" vertical="center"/>
    </xf>
    <xf numFmtId="14" fontId="23" fillId="0" borderId="0" xfId="0" applyNumberFormat="1" applyFont="1" applyAlignment="1">
      <alignment horizontal="left" vertical="center"/>
    </xf>
    <xf numFmtId="0" fontId="31" fillId="0" borderId="74" xfId="0" applyFont="1" applyBorder="1" applyAlignment="1">
      <alignment vertical="center"/>
    </xf>
    <xf numFmtId="14" fontId="24" fillId="0" borderId="0" xfId="0" applyNumberFormat="1" applyFont="1" applyAlignment="1">
      <alignment vertical="center"/>
    </xf>
    <xf numFmtId="189" fontId="23" fillId="0" borderId="15" xfId="0" applyNumberFormat="1" applyFont="1" applyBorder="1" applyAlignment="1">
      <alignment horizontal="center" vertical="center"/>
    </xf>
    <xf numFmtId="190" fontId="31" fillId="0" borderId="0" xfId="0" applyNumberFormat="1" applyFont="1" applyAlignment="1">
      <alignment vertical="center"/>
    </xf>
    <xf numFmtId="190" fontId="38" fillId="0" borderId="0" xfId="0" applyNumberFormat="1" applyFont="1" applyAlignment="1">
      <alignment vertical="center"/>
    </xf>
    <xf numFmtId="22" fontId="24" fillId="0" borderId="0" xfId="0" applyNumberFormat="1" applyFont="1" applyAlignment="1">
      <alignment horizontal="center" vertical="center"/>
    </xf>
    <xf numFmtId="0" fontId="39" fillId="0" borderId="0" xfId="0" applyFont="1" applyAlignment="1">
      <alignment vertical="center"/>
    </xf>
    <xf numFmtId="192" fontId="38" fillId="0" borderId="0" xfId="0" quotePrefix="1" applyNumberFormat="1" applyFont="1" applyAlignment="1">
      <alignment vertical="center"/>
    </xf>
    <xf numFmtId="20" fontId="38" fillId="0" borderId="0" xfId="0" applyNumberFormat="1" applyFont="1" applyAlignment="1">
      <alignment vertical="center"/>
    </xf>
    <xf numFmtId="0" fontId="36" fillId="0" borderId="0" xfId="0" applyFont="1" applyAlignment="1">
      <alignment vertical="center"/>
    </xf>
    <xf numFmtId="0" fontId="36" fillId="0" borderId="0" xfId="0" applyFont="1" applyAlignment="1">
      <alignment horizontal="center" vertical="center"/>
    </xf>
    <xf numFmtId="0" fontId="41" fillId="0" borderId="0" xfId="0" applyFont="1" applyAlignment="1">
      <alignment vertical="center"/>
    </xf>
    <xf numFmtId="0" fontId="41" fillId="0" borderId="0" xfId="0" applyFont="1" applyAlignment="1">
      <alignment horizontal="center" vertical="center"/>
    </xf>
    <xf numFmtId="0" fontId="34" fillId="0" borderId="15" xfId="0" applyFont="1" applyBorder="1" applyAlignment="1">
      <alignment horizontal="center" vertical="center"/>
    </xf>
    <xf numFmtId="0" fontId="34" fillId="0" borderId="16" xfId="0" applyFont="1" applyBorder="1" applyAlignment="1">
      <alignment horizontal="center" vertical="center"/>
    </xf>
    <xf numFmtId="0" fontId="34" fillId="0" borderId="20" xfId="0" applyFont="1" applyBorder="1" applyAlignment="1">
      <alignment horizontal="center" vertical="center"/>
    </xf>
    <xf numFmtId="0" fontId="34" fillId="0" borderId="21" xfId="0" applyFont="1" applyBorder="1" applyAlignment="1">
      <alignment horizontal="center" vertical="center"/>
    </xf>
    <xf numFmtId="0" fontId="40" fillId="0" borderId="0" xfId="0" applyFont="1" applyAlignment="1">
      <alignment vertical="center"/>
    </xf>
    <xf numFmtId="0" fontId="40" fillId="7" borderId="15" xfId="0" applyFont="1" applyFill="1" applyBorder="1" applyAlignment="1">
      <alignment horizontal="center" vertical="center"/>
    </xf>
    <xf numFmtId="0" fontId="40" fillId="6" borderId="33" xfId="0" applyFont="1" applyFill="1" applyBorder="1" applyAlignment="1">
      <alignment horizontal="center" vertical="center"/>
    </xf>
    <xf numFmtId="0" fontId="40" fillId="6" borderId="78" xfId="0" applyFont="1" applyFill="1" applyBorder="1" applyAlignment="1">
      <alignment horizontal="center" vertical="center"/>
    </xf>
    <xf numFmtId="0" fontId="40" fillId="6" borderId="31" xfId="0" applyFont="1" applyFill="1" applyBorder="1" applyAlignment="1">
      <alignment horizontal="center" vertical="center"/>
    </xf>
    <xf numFmtId="0" fontId="42" fillId="0" borderId="15" xfId="0" applyFont="1" applyBorder="1" applyAlignment="1">
      <alignment vertical="center" wrapText="1"/>
    </xf>
    <xf numFmtId="0" fontId="42" fillId="0" borderId="15" xfId="0" applyFont="1" applyBorder="1" applyAlignment="1">
      <alignment vertical="center"/>
    </xf>
    <xf numFmtId="0" fontId="42" fillId="0" borderId="20" xfId="0" applyFont="1" applyBorder="1" applyAlignment="1">
      <alignment vertical="center" wrapText="1"/>
    </xf>
    <xf numFmtId="0" fontId="23" fillId="0" borderId="79" xfId="0" applyFont="1" applyBorder="1" applyAlignment="1">
      <alignment horizontal="center" vertical="top" wrapText="1"/>
    </xf>
    <xf numFmtId="0" fontId="23" fillId="0" borderId="79" xfId="0" applyFont="1" applyBorder="1" applyAlignment="1">
      <alignment vertical="top" wrapText="1"/>
    </xf>
    <xf numFmtId="0" fontId="23" fillId="0" borderId="76" xfId="0" applyFont="1" applyBorder="1" applyAlignment="1">
      <alignment vertical="top" wrapText="1"/>
    </xf>
    <xf numFmtId="0" fontId="23" fillId="0" borderId="76" xfId="0" applyFont="1" applyBorder="1" applyAlignment="1">
      <alignment horizontal="left" vertical="top" wrapText="1"/>
    </xf>
    <xf numFmtId="0" fontId="23" fillId="3" borderId="15" xfId="0" applyFont="1" applyFill="1" applyBorder="1" applyAlignment="1">
      <alignment horizontal="center" vertical="center"/>
    </xf>
    <xf numFmtId="49" fontId="23" fillId="0" borderId="76" xfId="0" applyNumberFormat="1" applyFont="1" applyBorder="1" applyAlignment="1">
      <alignment horizontal="right" vertical="top" wrapText="1"/>
    </xf>
    <xf numFmtId="49" fontId="23" fillId="0" borderId="79" xfId="0" applyNumberFormat="1" applyFont="1" applyBorder="1" applyAlignment="1">
      <alignment horizontal="center" vertical="top" wrapText="1"/>
    </xf>
    <xf numFmtId="49" fontId="23" fillId="0" borderId="76" xfId="0" applyNumberFormat="1" applyFont="1" applyBorder="1" applyAlignment="1">
      <alignment horizontal="center" vertical="top" wrapText="1"/>
    </xf>
    <xf numFmtId="14" fontId="23" fillId="0" borderId="79" xfId="0" applyNumberFormat="1" applyFont="1" applyBorder="1" applyAlignment="1">
      <alignment horizontal="center"/>
    </xf>
    <xf numFmtId="0" fontId="23" fillId="0" borderId="77" xfId="0" applyFont="1" applyBorder="1"/>
    <xf numFmtId="0" fontId="23" fillId="0" borderId="20" xfId="0" applyFont="1" applyBorder="1"/>
    <xf numFmtId="0" fontId="23" fillId="0" borderId="78" xfId="0" applyFont="1" applyBorder="1"/>
    <xf numFmtId="0" fontId="23" fillId="0" borderId="76" xfId="0" applyFont="1" applyBorder="1"/>
    <xf numFmtId="0" fontId="23" fillId="0" borderId="4" xfId="0" applyFont="1" applyBorder="1"/>
    <xf numFmtId="0" fontId="23" fillId="0" borderId="80" xfId="0" applyFont="1" applyBorder="1"/>
    <xf numFmtId="14" fontId="24" fillId="0" borderId="0" xfId="0" applyNumberFormat="1" applyFont="1" applyAlignment="1">
      <alignment horizontal="right" vertical="center"/>
    </xf>
    <xf numFmtId="0" fontId="23" fillId="0" borderId="81" xfId="0" applyFont="1" applyBorder="1" applyAlignment="1">
      <alignment horizontal="center" vertical="top" wrapText="1"/>
    </xf>
    <xf numFmtId="0" fontId="23" fillId="0" borderId="82" xfId="0" applyFont="1" applyBorder="1" applyAlignment="1">
      <alignment horizontal="center" vertical="top" wrapText="1"/>
    </xf>
    <xf numFmtId="0" fontId="23" fillId="0" borderId="83" xfId="0" applyFont="1" applyBorder="1" applyAlignment="1">
      <alignment horizontal="center"/>
    </xf>
    <xf numFmtId="0" fontId="23" fillId="0" borderId="84" xfId="0" applyFont="1" applyBorder="1" applyAlignment="1">
      <alignment horizontal="center" vertical="top" wrapText="1"/>
    </xf>
    <xf numFmtId="0" fontId="23" fillId="0" borderId="85" xfId="0" applyFont="1" applyBorder="1" applyAlignment="1">
      <alignment vertical="top" wrapText="1"/>
    </xf>
    <xf numFmtId="49" fontId="23" fillId="0" borderId="85" xfId="0" applyNumberFormat="1" applyFont="1" applyBorder="1" applyAlignment="1">
      <alignment horizontal="center" vertical="top" wrapText="1"/>
    </xf>
    <xf numFmtId="49" fontId="23" fillId="0" borderId="85" xfId="0" applyNumberFormat="1" applyFont="1" applyBorder="1" applyAlignment="1">
      <alignment horizontal="right" vertical="top" wrapText="1"/>
    </xf>
    <xf numFmtId="0" fontId="23" fillId="5" borderId="33" xfId="0" applyFont="1" applyFill="1" applyBorder="1" applyAlignment="1">
      <alignment horizontal="center" vertical="center"/>
    </xf>
    <xf numFmtId="0" fontId="23" fillId="5" borderId="78" xfId="0" applyFont="1" applyFill="1" applyBorder="1" applyAlignment="1">
      <alignment horizontal="center" vertical="center"/>
    </xf>
    <xf numFmtId="0" fontId="23" fillId="5" borderId="31" xfId="0" applyFont="1" applyFill="1" applyBorder="1" applyAlignment="1">
      <alignment horizontal="center" vertical="center"/>
    </xf>
    <xf numFmtId="0" fontId="23" fillId="0" borderId="85" xfId="0" applyFont="1" applyBorder="1" applyAlignment="1">
      <alignment horizontal="left" vertical="top" wrapText="1"/>
    </xf>
    <xf numFmtId="14" fontId="23" fillId="0" borderId="85" xfId="0" applyNumberFormat="1" applyFont="1" applyBorder="1" applyAlignment="1">
      <alignment horizontal="center"/>
    </xf>
    <xf numFmtId="0" fontId="23" fillId="0" borderId="86" xfId="0" applyFont="1" applyBorder="1" applyAlignment="1">
      <alignment horizontal="center"/>
    </xf>
    <xf numFmtId="0" fontId="23" fillId="8" borderId="33" xfId="0" applyFont="1" applyFill="1" applyBorder="1" applyAlignment="1">
      <alignment horizontal="center" vertical="center"/>
    </xf>
    <xf numFmtId="0" fontId="23" fillId="8" borderId="78" xfId="0" applyFont="1" applyFill="1" applyBorder="1" applyAlignment="1">
      <alignment horizontal="center" vertical="center"/>
    </xf>
    <xf numFmtId="0" fontId="23" fillId="8" borderId="31" xfId="0" applyFont="1" applyFill="1" applyBorder="1" applyAlignment="1">
      <alignment horizontal="center" vertical="center"/>
    </xf>
    <xf numFmtId="0" fontId="25" fillId="0" borderId="0" xfId="0" applyFont="1"/>
    <xf numFmtId="0" fontId="44" fillId="0" borderId="76" xfId="0" applyFont="1" applyBorder="1" applyAlignment="1">
      <alignment vertical="top" wrapText="1"/>
    </xf>
    <xf numFmtId="0" fontId="39" fillId="2" borderId="15" xfId="0" applyFont="1" applyFill="1" applyBorder="1" applyAlignment="1">
      <alignment horizontal="center" vertical="center"/>
    </xf>
    <xf numFmtId="0" fontId="43" fillId="0" borderId="33" xfId="0" applyFont="1" applyBorder="1" applyAlignment="1">
      <alignment horizontal="center" vertical="center"/>
    </xf>
    <xf numFmtId="0" fontId="43" fillId="0" borderId="78" xfId="0" applyFont="1" applyBorder="1" applyAlignment="1">
      <alignment horizontal="center" vertical="center"/>
    </xf>
    <xf numFmtId="0" fontId="43" fillId="0" borderId="31" xfId="0" applyFont="1" applyBorder="1" applyAlignment="1">
      <alignment horizontal="center" vertical="center"/>
    </xf>
    <xf numFmtId="0" fontId="23" fillId="0" borderId="85" xfId="0" applyFont="1" applyBorder="1" applyAlignment="1">
      <alignment horizontal="center" vertical="top" wrapText="1"/>
    </xf>
    <xf numFmtId="0" fontId="44" fillId="0" borderId="82" xfId="0" applyFont="1" applyBorder="1" applyAlignment="1">
      <alignment horizontal="center" vertical="top" wrapText="1"/>
    </xf>
    <xf numFmtId="0" fontId="44" fillId="0" borderId="76" xfId="0" applyFont="1" applyBorder="1" applyAlignment="1">
      <alignment horizontal="center" vertical="top" wrapText="1"/>
    </xf>
    <xf numFmtId="49" fontId="44" fillId="0" borderId="76" xfId="0" applyNumberFormat="1" applyFont="1" applyBorder="1" applyAlignment="1">
      <alignment horizontal="center" vertical="top" wrapText="1"/>
    </xf>
    <xf numFmtId="49" fontId="44" fillId="0" borderId="76" xfId="0" applyNumberFormat="1" applyFont="1" applyBorder="1" applyAlignment="1">
      <alignment horizontal="right" vertical="top" wrapText="1"/>
    </xf>
    <xf numFmtId="0" fontId="44" fillId="0" borderId="84" xfId="0" applyFont="1" applyBorder="1" applyAlignment="1">
      <alignment horizontal="center" vertical="top" wrapText="1"/>
    </xf>
    <xf numFmtId="0" fontId="44" fillId="0" borderId="85" xfId="0" applyFont="1" applyBorder="1" applyAlignment="1">
      <alignment vertical="top" wrapText="1"/>
    </xf>
    <xf numFmtId="0" fontId="44" fillId="0" borderId="85" xfId="0" applyFont="1" applyBorder="1" applyAlignment="1">
      <alignment horizontal="center" vertical="top" wrapText="1"/>
    </xf>
    <xf numFmtId="49" fontId="44" fillId="0" borderId="85" xfId="0" applyNumberFormat="1" applyFont="1" applyBorder="1" applyAlignment="1">
      <alignment horizontal="center" vertical="top" wrapText="1"/>
    </xf>
    <xf numFmtId="49" fontId="44" fillId="0" borderId="85" xfId="0" applyNumberFormat="1" applyFont="1" applyBorder="1" applyAlignment="1">
      <alignment horizontal="right" vertical="top" wrapText="1"/>
    </xf>
    <xf numFmtId="14" fontId="44" fillId="0" borderId="85" xfId="0" applyNumberFormat="1" applyFont="1" applyBorder="1" applyAlignment="1">
      <alignment horizontal="center"/>
    </xf>
    <xf numFmtId="0" fontId="44" fillId="0" borderId="86" xfId="0" applyFont="1" applyBorder="1" applyAlignment="1">
      <alignment horizontal="center"/>
    </xf>
    <xf numFmtId="0" fontId="44" fillId="0" borderId="81" xfId="0" applyFont="1" applyBorder="1" applyAlignment="1">
      <alignment horizontal="center" vertical="top" wrapText="1"/>
    </xf>
    <xf numFmtId="0" fontId="44" fillId="0" borderId="79" xfId="0" applyFont="1" applyBorder="1" applyAlignment="1">
      <alignment vertical="top" wrapText="1"/>
    </xf>
    <xf numFmtId="0" fontId="44" fillId="0" borderId="79" xfId="0" applyFont="1" applyBorder="1" applyAlignment="1">
      <alignment horizontal="center" vertical="top" wrapText="1"/>
    </xf>
    <xf numFmtId="49" fontId="44" fillId="0" borderId="79" xfId="0" applyNumberFormat="1" applyFont="1" applyBorder="1" applyAlignment="1">
      <alignment horizontal="center" vertical="top" wrapText="1"/>
    </xf>
    <xf numFmtId="49" fontId="44" fillId="0" borderId="79" xfId="0" applyNumberFormat="1" applyFont="1" applyBorder="1" applyAlignment="1">
      <alignment horizontal="right" vertical="top" wrapText="1"/>
    </xf>
    <xf numFmtId="0" fontId="44" fillId="4" borderId="77" xfId="0" applyFont="1" applyFill="1" applyBorder="1" applyAlignment="1">
      <alignment horizontal="center" vertical="top" wrapText="1"/>
    </xf>
    <xf numFmtId="0" fontId="44" fillId="10" borderId="20" xfId="0" applyFont="1" applyFill="1" applyBorder="1" applyAlignment="1">
      <alignment horizontal="center" vertical="top" wrapText="1"/>
    </xf>
    <xf numFmtId="0" fontId="44" fillId="9" borderId="77" xfId="0" applyFont="1" applyFill="1" applyBorder="1" applyAlignment="1">
      <alignment horizontal="center" vertical="top" wrapText="1"/>
    </xf>
    <xf numFmtId="0" fontId="24" fillId="0" borderId="58" xfId="0" applyFont="1" applyBorder="1" applyAlignment="1">
      <alignment vertical="center"/>
    </xf>
    <xf numFmtId="0" fontId="5" fillId="0" borderId="29" xfId="0" applyFont="1" applyBorder="1" applyAlignment="1">
      <alignment vertical="center"/>
    </xf>
    <xf numFmtId="0" fontId="5" fillId="0" borderId="87" xfId="0" applyFont="1" applyBorder="1" applyAlignment="1">
      <alignment vertical="center"/>
    </xf>
    <xf numFmtId="49" fontId="23" fillId="0" borderId="0" xfId="0" applyNumberFormat="1" applyFont="1" applyAlignment="1">
      <alignment vertical="center"/>
    </xf>
    <xf numFmtId="0" fontId="37" fillId="0" borderId="15" xfId="0" applyFont="1" applyBorder="1" applyAlignment="1">
      <alignment vertical="center"/>
    </xf>
    <xf numFmtId="0" fontId="21" fillId="0" borderId="15" xfId="0" applyFont="1" applyBorder="1" applyAlignment="1">
      <alignment vertical="center"/>
    </xf>
    <xf numFmtId="0" fontId="12" fillId="0" borderId="15" xfId="0" applyFont="1" applyBorder="1" applyAlignment="1">
      <alignment horizontal="right" vertical="center"/>
    </xf>
    <xf numFmtId="0" fontId="5" fillId="0" borderId="0" xfId="2" applyFont="1" applyAlignment="1">
      <alignment vertical="center"/>
    </xf>
    <xf numFmtId="0" fontId="12" fillId="0" borderId="0" xfId="2" applyFont="1" applyAlignment="1">
      <alignment vertical="center"/>
    </xf>
    <xf numFmtId="0" fontId="12" fillId="0" borderId="15" xfId="2" applyFont="1" applyBorder="1" applyAlignment="1">
      <alignment horizontal="center" vertical="center"/>
    </xf>
    <xf numFmtId="0" fontId="12" fillId="0" borderId="0" xfId="2" applyFont="1" applyAlignment="1">
      <alignment horizontal="center" vertical="center"/>
    </xf>
    <xf numFmtId="11" fontId="12" fillId="0" borderId="0" xfId="2" applyNumberFormat="1" applyFont="1" applyAlignment="1">
      <alignment vertical="center"/>
    </xf>
    <xf numFmtId="0" fontId="5" fillId="0" borderId="0" xfId="2" applyFont="1" applyAlignment="1">
      <alignment horizontal="center" vertical="center"/>
    </xf>
    <xf numFmtId="194" fontId="12" fillId="0" borderId="0" xfId="2" applyNumberFormat="1" applyFont="1" applyAlignment="1">
      <alignment horizontal="center" vertical="center"/>
    </xf>
    <xf numFmtId="191" fontId="12" fillId="0" borderId="0" xfId="2" applyNumberFormat="1" applyFont="1" applyAlignment="1">
      <alignment horizontal="center" vertical="center"/>
    </xf>
    <xf numFmtId="0" fontId="17" fillId="0" borderId="0" xfId="2" applyFont="1" applyAlignment="1">
      <alignment horizontal="center" vertical="center"/>
    </xf>
    <xf numFmtId="0" fontId="13" fillId="0" borderId="9" xfId="2" applyFont="1" applyBorder="1" applyAlignment="1">
      <alignment horizontal="center" vertical="center"/>
    </xf>
    <xf numFmtId="0" fontId="13" fillId="0" borderId="34" xfId="2" applyFont="1" applyBorder="1" applyAlignment="1">
      <alignment horizontal="center" vertical="center"/>
    </xf>
    <xf numFmtId="187" fontId="12" fillId="0" borderId="20" xfId="2" applyNumberFormat="1" applyFont="1" applyBorder="1" applyAlignment="1">
      <alignment horizontal="center" vertical="center"/>
    </xf>
    <xf numFmtId="1" fontId="12" fillId="0" borderId="0" xfId="2" applyNumberFormat="1" applyFont="1" applyAlignment="1">
      <alignment horizontal="center" vertical="center"/>
    </xf>
    <xf numFmtId="187" fontId="12" fillId="0" borderId="0" xfId="2" applyNumberFormat="1" applyFont="1" applyAlignment="1">
      <alignment vertical="center"/>
    </xf>
    <xf numFmtId="22" fontId="12" fillId="0" borderId="0" xfId="2" applyNumberFormat="1" applyFont="1" applyAlignment="1">
      <alignment vertical="center"/>
    </xf>
    <xf numFmtId="22" fontId="12" fillId="0" borderId="0" xfId="2" applyNumberFormat="1" applyFont="1" applyAlignment="1">
      <alignment horizontal="center" vertical="center"/>
    </xf>
    <xf numFmtId="187" fontId="12" fillId="0" borderId="0" xfId="2" applyNumberFormat="1" applyFont="1" applyAlignment="1">
      <alignment horizontal="center" vertical="center"/>
    </xf>
    <xf numFmtId="0" fontId="12" fillId="4" borderId="0" xfId="2" applyFont="1" applyFill="1" applyAlignment="1">
      <alignment vertical="center"/>
    </xf>
    <xf numFmtId="0" fontId="53" fillId="0" borderId="15" xfId="2" applyFont="1" applyBorder="1" applyAlignment="1">
      <alignment horizontal="center"/>
    </xf>
    <xf numFmtId="0" fontId="13" fillId="0" borderId="0" xfId="2" applyFont="1" applyAlignment="1">
      <alignment vertical="center"/>
    </xf>
    <xf numFmtId="0" fontId="13" fillId="0" borderId="78" xfId="2" applyFont="1" applyBorder="1" applyAlignment="1">
      <alignment horizontal="center" vertical="center"/>
    </xf>
    <xf numFmtId="0" fontId="13" fillId="0" borderId="7" xfId="2" applyFont="1" applyBorder="1" applyAlignment="1">
      <alignment horizontal="center" vertical="center"/>
    </xf>
    <xf numFmtId="187" fontId="12" fillId="0" borderId="65" xfId="2" applyNumberFormat="1" applyFont="1" applyBorder="1" applyAlignment="1">
      <alignment horizontal="center" vertical="center"/>
    </xf>
    <xf numFmtId="195" fontId="12" fillId="0" borderId="20" xfId="2" applyNumberFormat="1" applyFont="1" applyBorder="1" applyAlignment="1">
      <alignment horizontal="center" vertical="center"/>
    </xf>
    <xf numFmtId="0" fontId="23" fillId="0" borderId="0" xfId="2" applyFont="1" applyAlignment="1">
      <alignment vertical="center"/>
    </xf>
    <xf numFmtId="0" fontId="36" fillId="0" borderId="0" xfId="2" applyFont="1" applyAlignment="1">
      <alignment vertical="center"/>
    </xf>
    <xf numFmtId="0" fontId="24" fillId="0" borderId="0" xfId="2" applyFont="1" applyAlignment="1">
      <alignment vertical="center"/>
    </xf>
    <xf numFmtId="0" fontId="11" fillId="0" borderId="0" xfId="2" applyFont="1" applyAlignment="1">
      <alignment vertical="center"/>
    </xf>
    <xf numFmtId="0" fontId="23" fillId="0" borderId="0" xfId="2" applyFont="1" applyAlignment="1">
      <alignment horizontal="center" vertical="center"/>
    </xf>
    <xf numFmtId="187" fontId="23" fillId="0" borderId="0" xfId="2" applyNumberFormat="1" applyFont="1" applyAlignment="1">
      <alignment vertical="center"/>
    </xf>
    <xf numFmtId="188" fontId="23" fillId="0" borderId="0" xfId="2" applyNumberFormat="1" applyFont="1" applyAlignment="1">
      <alignment vertical="center"/>
    </xf>
    <xf numFmtId="2" fontId="23" fillId="0" borderId="0" xfId="2" applyNumberFormat="1" applyFont="1" applyAlignment="1">
      <alignment horizontal="center" vertical="center"/>
    </xf>
    <xf numFmtId="0" fontId="28" fillId="0" borderId="0" xfId="2" applyFont="1" applyAlignment="1">
      <alignment vertical="center"/>
    </xf>
    <xf numFmtId="188" fontId="25" fillId="0" borderId="0" xfId="2" applyNumberFormat="1" applyFont="1" applyAlignment="1">
      <alignment vertical="center"/>
    </xf>
    <xf numFmtId="0" fontId="25" fillId="0" borderId="0" xfId="2" applyFont="1" applyAlignment="1">
      <alignment vertical="center"/>
    </xf>
    <xf numFmtId="2" fontId="25" fillId="0" borderId="0" xfId="2" applyNumberFormat="1" applyFont="1" applyAlignment="1">
      <alignment horizontal="center" vertical="center"/>
    </xf>
    <xf numFmtId="0" fontId="25" fillId="0" borderId="0" xfId="2" applyFont="1" applyAlignment="1">
      <alignment horizontal="center" vertical="center"/>
    </xf>
    <xf numFmtId="187" fontId="12" fillId="4" borderId="0" xfId="2" applyNumberFormat="1" applyFont="1" applyFill="1" applyAlignment="1">
      <alignment vertical="center"/>
    </xf>
    <xf numFmtId="187" fontId="61" fillId="0" borderId="15" xfId="3" applyNumberFormat="1" applyFont="1" applyBorder="1" applyAlignment="1">
      <alignment vertical="center"/>
    </xf>
    <xf numFmtId="0" fontId="53" fillId="0" borderId="0" xfId="2" applyFont="1"/>
    <xf numFmtId="193" fontId="54" fillId="0" borderId="0" xfId="4" applyNumberFormat="1" applyFont="1" applyAlignment="1" applyProtection="1">
      <alignment vertical="center"/>
      <protection locked="0"/>
    </xf>
    <xf numFmtId="16" fontId="12" fillId="4" borderId="34" xfId="2" quotePrefix="1" applyNumberFormat="1" applyFont="1" applyFill="1" applyBorder="1" applyAlignment="1">
      <alignment horizontal="center" vertical="center"/>
    </xf>
    <xf numFmtId="0" fontId="12" fillId="4" borderId="0" xfId="2" applyFont="1" applyFill="1" applyAlignment="1">
      <alignment horizontal="center" vertical="center"/>
    </xf>
    <xf numFmtId="1" fontId="12" fillId="4" borderId="0" xfId="2" applyNumberFormat="1" applyFont="1" applyFill="1" applyAlignment="1">
      <alignment horizontal="center" vertical="center"/>
    </xf>
    <xf numFmtId="0" fontId="12" fillId="0" borderId="0" xfId="2" applyFont="1"/>
    <xf numFmtId="49" fontId="12" fillId="0" borderId="14" xfId="2" applyNumberFormat="1" applyFont="1" applyBorder="1" applyAlignment="1">
      <alignment horizontal="center" vertical="center"/>
    </xf>
    <xf numFmtId="0" fontId="13" fillId="0" borderId="12" xfId="2" applyFont="1" applyBorder="1" applyAlignment="1">
      <alignment horizontal="center" vertical="center"/>
    </xf>
    <xf numFmtId="187" fontId="61" fillId="0" borderId="18" xfId="3" applyNumberFormat="1" applyFont="1" applyBorder="1" applyAlignment="1">
      <alignment vertical="center"/>
    </xf>
    <xf numFmtId="49" fontId="12" fillId="0" borderId="35" xfId="2" applyNumberFormat="1" applyFont="1" applyBorder="1" applyAlignment="1">
      <alignment horizontal="center" vertical="center"/>
    </xf>
    <xf numFmtId="187" fontId="61" fillId="0" borderId="36" xfId="3" applyNumberFormat="1" applyFont="1" applyBorder="1" applyAlignment="1">
      <alignment vertical="center"/>
    </xf>
    <xf numFmtId="187" fontId="61" fillId="0" borderId="28" xfId="3" applyNumberFormat="1" applyFont="1" applyBorder="1" applyAlignment="1">
      <alignment vertical="center"/>
    </xf>
    <xf numFmtId="2" fontId="12" fillId="0" borderId="0" xfId="2" applyNumberFormat="1" applyFont="1" applyAlignment="1">
      <alignment vertical="center"/>
    </xf>
    <xf numFmtId="0" fontId="13" fillId="11" borderId="15" xfId="2" applyFont="1" applyFill="1" applyBorder="1" applyAlignment="1">
      <alignment horizontal="center" vertical="center"/>
    </xf>
    <xf numFmtId="0" fontId="21" fillId="11" borderId="15" xfId="2" applyFont="1" applyFill="1" applyBorder="1" applyAlignment="1">
      <alignment vertical="center"/>
    </xf>
    <xf numFmtId="0" fontId="53" fillId="12" borderId="15" xfId="2" applyFont="1" applyFill="1" applyBorder="1" applyProtection="1">
      <protection locked="0"/>
    </xf>
    <xf numFmtId="0" fontId="12" fillId="12" borderId="15" xfId="2" applyFont="1" applyFill="1" applyBorder="1" applyAlignment="1" applyProtection="1">
      <alignment horizontal="center" vertical="center"/>
      <protection locked="0"/>
    </xf>
    <xf numFmtId="0" fontId="12" fillId="12" borderId="18" xfId="2" applyFont="1" applyFill="1" applyBorder="1" applyAlignment="1" applyProtection="1">
      <alignment horizontal="center" vertical="center"/>
      <protection locked="0"/>
    </xf>
    <xf numFmtId="0" fontId="12" fillId="12" borderId="36" xfId="2" applyFont="1" applyFill="1" applyBorder="1" applyAlignment="1" applyProtection="1">
      <alignment horizontal="center" vertical="center"/>
      <protection locked="0"/>
    </xf>
    <xf numFmtId="0" fontId="12" fillId="12" borderId="28" xfId="2" applyFont="1" applyFill="1" applyBorder="1" applyAlignment="1" applyProtection="1">
      <alignment horizontal="center" vertical="center"/>
      <protection locked="0"/>
    </xf>
    <xf numFmtId="49" fontId="23" fillId="12" borderId="0" xfId="0" applyNumberFormat="1" applyFont="1" applyFill="1" applyAlignment="1">
      <alignment vertical="center"/>
    </xf>
    <xf numFmtId="14" fontId="23" fillId="12" borderId="0" xfId="0" applyNumberFormat="1" applyFont="1" applyFill="1" applyAlignment="1">
      <alignment vertical="center"/>
    </xf>
    <xf numFmtId="14" fontId="23" fillId="0" borderId="0" xfId="0" applyNumberFormat="1" applyFont="1" applyAlignment="1">
      <alignment horizontal="right" vertical="center"/>
    </xf>
    <xf numFmtId="0" fontId="54" fillId="4" borderId="34" xfId="2" applyFont="1" applyFill="1" applyBorder="1" applyAlignment="1">
      <alignment horizontal="center" vertical="center"/>
    </xf>
    <xf numFmtId="0" fontId="56" fillId="4" borderId="34" xfId="2" applyFont="1" applyFill="1" applyBorder="1" applyAlignment="1">
      <alignment horizontal="center" vertical="center"/>
    </xf>
    <xf numFmtId="2" fontId="51" fillId="4" borderId="93" xfId="2" applyNumberFormat="1" applyFont="1" applyFill="1" applyBorder="1" applyAlignment="1">
      <alignment horizontal="center" vertical="center"/>
    </xf>
    <xf numFmtId="2" fontId="51" fillId="4" borderId="94" xfId="2" applyNumberFormat="1" applyFont="1" applyFill="1" applyBorder="1" applyAlignment="1">
      <alignment horizontal="center" vertical="center"/>
    </xf>
    <xf numFmtId="0" fontId="54" fillId="0" borderId="0" xfId="2" applyFont="1" applyAlignment="1">
      <alignment horizontal="center" vertical="center"/>
    </xf>
    <xf numFmtId="2" fontId="54" fillId="0" borderId="0" xfId="2" applyNumberFormat="1" applyFont="1" applyAlignment="1">
      <alignment vertical="center"/>
    </xf>
    <xf numFmtId="187" fontId="54" fillId="0" borderId="0" xfId="2" applyNumberFormat="1" applyFont="1" applyAlignment="1">
      <alignment vertical="center"/>
    </xf>
    <xf numFmtId="0" fontId="54" fillId="0" borderId="0" xfId="2" applyFont="1" applyAlignment="1">
      <alignment vertical="center"/>
    </xf>
    <xf numFmtId="1" fontId="54" fillId="0" borderId="0" xfId="2" applyNumberFormat="1" applyFont="1" applyAlignment="1">
      <alignment vertical="center"/>
    </xf>
    <xf numFmtId="0" fontId="55" fillId="0" borderId="0" xfId="2" applyFont="1" applyAlignment="1">
      <alignment horizontal="center" vertical="center"/>
    </xf>
    <xf numFmtId="0" fontId="55" fillId="0" borderId="0" xfId="2" applyFont="1" applyAlignment="1">
      <alignment vertical="center"/>
    </xf>
    <xf numFmtId="2" fontId="55" fillId="0" borderId="0" xfId="2" applyNumberFormat="1" applyFont="1" applyAlignment="1">
      <alignment horizontal="center" vertical="center"/>
    </xf>
    <xf numFmtId="14" fontId="55" fillId="0" borderId="0" xfId="2" applyNumberFormat="1" applyFont="1" applyAlignment="1">
      <alignment horizontal="right" vertical="center"/>
    </xf>
    <xf numFmtId="2" fontId="55" fillId="0" borderId="0" xfId="2" applyNumberFormat="1" applyFont="1" applyAlignment="1">
      <alignment vertical="center"/>
    </xf>
    <xf numFmtId="2" fontId="56" fillId="0" borderId="0" xfId="2" applyNumberFormat="1" applyFont="1" applyAlignment="1">
      <alignment horizontal="left" vertical="center"/>
    </xf>
    <xf numFmtId="0" fontId="57" fillId="0" borderId="0" xfId="2" applyFont="1" applyAlignment="1">
      <alignment vertical="center"/>
    </xf>
    <xf numFmtId="0" fontId="56" fillId="0" borderId="0" xfId="2" applyFont="1" applyAlignment="1">
      <alignment horizontal="left" vertical="center"/>
    </xf>
    <xf numFmtId="14" fontId="55" fillId="0" borderId="1" xfId="2" applyNumberFormat="1" applyFont="1" applyBorder="1" applyAlignment="1">
      <alignment horizontal="center" vertical="center"/>
    </xf>
    <xf numFmtId="2" fontId="55" fillId="0" borderId="65" xfId="2" applyNumberFormat="1" applyFont="1" applyBorder="1" applyAlignment="1">
      <alignment horizontal="center" vertical="center"/>
    </xf>
    <xf numFmtId="0" fontId="58" fillId="0" borderId="0" xfId="2" applyFont="1" applyAlignment="1">
      <alignment horizontal="center" vertical="center" textRotation="90"/>
    </xf>
    <xf numFmtId="0" fontId="55" fillId="0" borderId="1" xfId="2" applyFont="1" applyBorder="1" applyAlignment="1">
      <alignment horizontal="center" vertical="center"/>
    </xf>
    <xf numFmtId="0" fontId="55" fillId="0" borderId="38" xfId="2" applyFont="1" applyBorder="1" applyAlignment="1">
      <alignment horizontal="center" vertical="center"/>
    </xf>
    <xf numFmtId="0" fontId="55" fillId="0" borderId="62" xfId="2" applyFont="1" applyBorder="1" applyAlignment="1">
      <alignment horizontal="center" vertical="center"/>
    </xf>
    <xf numFmtId="0" fontId="55" fillId="0" borderId="63" xfId="2" applyFont="1" applyBorder="1" applyAlignment="1">
      <alignment horizontal="center" vertical="center"/>
    </xf>
    <xf numFmtId="0" fontId="59" fillId="0" borderId="1" xfId="2" applyFont="1" applyBorder="1" applyAlignment="1">
      <alignment horizontal="center" vertical="center"/>
    </xf>
    <xf numFmtId="0" fontId="59" fillId="0" borderId="0" xfId="2" applyFont="1" applyAlignment="1">
      <alignment horizontal="center" vertical="center"/>
    </xf>
    <xf numFmtId="0" fontId="51" fillId="0" borderId="0" xfId="2" applyFont="1" applyAlignment="1">
      <alignment horizontal="center" vertical="center"/>
    </xf>
    <xf numFmtId="2" fontId="51" fillId="0" borderId="0" xfId="2" applyNumberFormat="1" applyFont="1" applyAlignment="1">
      <alignment horizontal="center" vertical="center"/>
    </xf>
    <xf numFmtId="191" fontId="54" fillId="0" borderId="0" xfId="2" applyNumberFormat="1" applyFont="1" applyAlignment="1">
      <alignment vertical="center"/>
    </xf>
    <xf numFmtId="187" fontId="54" fillId="0" borderId="0" xfId="2" applyNumberFormat="1" applyFont="1" applyAlignment="1">
      <alignment horizontal="center" vertical="center"/>
    </xf>
    <xf numFmtId="0" fontId="54" fillId="0" borderId="0" xfId="2" applyFont="1" applyAlignment="1">
      <alignment horizontal="right" vertical="center"/>
    </xf>
    <xf numFmtId="0" fontId="55" fillId="0" borderId="0" xfId="2" applyFont="1" applyAlignment="1">
      <alignment horizontal="left" vertical="center"/>
    </xf>
    <xf numFmtId="2" fontId="55" fillId="0" borderId="0" xfId="2" applyNumberFormat="1" applyFont="1" applyAlignment="1">
      <alignment horizontal="left" vertical="center"/>
    </xf>
    <xf numFmtId="2" fontId="54" fillId="0" borderId="0" xfId="2" applyNumberFormat="1" applyFont="1" applyAlignment="1">
      <alignment horizontal="right" vertical="center"/>
    </xf>
    <xf numFmtId="0" fontId="60" fillId="0" borderId="0" xfId="2" applyFont="1" applyAlignment="1">
      <alignment horizontal="left" vertical="center"/>
    </xf>
    <xf numFmtId="2" fontId="60" fillId="0" borderId="0" xfId="2" applyNumberFormat="1" applyFont="1" applyAlignment="1">
      <alignment horizontal="left" vertical="center"/>
    </xf>
    <xf numFmtId="2" fontId="54" fillId="0" borderId="0" xfId="2" applyNumberFormat="1" applyFont="1" applyAlignment="1">
      <alignment horizontal="center" vertical="center"/>
    </xf>
    <xf numFmtId="2" fontId="54" fillId="0" borderId="0" xfId="2" applyNumberFormat="1" applyFont="1" applyAlignment="1">
      <alignment horizontal="left" vertical="center"/>
    </xf>
    <xf numFmtId="2" fontId="59" fillId="0" borderId="0" xfId="2" applyNumberFormat="1" applyFont="1" applyAlignment="1">
      <alignment horizontal="center" vertical="center"/>
    </xf>
    <xf numFmtId="2" fontId="55" fillId="0" borderId="70" xfId="2" applyNumberFormat="1" applyFont="1" applyBorder="1" applyAlignment="1">
      <alignment horizontal="center" vertical="center"/>
    </xf>
    <xf numFmtId="2" fontId="55" fillId="0" borderId="1" xfId="2" applyNumberFormat="1" applyFont="1" applyBorder="1" applyAlignment="1">
      <alignment horizontal="center" vertical="center"/>
    </xf>
    <xf numFmtId="0" fontId="56" fillId="0" borderId="0" xfId="2" applyFont="1" applyAlignment="1">
      <alignment horizontal="center" vertical="center"/>
    </xf>
    <xf numFmtId="189" fontId="54" fillId="0" borderId="0" xfId="2" applyNumberFormat="1" applyFont="1" applyAlignment="1" applyProtection="1">
      <alignment horizontal="center" vertical="center"/>
      <protection locked="0"/>
    </xf>
    <xf numFmtId="2" fontId="51" fillId="0" borderId="1" xfId="2" applyNumberFormat="1" applyFont="1" applyBorder="1" applyAlignment="1">
      <alignment horizontal="center" vertical="center"/>
    </xf>
    <xf numFmtId="2" fontId="51" fillId="0" borderId="70" xfId="2" applyNumberFormat="1" applyFont="1" applyBorder="1" applyAlignment="1">
      <alignment horizontal="center" vertical="center"/>
    </xf>
    <xf numFmtId="187" fontId="59" fillId="0" borderId="0" xfId="2" applyNumberFormat="1" applyFont="1" applyAlignment="1">
      <alignment horizontal="center" vertical="center"/>
    </xf>
    <xf numFmtId="22" fontId="12" fillId="0" borderId="65" xfId="2" applyNumberFormat="1" applyFont="1" applyBorder="1" applyAlignment="1">
      <alignment vertical="center"/>
    </xf>
    <xf numFmtId="0" fontId="12" fillId="0" borderId="65" xfId="2" applyFont="1" applyBorder="1" applyAlignment="1">
      <alignment vertical="center"/>
    </xf>
    <xf numFmtId="187" fontId="51" fillId="0" borderId="0" xfId="2" applyNumberFormat="1" applyFont="1" applyAlignment="1">
      <alignment vertical="center"/>
    </xf>
    <xf numFmtId="0" fontId="51" fillId="0" borderId="0" xfId="2" applyFont="1" applyAlignment="1">
      <alignment vertical="center"/>
    </xf>
    <xf numFmtId="0" fontId="52" fillId="0" borderId="0" xfId="2" applyFont="1" applyAlignment="1">
      <alignment vertical="center"/>
    </xf>
    <xf numFmtId="2" fontId="51" fillId="0" borderId="0" xfId="2" applyNumberFormat="1" applyFont="1" applyAlignment="1">
      <alignment vertical="center"/>
    </xf>
    <xf numFmtId="0" fontId="22" fillId="0" borderId="0" xfId="2" applyFont="1" applyAlignment="1">
      <alignment horizontal="center" vertical="center"/>
    </xf>
    <xf numFmtId="0" fontId="67" fillId="0" borderId="0" xfId="2" applyFont="1" applyAlignment="1">
      <alignment horizontal="center" vertical="center"/>
    </xf>
    <xf numFmtId="0" fontId="68" fillId="0" borderId="0" xfId="2" applyFont="1" applyAlignment="1">
      <alignment horizontal="center" vertical="center"/>
    </xf>
    <xf numFmtId="0" fontId="55" fillId="0" borderId="0" xfId="2" applyFont="1" applyAlignment="1" applyProtection="1">
      <alignment horizontal="left" vertical="center"/>
      <protection locked="0"/>
    </xf>
    <xf numFmtId="2" fontId="54" fillId="0" borderId="29" xfId="4" applyNumberFormat="1" applyFont="1" applyBorder="1" applyAlignment="1" applyProtection="1">
      <alignment horizontal="center" vertical="center"/>
      <protection locked="0"/>
    </xf>
    <xf numFmtId="0" fontId="12" fillId="0" borderId="29" xfId="2" applyFont="1" applyBorder="1" applyAlignment="1">
      <alignment vertical="center"/>
    </xf>
    <xf numFmtId="0" fontId="54" fillId="0" borderId="0" xfId="2" applyFont="1" applyAlignment="1" applyProtection="1">
      <alignment horizontal="center" vertical="center"/>
      <protection locked="0"/>
    </xf>
    <xf numFmtId="193" fontId="54" fillId="0" borderId="29" xfId="2" applyNumberFormat="1" applyFont="1" applyBorder="1" applyAlignment="1" applyProtection="1">
      <alignment horizontal="center" vertical="center"/>
      <protection locked="0"/>
    </xf>
    <xf numFmtId="0" fontId="55" fillId="0" borderId="0" xfId="4" applyFont="1" applyAlignment="1" applyProtection="1">
      <alignment vertical="center"/>
      <protection locked="0"/>
    </xf>
    <xf numFmtId="0" fontId="54" fillId="0" borderId="59" xfId="2" applyFont="1" applyBorder="1" applyAlignment="1" applyProtection="1">
      <alignment horizontal="center" vertical="center"/>
      <protection locked="0"/>
    </xf>
    <xf numFmtId="0" fontId="55" fillId="0" borderId="0" xfId="2" applyFont="1" applyAlignment="1" applyProtection="1">
      <alignment vertical="center"/>
      <protection locked="0"/>
    </xf>
    <xf numFmtId="0" fontId="54" fillId="0" borderId="29" xfId="2" applyFont="1" applyBorder="1" applyAlignment="1" applyProtection="1">
      <alignment horizontal="center" vertical="center"/>
      <protection locked="0"/>
    </xf>
    <xf numFmtId="0" fontId="59" fillId="0" borderId="0" xfId="2" applyFont="1" applyAlignment="1" applyProtection="1">
      <alignment horizontal="center" vertical="center"/>
      <protection locked="0"/>
    </xf>
    <xf numFmtId="0" fontId="54" fillId="0" borderId="0" xfId="2" applyFont="1" applyAlignment="1" applyProtection="1">
      <alignment horizontal="right" vertical="center"/>
      <protection locked="0"/>
    </xf>
    <xf numFmtId="187" fontId="23" fillId="0" borderId="0" xfId="0" applyNumberFormat="1" applyFont="1" applyAlignment="1" applyProtection="1">
      <alignment horizontal="center" vertical="center"/>
      <protection locked="0"/>
    </xf>
    <xf numFmtId="0" fontId="23" fillId="0" borderId="0" xfId="0" applyFont="1" applyAlignment="1" applyProtection="1">
      <alignment horizontal="center" vertical="center"/>
      <protection locked="0"/>
    </xf>
    <xf numFmtId="0" fontId="24" fillId="0" borderId="0" xfId="0" applyFont="1" applyAlignment="1" applyProtection="1">
      <alignment horizontal="center" vertical="center"/>
      <protection locked="0"/>
    </xf>
    <xf numFmtId="0" fontId="23" fillId="0" borderId="0" xfId="0" applyFont="1" applyAlignment="1" applyProtection="1">
      <alignment vertical="center"/>
      <protection locked="0"/>
    </xf>
    <xf numFmtId="187" fontId="23" fillId="0" borderId="0" xfId="0" applyNumberFormat="1" applyFont="1" applyAlignment="1" applyProtection="1">
      <alignment vertical="center"/>
      <protection locked="0"/>
    </xf>
    <xf numFmtId="11" fontId="21" fillId="0" borderId="15" xfId="0" applyNumberFormat="1" applyFont="1" applyBorder="1" applyAlignment="1">
      <alignment vertical="center"/>
    </xf>
    <xf numFmtId="0" fontId="73" fillId="0" borderId="0" xfId="5" applyFont="1"/>
    <xf numFmtId="0" fontId="75" fillId="0" borderId="0" xfId="5" applyFont="1"/>
    <xf numFmtId="0" fontId="76" fillId="0" borderId="0" xfId="5" applyFont="1" applyAlignment="1">
      <alignment horizontal="left"/>
    </xf>
    <xf numFmtId="0" fontId="78" fillId="0" borderId="0" xfId="5" applyFont="1"/>
    <xf numFmtId="0" fontId="78" fillId="0" borderId="0" xfId="5" applyFont="1" applyAlignment="1">
      <alignment horizontal="left" vertical="center"/>
    </xf>
    <xf numFmtId="14" fontId="55" fillId="0" borderId="0" xfId="2" applyNumberFormat="1" applyFont="1" applyAlignment="1">
      <alignment horizontal="left" vertical="center"/>
    </xf>
    <xf numFmtId="0" fontId="75" fillId="0" borderId="0" xfId="5" applyFont="1" applyAlignment="1">
      <alignment horizontal="left" vertical="center"/>
    </xf>
    <xf numFmtId="0" fontId="81" fillId="0" borderId="0" xfId="5" applyFont="1" applyAlignment="1">
      <alignment vertical="center"/>
    </xf>
    <xf numFmtId="0" fontId="75" fillId="0" borderId="0" xfId="5" applyFont="1" applyAlignment="1">
      <alignment vertical="center"/>
    </xf>
    <xf numFmtId="0" fontId="6" fillId="0" borderId="75" xfId="2" applyFont="1" applyBorder="1" applyAlignment="1">
      <alignment horizontal="left" vertical="center"/>
    </xf>
    <xf numFmtId="0" fontId="5" fillId="0" borderId="0" xfId="2" applyFont="1" applyAlignment="1">
      <alignment horizontal="right" vertical="center"/>
    </xf>
    <xf numFmtId="0" fontId="71" fillId="0" borderId="0" xfId="6" applyFont="1" applyAlignment="1">
      <alignment vertical="center"/>
    </xf>
    <xf numFmtId="0" fontId="42" fillId="0" borderId="0" xfId="6" applyFont="1" applyAlignment="1" applyProtection="1">
      <alignment horizontal="center" vertical="center"/>
      <protection locked="0"/>
    </xf>
    <xf numFmtId="3" fontId="70" fillId="0" borderId="0" xfId="6" applyNumberFormat="1" applyFont="1" applyAlignment="1">
      <alignment horizontal="center" vertical="center"/>
    </xf>
    <xf numFmtId="0" fontId="70" fillId="0" borderId="0" xfId="5" applyFont="1"/>
    <xf numFmtId="0" fontId="70" fillId="0" borderId="0" xfId="6" applyFont="1" applyAlignment="1">
      <alignment vertical="center"/>
    </xf>
    <xf numFmtId="3" fontId="71" fillId="0" borderId="0" xfId="6" applyNumberFormat="1" applyFont="1" applyAlignment="1">
      <alignment horizontal="center" vertical="center"/>
    </xf>
    <xf numFmtId="3" fontId="71" fillId="0" borderId="0" xfId="6" applyNumberFormat="1" applyFont="1" applyAlignment="1">
      <alignment vertical="center"/>
    </xf>
    <xf numFmtId="0" fontId="82" fillId="0" borderId="0" xfId="2" applyFont="1" applyAlignment="1" applyProtection="1">
      <alignment vertical="center"/>
      <protection locked="0"/>
    </xf>
    <xf numFmtId="188" fontId="23" fillId="0" borderId="0" xfId="2" applyNumberFormat="1" applyFont="1" applyAlignment="1" applyProtection="1">
      <alignment vertical="center"/>
      <protection locked="0"/>
    </xf>
    <xf numFmtId="0" fontId="23" fillId="0" borderId="0" xfId="2" applyFont="1" applyAlignment="1" applyProtection="1">
      <alignment vertical="center"/>
      <protection locked="0"/>
    </xf>
    <xf numFmtId="0" fontId="71" fillId="0" borderId="0" xfId="7" applyFont="1" applyAlignment="1">
      <alignment horizontal="right"/>
    </xf>
    <xf numFmtId="0" fontId="84" fillId="0" borderId="0" xfId="5" applyFont="1"/>
    <xf numFmtId="0" fontId="75" fillId="0" borderId="75" xfId="5" applyFont="1" applyBorder="1" applyAlignment="1">
      <alignment vertical="center"/>
    </xf>
    <xf numFmtId="0" fontId="75" fillId="0" borderId="58" xfId="5" applyFont="1" applyBorder="1" applyAlignment="1">
      <alignment vertical="center"/>
    </xf>
    <xf numFmtId="0" fontId="49" fillId="0" borderId="92" xfId="2" applyFont="1" applyBorder="1" applyAlignment="1">
      <alignment horizontal="center" vertical="center"/>
    </xf>
    <xf numFmtId="49" fontId="12" fillId="0" borderId="0" xfId="2" applyNumberFormat="1" applyFont="1" applyAlignment="1">
      <alignment vertical="center"/>
    </xf>
    <xf numFmtId="49" fontId="12" fillId="0" borderId="0" xfId="0" applyNumberFormat="1" applyFont="1" applyAlignment="1">
      <alignment vertical="center"/>
    </xf>
    <xf numFmtId="49" fontId="49" fillId="0" borderId="7" xfId="2" applyNumberFormat="1" applyFont="1" applyBorder="1" applyAlignment="1">
      <alignment horizontal="center" vertical="center"/>
    </xf>
    <xf numFmtId="49" fontId="12" fillId="0" borderId="19" xfId="2" applyNumberFormat="1" applyFont="1" applyBorder="1" applyAlignment="1">
      <alignment horizontal="center" vertical="center"/>
    </xf>
    <xf numFmtId="49" fontId="12" fillId="0" borderId="0" xfId="2" applyNumberFormat="1" applyFont="1" applyAlignment="1">
      <alignment horizontal="center" vertical="center"/>
    </xf>
    <xf numFmtId="49" fontId="17" fillId="0" borderId="70" xfId="2" applyNumberFormat="1" applyFont="1" applyBorder="1" applyAlignment="1">
      <alignment vertical="center"/>
    </xf>
    <xf numFmtId="49" fontId="17" fillId="0" borderId="25" xfId="2" applyNumberFormat="1" applyFont="1" applyBorder="1" applyAlignment="1">
      <alignment vertical="center"/>
    </xf>
    <xf numFmtId="49" fontId="13" fillId="0" borderId="8" xfId="2" applyNumberFormat="1" applyFont="1" applyBorder="1" applyAlignment="1">
      <alignment horizontal="center" vertical="center"/>
    </xf>
    <xf numFmtId="0" fontId="49" fillId="0" borderId="34" xfId="2" applyFont="1" applyBorder="1" applyAlignment="1">
      <alignment horizontal="center" vertical="center"/>
    </xf>
    <xf numFmtId="2" fontId="51" fillId="4" borderId="95" xfId="2" applyNumberFormat="1" applyFont="1" applyFill="1" applyBorder="1" applyAlignment="1">
      <alignment horizontal="center" vertical="center"/>
    </xf>
    <xf numFmtId="49" fontId="23" fillId="0" borderId="86" xfId="0" applyNumberFormat="1" applyFont="1" applyBorder="1" applyAlignment="1">
      <alignment horizontal="center"/>
    </xf>
    <xf numFmtId="0" fontId="85" fillId="0" borderId="0" xfId="0" applyFont="1" applyAlignment="1">
      <alignment vertical="center"/>
    </xf>
    <xf numFmtId="0" fontId="35" fillId="0" borderId="0" xfId="0" applyFont="1" applyAlignment="1">
      <alignment vertical="center"/>
    </xf>
    <xf numFmtId="0" fontId="87" fillId="0" borderId="0" xfId="0" applyFont="1" applyAlignment="1">
      <alignment horizontal="left" vertical="center"/>
    </xf>
    <xf numFmtId="0" fontId="0" fillId="0" borderId="80" xfId="0" applyBorder="1"/>
    <xf numFmtId="0" fontId="0" fillId="0" borderId="76" xfId="0" applyBorder="1"/>
    <xf numFmtId="0" fontId="0" fillId="0" borderId="77" xfId="0" applyBorder="1"/>
    <xf numFmtId="49" fontId="12" fillId="0" borderId="90" xfId="2" applyNumberFormat="1" applyFont="1" applyBorder="1" applyAlignment="1">
      <alignment horizontal="center" vertical="center"/>
    </xf>
    <xf numFmtId="187" fontId="12" fillId="0" borderId="90" xfId="2" applyNumberFormat="1" applyFont="1" applyBorder="1" applyAlignment="1">
      <alignment vertical="center"/>
    </xf>
    <xf numFmtId="49" fontId="12" fillId="0" borderId="91" xfId="2" applyNumberFormat="1" applyFont="1" applyBorder="1" applyAlignment="1">
      <alignment horizontal="center" vertical="center"/>
    </xf>
    <xf numFmtId="187" fontId="12" fillId="0" borderId="91" xfId="2" applyNumberFormat="1" applyFont="1" applyBorder="1" applyAlignment="1">
      <alignment vertical="center"/>
    </xf>
    <xf numFmtId="49" fontId="12" fillId="0" borderId="89" xfId="2" applyNumberFormat="1" applyFont="1" applyBorder="1" applyAlignment="1">
      <alignment horizontal="center" vertical="center"/>
    </xf>
    <xf numFmtId="187" fontId="12" fillId="0" borderId="89" xfId="2" applyNumberFormat="1" applyFont="1" applyBorder="1" applyAlignment="1">
      <alignment vertical="center"/>
    </xf>
    <xf numFmtId="187" fontId="12" fillId="4" borderId="90" xfId="2" applyNumberFormat="1" applyFont="1" applyFill="1" applyBorder="1" applyAlignment="1">
      <alignment horizontal="center" vertical="center"/>
    </xf>
    <xf numFmtId="187" fontId="12" fillId="4" borderId="91" xfId="2" applyNumberFormat="1" applyFont="1" applyFill="1" applyBorder="1" applyAlignment="1">
      <alignment horizontal="center" vertical="center"/>
    </xf>
    <xf numFmtId="187" fontId="12" fillId="0" borderId="91" xfId="2" applyNumberFormat="1" applyFont="1" applyBorder="1" applyAlignment="1">
      <alignment horizontal="center" vertical="center"/>
    </xf>
    <xf numFmtId="187" fontId="12" fillId="0" borderId="89" xfId="2" applyNumberFormat="1" applyFont="1" applyBorder="1" applyAlignment="1">
      <alignment horizontal="center" vertical="center"/>
    </xf>
    <xf numFmtId="0" fontId="53" fillId="12" borderId="16" xfId="2" applyFont="1" applyFill="1" applyBorder="1" applyProtection="1">
      <protection locked="0"/>
    </xf>
    <xf numFmtId="0" fontId="13" fillId="0" borderId="110" xfId="2" applyFont="1" applyBorder="1" applyAlignment="1">
      <alignment horizontal="center" vertical="center"/>
    </xf>
    <xf numFmtId="0" fontId="12" fillId="12" borderId="111" xfId="2" applyFont="1" applyFill="1" applyBorder="1" applyAlignment="1" applyProtection="1">
      <alignment horizontal="center" vertical="center"/>
      <protection locked="0"/>
    </xf>
    <xf numFmtId="0" fontId="12" fillId="13" borderId="90" xfId="2" applyFont="1" applyFill="1" applyBorder="1" applyAlignment="1" applyProtection="1">
      <alignment horizontal="center" vertical="center"/>
      <protection locked="0"/>
    </xf>
    <xf numFmtId="0" fontId="12" fillId="13" borderId="91" xfId="2" applyFont="1" applyFill="1" applyBorder="1" applyAlignment="1" applyProtection="1">
      <alignment horizontal="center" vertical="center"/>
      <protection locked="0"/>
    </xf>
    <xf numFmtId="0" fontId="12" fillId="13" borderId="89" xfId="2" applyFont="1" applyFill="1" applyBorder="1" applyAlignment="1" applyProtection="1">
      <alignment horizontal="center" vertical="center"/>
      <protection locked="0"/>
    </xf>
    <xf numFmtId="0" fontId="53" fillId="13" borderId="91" xfId="2" applyFont="1" applyFill="1" applyBorder="1" applyProtection="1">
      <protection locked="0"/>
    </xf>
    <xf numFmtId="0" fontId="53" fillId="13" borderId="112" xfId="2" applyFont="1" applyFill="1" applyBorder="1" applyProtection="1">
      <protection locked="0"/>
    </xf>
    <xf numFmtId="0" fontId="53" fillId="13" borderId="90" xfId="2" applyFont="1" applyFill="1" applyBorder="1" applyProtection="1">
      <protection locked="0"/>
    </xf>
    <xf numFmtId="0" fontId="17" fillId="0" borderId="0" xfId="2" applyFont="1" applyAlignment="1">
      <alignment vertical="center"/>
    </xf>
    <xf numFmtId="0" fontId="34" fillId="0" borderId="17" xfId="0" applyFont="1" applyBorder="1" applyAlignment="1">
      <alignment vertical="center"/>
    </xf>
    <xf numFmtId="0" fontId="34" fillId="0" borderId="57" xfId="0" applyFont="1" applyBorder="1" applyAlignment="1">
      <alignment vertical="center"/>
    </xf>
    <xf numFmtId="0" fontId="5" fillId="0" borderId="32" xfId="0" applyFont="1" applyBorder="1"/>
    <xf numFmtId="0" fontId="5" fillId="0" borderId="32" xfId="0" applyFont="1" applyBorder="1" applyAlignment="1">
      <alignment vertical="center"/>
    </xf>
    <xf numFmtId="0" fontId="87" fillId="0" borderId="0" xfId="0" applyFont="1" applyAlignment="1">
      <alignment horizontal="left" vertical="top"/>
    </xf>
    <xf numFmtId="49" fontId="23" fillId="0" borderId="83" xfId="0" applyNumberFormat="1" applyFont="1" applyBorder="1" applyAlignment="1">
      <alignment horizontal="center"/>
    </xf>
    <xf numFmtId="2" fontId="54" fillId="12" borderId="93" xfId="2" quotePrefix="1" applyNumberFormat="1" applyFont="1" applyFill="1" applyBorder="1" applyAlignment="1" applyProtection="1">
      <alignment horizontal="center" vertical="center"/>
      <protection locked="0"/>
    </xf>
    <xf numFmtId="2" fontId="54" fillId="12" borderId="94" xfId="2" applyNumberFormat="1" applyFont="1" applyFill="1" applyBorder="1" applyAlignment="1" applyProtection="1">
      <alignment horizontal="center" vertical="center"/>
      <protection locked="0"/>
    </xf>
    <xf numFmtId="2" fontId="54" fillId="12" borderId="95" xfId="2" applyNumberFormat="1" applyFont="1" applyFill="1" applyBorder="1" applyAlignment="1" applyProtection="1">
      <alignment horizontal="center" vertical="center"/>
      <protection locked="0"/>
    </xf>
    <xf numFmtId="0" fontId="34" fillId="0" borderId="56" xfId="0" applyFont="1" applyBorder="1" applyAlignment="1">
      <alignment horizontal="center" vertical="center"/>
    </xf>
    <xf numFmtId="0" fontId="23" fillId="0" borderId="20" xfId="0" applyFont="1" applyBorder="1" applyAlignment="1">
      <alignment horizontal="center" vertical="center"/>
    </xf>
    <xf numFmtId="0" fontId="44" fillId="0" borderId="15" xfId="0" applyFont="1" applyBorder="1" applyAlignment="1">
      <alignment horizontal="center" vertical="center"/>
    </xf>
    <xf numFmtId="0" fontId="90" fillId="0" borderId="15" xfId="0" applyFont="1" applyBorder="1" applyAlignment="1">
      <alignment horizontal="center" vertical="center"/>
    </xf>
    <xf numFmtId="0" fontId="91" fillId="0" borderId="15" xfId="0" applyFont="1" applyBorder="1" applyAlignment="1">
      <alignment vertical="center" wrapText="1"/>
    </xf>
    <xf numFmtId="0" fontId="44" fillId="0" borderId="15" xfId="0" applyFont="1" applyBorder="1" applyAlignment="1">
      <alignment vertical="center" wrapText="1"/>
    </xf>
    <xf numFmtId="0" fontId="63" fillId="4" borderId="0" xfId="2" applyFont="1" applyFill="1" applyAlignment="1">
      <alignment vertical="center"/>
    </xf>
    <xf numFmtId="0" fontId="12" fillId="4" borderId="0" xfId="2" applyFont="1" applyFill="1"/>
    <xf numFmtId="0" fontId="63" fillId="4" borderId="13" xfId="2" applyFont="1" applyFill="1" applyBorder="1" applyAlignment="1">
      <alignment horizontal="center" vertical="center"/>
    </xf>
    <xf numFmtId="0" fontId="63" fillId="4" borderId="7" xfId="2" applyFont="1" applyFill="1" applyBorder="1" applyAlignment="1">
      <alignment horizontal="center" vertical="center"/>
    </xf>
    <xf numFmtId="0" fontId="14" fillId="4" borderId="12" xfId="2" applyFont="1" applyFill="1" applyBorder="1" applyAlignment="1">
      <alignment horizontal="center" vertical="center"/>
    </xf>
    <xf numFmtId="0" fontId="14" fillId="4" borderId="18" xfId="2" applyFont="1" applyFill="1" applyBorder="1" applyAlignment="1">
      <alignment horizontal="center" vertical="center"/>
    </xf>
    <xf numFmtId="1" fontId="14" fillId="4" borderId="28" xfId="2" applyNumberFormat="1" applyFont="1" applyFill="1" applyBorder="1" applyAlignment="1">
      <alignment horizontal="center" vertical="center"/>
    </xf>
    <xf numFmtId="187" fontId="14" fillId="4" borderId="106" xfId="2" applyNumberFormat="1" applyFont="1" applyFill="1" applyBorder="1" applyAlignment="1">
      <alignment horizontal="center" vertical="center"/>
    </xf>
    <xf numFmtId="0" fontId="14" fillId="4" borderId="28" xfId="2" applyFont="1" applyFill="1" applyBorder="1" applyAlignment="1">
      <alignment horizontal="center" vertical="center"/>
    </xf>
    <xf numFmtId="0" fontId="8" fillId="0" borderId="0" xfId="0" applyFont="1"/>
    <xf numFmtId="0" fontId="74" fillId="0" borderId="0" xfId="5" applyFont="1" applyAlignment="1">
      <alignment horizontal="center" vertical="center"/>
    </xf>
    <xf numFmtId="0" fontId="55" fillId="0" borderId="0" xfId="2" applyFont="1" applyAlignment="1">
      <alignment horizontal="left" vertical="center"/>
    </xf>
    <xf numFmtId="0" fontId="14" fillId="0" borderId="0" xfId="5" applyFont="1" applyAlignment="1">
      <alignment horizontal="left" vertical="center"/>
    </xf>
    <xf numFmtId="0" fontId="81" fillId="0" borderId="75" xfId="5" applyFont="1" applyBorder="1" applyAlignment="1">
      <alignment horizontal="center" vertical="center"/>
    </xf>
    <xf numFmtId="0" fontId="88" fillId="0" borderId="15" xfId="5" applyFont="1" applyBorder="1" applyAlignment="1">
      <alignment horizontal="center" vertical="center"/>
    </xf>
    <xf numFmtId="0" fontId="75" fillId="0" borderId="15" xfId="5" applyFont="1" applyBorder="1" applyAlignment="1">
      <alignment horizontal="center" vertical="center"/>
    </xf>
    <xf numFmtId="0" fontId="6" fillId="0" borderId="0" xfId="2" applyFont="1" applyAlignment="1">
      <alignment horizontal="center" vertical="center"/>
    </xf>
    <xf numFmtId="14" fontId="55" fillId="0" borderId="0" xfId="2" applyNumberFormat="1" applyFont="1" applyAlignment="1">
      <alignment horizontal="left" vertical="center"/>
    </xf>
    <xf numFmtId="0" fontId="79" fillId="0" borderId="0" xfId="5" applyFont="1" applyAlignment="1">
      <alignment horizontal="left" vertical="center"/>
    </xf>
    <xf numFmtId="0" fontId="75" fillId="0" borderId="79" xfId="5" applyFont="1" applyBorder="1" applyAlignment="1">
      <alignment horizontal="center" vertical="center"/>
    </xf>
    <xf numFmtId="0" fontId="75" fillId="0" borderId="79" xfId="5" applyFont="1" applyBorder="1" applyAlignment="1">
      <alignment horizontal="center"/>
    </xf>
    <xf numFmtId="189" fontId="6" fillId="0" borderId="0" xfId="2" applyNumberFormat="1" applyFont="1" applyAlignment="1">
      <alignment horizontal="right" vertical="center"/>
    </xf>
    <xf numFmtId="0" fontId="75" fillId="0" borderId="76" xfId="5" applyFont="1" applyBorder="1" applyAlignment="1">
      <alignment horizontal="center" vertical="center"/>
    </xf>
    <xf numFmtId="0" fontId="75" fillId="0" borderId="76" xfId="5" applyFont="1" applyBorder="1" applyAlignment="1">
      <alignment horizontal="center"/>
    </xf>
    <xf numFmtId="0" fontId="6" fillId="0" borderId="0" xfId="2" applyFont="1" applyAlignment="1">
      <alignment horizontal="left" vertical="center"/>
    </xf>
    <xf numFmtId="0" fontId="5" fillId="0" borderId="75" xfId="2" applyFont="1" applyBorder="1" applyAlignment="1">
      <alignment horizontal="center" vertical="center"/>
    </xf>
    <xf numFmtId="0" fontId="23" fillId="0" borderId="58" xfId="0" applyFont="1" applyBorder="1" applyAlignment="1">
      <alignment horizontal="center" vertical="center"/>
    </xf>
    <xf numFmtId="0" fontId="23" fillId="0" borderId="75" xfId="0" applyFont="1" applyBorder="1" applyAlignment="1">
      <alignment horizontal="center" vertical="center"/>
    </xf>
    <xf numFmtId="0" fontId="75" fillId="0" borderId="77" xfId="5" applyFont="1" applyBorder="1" applyAlignment="1">
      <alignment horizontal="center" vertical="center"/>
    </xf>
    <xf numFmtId="0" fontId="75" fillId="0" borderId="77" xfId="5" applyFont="1" applyBorder="1" applyAlignment="1">
      <alignment horizontal="center"/>
    </xf>
    <xf numFmtId="0" fontId="23" fillId="0" borderId="76" xfId="2" applyFont="1" applyBorder="1" applyAlignment="1">
      <alignment horizontal="center" vertical="center"/>
    </xf>
    <xf numFmtId="189" fontId="31" fillId="0" borderId="76" xfId="2" applyNumberFormat="1" applyFont="1" applyBorder="1" applyAlignment="1">
      <alignment horizontal="center" vertical="center"/>
    </xf>
    <xf numFmtId="0" fontId="31" fillId="0" borderId="76" xfId="2" applyFont="1" applyBorder="1" applyAlignment="1">
      <alignment horizontal="center" vertical="center"/>
    </xf>
    <xf numFmtId="1" fontId="31" fillId="0" borderId="76" xfId="2" applyNumberFormat="1" applyFont="1" applyBorder="1" applyAlignment="1">
      <alignment horizontal="center" vertical="center"/>
    </xf>
    <xf numFmtId="0" fontId="23" fillId="0" borderId="77" xfId="2" applyFont="1" applyBorder="1" applyAlignment="1">
      <alignment horizontal="center" vertical="center"/>
    </xf>
    <xf numFmtId="189" fontId="31" fillId="0" borderId="77" xfId="2" applyNumberFormat="1" applyFont="1" applyBorder="1" applyAlignment="1">
      <alignment horizontal="center" vertical="center"/>
    </xf>
    <xf numFmtId="0" fontId="31" fillId="0" borderId="77" xfId="2" applyFont="1" applyBorder="1" applyAlignment="1">
      <alignment horizontal="center" vertical="center"/>
    </xf>
    <xf numFmtId="0" fontId="24" fillId="0" borderId="75" xfId="2" applyFont="1" applyBorder="1" applyAlignment="1">
      <alignment horizontal="left" vertical="center"/>
    </xf>
    <xf numFmtId="0" fontId="23" fillId="0" borderId="16" xfId="2" applyFont="1" applyBorder="1" applyAlignment="1">
      <alignment horizontal="center" vertical="center"/>
    </xf>
    <xf numFmtId="0" fontId="23" fillId="0" borderId="58" xfId="2" applyFont="1" applyBorder="1" applyAlignment="1">
      <alignment horizontal="center" vertical="center"/>
    </xf>
    <xf numFmtId="0" fontId="23" fillId="0" borderId="17" xfId="2" applyFont="1" applyBorder="1" applyAlignment="1">
      <alignment horizontal="center" vertical="center"/>
    </xf>
    <xf numFmtId="0" fontId="37" fillId="0" borderId="16" xfId="2" applyFont="1" applyBorder="1" applyAlignment="1">
      <alignment horizontal="center" vertical="center"/>
    </xf>
    <xf numFmtId="0" fontId="37" fillId="0" borderId="58" xfId="2" applyFont="1" applyBorder="1" applyAlignment="1">
      <alignment horizontal="center" vertical="center"/>
    </xf>
    <xf numFmtId="0" fontId="37" fillId="0" borderId="17" xfId="2" applyFont="1" applyBorder="1" applyAlignment="1">
      <alignment horizontal="center" vertical="center"/>
    </xf>
    <xf numFmtId="0" fontId="23" fillId="0" borderId="80" xfId="2" applyFont="1" applyBorder="1" applyAlignment="1">
      <alignment horizontal="center" vertical="center"/>
    </xf>
    <xf numFmtId="189" fontId="31" fillId="0" borderId="80" xfId="2" applyNumberFormat="1" applyFont="1" applyBorder="1" applyAlignment="1">
      <alignment horizontal="center" vertical="center"/>
    </xf>
    <xf numFmtId="0" fontId="24" fillId="0" borderId="0" xfId="0" applyFont="1" applyAlignment="1">
      <alignment horizontal="right" vertical="center"/>
    </xf>
    <xf numFmtId="0" fontId="23" fillId="0" borderId="29" xfId="0" applyFont="1" applyBorder="1" applyAlignment="1">
      <alignment horizontal="center" vertical="center"/>
    </xf>
    <xf numFmtId="193" fontId="23" fillId="6" borderId="0" xfId="0" applyNumberFormat="1" applyFont="1" applyFill="1" applyAlignment="1">
      <alignment horizontal="left" vertical="center"/>
    </xf>
    <xf numFmtId="0" fontId="23" fillId="12" borderId="29" xfId="0" applyFont="1" applyFill="1" applyBorder="1" applyAlignment="1">
      <alignment horizontal="center" vertical="center"/>
    </xf>
    <xf numFmtId="0" fontId="31" fillId="11" borderId="29" xfId="0" applyFont="1" applyFill="1" applyBorder="1" applyAlignment="1">
      <alignment horizontal="center" vertical="center"/>
    </xf>
    <xf numFmtId="0" fontId="31" fillId="12" borderId="29" xfId="0" applyFont="1" applyFill="1" applyBorder="1" applyAlignment="1">
      <alignment horizontal="center" vertical="center"/>
    </xf>
    <xf numFmtId="0" fontId="24" fillId="0" borderId="0" xfId="0" applyFont="1" applyAlignment="1">
      <alignment horizontal="left" vertical="center"/>
    </xf>
    <xf numFmtId="0" fontId="45" fillId="0" borderId="59" xfId="0" applyFont="1" applyBorder="1" applyAlignment="1">
      <alignment horizontal="left" vertical="center"/>
    </xf>
    <xf numFmtId="0" fontId="31" fillId="0" borderId="32" xfId="0" applyFont="1" applyBorder="1" applyAlignment="1">
      <alignment horizontal="center" vertical="center"/>
    </xf>
    <xf numFmtId="0" fontId="31" fillId="0" borderId="33" xfId="0" applyFont="1" applyBorder="1" applyAlignment="1">
      <alignment horizontal="center" vertical="center"/>
    </xf>
    <xf numFmtId="189" fontId="31" fillId="12" borderId="31" xfId="0" applyNumberFormat="1" applyFont="1" applyFill="1" applyBorder="1" applyAlignment="1">
      <alignment horizontal="center" vertical="center"/>
    </xf>
    <xf numFmtId="189" fontId="31" fillId="12" borderId="32" xfId="0" applyNumberFormat="1" applyFont="1" applyFill="1" applyBorder="1" applyAlignment="1">
      <alignment horizontal="center" vertical="center"/>
    </xf>
    <xf numFmtId="0" fontId="37" fillId="0" borderId="16" xfId="0" applyFont="1" applyBorder="1" applyAlignment="1">
      <alignment horizontal="center" vertical="center"/>
    </xf>
    <xf numFmtId="0" fontId="37" fillId="0" borderId="58" xfId="0" applyFont="1" applyBorder="1" applyAlignment="1">
      <alignment horizontal="center" vertical="center"/>
    </xf>
    <xf numFmtId="0" fontId="37" fillId="0" borderId="17" xfId="0" applyFont="1" applyBorder="1" applyAlignment="1">
      <alignment horizontal="center" vertical="center"/>
    </xf>
    <xf numFmtId="189" fontId="31" fillId="12" borderId="30" xfId="0" applyNumberFormat="1" applyFont="1" applyFill="1" applyBorder="1" applyAlignment="1">
      <alignment horizontal="center" vertical="center"/>
    </xf>
    <xf numFmtId="189" fontId="31" fillId="12" borderId="0" xfId="0" applyNumberFormat="1" applyFont="1" applyFill="1" applyAlignment="1">
      <alignment horizontal="center" vertical="center"/>
    </xf>
    <xf numFmtId="189" fontId="31" fillId="0" borderId="0" xfId="0" applyNumberFormat="1" applyFont="1" applyAlignment="1">
      <alignment horizontal="center" vertical="center"/>
    </xf>
    <xf numFmtId="189" fontId="31" fillId="0" borderId="40" xfId="0" applyNumberFormat="1" applyFont="1" applyBorder="1" applyAlignment="1">
      <alignment horizontal="center" vertical="center"/>
    </xf>
    <xf numFmtId="190" fontId="31" fillId="12" borderId="59" xfId="0" applyNumberFormat="1" applyFont="1" applyFill="1" applyBorder="1" applyAlignment="1">
      <alignment horizontal="left" vertical="center"/>
    </xf>
    <xf numFmtId="0" fontId="31" fillId="12" borderId="59" xfId="0" applyFont="1" applyFill="1" applyBorder="1" applyAlignment="1">
      <alignment horizontal="center" vertical="center"/>
    </xf>
    <xf numFmtId="190" fontId="31" fillId="0" borderId="0" xfId="0" applyNumberFormat="1" applyFont="1" applyAlignment="1">
      <alignment horizontal="left" vertical="center"/>
    </xf>
    <xf numFmtId="190" fontId="38" fillId="0" borderId="0" xfId="0" applyNumberFormat="1" applyFont="1" applyAlignment="1">
      <alignment horizontal="center" vertical="center" wrapText="1"/>
    </xf>
    <xf numFmtId="0" fontId="23" fillId="0" borderId="16" xfId="0" applyFont="1" applyBorder="1" applyAlignment="1">
      <alignment horizontal="center" vertical="center"/>
    </xf>
    <xf numFmtId="0" fontId="23" fillId="0" borderId="17" xfId="0" applyFont="1" applyBorder="1" applyAlignment="1">
      <alignment horizontal="center" vertical="center"/>
    </xf>
    <xf numFmtId="190" fontId="45" fillId="0" borderId="59" xfId="0" applyNumberFormat="1" applyFont="1" applyBorder="1" applyAlignment="1">
      <alignment horizontal="left" vertical="center"/>
    </xf>
    <xf numFmtId="0" fontId="23" fillId="0" borderId="21" xfId="0" applyFont="1" applyBorder="1" applyAlignment="1">
      <alignment horizontal="center" vertical="center"/>
    </xf>
    <xf numFmtId="0" fontId="23" fillId="0" borderId="56" xfId="0" applyFont="1" applyBorder="1" applyAlignment="1">
      <alignment horizontal="center" vertical="center"/>
    </xf>
    <xf numFmtId="0" fontId="23" fillId="0" borderId="57" xfId="0" applyFont="1" applyBorder="1" applyAlignment="1">
      <alignment horizontal="center" vertical="center"/>
    </xf>
    <xf numFmtId="0" fontId="23" fillId="0" borderId="30" xfId="0" applyFont="1" applyBorder="1" applyAlignment="1">
      <alignment horizontal="center" vertical="center"/>
    </xf>
    <xf numFmtId="0" fontId="23" fillId="0" borderId="0" xfId="0" applyFont="1" applyAlignment="1">
      <alignment horizontal="center" vertical="center"/>
    </xf>
    <xf numFmtId="0" fontId="23" fillId="0" borderId="40" xfId="0" applyFont="1" applyBorder="1" applyAlignment="1">
      <alignment horizontal="center" vertical="center"/>
    </xf>
    <xf numFmtId="0" fontId="31" fillId="0" borderId="40" xfId="0" applyFont="1" applyBorder="1" applyAlignment="1">
      <alignment horizontal="center" vertical="center"/>
    </xf>
    <xf numFmtId="0" fontId="5" fillId="0" borderId="15" xfId="0" applyFont="1" applyBorder="1" applyAlignment="1">
      <alignment horizontal="center" vertical="center"/>
    </xf>
    <xf numFmtId="1" fontId="5" fillId="0" borderId="15" xfId="0" applyNumberFormat="1" applyFont="1" applyBorder="1" applyAlignment="1">
      <alignment horizontal="center" vertical="center"/>
    </xf>
    <xf numFmtId="193" fontId="5" fillId="0" borderId="15" xfId="0" applyNumberFormat="1" applyFont="1" applyBorder="1" applyAlignment="1">
      <alignment horizontal="center" vertical="center"/>
    </xf>
    <xf numFmtId="0" fontId="24" fillId="0" borderId="32" xfId="0" applyFont="1" applyBorder="1" applyAlignment="1">
      <alignment horizontal="left" vertical="center"/>
    </xf>
    <xf numFmtId="193" fontId="31" fillId="12" borderId="59" xfId="0" applyNumberFormat="1" applyFont="1" applyFill="1" applyBorder="1" applyAlignment="1">
      <alignment horizontal="left" vertical="center"/>
    </xf>
    <xf numFmtId="0" fontId="36" fillId="0" borderId="0" xfId="0" applyFont="1" applyAlignment="1">
      <alignment horizontal="left" vertical="center"/>
    </xf>
    <xf numFmtId="1" fontId="31" fillId="12" borderId="59" xfId="0" applyNumberFormat="1" applyFont="1" applyFill="1" applyBorder="1" applyAlignment="1">
      <alignment horizontal="left" vertical="center"/>
    </xf>
    <xf numFmtId="49" fontId="31" fillId="12" borderId="59" xfId="0" quotePrefix="1" applyNumberFormat="1" applyFont="1" applyFill="1" applyBorder="1" applyAlignment="1">
      <alignment horizontal="left" vertical="center"/>
    </xf>
    <xf numFmtId="49" fontId="31" fillId="12" borderId="59" xfId="0" applyNumberFormat="1" applyFont="1" applyFill="1" applyBorder="1" applyAlignment="1">
      <alignment horizontal="left" vertical="center"/>
    </xf>
    <xf numFmtId="0" fontId="23" fillId="12" borderId="32" xfId="0" applyFont="1" applyFill="1" applyBorder="1" applyAlignment="1">
      <alignment horizontal="center" vertical="center"/>
    </xf>
    <xf numFmtId="0" fontId="5" fillId="0" borderId="16" xfId="0" applyFont="1" applyBorder="1" applyAlignment="1">
      <alignment horizontal="center" vertical="center"/>
    </xf>
    <xf numFmtId="0" fontId="5" fillId="0" borderId="58" xfId="0" applyFont="1" applyBorder="1" applyAlignment="1">
      <alignment horizontal="center" vertical="center"/>
    </xf>
    <xf numFmtId="0" fontId="5" fillId="0" borderId="17" xfId="0" applyFont="1" applyBorder="1" applyAlignment="1">
      <alignment horizontal="center" vertical="center"/>
    </xf>
    <xf numFmtId="0" fontId="5" fillId="12" borderId="15" xfId="0" applyFont="1" applyFill="1" applyBorder="1" applyAlignment="1">
      <alignment horizontal="center" vertical="center"/>
    </xf>
    <xf numFmtId="0" fontId="5" fillId="0" borderId="58" xfId="0" applyFont="1" applyBorder="1" applyAlignment="1">
      <alignment horizontal="left" vertical="center"/>
    </xf>
    <xf numFmtId="0" fontId="5" fillId="0" borderId="17" xfId="0" applyFont="1" applyBorder="1" applyAlignment="1">
      <alignment horizontal="left" vertical="center"/>
    </xf>
    <xf numFmtId="0" fontId="47" fillId="0" borderId="15" xfId="0" applyFont="1" applyBorder="1" applyAlignment="1">
      <alignment horizontal="center" vertical="center"/>
    </xf>
    <xf numFmtId="0" fontId="33" fillId="0" borderId="15" xfId="0" applyFont="1" applyBorder="1" applyAlignment="1">
      <alignment horizontal="center" vertical="center"/>
    </xf>
    <xf numFmtId="0" fontId="47" fillId="0" borderId="58" xfId="0" applyFont="1" applyBorder="1" applyAlignment="1">
      <alignment horizontal="left" vertical="center"/>
    </xf>
    <xf numFmtId="0" fontId="33" fillId="0" borderId="58" xfId="0" applyFont="1" applyBorder="1" applyAlignment="1">
      <alignment horizontal="left" vertical="center"/>
    </xf>
    <xf numFmtId="0" fontId="33" fillId="0" borderId="17" xfId="0" applyFont="1" applyBorder="1" applyAlignment="1">
      <alignment horizontal="left" vertical="center"/>
    </xf>
    <xf numFmtId="0" fontId="5" fillId="0" borderId="15" xfId="0" applyFont="1" applyBorder="1" applyAlignment="1">
      <alignment horizontal="left" vertical="center"/>
    </xf>
    <xf numFmtId="1" fontId="46" fillId="0" borderId="15" xfId="0" applyNumberFormat="1" applyFont="1" applyBorder="1" applyAlignment="1">
      <alignment horizontal="center" vertical="center"/>
    </xf>
    <xf numFmtId="193" fontId="46" fillId="0" borderId="15" xfId="0" applyNumberFormat="1" applyFont="1" applyBorder="1" applyAlignment="1">
      <alignment horizontal="center" vertical="center"/>
    </xf>
    <xf numFmtId="0" fontId="46" fillId="0" borderId="15" xfId="0" applyFont="1" applyBorder="1" applyAlignment="1">
      <alignment horizontal="left" vertical="center"/>
    </xf>
    <xf numFmtId="0" fontId="46" fillId="0" borderId="0" xfId="0" applyFont="1" applyAlignment="1">
      <alignment horizontal="left" vertical="center"/>
    </xf>
    <xf numFmtId="14" fontId="23" fillId="0" borderId="29" xfId="0" applyNumberFormat="1" applyFont="1" applyBorder="1" applyAlignment="1">
      <alignment horizontal="center" vertical="center"/>
    </xf>
    <xf numFmtId="0" fontId="23" fillId="12" borderId="0" xfId="0" applyFont="1" applyFill="1" applyAlignment="1">
      <alignment horizontal="center" vertical="center"/>
    </xf>
    <xf numFmtId="0" fontId="24" fillId="0" borderId="0" xfId="0" applyFont="1" applyAlignment="1">
      <alignment horizontal="center" vertical="center"/>
    </xf>
    <xf numFmtId="14" fontId="23" fillId="0" borderId="0" xfId="0" applyNumberFormat="1" applyFont="1" applyAlignment="1">
      <alignment horizontal="center" vertical="center"/>
    </xf>
    <xf numFmtId="14" fontId="23" fillId="0" borderId="0" xfId="0" applyNumberFormat="1" applyFont="1" applyAlignment="1">
      <alignment horizontal="left" vertical="center"/>
    </xf>
    <xf numFmtId="189" fontId="31" fillId="12" borderId="21" xfId="0" applyNumberFormat="1" applyFont="1" applyFill="1" applyBorder="1" applyAlignment="1">
      <alignment horizontal="center" vertical="center"/>
    </xf>
    <xf numFmtId="189" fontId="31" fillId="12" borderId="56" xfId="0" applyNumberFormat="1" applyFont="1" applyFill="1" applyBorder="1" applyAlignment="1">
      <alignment horizontal="center" vertical="center"/>
    </xf>
    <xf numFmtId="0" fontId="36" fillId="0" borderId="0" xfId="0" applyFont="1" applyAlignment="1">
      <alignment horizontal="center" vertical="center"/>
    </xf>
    <xf numFmtId="0" fontId="23" fillId="0" borderId="31" xfId="0" applyFont="1" applyBorder="1" applyAlignment="1">
      <alignment horizontal="center" vertical="center"/>
    </xf>
    <xf numFmtId="0" fontId="23" fillId="0" borderId="32" xfId="0" applyFont="1" applyBorder="1" applyAlignment="1">
      <alignment horizontal="center" vertical="center"/>
    </xf>
    <xf numFmtId="0" fontId="23" fillId="0" borderId="33" xfId="0" applyFont="1" applyBorder="1" applyAlignment="1">
      <alignment horizontal="center" vertical="center"/>
    </xf>
    <xf numFmtId="14" fontId="23" fillId="12" borderId="0" xfId="0" applyNumberFormat="1" applyFont="1" applyFill="1" applyAlignment="1">
      <alignment horizontal="left" vertical="center"/>
    </xf>
    <xf numFmtId="14" fontId="23" fillId="12" borderId="0" xfId="0" applyNumberFormat="1" applyFont="1" applyFill="1" applyAlignment="1">
      <alignment horizontal="center" vertical="center"/>
    </xf>
    <xf numFmtId="0" fontId="23" fillId="12" borderId="58" xfId="0" applyFont="1" applyFill="1" applyBorder="1" applyAlignment="1">
      <alignment horizontal="center" vertical="center"/>
    </xf>
    <xf numFmtId="193" fontId="47" fillId="0" borderId="15" xfId="0" applyNumberFormat="1" applyFont="1" applyBorder="1" applyAlignment="1">
      <alignment horizontal="center" vertical="center"/>
    </xf>
    <xf numFmtId="193" fontId="33" fillId="0" borderId="15" xfId="0" applyNumberFormat="1" applyFont="1" applyBorder="1" applyAlignment="1">
      <alignment horizontal="center" vertical="center"/>
    </xf>
    <xf numFmtId="0" fontId="35" fillId="0" borderId="15" xfId="0" applyFont="1" applyBorder="1" applyAlignment="1">
      <alignment horizontal="center" vertical="center"/>
    </xf>
    <xf numFmtId="0" fontId="35" fillId="0" borderId="58" xfId="0" applyFont="1" applyBorder="1" applyAlignment="1">
      <alignment horizontal="left" vertical="center"/>
    </xf>
    <xf numFmtId="0" fontId="35" fillId="0" borderId="17" xfId="0" applyFont="1" applyBorder="1" applyAlignment="1">
      <alignment horizontal="left" vertical="center"/>
    </xf>
    <xf numFmtId="49" fontId="23" fillId="0" borderId="15" xfId="0" applyNumberFormat="1" applyFont="1" applyBorder="1" applyAlignment="1">
      <alignment horizontal="center" vertical="top" wrapText="1"/>
    </xf>
    <xf numFmtId="0" fontId="23" fillId="3" borderId="15" xfId="0" applyFont="1" applyFill="1" applyBorder="1" applyAlignment="1">
      <alignment horizontal="center" vertical="center"/>
    </xf>
    <xf numFmtId="0" fontId="23" fillId="0" borderId="15" xfId="0" applyFont="1" applyBorder="1" applyAlignment="1">
      <alignment horizontal="center" vertical="top" wrapText="1"/>
    </xf>
    <xf numFmtId="0" fontId="55" fillId="4" borderId="13" xfId="2" applyFont="1" applyFill="1" applyBorder="1" applyAlignment="1">
      <alignment horizontal="center" vertical="center" wrapText="1"/>
    </xf>
    <xf numFmtId="0" fontId="55" fillId="4" borderId="109" xfId="2" applyFont="1" applyFill="1" applyBorder="1" applyAlignment="1">
      <alignment horizontal="center" vertical="center" wrapText="1"/>
    </xf>
    <xf numFmtId="0" fontId="55" fillId="4" borderId="7" xfId="2" applyFont="1" applyFill="1" applyBorder="1" applyAlignment="1">
      <alignment horizontal="center" vertical="center" wrapText="1"/>
    </xf>
    <xf numFmtId="0" fontId="55" fillId="0" borderId="0" xfId="2" applyFont="1" applyAlignment="1">
      <alignment horizontal="center" vertical="center"/>
    </xf>
    <xf numFmtId="0" fontId="54" fillId="0" borderId="29" xfId="2" applyFont="1" applyBorder="1" applyAlignment="1">
      <alignment horizontal="center" vertical="center"/>
    </xf>
    <xf numFmtId="189" fontId="55" fillId="0" borderId="29" xfId="2" applyNumberFormat="1" applyFont="1" applyBorder="1" applyAlignment="1" applyProtection="1">
      <alignment horizontal="center" vertical="center"/>
      <protection locked="0"/>
    </xf>
    <xf numFmtId="2" fontId="55" fillId="0" borderId="0" xfId="2" applyNumberFormat="1" applyFont="1" applyAlignment="1">
      <alignment horizontal="center" vertical="center"/>
    </xf>
    <xf numFmtId="0" fontId="55" fillId="0" borderId="0" xfId="2" applyFont="1" applyAlignment="1">
      <alignment horizontal="right" vertical="center"/>
    </xf>
    <xf numFmtId="0" fontId="54" fillId="0" borderId="0" xfId="2" applyFont="1" applyAlignment="1">
      <alignment horizontal="center" vertical="center"/>
    </xf>
    <xf numFmtId="0" fontId="55" fillId="0" borderId="0" xfId="0" applyFont="1" applyAlignment="1">
      <alignment horizontal="right" vertical="center"/>
    </xf>
    <xf numFmtId="2" fontId="54" fillId="0" borderId="0" xfId="0" applyNumberFormat="1" applyFont="1" applyAlignment="1">
      <alignment horizontal="left" vertical="center"/>
    </xf>
    <xf numFmtId="2" fontId="59" fillId="0" borderId="93" xfId="2" applyNumberFormat="1" applyFont="1" applyBorder="1" applyAlignment="1">
      <alignment horizontal="center" vertical="center"/>
    </xf>
    <xf numFmtId="2" fontId="59" fillId="0" borderId="94" xfId="2" applyNumberFormat="1" applyFont="1" applyBorder="1" applyAlignment="1">
      <alignment horizontal="center" vertical="center"/>
    </xf>
    <xf numFmtId="2" fontId="55" fillId="0" borderId="64" xfId="2" quotePrefix="1" applyNumberFormat="1" applyFont="1" applyBorder="1" applyAlignment="1">
      <alignment horizontal="center" vertical="center"/>
    </xf>
    <xf numFmtId="2" fontId="55" fillId="0" borderId="65" xfId="2" quotePrefix="1" applyNumberFormat="1" applyFont="1" applyBorder="1" applyAlignment="1">
      <alignment horizontal="center" vertical="center"/>
    </xf>
    <xf numFmtId="2" fontId="55" fillId="0" borderId="3" xfId="2" quotePrefix="1" applyNumberFormat="1" applyFont="1" applyBorder="1" applyAlignment="1">
      <alignment horizontal="center" vertical="center"/>
    </xf>
    <xf numFmtId="2" fontId="55" fillId="0" borderId="25" xfId="2" quotePrefix="1" applyNumberFormat="1" applyFont="1" applyBorder="1" applyAlignment="1">
      <alignment horizontal="center" vertical="center"/>
    </xf>
    <xf numFmtId="2" fontId="55" fillId="0" borderId="69" xfId="2" quotePrefix="1" applyNumberFormat="1" applyFont="1" applyBorder="1" applyAlignment="1">
      <alignment horizontal="center" vertical="center"/>
    </xf>
    <xf numFmtId="2" fontId="55" fillId="0" borderId="6" xfId="2" quotePrefix="1" applyNumberFormat="1" applyFont="1" applyBorder="1" applyAlignment="1">
      <alignment horizontal="center" vertical="center"/>
    </xf>
    <xf numFmtId="2" fontId="56" fillId="0" borderId="38" xfId="2" applyNumberFormat="1" applyFont="1" applyBorder="1" applyAlignment="1">
      <alignment horizontal="center" vertical="center"/>
    </xf>
    <xf numFmtId="2" fontId="56" fillId="0" borderId="62" xfId="2" applyNumberFormat="1" applyFont="1" applyBorder="1" applyAlignment="1">
      <alignment horizontal="center" vertical="center"/>
    </xf>
    <xf numFmtId="2" fontId="56" fillId="0" borderId="63" xfId="2" applyNumberFormat="1" applyFont="1" applyBorder="1" applyAlignment="1">
      <alignment horizontal="center" vertical="center"/>
    </xf>
    <xf numFmtId="0" fontId="55" fillId="0" borderId="69" xfId="2" applyFont="1" applyBorder="1" applyAlignment="1">
      <alignment horizontal="center" vertical="center"/>
    </xf>
    <xf numFmtId="14" fontId="55" fillId="0" borderId="64" xfId="2" applyNumberFormat="1" applyFont="1" applyBorder="1" applyAlignment="1">
      <alignment horizontal="center" vertical="center"/>
    </xf>
    <xf numFmtId="14" fontId="55" fillId="0" borderId="65" xfId="2" applyNumberFormat="1" applyFont="1" applyBorder="1" applyAlignment="1">
      <alignment horizontal="center" vertical="center"/>
    </xf>
    <xf numFmtId="14" fontId="55" fillId="0" borderId="3" xfId="2" applyNumberFormat="1" applyFont="1" applyBorder="1" applyAlignment="1">
      <alignment horizontal="center" vertical="center"/>
    </xf>
    <xf numFmtId="2" fontId="55" fillId="0" borderId="38" xfId="2" applyNumberFormat="1" applyFont="1" applyBorder="1" applyAlignment="1">
      <alignment horizontal="center" vertical="center"/>
    </xf>
    <xf numFmtId="2" fontId="55" fillId="0" borderId="62" xfId="2" applyNumberFormat="1" applyFont="1" applyBorder="1" applyAlignment="1">
      <alignment horizontal="center" vertical="center"/>
    </xf>
    <xf numFmtId="0" fontId="55" fillId="0" borderId="64" xfId="2" applyFont="1" applyBorder="1" applyAlignment="1">
      <alignment horizontal="center" vertical="center"/>
    </xf>
    <xf numFmtId="0" fontId="55" fillId="0" borderId="65" xfId="2" applyFont="1" applyBorder="1" applyAlignment="1">
      <alignment horizontal="center" vertical="center"/>
    </xf>
    <xf numFmtId="0" fontId="55" fillId="0" borderId="3" xfId="2" applyFont="1" applyBorder="1" applyAlignment="1">
      <alignment horizontal="center" vertical="center"/>
    </xf>
    <xf numFmtId="0" fontId="58" fillId="0" borderId="64" xfId="2" applyFont="1" applyBorder="1" applyAlignment="1">
      <alignment horizontal="center" vertical="center" textRotation="90"/>
    </xf>
    <xf numFmtId="0" fontId="58" fillId="0" borderId="65" xfId="2" applyFont="1" applyBorder="1" applyAlignment="1">
      <alignment horizontal="center" vertical="center" textRotation="90"/>
    </xf>
    <xf numFmtId="0" fontId="58" fillId="0" borderId="3" xfId="2" applyFont="1" applyBorder="1" applyAlignment="1">
      <alignment horizontal="center" vertical="center" textRotation="90"/>
    </xf>
    <xf numFmtId="0" fontId="58" fillId="0" borderId="70" xfId="2" applyFont="1" applyBorder="1" applyAlignment="1">
      <alignment horizontal="center" vertical="center" textRotation="90"/>
    </xf>
    <xf numFmtId="0" fontId="58" fillId="0" borderId="0" xfId="2" applyFont="1" applyAlignment="1">
      <alignment horizontal="center" vertical="center" textRotation="90"/>
    </xf>
    <xf numFmtId="0" fontId="58" fillId="0" borderId="1" xfId="2" applyFont="1" applyBorder="1" applyAlignment="1">
      <alignment horizontal="center" vertical="center" textRotation="90"/>
    </xf>
    <xf numFmtId="0" fontId="58" fillId="0" borderId="25" xfId="2" applyFont="1" applyBorder="1" applyAlignment="1">
      <alignment horizontal="center" vertical="center" textRotation="90"/>
    </xf>
    <xf numFmtId="0" fontId="58" fillId="0" borderId="69" xfId="2" applyFont="1" applyBorder="1" applyAlignment="1">
      <alignment horizontal="center" vertical="center" textRotation="90"/>
    </xf>
    <xf numFmtId="0" fontId="58" fillId="0" borderId="6" xfId="2" applyFont="1" applyBorder="1" applyAlignment="1">
      <alignment horizontal="center" vertical="center" textRotation="90"/>
    </xf>
    <xf numFmtId="0" fontId="55" fillId="0" borderId="25" xfId="2" applyFont="1" applyBorder="1" applyAlignment="1">
      <alignment horizontal="center" vertical="center"/>
    </xf>
    <xf numFmtId="0" fontId="55" fillId="0" borderId="6" xfId="2" applyFont="1" applyBorder="1" applyAlignment="1">
      <alignment horizontal="center" vertical="center"/>
    </xf>
    <xf numFmtId="0" fontId="55" fillId="0" borderId="38" xfId="2" applyFont="1" applyBorder="1" applyAlignment="1">
      <alignment horizontal="center" vertical="center"/>
    </xf>
    <xf numFmtId="0" fontId="55" fillId="0" borderId="62" xfId="2" applyFont="1" applyBorder="1" applyAlignment="1">
      <alignment horizontal="center" vertical="center"/>
    </xf>
    <xf numFmtId="0" fontId="55" fillId="0" borderId="63" xfId="2" applyFont="1" applyBorder="1" applyAlignment="1">
      <alignment horizontal="center" vertical="center"/>
    </xf>
    <xf numFmtId="189" fontId="55" fillId="12" borderId="29" xfId="2" applyNumberFormat="1" applyFont="1" applyFill="1" applyBorder="1" applyAlignment="1" applyProtection="1">
      <alignment horizontal="center" vertical="center"/>
      <protection locked="0"/>
    </xf>
    <xf numFmtId="0" fontId="54" fillId="0" borderId="59" xfId="2" applyFont="1" applyBorder="1" applyAlignment="1">
      <alignment horizontal="center" vertical="center"/>
    </xf>
    <xf numFmtId="2" fontId="55" fillId="12" borderId="29" xfId="2" applyNumberFormat="1" applyFont="1" applyFill="1" applyBorder="1" applyAlignment="1" applyProtection="1">
      <alignment horizontal="center" vertical="center"/>
      <protection locked="0"/>
    </xf>
    <xf numFmtId="187" fontId="59" fillId="0" borderId="94" xfId="2" applyNumberFormat="1" applyFont="1" applyBorder="1" applyAlignment="1">
      <alignment horizontal="center" vertical="center"/>
    </xf>
    <xf numFmtId="0" fontId="51" fillId="0" borderId="94" xfId="2" applyFont="1" applyBorder="1" applyAlignment="1">
      <alignment horizontal="center" vertical="center"/>
    </xf>
    <xf numFmtId="187" fontId="59" fillId="0" borderId="93" xfId="2" applyNumberFormat="1" applyFont="1" applyBorder="1" applyAlignment="1">
      <alignment horizontal="center" vertical="center"/>
    </xf>
    <xf numFmtId="0" fontId="56" fillId="0" borderId="38" xfId="2" applyFont="1" applyBorder="1" applyAlignment="1">
      <alignment horizontal="center" vertical="center"/>
    </xf>
    <xf numFmtId="0" fontId="56" fillId="0" borderId="62" xfId="2" applyFont="1" applyBorder="1" applyAlignment="1">
      <alignment horizontal="center" vertical="center"/>
    </xf>
    <xf numFmtId="0" fontId="56" fillId="0" borderId="63" xfId="2" applyFont="1" applyBorder="1" applyAlignment="1">
      <alignment horizontal="center" vertical="center"/>
    </xf>
    <xf numFmtId="0" fontId="51" fillId="0" borderId="93" xfId="2" applyFont="1" applyBorder="1" applyAlignment="1">
      <alignment horizontal="center" vertical="center"/>
    </xf>
    <xf numFmtId="0" fontId="16" fillId="4" borderId="64" xfId="2" applyFont="1" applyFill="1" applyBorder="1" applyAlignment="1">
      <alignment horizontal="center" vertical="center"/>
    </xf>
    <xf numFmtId="0" fontId="16" fillId="4" borderId="65" xfId="2" applyFont="1" applyFill="1" applyBorder="1" applyAlignment="1">
      <alignment horizontal="center" vertical="center"/>
    </xf>
    <xf numFmtId="0" fontId="16" fillId="4" borderId="3" xfId="2" applyFont="1" applyFill="1" applyBorder="1" applyAlignment="1">
      <alignment horizontal="center" vertical="center"/>
    </xf>
    <xf numFmtId="0" fontId="16" fillId="4" borderId="70" xfId="2" applyFont="1" applyFill="1" applyBorder="1" applyAlignment="1">
      <alignment horizontal="center" vertical="center"/>
    </xf>
    <xf numFmtId="0" fontId="16" fillId="4" borderId="0" xfId="2" applyFont="1" applyFill="1" applyAlignment="1">
      <alignment horizontal="center" vertical="center"/>
    </xf>
    <xf numFmtId="0" fontId="16" fillId="4" borderId="1" xfId="2" applyFont="1" applyFill="1" applyBorder="1" applyAlignment="1">
      <alignment horizontal="center" vertical="center"/>
    </xf>
    <xf numFmtId="0" fontId="16" fillId="4" borderId="25" xfId="2" applyFont="1" applyFill="1" applyBorder="1" applyAlignment="1">
      <alignment horizontal="center" vertical="center"/>
    </xf>
    <xf numFmtId="0" fontId="16" fillId="4" borderId="69" xfId="2" applyFont="1" applyFill="1" applyBorder="1" applyAlignment="1">
      <alignment horizontal="center" vertical="center"/>
    </xf>
    <xf numFmtId="0" fontId="16" fillId="4" borderId="6" xfId="2" applyFont="1" applyFill="1" applyBorder="1" applyAlignment="1">
      <alignment horizontal="center" vertical="center"/>
    </xf>
    <xf numFmtId="14" fontId="55" fillId="0" borderId="70" xfId="2" applyNumberFormat="1" applyFont="1" applyBorder="1" applyAlignment="1">
      <alignment horizontal="center" vertical="center"/>
    </xf>
    <xf numFmtId="14" fontId="55" fillId="0" borderId="0" xfId="2" applyNumberFormat="1" applyFont="1" applyAlignment="1">
      <alignment horizontal="center" vertical="center"/>
    </xf>
    <xf numFmtId="14" fontId="55" fillId="0" borderId="1" xfId="2" applyNumberFormat="1" applyFont="1" applyBorder="1" applyAlignment="1">
      <alignment horizontal="center" vertical="center"/>
    </xf>
    <xf numFmtId="0" fontId="55" fillId="0" borderId="70" xfId="2" applyFont="1" applyBorder="1" applyAlignment="1">
      <alignment horizontal="center" vertical="center"/>
    </xf>
    <xf numFmtId="0" fontId="55" fillId="0" borderId="1" xfId="2" applyFont="1" applyBorder="1" applyAlignment="1">
      <alignment horizontal="center" vertical="center"/>
    </xf>
    <xf numFmtId="0" fontId="17" fillId="0" borderId="64" xfId="2" applyFont="1" applyBorder="1" applyAlignment="1">
      <alignment horizontal="center" vertical="center"/>
    </xf>
    <xf numFmtId="0" fontId="17" fillId="0" borderId="65" xfId="2" applyFont="1" applyBorder="1" applyAlignment="1">
      <alignment horizontal="center" vertical="center"/>
    </xf>
    <xf numFmtId="0" fontId="17" fillId="0" borderId="3" xfId="2" applyFont="1" applyBorder="1" applyAlignment="1">
      <alignment horizontal="center" vertical="center"/>
    </xf>
    <xf numFmtId="0" fontId="17" fillId="0" borderId="70" xfId="2" applyFont="1" applyBorder="1" applyAlignment="1">
      <alignment horizontal="center" vertical="center"/>
    </xf>
    <xf numFmtId="0" fontId="17" fillId="0" borderId="0" xfId="2" applyFont="1" applyAlignment="1">
      <alignment horizontal="center" vertical="center"/>
    </xf>
    <xf numFmtId="0" fontId="17" fillId="0" borderId="1" xfId="2" applyFont="1" applyBorder="1" applyAlignment="1">
      <alignment horizontal="center" vertical="center"/>
    </xf>
    <xf numFmtId="0" fontId="17" fillId="0" borderId="98" xfId="2" applyFont="1" applyBorder="1" applyAlignment="1">
      <alignment horizontal="center" vertical="center"/>
    </xf>
    <xf numFmtId="0" fontId="17" fillId="0" borderId="75" xfId="2" applyFont="1" applyBorder="1" applyAlignment="1">
      <alignment horizontal="center" vertical="center"/>
    </xf>
    <xf numFmtId="0" fontId="17" fillId="0" borderId="99" xfId="2" applyFont="1" applyBorder="1" applyAlignment="1">
      <alignment horizontal="center" vertical="center"/>
    </xf>
    <xf numFmtId="0" fontId="17" fillId="0" borderId="25" xfId="2" applyFont="1" applyBorder="1" applyAlignment="1">
      <alignment horizontal="center" vertical="center"/>
    </xf>
    <xf numFmtId="0" fontId="17" fillId="0" borderId="69" xfId="2" applyFont="1" applyBorder="1" applyAlignment="1">
      <alignment horizontal="center" vertical="center"/>
    </xf>
    <xf numFmtId="0" fontId="17" fillId="0" borderId="6" xfId="2" applyFont="1" applyBorder="1" applyAlignment="1">
      <alignment horizontal="center" vertical="center"/>
    </xf>
    <xf numFmtId="0" fontId="51" fillId="0" borderId="95" xfId="2" applyFont="1" applyBorder="1" applyAlignment="1">
      <alignment horizontal="center" vertical="center"/>
    </xf>
    <xf numFmtId="2" fontId="59" fillId="0" borderId="95" xfId="2" applyNumberFormat="1" applyFont="1" applyBorder="1" applyAlignment="1">
      <alignment horizontal="center" vertical="center"/>
    </xf>
    <xf numFmtId="2" fontId="55" fillId="0" borderId="29" xfId="2" applyNumberFormat="1" applyFont="1" applyBorder="1" applyAlignment="1">
      <alignment horizontal="center" vertical="center"/>
    </xf>
    <xf numFmtId="0" fontId="54" fillId="0" borderId="0" xfId="2" applyFont="1" applyAlignment="1">
      <alignment horizontal="right" vertical="center"/>
    </xf>
    <xf numFmtId="0" fontId="51" fillId="0" borderId="60" xfId="2" applyFont="1" applyBorder="1" applyAlignment="1">
      <alignment horizontal="center" vertical="center"/>
    </xf>
    <xf numFmtId="0" fontId="51" fillId="0" borderId="59" xfId="2" applyFont="1" applyBorder="1" applyAlignment="1">
      <alignment horizontal="center" vertical="center"/>
    </xf>
    <xf numFmtId="0" fontId="51" fillId="0" borderId="61" xfId="2" applyFont="1" applyBorder="1" applyAlignment="1">
      <alignment horizontal="center" vertical="center"/>
    </xf>
    <xf numFmtId="2" fontId="55" fillId="0" borderId="63" xfId="2" applyNumberFormat="1" applyFont="1" applyBorder="1" applyAlignment="1">
      <alignment horizontal="center" vertical="center"/>
    </xf>
    <xf numFmtId="2" fontId="55" fillId="0" borderId="70" xfId="2" quotePrefix="1" applyNumberFormat="1" applyFont="1" applyBorder="1" applyAlignment="1">
      <alignment horizontal="center" vertical="center"/>
    </xf>
    <xf numFmtId="2" fontId="55" fillId="0" borderId="0" xfId="2" quotePrefix="1" applyNumberFormat="1" applyFont="1" applyAlignment="1">
      <alignment horizontal="center" vertical="center"/>
    </xf>
    <xf numFmtId="2" fontId="55" fillId="0" borderId="1" xfId="2" quotePrefix="1" applyNumberFormat="1" applyFont="1" applyBorder="1" applyAlignment="1">
      <alignment horizontal="center" vertical="center"/>
    </xf>
    <xf numFmtId="2" fontId="56" fillId="0" borderId="70" xfId="2" applyNumberFormat="1" applyFont="1" applyBorder="1" applyAlignment="1">
      <alignment horizontal="center" vertical="center"/>
    </xf>
    <xf numFmtId="2" fontId="56" fillId="0" borderId="0" xfId="2" applyNumberFormat="1" applyFont="1" applyAlignment="1">
      <alignment horizontal="center" vertical="center"/>
    </xf>
    <xf numFmtId="2" fontId="56" fillId="0" borderId="1" xfId="2" applyNumberFormat="1" applyFont="1" applyBorder="1" applyAlignment="1">
      <alignment horizontal="center" vertical="center"/>
    </xf>
    <xf numFmtId="0" fontId="54" fillId="0" borderId="38" xfId="2" applyFont="1" applyBorder="1" applyAlignment="1">
      <alignment horizontal="center" vertical="center"/>
    </xf>
    <xf numFmtId="0" fontId="54" fillId="0" borderId="63" xfId="2" applyFont="1" applyBorder="1" applyAlignment="1">
      <alignment horizontal="center" vertical="center"/>
    </xf>
    <xf numFmtId="2" fontId="51" fillId="0" borderId="60" xfId="2" applyNumberFormat="1" applyFont="1" applyBorder="1" applyAlignment="1">
      <alignment horizontal="center" vertical="center"/>
    </xf>
    <xf numFmtId="2" fontId="51" fillId="0" borderId="61" xfId="2" applyNumberFormat="1" applyFont="1" applyBorder="1" applyAlignment="1">
      <alignment horizontal="center" vertical="center"/>
    </xf>
    <xf numFmtId="189" fontId="54" fillId="0" borderId="60" xfId="2" applyNumberFormat="1" applyFont="1" applyBorder="1" applyAlignment="1">
      <alignment horizontal="center" vertical="center"/>
    </xf>
    <xf numFmtId="189" fontId="54" fillId="0" borderId="59" xfId="2" applyNumberFormat="1" applyFont="1" applyBorder="1" applyAlignment="1">
      <alignment horizontal="center" vertical="center"/>
    </xf>
    <xf numFmtId="189" fontId="54" fillId="0" borderId="61" xfId="2" applyNumberFormat="1" applyFont="1" applyBorder="1" applyAlignment="1">
      <alignment horizontal="center" vertical="center"/>
    </xf>
    <xf numFmtId="2" fontId="62" fillId="0" borderId="38" xfId="2" applyNumberFormat="1" applyFont="1" applyBorder="1" applyAlignment="1">
      <alignment horizontal="center" vertical="top"/>
    </xf>
    <xf numFmtId="2" fontId="62" fillId="0" borderId="62" xfId="2" applyNumberFormat="1" applyFont="1" applyBorder="1" applyAlignment="1">
      <alignment horizontal="center" vertical="top"/>
    </xf>
    <xf numFmtId="2" fontId="62" fillId="0" borderId="63" xfId="2" applyNumberFormat="1" applyFont="1" applyBorder="1" applyAlignment="1">
      <alignment horizontal="center" vertical="top"/>
    </xf>
    <xf numFmtId="187" fontId="51" fillId="0" borderId="38" xfId="2" applyNumberFormat="1" applyFont="1" applyBorder="1" applyAlignment="1">
      <alignment horizontal="center" vertical="center"/>
    </xf>
    <xf numFmtId="187" fontId="51" fillId="0" borderId="62" xfId="2" applyNumberFormat="1" applyFont="1" applyBorder="1" applyAlignment="1">
      <alignment horizontal="center" vertical="center"/>
    </xf>
    <xf numFmtId="187" fontId="51" fillId="0" borderId="63" xfId="2" applyNumberFormat="1" applyFont="1" applyBorder="1" applyAlignment="1">
      <alignment horizontal="center" vertical="center"/>
    </xf>
    <xf numFmtId="2" fontId="51" fillId="0" borderId="66" xfId="2" applyNumberFormat="1" applyFont="1" applyBorder="1" applyAlignment="1">
      <alignment horizontal="center" vertical="center"/>
    </xf>
    <xf numFmtId="2" fontId="51" fillId="0" borderId="68" xfId="2" applyNumberFormat="1" applyFont="1" applyBorder="1" applyAlignment="1">
      <alignment horizontal="center" vertical="center"/>
    </xf>
    <xf numFmtId="189" fontId="54" fillId="0" borderId="66" xfId="2" quotePrefix="1" applyNumberFormat="1" applyFont="1" applyBorder="1" applyAlignment="1">
      <alignment horizontal="center" vertical="center"/>
    </xf>
    <xf numFmtId="189" fontId="54" fillId="0" borderId="67" xfId="2" quotePrefix="1" applyNumberFormat="1" applyFont="1" applyBorder="1" applyAlignment="1">
      <alignment horizontal="center" vertical="center"/>
    </xf>
    <xf numFmtId="189" fontId="54" fillId="0" borderId="68" xfId="2" quotePrefix="1" applyNumberFormat="1" applyFont="1" applyBorder="1" applyAlignment="1">
      <alignment horizontal="center" vertical="center"/>
    </xf>
    <xf numFmtId="2" fontId="51" fillId="0" borderId="38" xfId="2" applyNumberFormat="1" applyFont="1" applyBorder="1" applyAlignment="1">
      <alignment horizontal="center" vertical="center"/>
    </xf>
    <xf numFmtId="2" fontId="51" fillId="0" borderId="62" xfId="2" applyNumberFormat="1" applyFont="1" applyBorder="1" applyAlignment="1">
      <alignment horizontal="center" vertical="center"/>
    </xf>
    <xf numFmtId="2" fontId="51" fillId="0" borderId="63" xfId="2" applyNumberFormat="1" applyFont="1" applyBorder="1" applyAlignment="1">
      <alignment horizontal="center" vertical="center"/>
    </xf>
    <xf numFmtId="0" fontId="51" fillId="0" borderId="38" xfId="2" applyFont="1" applyBorder="1" applyAlignment="1">
      <alignment horizontal="center" vertical="center"/>
    </xf>
    <xf numFmtId="0" fontId="51" fillId="0" borderId="62" xfId="2" applyFont="1" applyBorder="1" applyAlignment="1">
      <alignment horizontal="center" vertical="center"/>
    </xf>
    <xf numFmtId="0" fontId="51" fillId="0" borderId="63" xfId="2" applyFont="1" applyBorder="1" applyAlignment="1">
      <alignment horizontal="center" vertical="center"/>
    </xf>
    <xf numFmtId="2" fontId="59" fillId="0" borderId="107" xfId="2" applyNumberFormat="1" applyFont="1" applyBorder="1" applyAlignment="1">
      <alignment horizontal="center" vertical="center"/>
    </xf>
    <xf numFmtId="187" fontId="51" fillId="0" borderId="64" xfId="2" applyNumberFormat="1" applyFont="1" applyBorder="1" applyAlignment="1">
      <alignment horizontal="center" vertical="center"/>
    </xf>
    <xf numFmtId="187" fontId="51" fillId="0" borderId="65" xfId="2" applyNumberFormat="1" applyFont="1" applyBorder="1" applyAlignment="1">
      <alignment horizontal="center" vertical="center"/>
    </xf>
    <xf numFmtId="0" fontId="49" fillId="0" borderId="0" xfId="2" applyFont="1" applyAlignment="1">
      <alignment horizontal="center" vertical="center"/>
    </xf>
    <xf numFmtId="0" fontId="49" fillId="0" borderId="69" xfId="2" applyFont="1" applyBorder="1" applyAlignment="1">
      <alignment horizontal="center" vertical="center"/>
    </xf>
    <xf numFmtId="0" fontId="49" fillId="0" borderId="0" xfId="2" applyFont="1" applyAlignment="1">
      <alignment horizontal="center" vertical="center" wrapText="1"/>
    </xf>
    <xf numFmtId="0" fontId="49" fillId="0" borderId="69" xfId="2" applyFont="1" applyBorder="1" applyAlignment="1">
      <alignment horizontal="center" vertical="center" wrapText="1"/>
    </xf>
    <xf numFmtId="0" fontId="49" fillId="0" borderId="1" xfId="2" applyFont="1" applyBorder="1" applyAlignment="1">
      <alignment horizontal="center" vertical="center" wrapText="1"/>
    </xf>
    <xf numFmtId="0" fontId="49" fillId="0" borderId="6" xfId="2" applyFont="1" applyBorder="1" applyAlignment="1">
      <alignment horizontal="center" vertical="center" wrapText="1"/>
    </xf>
    <xf numFmtId="0" fontId="48" fillId="0" borderId="64" xfId="2" applyFont="1" applyBorder="1" applyAlignment="1">
      <alignment horizontal="center" vertical="center"/>
    </xf>
    <xf numFmtId="0" fontId="48" fillId="0" borderId="65" xfId="2" applyFont="1" applyBorder="1" applyAlignment="1">
      <alignment horizontal="center" vertical="center"/>
    </xf>
    <xf numFmtId="0" fontId="48" fillId="0" borderId="3" xfId="2" applyFont="1" applyBorder="1" applyAlignment="1">
      <alignment horizontal="center" vertical="center"/>
    </xf>
    <xf numFmtId="2" fontId="51" fillId="0" borderId="13" xfId="2" applyNumberFormat="1" applyFont="1" applyBorder="1" applyAlignment="1">
      <alignment horizontal="center" vertical="center"/>
    </xf>
    <xf numFmtId="2" fontId="51" fillId="0" borderId="7" xfId="2" applyNumberFormat="1" applyFont="1" applyBorder="1" applyAlignment="1">
      <alignment horizontal="center" vertical="center"/>
    </xf>
    <xf numFmtId="2" fontId="51" fillId="0" borderId="59" xfId="2" applyNumberFormat="1" applyFont="1" applyBorder="1" applyAlignment="1">
      <alignment horizontal="center" vertical="center"/>
    </xf>
    <xf numFmtId="2" fontId="51" fillId="0" borderId="65" xfId="2" applyNumberFormat="1" applyFont="1" applyBorder="1" applyAlignment="1">
      <alignment horizontal="center" vertical="center"/>
    </xf>
    <xf numFmtId="2" fontId="51" fillId="0" borderId="3" xfId="2" applyNumberFormat="1" applyFont="1" applyBorder="1" applyAlignment="1">
      <alignment horizontal="center" vertical="center"/>
    </xf>
    <xf numFmtId="2" fontId="51" fillId="0" borderId="0" xfId="2" applyNumberFormat="1" applyFont="1" applyAlignment="1">
      <alignment horizontal="center" vertical="center"/>
    </xf>
    <xf numFmtId="2" fontId="51" fillId="0" borderId="1" xfId="2" applyNumberFormat="1" applyFont="1" applyBorder="1" applyAlignment="1">
      <alignment horizontal="center" vertical="center"/>
    </xf>
    <xf numFmtId="1" fontId="51" fillId="0" borderId="90" xfId="2" applyNumberFormat="1" applyFont="1" applyBorder="1" applyAlignment="1">
      <alignment horizontal="center" vertical="center"/>
    </xf>
    <xf numFmtId="2" fontId="51" fillId="0" borderId="90" xfId="2" applyNumberFormat="1" applyFont="1" applyBorder="1" applyAlignment="1">
      <alignment horizontal="center" vertical="center"/>
    </xf>
    <xf numFmtId="2" fontId="51" fillId="0" borderId="34" xfId="2" applyNumberFormat="1" applyFont="1" applyBorder="1" applyAlignment="1">
      <alignment horizontal="center" vertical="center"/>
    </xf>
    <xf numFmtId="187" fontId="59" fillId="0" borderId="38" xfId="2" applyNumberFormat="1" applyFont="1" applyBorder="1" applyAlignment="1">
      <alignment horizontal="center" vertical="center"/>
    </xf>
    <xf numFmtId="187" fontId="59" fillId="0" borderId="62" xfId="2" applyNumberFormat="1" applyFont="1" applyBorder="1" applyAlignment="1">
      <alignment horizontal="center" vertical="center"/>
    </xf>
    <xf numFmtId="187" fontId="59" fillId="0" borderId="63" xfId="2" applyNumberFormat="1" applyFont="1" applyBorder="1" applyAlignment="1">
      <alignment horizontal="center" vertical="center"/>
    </xf>
    <xf numFmtId="1" fontId="51" fillId="0" borderId="91" xfId="2" applyNumberFormat="1" applyFont="1" applyBorder="1" applyAlignment="1">
      <alignment horizontal="center" vertical="center"/>
    </xf>
    <xf numFmtId="0" fontId="51" fillId="0" borderId="25" xfId="2" applyFont="1" applyBorder="1" applyAlignment="1">
      <alignment horizontal="center" vertical="center"/>
    </xf>
    <xf numFmtId="0" fontId="51" fillId="0" borderId="6" xfId="2" applyFont="1" applyBorder="1" applyAlignment="1">
      <alignment horizontal="center" vertical="center"/>
    </xf>
    <xf numFmtId="2" fontId="59" fillId="0" borderId="25" xfId="2" applyNumberFormat="1" applyFont="1" applyBorder="1" applyAlignment="1">
      <alignment horizontal="center" vertical="center"/>
    </xf>
    <xf numFmtId="2" fontId="59" fillId="0" borderId="69" xfId="2" applyNumberFormat="1" applyFont="1" applyBorder="1" applyAlignment="1">
      <alignment horizontal="center" vertical="center"/>
    </xf>
    <xf numFmtId="2" fontId="59" fillId="0" borderId="6" xfId="2" applyNumberFormat="1" applyFont="1" applyBorder="1" applyAlignment="1">
      <alignment horizontal="center" vertical="center"/>
    </xf>
    <xf numFmtId="2" fontId="51" fillId="0" borderId="72" xfId="2" applyNumberFormat="1" applyFont="1" applyBorder="1" applyAlignment="1">
      <alignment horizontal="center" vertical="center"/>
    </xf>
    <xf numFmtId="2" fontId="51" fillId="0" borderId="73" xfId="2" applyNumberFormat="1" applyFont="1" applyBorder="1" applyAlignment="1">
      <alignment horizontal="center" vertical="center"/>
    </xf>
    <xf numFmtId="189" fontId="54" fillId="0" borderId="71" xfId="2" applyNumberFormat="1" applyFont="1" applyBorder="1" applyAlignment="1">
      <alignment horizontal="center" vertical="center"/>
    </xf>
    <xf numFmtId="189" fontId="54" fillId="0" borderId="72" xfId="2" applyNumberFormat="1" applyFont="1" applyBorder="1" applyAlignment="1">
      <alignment horizontal="center" vertical="center"/>
    </xf>
    <xf numFmtId="189" fontId="54" fillId="0" borderId="73" xfId="2" applyNumberFormat="1" applyFont="1" applyBorder="1" applyAlignment="1">
      <alignment horizontal="center" vertical="center"/>
    </xf>
    <xf numFmtId="2" fontId="51" fillId="0" borderId="96" xfId="2" applyNumberFormat="1" applyFont="1" applyBorder="1" applyAlignment="1">
      <alignment horizontal="center" vertical="center"/>
    </xf>
    <xf numFmtId="2" fontId="51" fillId="0" borderId="97" xfId="2" applyNumberFormat="1" applyFont="1" applyBorder="1" applyAlignment="1">
      <alignment horizontal="center" vertical="center"/>
    </xf>
    <xf numFmtId="189" fontId="55" fillId="0" borderId="0" xfId="0" applyNumberFormat="1" applyFont="1" applyAlignment="1">
      <alignment horizontal="right" vertical="center"/>
    </xf>
    <xf numFmtId="2" fontId="54" fillId="0" borderId="59" xfId="4" applyNumberFormat="1" applyFont="1" applyBorder="1" applyAlignment="1" applyProtection="1">
      <alignment horizontal="center" vertical="center"/>
      <protection locked="0"/>
    </xf>
    <xf numFmtId="0" fontId="54" fillId="0" borderId="0" xfId="2" applyFont="1" applyAlignment="1" applyProtection="1">
      <alignment horizontal="center" vertical="center"/>
      <protection locked="0"/>
    </xf>
    <xf numFmtId="187" fontId="51" fillId="0" borderId="7" xfId="2" applyNumberFormat="1" applyFont="1" applyBorder="1" applyAlignment="1">
      <alignment horizontal="center" vertical="center"/>
    </xf>
    <xf numFmtId="189" fontId="51" fillId="0" borderId="0" xfId="2" applyNumberFormat="1" applyFont="1" applyAlignment="1">
      <alignment horizontal="center" vertical="center"/>
    </xf>
    <xf numFmtId="2" fontId="54" fillId="0" borderId="29" xfId="2" applyNumberFormat="1" applyFont="1" applyBorder="1" applyAlignment="1" applyProtection="1">
      <alignment horizontal="center" vertical="center"/>
      <protection locked="0"/>
    </xf>
    <xf numFmtId="187" fontId="51" fillId="0" borderId="90" xfId="2" applyNumberFormat="1" applyFont="1" applyBorder="1" applyAlignment="1">
      <alignment horizontal="center" vertical="center"/>
    </xf>
    <xf numFmtId="2" fontId="51" fillId="0" borderId="89" xfId="2" applyNumberFormat="1" applyFont="1" applyBorder="1" applyAlignment="1">
      <alignment horizontal="center" vertical="center"/>
    </xf>
    <xf numFmtId="187" fontId="51" fillId="0" borderId="89" xfId="2" applyNumberFormat="1" applyFont="1" applyBorder="1" applyAlignment="1">
      <alignment horizontal="center" vertical="center"/>
    </xf>
    <xf numFmtId="1" fontId="51" fillId="0" borderId="89" xfId="2" applyNumberFormat="1" applyFont="1" applyBorder="1" applyAlignment="1">
      <alignment horizontal="center" vertical="center"/>
    </xf>
    <xf numFmtId="187" fontId="51" fillId="0" borderId="34" xfId="2" applyNumberFormat="1" applyFont="1" applyBorder="1" applyAlignment="1">
      <alignment horizontal="center" vertical="center"/>
    </xf>
    <xf numFmtId="0" fontId="64" fillId="4" borderId="14" xfId="0" applyFont="1" applyFill="1" applyBorder="1" applyAlignment="1">
      <alignment horizontal="left" vertical="center"/>
    </xf>
    <xf numFmtId="0" fontId="64" fillId="4" borderId="15" xfId="0" applyFont="1" applyFill="1" applyBorder="1" applyAlignment="1">
      <alignment horizontal="left" vertical="center"/>
    </xf>
    <xf numFmtId="0" fontId="66" fillId="4" borderId="15" xfId="0" applyFont="1" applyFill="1" applyBorder="1" applyAlignment="1">
      <alignment horizontal="left" vertical="center"/>
    </xf>
    <xf numFmtId="187" fontId="12" fillId="4" borderId="15" xfId="2" applyNumberFormat="1" applyFont="1" applyFill="1" applyBorder="1" applyAlignment="1">
      <alignment horizontal="center" vertical="center"/>
    </xf>
    <xf numFmtId="189" fontId="12" fillId="4" borderId="15" xfId="2" applyNumberFormat="1" applyFont="1" applyFill="1" applyBorder="1" applyAlignment="1">
      <alignment horizontal="center" vertical="center"/>
    </xf>
    <xf numFmtId="0" fontId="12" fillId="4" borderId="15" xfId="2" applyFont="1" applyFill="1" applyBorder="1" applyAlignment="1">
      <alignment horizontal="center" vertical="center"/>
    </xf>
    <xf numFmtId="1" fontId="12" fillId="4" borderId="15" xfId="2" applyNumberFormat="1" applyFont="1" applyFill="1" applyBorder="1" applyAlignment="1">
      <alignment horizontal="center" vertical="center"/>
    </xf>
    <xf numFmtId="0" fontId="13" fillId="4" borderId="39" xfId="2" applyFont="1" applyFill="1" applyBorder="1" applyAlignment="1">
      <alignment horizontal="center" vertical="center"/>
    </xf>
    <xf numFmtId="0" fontId="13" fillId="4" borderId="2" xfId="2" applyFont="1" applyFill="1" applyBorder="1" applyAlignment="1">
      <alignment horizontal="center" vertical="center"/>
    </xf>
    <xf numFmtId="0" fontId="13" fillId="4" borderId="102" xfId="2" applyFont="1" applyFill="1" applyBorder="1" applyAlignment="1">
      <alignment horizontal="center" vertical="center"/>
    </xf>
    <xf numFmtId="0" fontId="13" fillId="4" borderId="5" xfId="2" applyFont="1" applyFill="1" applyBorder="1" applyAlignment="1">
      <alignment horizontal="center" vertical="center"/>
    </xf>
    <xf numFmtId="0" fontId="13" fillId="4" borderId="101" xfId="2" applyFont="1" applyFill="1" applyBorder="1" applyAlignment="1">
      <alignment horizontal="center" vertical="center"/>
    </xf>
    <xf numFmtId="0" fontId="13" fillId="4" borderId="65" xfId="2" applyFont="1" applyFill="1" applyBorder="1" applyAlignment="1">
      <alignment horizontal="center" vertical="center"/>
    </xf>
    <xf numFmtId="0" fontId="13" fillId="4" borderId="11" xfId="2" applyFont="1" applyFill="1" applyBorder="1" applyAlignment="1">
      <alignment horizontal="center" vertical="center"/>
    </xf>
    <xf numFmtId="0" fontId="13" fillId="4" borderId="26" xfId="2" applyFont="1" applyFill="1" applyBorder="1" applyAlignment="1">
      <alignment horizontal="center" vertical="center"/>
    </xf>
    <xf numFmtId="0" fontId="13" fillId="4" borderId="69" xfId="2" applyFont="1" applyFill="1" applyBorder="1" applyAlignment="1">
      <alignment horizontal="center" vertical="center"/>
    </xf>
    <xf numFmtId="0" fontId="13" fillId="4" borderId="27" xfId="2" applyFont="1" applyFill="1" applyBorder="1" applyAlignment="1">
      <alignment horizontal="center" vertical="center"/>
    </xf>
    <xf numFmtId="0" fontId="63" fillId="4" borderId="2" xfId="2" applyFont="1" applyFill="1" applyBorder="1" applyAlignment="1">
      <alignment horizontal="center" vertical="center" wrapText="1"/>
    </xf>
    <xf numFmtId="0" fontId="63" fillId="4" borderId="101" xfId="2" applyFont="1" applyFill="1" applyBorder="1" applyAlignment="1">
      <alignment horizontal="center" vertical="center"/>
    </xf>
    <xf numFmtId="0" fontId="63" fillId="4" borderId="65" xfId="2" applyFont="1" applyFill="1" applyBorder="1" applyAlignment="1">
      <alignment horizontal="center" vertical="center"/>
    </xf>
    <xf numFmtId="0" fontId="63" fillId="4" borderId="11" xfId="2" applyFont="1" applyFill="1" applyBorder="1" applyAlignment="1">
      <alignment horizontal="center" vertical="center"/>
    </xf>
    <xf numFmtId="0" fontId="63" fillId="4" borderId="26" xfId="2" applyFont="1" applyFill="1" applyBorder="1" applyAlignment="1">
      <alignment horizontal="center" vertical="center"/>
    </xf>
    <xf numFmtId="0" fontId="63" fillId="4" borderId="69" xfId="2" applyFont="1" applyFill="1" applyBorder="1" applyAlignment="1">
      <alignment horizontal="center" vertical="center"/>
    </xf>
    <xf numFmtId="0" fontId="63" fillId="4" borderId="27" xfId="2" applyFont="1" applyFill="1" applyBorder="1" applyAlignment="1">
      <alignment horizontal="center" vertical="center"/>
    </xf>
    <xf numFmtId="0" fontId="63" fillId="4" borderId="2" xfId="2" applyFont="1" applyFill="1" applyBorder="1" applyAlignment="1">
      <alignment horizontal="center" vertical="center"/>
    </xf>
    <xf numFmtId="0" fontId="63" fillId="4" borderId="5" xfId="2" applyFont="1" applyFill="1" applyBorder="1" applyAlignment="1">
      <alignment horizontal="center" vertical="center"/>
    </xf>
    <xf numFmtId="0" fontId="63" fillId="4" borderId="5" xfId="2" applyFont="1" applyFill="1" applyBorder="1" applyAlignment="1">
      <alignment horizontal="center" vertical="center" wrapText="1"/>
    </xf>
    <xf numFmtId="0" fontId="64" fillId="4" borderId="8" xfId="0" applyFont="1" applyFill="1" applyBorder="1" applyAlignment="1">
      <alignment horizontal="left" vertical="center"/>
    </xf>
    <xf numFmtId="0" fontId="64" fillId="4" borderId="9" xfId="0" applyFont="1" applyFill="1" applyBorder="1" applyAlignment="1">
      <alignment horizontal="left" vertical="center"/>
    </xf>
    <xf numFmtId="0" fontId="66" fillId="4" borderId="9" xfId="0" applyFont="1" applyFill="1" applyBorder="1" applyAlignment="1">
      <alignment horizontal="left" vertical="center"/>
    </xf>
    <xf numFmtId="187" fontId="12" fillId="4" borderId="9" xfId="2" applyNumberFormat="1" applyFont="1" applyFill="1" applyBorder="1" applyAlignment="1">
      <alignment horizontal="center" vertical="center"/>
    </xf>
    <xf numFmtId="189" fontId="12" fillId="4" borderId="9" xfId="2" applyNumberFormat="1" applyFont="1" applyFill="1" applyBorder="1" applyAlignment="1">
      <alignment horizontal="center" vertical="center"/>
    </xf>
    <xf numFmtId="0" fontId="12" fillId="4" borderId="9" xfId="2" applyFont="1" applyFill="1" applyBorder="1" applyAlignment="1">
      <alignment horizontal="center" vertical="center"/>
    </xf>
    <xf numFmtId="1" fontId="12" fillId="4" borderId="9" xfId="2" applyNumberFormat="1" applyFont="1" applyFill="1" applyBorder="1" applyAlignment="1">
      <alignment horizontal="center" vertical="center"/>
    </xf>
    <xf numFmtId="0" fontId="22" fillId="4" borderId="104" xfId="2" applyFont="1" applyFill="1" applyBorder="1" applyAlignment="1">
      <alignment horizontal="center" vertical="center"/>
    </xf>
    <xf numFmtId="0" fontId="22" fillId="4" borderId="37" xfId="2" applyFont="1" applyFill="1" applyBorder="1" applyAlignment="1">
      <alignment horizontal="center" vertical="center"/>
    </xf>
    <xf numFmtId="0" fontId="22" fillId="4" borderId="105" xfId="2" applyFont="1" applyFill="1" applyBorder="1" applyAlignment="1">
      <alignment horizontal="center" vertical="center"/>
    </xf>
    <xf numFmtId="0" fontId="67" fillId="4" borderId="26" xfId="2" applyFont="1" applyFill="1" applyBorder="1" applyAlignment="1">
      <alignment horizontal="center" vertical="center"/>
    </xf>
    <xf numFmtId="0" fontId="67" fillId="4" borderId="69" xfId="2" applyFont="1" applyFill="1" applyBorder="1" applyAlignment="1">
      <alignment horizontal="center" vertical="center"/>
    </xf>
    <xf numFmtId="0" fontId="67" fillId="4" borderId="27" xfId="2" applyFont="1" applyFill="1" applyBorder="1" applyAlignment="1">
      <alignment horizontal="center" vertical="center"/>
    </xf>
    <xf numFmtId="0" fontId="68" fillId="4" borderId="22" xfId="2" applyFont="1" applyFill="1" applyBorder="1" applyAlignment="1">
      <alignment horizontal="center" vertical="center"/>
    </xf>
    <xf numFmtId="0" fontId="68" fillId="4" borderId="37" xfId="2" applyFont="1" applyFill="1" applyBorder="1" applyAlignment="1">
      <alignment horizontal="center" vertical="center"/>
    </xf>
    <xf numFmtId="0" fontId="68" fillId="4" borderId="105" xfId="2" applyFont="1" applyFill="1" applyBorder="1" applyAlignment="1">
      <alignment horizontal="center" vertical="center"/>
    </xf>
    <xf numFmtId="2" fontId="63" fillId="4" borderId="22" xfId="2" applyNumberFormat="1" applyFont="1" applyFill="1" applyBorder="1" applyAlignment="1">
      <alignment horizontal="center" vertical="center"/>
    </xf>
    <xf numFmtId="2" fontId="63" fillId="4" borderId="37" xfId="2" applyNumberFormat="1" applyFont="1" applyFill="1" applyBorder="1" applyAlignment="1">
      <alignment horizontal="center" vertical="center"/>
    </xf>
    <xf numFmtId="2" fontId="63" fillId="4" borderId="105" xfId="2" applyNumberFormat="1" applyFont="1" applyFill="1" applyBorder="1" applyAlignment="1">
      <alignment horizontal="center" vertical="center"/>
    </xf>
    <xf numFmtId="187" fontId="12" fillId="0" borderId="38" xfId="2" applyNumberFormat="1" applyFont="1" applyBorder="1" applyAlignment="1">
      <alignment horizontal="center" vertical="center"/>
    </xf>
    <xf numFmtId="187" fontId="12" fillId="0" borderId="63" xfId="2" applyNumberFormat="1" applyFont="1" applyBorder="1" applyAlignment="1">
      <alignment horizontal="center" vertical="center"/>
    </xf>
    <xf numFmtId="189" fontId="23" fillId="6" borderId="42" xfId="2" applyNumberFormat="1" applyFont="1" applyFill="1" applyBorder="1" applyAlignment="1">
      <alignment horizontal="center" vertical="center"/>
    </xf>
    <xf numFmtId="189" fontId="23" fillId="6" borderId="43" xfId="2" applyNumberFormat="1" applyFont="1" applyFill="1" applyBorder="1" applyAlignment="1">
      <alignment horizontal="center" vertical="center"/>
    </xf>
    <xf numFmtId="189" fontId="23" fillId="6" borderId="41" xfId="2" applyNumberFormat="1" applyFont="1" applyFill="1" applyBorder="1" applyAlignment="1">
      <alignment horizontal="center" vertical="center"/>
    </xf>
    <xf numFmtId="2" fontId="23" fillId="6" borderId="42" xfId="2" applyNumberFormat="1" applyFont="1" applyFill="1" applyBorder="1" applyAlignment="1">
      <alignment horizontal="center" vertical="center"/>
    </xf>
    <xf numFmtId="2" fontId="23" fillId="6" borderId="43" xfId="2" applyNumberFormat="1" applyFont="1" applyFill="1" applyBorder="1" applyAlignment="1">
      <alignment horizontal="center" vertical="center"/>
    </xf>
    <xf numFmtId="2" fontId="23" fillId="6" borderId="41" xfId="2" applyNumberFormat="1" applyFont="1" applyFill="1" applyBorder="1" applyAlignment="1">
      <alignment horizontal="center" vertical="center"/>
    </xf>
    <xf numFmtId="0" fontId="63" fillId="4" borderId="64" xfId="2" applyFont="1" applyFill="1" applyBorder="1" applyAlignment="1">
      <alignment horizontal="center" vertical="center"/>
    </xf>
    <xf numFmtId="0" fontId="63" fillId="4" borderId="3" xfId="2" applyFont="1" applyFill="1" applyBorder="1" applyAlignment="1">
      <alignment horizontal="center" vertical="center"/>
    </xf>
    <xf numFmtId="0" fontId="63" fillId="4" borderId="25" xfId="2" applyFont="1" applyFill="1" applyBorder="1" applyAlignment="1">
      <alignment horizontal="center" vertical="center"/>
    </xf>
    <xf numFmtId="0" fontId="63" fillId="4" borderId="6" xfId="2" applyFont="1" applyFill="1" applyBorder="1" applyAlignment="1">
      <alignment horizontal="center" vertical="center"/>
    </xf>
    <xf numFmtId="188" fontId="12" fillId="4" borderId="10" xfId="2" applyNumberFormat="1" applyFont="1" applyFill="1" applyBorder="1" applyAlignment="1">
      <alignment horizontal="center" vertical="center"/>
    </xf>
    <xf numFmtId="188" fontId="12" fillId="4" borderId="24" xfId="2" applyNumberFormat="1" applyFont="1" applyFill="1" applyBorder="1" applyAlignment="1">
      <alignment horizontal="center" vertical="center"/>
    </xf>
    <xf numFmtId="188" fontId="12" fillId="4" borderId="16" xfId="2" applyNumberFormat="1" applyFont="1" applyFill="1" applyBorder="1" applyAlignment="1">
      <alignment horizontal="center" vertical="center"/>
    </xf>
    <xf numFmtId="188" fontId="12" fillId="4" borderId="17" xfId="2" applyNumberFormat="1" applyFont="1" applyFill="1" applyBorder="1" applyAlignment="1">
      <alignment horizontal="center" vertical="center"/>
    </xf>
    <xf numFmtId="188" fontId="12" fillId="4" borderId="22" xfId="2" applyNumberFormat="1" applyFont="1" applyFill="1" applyBorder="1" applyAlignment="1">
      <alignment horizontal="center" vertical="center"/>
    </xf>
    <xf numFmtId="188" fontId="12" fillId="4" borderId="105" xfId="2" applyNumberFormat="1" applyFont="1" applyFill="1" applyBorder="1" applyAlignment="1">
      <alignment horizontal="center" vertical="center"/>
    </xf>
    <xf numFmtId="187" fontId="12" fillId="4" borderId="22" xfId="2" applyNumberFormat="1" applyFont="1" applyFill="1" applyBorder="1" applyAlignment="1">
      <alignment horizontal="center" vertical="center"/>
    </xf>
    <xf numFmtId="187" fontId="12" fillId="4" borderId="105" xfId="2" applyNumberFormat="1" applyFont="1" applyFill="1" applyBorder="1" applyAlignment="1">
      <alignment horizontal="center" vertical="center"/>
    </xf>
    <xf numFmtId="0" fontId="12" fillId="0" borderId="38" xfId="2" applyFont="1" applyBorder="1" applyAlignment="1">
      <alignment horizontal="center" vertical="center"/>
    </xf>
    <xf numFmtId="0" fontId="12" fillId="0" borderId="62" xfId="2" applyFont="1" applyBorder="1" applyAlignment="1">
      <alignment horizontal="center" vertical="center"/>
    </xf>
    <xf numFmtId="0" fontId="12" fillId="0" borderId="63" xfId="2" applyFont="1" applyBorder="1" applyAlignment="1">
      <alignment horizontal="center" vertical="center"/>
    </xf>
    <xf numFmtId="0" fontId="64" fillId="4" borderId="35" xfId="0" applyFont="1" applyFill="1" applyBorder="1" applyAlignment="1">
      <alignment horizontal="left" vertical="center"/>
    </xf>
    <xf numFmtId="0" fontId="64" fillId="4" borderId="36" xfId="0" applyFont="1" applyFill="1" applyBorder="1" applyAlignment="1">
      <alignment horizontal="left" vertical="center"/>
    </xf>
    <xf numFmtId="0" fontId="66" fillId="4" borderId="36" xfId="0" applyFont="1" applyFill="1" applyBorder="1" applyAlignment="1">
      <alignment horizontal="left" vertical="center"/>
    </xf>
    <xf numFmtId="187" fontId="12" fillId="4" borderId="36" xfId="2" applyNumberFormat="1" applyFont="1" applyFill="1" applyBorder="1" applyAlignment="1">
      <alignment horizontal="center" vertical="center"/>
    </xf>
    <xf numFmtId="189" fontId="12" fillId="4" borderId="36" xfId="2" applyNumberFormat="1" applyFont="1" applyFill="1" applyBorder="1" applyAlignment="1">
      <alignment horizontal="center" vertical="center"/>
    </xf>
    <xf numFmtId="0" fontId="12" fillId="4" borderId="36" xfId="2" applyFont="1" applyFill="1" applyBorder="1" applyAlignment="1">
      <alignment horizontal="center" vertical="center"/>
    </xf>
    <xf numFmtId="1" fontId="12" fillId="4" borderId="36" xfId="2" applyNumberFormat="1" applyFont="1" applyFill="1" applyBorder="1" applyAlignment="1">
      <alignment horizontal="center" vertical="center"/>
    </xf>
    <xf numFmtId="0" fontId="22" fillId="4" borderId="23" xfId="2" applyFont="1" applyFill="1" applyBorder="1" applyAlignment="1">
      <alignment horizontal="center" vertical="center"/>
    </xf>
    <xf numFmtId="0" fontId="22" fillId="4" borderId="103" xfId="2" applyFont="1" applyFill="1" applyBorder="1" applyAlignment="1">
      <alignment horizontal="center" vertical="center"/>
    </xf>
    <xf numFmtId="0" fontId="22" fillId="4" borderId="24" xfId="2" applyFont="1" applyFill="1" applyBorder="1" applyAlignment="1">
      <alignment horizontal="center" vertical="center"/>
    </xf>
    <xf numFmtId="0" fontId="67" fillId="4" borderId="101" xfId="2" applyFont="1" applyFill="1" applyBorder="1" applyAlignment="1">
      <alignment horizontal="center" vertical="center"/>
    </xf>
    <xf numFmtId="0" fontId="67" fillId="4" borderId="65" xfId="2" applyFont="1" applyFill="1" applyBorder="1" applyAlignment="1">
      <alignment horizontal="center" vertical="center"/>
    </xf>
    <xf numFmtId="0" fontId="67" fillId="4" borderId="11" xfId="2" applyFont="1" applyFill="1" applyBorder="1" applyAlignment="1">
      <alignment horizontal="center" vertical="center"/>
    </xf>
    <xf numFmtId="0" fontId="12" fillId="4" borderId="101" xfId="2" applyFont="1" applyFill="1" applyBorder="1" applyAlignment="1">
      <alignment horizontal="center" vertical="center"/>
    </xf>
    <xf numFmtId="0" fontId="12" fillId="4" borderId="65" xfId="2" applyFont="1" applyFill="1" applyBorder="1" applyAlignment="1">
      <alignment horizontal="center" vertical="center"/>
    </xf>
    <xf numFmtId="0" fontId="12" fillId="4" borderId="11" xfId="2" applyFont="1" applyFill="1" applyBorder="1" applyAlignment="1">
      <alignment horizontal="center" vertical="center"/>
    </xf>
    <xf numFmtId="0" fontId="12" fillId="4" borderId="26" xfId="2" applyFont="1" applyFill="1" applyBorder="1" applyAlignment="1">
      <alignment horizontal="center" vertical="center"/>
    </xf>
    <xf numFmtId="0" fontId="12" fillId="4" borderId="69" xfId="2" applyFont="1" applyFill="1" applyBorder="1" applyAlignment="1">
      <alignment horizontal="center" vertical="center"/>
    </xf>
    <xf numFmtId="0" fontId="12" fillId="4" borderId="27" xfId="2" applyFont="1" applyFill="1" applyBorder="1" applyAlignment="1">
      <alignment horizontal="center" vertical="center"/>
    </xf>
    <xf numFmtId="0" fontId="63" fillId="4" borderId="10" xfId="2" applyFont="1" applyFill="1" applyBorder="1" applyAlignment="1">
      <alignment horizontal="center" vertical="center"/>
    </xf>
    <xf numFmtId="0" fontId="63" fillId="4" borderId="103" xfId="2" applyFont="1" applyFill="1" applyBorder="1" applyAlignment="1">
      <alignment horizontal="center" vertical="center"/>
    </xf>
    <xf numFmtId="0" fontId="63" fillId="4" borderId="24" xfId="2" applyFont="1" applyFill="1" applyBorder="1" applyAlignment="1">
      <alignment horizontal="center" vertical="center"/>
    </xf>
    <xf numFmtId="189" fontId="12" fillId="4" borderId="101" xfId="2" applyNumberFormat="1" applyFont="1" applyFill="1" applyBorder="1" applyAlignment="1">
      <alignment horizontal="center" vertical="center"/>
    </xf>
    <xf numFmtId="189" fontId="12" fillId="4" borderId="65" xfId="2" applyNumberFormat="1" applyFont="1" applyFill="1" applyBorder="1" applyAlignment="1">
      <alignment horizontal="center" vertical="center"/>
    </xf>
    <xf numFmtId="189" fontId="12" fillId="4" borderId="11" xfId="2" applyNumberFormat="1" applyFont="1" applyFill="1" applyBorder="1" applyAlignment="1">
      <alignment horizontal="center" vertical="center"/>
    </xf>
    <xf numFmtId="189" fontId="12" fillId="4" borderId="26" xfId="2" applyNumberFormat="1" applyFont="1" applyFill="1" applyBorder="1" applyAlignment="1">
      <alignment horizontal="center" vertical="center"/>
    </xf>
    <xf numFmtId="189" fontId="12" fillId="4" borderId="69" xfId="2" applyNumberFormat="1" applyFont="1" applyFill="1" applyBorder="1" applyAlignment="1">
      <alignment horizontal="center" vertical="center"/>
    </xf>
    <xf numFmtId="189" fontId="12" fillId="4" borderId="27" xfId="2" applyNumberFormat="1" applyFont="1" applyFill="1" applyBorder="1" applyAlignment="1">
      <alignment horizontal="center" vertical="center"/>
    </xf>
    <xf numFmtId="2" fontId="24" fillId="0" borderId="53" xfId="2" applyNumberFormat="1" applyFont="1" applyBorder="1" applyAlignment="1">
      <alignment horizontal="center" vertical="center"/>
    </xf>
    <xf numFmtId="2" fontId="24" fillId="0" borderId="54" xfId="2" applyNumberFormat="1" applyFont="1" applyBorder="1" applyAlignment="1">
      <alignment horizontal="center" vertical="center"/>
    </xf>
    <xf numFmtId="2" fontId="24" fillId="0" borderId="55" xfId="2" applyNumberFormat="1" applyFont="1" applyBorder="1" applyAlignment="1">
      <alignment horizontal="center" vertical="center"/>
    </xf>
    <xf numFmtId="0" fontId="24" fillId="0" borderId="50" xfId="2" applyFont="1" applyBorder="1" applyAlignment="1">
      <alignment horizontal="center" vertical="center"/>
    </xf>
    <xf numFmtId="0" fontId="24" fillId="0" borderId="51" xfId="2" applyFont="1" applyBorder="1" applyAlignment="1">
      <alignment horizontal="center" vertical="center"/>
    </xf>
    <xf numFmtId="0" fontId="24" fillId="0" borderId="52" xfId="2" applyFont="1" applyBorder="1" applyAlignment="1">
      <alignment horizontal="center" vertical="center"/>
    </xf>
    <xf numFmtId="2" fontId="24" fillId="0" borderId="50" xfId="2" applyNumberFormat="1" applyFont="1" applyBorder="1" applyAlignment="1">
      <alignment horizontal="center" vertical="center"/>
    </xf>
    <xf numFmtId="2" fontId="24" fillId="0" borderId="51" xfId="2" applyNumberFormat="1" applyFont="1" applyBorder="1" applyAlignment="1">
      <alignment horizontal="center" vertical="center"/>
    </xf>
    <xf numFmtId="2" fontId="24" fillId="0" borderId="52" xfId="2" applyNumberFormat="1" applyFont="1" applyBorder="1" applyAlignment="1">
      <alignment horizontal="center" vertical="center"/>
    </xf>
    <xf numFmtId="0" fontId="24" fillId="0" borderId="53" xfId="2" applyFont="1" applyBorder="1" applyAlignment="1">
      <alignment horizontal="center" vertical="center"/>
    </xf>
    <xf numFmtId="0" fontId="24" fillId="0" borderId="54" xfId="2" applyFont="1" applyBorder="1" applyAlignment="1">
      <alignment horizontal="center" vertical="center"/>
    </xf>
    <xf numFmtId="0" fontId="24" fillId="0" borderId="55" xfId="2" applyFont="1" applyBorder="1" applyAlignment="1">
      <alignment horizontal="center" vertical="center"/>
    </xf>
    <xf numFmtId="0" fontId="24" fillId="0" borderId="42" xfId="2" applyFont="1" applyBorder="1" applyAlignment="1">
      <alignment horizontal="center" vertical="center"/>
    </xf>
    <xf numFmtId="0" fontId="24" fillId="0" borderId="43" xfId="2" applyFont="1" applyBorder="1" applyAlignment="1">
      <alignment horizontal="center" vertical="center"/>
    </xf>
    <xf numFmtId="0" fontId="24" fillId="0" borderId="41" xfId="2" applyFont="1" applyBorder="1" applyAlignment="1">
      <alignment horizontal="center" vertical="center"/>
    </xf>
    <xf numFmtId="188" fontId="24" fillId="0" borderId="53" xfId="2" applyNumberFormat="1" applyFont="1" applyBorder="1" applyAlignment="1">
      <alignment horizontal="center" vertical="center"/>
    </xf>
    <xf numFmtId="188" fontId="24" fillId="0" borderId="54" xfId="2" applyNumberFormat="1" applyFont="1" applyBorder="1" applyAlignment="1">
      <alignment horizontal="center" vertical="center"/>
    </xf>
    <xf numFmtId="188" fontId="24" fillId="0" borderId="55" xfId="2" applyNumberFormat="1" applyFont="1" applyBorder="1" applyAlignment="1">
      <alignment horizontal="center" vertical="center"/>
    </xf>
    <xf numFmtId="188" fontId="24" fillId="0" borderId="42" xfId="2" applyNumberFormat="1" applyFont="1" applyBorder="1" applyAlignment="1">
      <alignment horizontal="center" vertical="center"/>
    </xf>
    <xf numFmtId="188" fontId="24" fillId="0" borderId="43" xfId="2" applyNumberFormat="1" applyFont="1" applyBorder="1" applyAlignment="1">
      <alignment horizontal="center" vertical="center"/>
    </xf>
    <xf numFmtId="188" fontId="24" fillId="0" borderId="41" xfId="2" applyNumberFormat="1" applyFont="1" applyBorder="1" applyAlignment="1">
      <alignment horizontal="center" vertical="center"/>
    </xf>
    <xf numFmtId="188" fontId="24" fillId="0" borderId="50" xfId="2" applyNumberFormat="1" applyFont="1" applyBorder="1" applyAlignment="1">
      <alignment horizontal="center" vertical="center"/>
    </xf>
    <xf numFmtId="188" fontId="24" fillId="0" borderId="51" xfId="2" applyNumberFormat="1" applyFont="1" applyBorder="1" applyAlignment="1">
      <alignment horizontal="center" vertical="center"/>
    </xf>
    <xf numFmtId="188" fontId="24" fillId="0" borderId="52" xfId="2" applyNumberFormat="1" applyFont="1" applyBorder="1" applyAlignment="1">
      <alignment horizontal="center" vertical="center"/>
    </xf>
    <xf numFmtId="189" fontId="23" fillId="0" borderId="46" xfId="2" applyNumberFormat="1" applyFont="1" applyBorder="1" applyAlignment="1">
      <alignment horizontal="center" vertical="center"/>
    </xf>
    <xf numFmtId="189" fontId="23" fillId="0" borderId="44" xfId="2" applyNumberFormat="1" applyFont="1" applyBorder="1" applyAlignment="1">
      <alignment horizontal="center" vertical="center"/>
    </xf>
    <xf numFmtId="189" fontId="23" fillId="0" borderId="45" xfId="2" applyNumberFormat="1" applyFont="1" applyBorder="1" applyAlignment="1">
      <alignment horizontal="center" vertical="center"/>
    </xf>
    <xf numFmtId="189" fontId="23" fillId="0" borderId="48" xfId="2" applyNumberFormat="1" applyFont="1" applyBorder="1" applyAlignment="1">
      <alignment horizontal="center" vertical="center"/>
    </xf>
    <xf numFmtId="189" fontId="23" fillId="0" borderId="49" xfId="2" applyNumberFormat="1" applyFont="1" applyBorder="1" applyAlignment="1">
      <alignment horizontal="center" vertical="center"/>
    </xf>
    <xf numFmtId="189" fontId="23" fillId="0" borderId="47" xfId="2" applyNumberFormat="1" applyFont="1" applyBorder="1" applyAlignment="1">
      <alignment horizontal="center" vertical="center"/>
    </xf>
    <xf numFmtId="0" fontId="23" fillId="0" borderId="42" xfId="2" applyFont="1" applyBorder="1" applyAlignment="1">
      <alignment horizontal="center" vertical="center"/>
    </xf>
    <xf numFmtId="0" fontId="23" fillId="0" borderId="43" xfId="2" applyFont="1" applyBorder="1" applyAlignment="1">
      <alignment horizontal="center" vertical="center"/>
    </xf>
    <xf numFmtId="0" fontId="23" fillId="0" borderId="41" xfId="2" applyFont="1" applyBorder="1" applyAlignment="1">
      <alignment horizontal="center" vertical="center"/>
    </xf>
    <xf numFmtId="2" fontId="23" fillId="0" borderId="48" xfId="2" applyNumberFormat="1" applyFont="1" applyBorder="1" applyAlignment="1">
      <alignment horizontal="center" vertical="center"/>
    </xf>
    <xf numFmtId="2" fontId="23" fillId="0" borderId="49" xfId="2" applyNumberFormat="1" applyFont="1" applyBorder="1" applyAlignment="1">
      <alignment horizontal="center" vertical="center"/>
    </xf>
    <xf numFmtId="2" fontId="23" fillId="0" borderId="47" xfId="2" applyNumberFormat="1" applyFont="1" applyBorder="1" applyAlignment="1">
      <alignment horizontal="center" vertical="center"/>
    </xf>
    <xf numFmtId="0" fontId="24" fillId="0" borderId="100" xfId="2" applyFont="1" applyBorder="1" applyAlignment="1">
      <alignment horizontal="center" vertical="center"/>
    </xf>
    <xf numFmtId="0" fontId="24" fillId="0" borderId="0" xfId="2" applyFont="1" applyAlignment="1">
      <alignment horizontal="center" vertical="center"/>
    </xf>
    <xf numFmtId="0" fontId="24" fillId="0" borderId="108" xfId="2" applyFont="1" applyBorder="1" applyAlignment="1">
      <alignment horizontal="center" vertical="center"/>
    </xf>
    <xf numFmtId="2" fontId="23" fillId="0" borderId="46" xfId="2" applyNumberFormat="1" applyFont="1" applyBorder="1" applyAlignment="1">
      <alignment horizontal="center" vertical="center"/>
    </xf>
    <xf numFmtId="2" fontId="23" fillId="0" borderId="44" xfId="2" applyNumberFormat="1" applyFont="1" applyBorder="1" applyAlignment="1">
      <alignment horizontal="center" vertical="center"/>
    </xf>
    <xf numFmtId="2" fontId="23" fillId="0" borderId="45" xfId="2" applyNumberFormat="1" applyFont="1" applyBorder="1" applyAlignment="1">
      <alignment horizontal="center" vertical="center"/>
    </xf>
    <xf numFmtId="2" fontId="23" fillId="0" borderId="113" xfId="2" applyNumberFormat="1" applyFont="1" applyBorder="1" applyAlignment="1">
      <alignment horizontal="center" vertical="center"/>
    </xf>
    <xf numFmtId="2" fontId="23" fillId="0" borderId="87" xfId="2" applyNumberFormat="1" applyFont="1" applyBorder="1" applyAlignment="1">
      <alignment horizontal="center" vertical="center"/>
    </xf>
    <xf numFmtId="2" fontId="23" fillId="0" borderId="114" xfId="2" applyNumberFormat="1" applyFont="1" applyBorder="1" applyAlignment="1">
      <alignment horizontal="center" vertical="center"/>
    </xf>
    <xf numFmtId="0" fontId="5" fillId="0" borderId="0" xfId="2" applyFont="1" applyAlignment="1">
      <alignment horizontal="center" vertical="center"/>
    </xf>
    <xf numFmtId="2" fontId="24" fillId="0" borderId="100" xfId="2" applyNumberFormat="1" applyFont="1" applyBorder="1" applyAlignment="1">
      <alignment horizontal="center" vertical="center"/>
    </xf>
    <xf numFmtId="2" fontId="24" fillId="0" borderId="0" xfId="2" applyNumberFormat="1" applyFont="1" applyAlignment="1">
      <alignment horizontal="center" vertical="center"/>
    </xf>
    <xf numFmtId="2" fontId="24" fillId="0" borderId="108" xfId="2" applyNumberFormat="1" applyFont="1" applyBorder="1" applyAlignment="1">
      <alignment horizontal="center" vertical="center"/>
    </xf>
    <xf numFmtId="0" fontId="5" fillId="0" borderId="48" xfId="2" applyFont="1" applyBorder="1" applyAlignment="1">
      <alignment horizontal="left" vertical="center"/>
    </xf>
    <xf numFmtId="0" fontId="5" fillId="0" borderId="49" xfId="2" applyFont="1" applyBorder="1" applyAlignment="1">
      <alignment horizontal="left" vertical="center"/>
    </xf>
    <xf numFmtId="0" fontId="5" fillId="0" borderId="47" xfId="2" applyFont="1" applyBorder="1" applyAlignment="1">
      <alignment horizontal="left" vertical="center"/>
    </xf>
    <xf numFmtId="0" fontId="5" fillId="0" borderId="88" xfId="0" applyFont="1" applyBorder="1" applyAlignment="1">
      <alignment horizontal="center" vertical="center"/>
    </xf>
    <xf numFmtId="196" fontId="5" fillId="0" borderId="88" xfId="0" applyNumberFormat="1" applyFont="1" applyBorder="1" applyAlignment="1">
      <alignment horizontal="center" vertical="center"/>
    </xf>
    <xf numFmtId="0" fontId="5" fillId="0" borderId="87" xfId="0" applyFont="1" applyBorder="1" applyAlignment="1">
      <alignment horizontal="center" vertical="center"/>
    </xf>
    <xf numFmtId="0" fontId="23" fillId="0" borderId="0" xfId="0" quotePrefix="1" applyFont="1" applyAlignment="1">
      <alignment horizontal="center" vertical="center"/>
    </xf>
    <xf numFmtId="189" fontId="23" fillId="0" borderId="113" xfId="2" applyNumberFormat="1" applyFont="1" applyBorder="1" applyAlignment="1">
      <alignment horizontal="center" vertical="center"/>
    </xf>
    <xf numFmtId="189" fontId="23" fillId="0" borderId="87" xfId="2" applyNumberFormat="1" applyFont="1" applyBorder="1" applyAlignment="1">
      <alignment horizontal="center" vertical="center"/>
    </xf>
    <xf numFmtId="189" fontId="23" fillId="0" borderId="114" xfId="2" applyNumberFormat="1" applyFont="1" applyBorder="1" applyAlignment="1">
      <alignment horizontal="center" vertical="center"/>
    </xf>
    <xf numFmtId="0" fontId="5" fillId="0" borderId="0" xfId="2" applyFont="1" applyAlignment="1">
      <alignment horizontal="left" vertical="center"/>
    </xf>
    <xf numFmtId="0" fontId="5" fillId="0" borderId="0" xfId="0" applyFont="1" applyAlignment="1">
      <alignment horizontal="left" vertical="top" wrapText="1"/>
    </xf>
    <xf numFmtId="0" fontId="5" fillId="0" borderId="42" xfId="2" applyFont="1" applyBorder="1" applyAlignment="1">
      <alignment horizontal="center" vertical="center"/>
    </xf>
    <xf numFmtId="0" fontId="5" fillId="0" borderId="43" xfId="2" applyFont="1" applyBorder="1" applyAlignment="1">
      <alignment horizontal="center" vertical="center"/>
    </xf>
    <xf numFmtId="0" fontId="5" fillId="0" borderId="41" xfId="2" applyFont="1" applyBorder="1" applyAlignment="1">
      <alignment horizontal="center" vertical="center"/>
    </xf>
    <xf numFmtId="0" fontId="5" fillId="0" borderId="46" xfId="2" applyFont="1" applyBorder="1" applyAlignment="1">
      <alignment horizontal="left" vertical="center"/>
    </xf>
    <xf numFmtId="0" fontId="5" fillId="0" borderId="44" xfId="2" applyFont="1" applyBorder="1" applyAlignment="1">
      <alignment horizontal="left" vertical="center"/>
    </xf>
    <xf numFmtId="0" fontId="5" fillId="0" borderId="45" xfId="2" applyFont="1" applyBorder="1" applyAlignment="1">
      <alignment horizontal="left" vertical="center"/>
    </xf>
    <xf numFmtId="2" fontId="23" fillId="0" borderId="0" xfId="2" applyNumberFormat="1" applyFont="1" applyAlignment="1">
      <alignment horizontal="center" vertical="center"/>
    </xf>
    <xf numFmtId="0" fontId="23" fillId="0" borderId="0" xfId="0" applyFont="1" applyAlignment="1">
      <alignment horizontal="left" vertical="center"/>
    </xf>
    <xf numFmtId="193" fontId="23" fillId="0" borderId="0" xfId="0" applyNumberFormat="1" applyFont="1" applyAlignment="1">
      <alignment horizontal="left" vertical="center"/>
    </xf>
    <xf numFmtId="188" fontId="24" fillId="0" borderId="100" xfId="2" applyNumberFormat="1" applyFont="1" applyBorder="1" applyAlignment="1">
      <alignment horizontal="center" vertical="center"/>
    </xf>
    <xf numFmtId="188" fontId="24" fillId="0" borderId="0" xfId="2" applyNumberFormat="1" applyFont="1" applyAlignment="1">
      <alignment horizontal="center" vertical="center"/>
    </xf>
    <xf numFmtId="188" fontId="24" fillId="0" borderId="108" xfId="2" applyNumberFormat="1" applyFont="1" applyBorder="1" applyAlignment="1">
      <alignment horizontal="center" vertical="center"/>
    </xf>
    <xf numFmtId="0" fontId="23" fillId="0" borderId="0" xfId="2" applyFont="1" applyAlignment="1">
      <alignment horizontal="center" vertical="center"/>
    </xf>
    <xf numFmtId="196" fontId="5" fillId="0" borderId="87" xfId="0" applyNumberFormat="1" applyFont="1" applyBorder="1" applyAlignment="1">
      <alignment horizontal="center" vertical="center"/>
    </xf>
    <xf numFmtId="0" fontId="24" fillId="0" borderId="58" xfId="0" applyFont="1" applyBorder="1" applyAlignment="1">
      <alignment horizontal="center" vertical="center"/>
    </xf>
    <xf numFmtId="0" fontId="86" fillId="0" borderId="0" xfId="0" applyFont="1" applyAlignment="1">
      <alignment horizontal="left" vertical="center" wrapText="1"/>
    </xf>
    <xf numFmtId="0" fontId="30" fillId="0" borderId="0" xfId="0" applyFont="1" applyAlignment="1">
      <alignment horizontal="center" vertical="center"/>
    </xf>
    <xf numFmtId="0" fontId="5" fillId="0" borderId="0" xfId="0" applyFont="1" applyAlignment="1">
      <alignment horizontal="left" vertical="center"/>
    </xf>
    <xf numFmtId="0" fontId="26" fillId="0" borderId="0" xfId="0" applyFont="1" applyAlignment="1">
      <alignment horizontal="right" vertical="center"/>
    </xf>
    <xf numFmtId="0" fontId="5" fillId="0" borderId="0" xfId="0" applyFont="1" applyAlignment="1">
      <alignment vertical="center"/>
    </xf>
    <xf numFmtId="0" fontId="27" fillId="0" borderId="0" xfId="0" applyFont="1" applyAlignment="1">
      <alignment horizontal="center" vertical="center"/>
    </xf>
    <xf numFmtId="0" fontId="31" fillId="0" borderId="0" xfId="0" applyFont="1" applyAlignment="1">
      <alignment horizontal="center" vertical="center"/>
    </xf>
  </cellXfs>
  <cellStyles count="8">
    <cellStyle name="Normal 2" xfId="6" xr:uid="{E598D5EF-1B2B-4FA2-910D-787C124EDAC0}"/>
    <cellStyle name="ปกติ" xfId="0" builtinId="0"/>
    <cellStyle name="ปกติ 2" xfId="1" xr:uid="{A6AB3439-3691-473B-9E4E-FEB0CEAA2B4E}"/>
    <cellStyle name="ปกติ 2 2" xfId="7" xr:uid="{4C19214B-E495-42F2-9591-5A5235E6C045}"/>
    <cellStyle name="ปกติ 3" xfId="2" xr:uid="{F54809D6-347C-4065-9479-6729C1F2E526}"/>
    <cellStyle name="ปกติ 3 2" xfId="3" xr:uid="{69F8DCF9-6AAF-4196-80FB-814D3A60AEA5}"/>
    <cellStyle name="ปกติ 4" xfId="4" xr:uid="{C87B5234-3077-4D84-9966-A7193ADBA41E}"/>
    <cellStyle name="ปกติ_FM-T02-09" xfId="5" xr:uid="{6F562B06-E390-4884-8F81-FAA788A7F6B2}"/>
  </cellStyles>
  <dxfs count="58">
    <dxf>
      <fill>
        <patternFill>
          <bgColor rgb="FFFF0000"/>
        </patternFill>
      </fill>
    </dxf>
    <dxf>
      <fill>
        <patternFill>
          <bgColor rgb="FFFF0000"/>
        </patternFill>
      </fill>
    </dxf>
    <dxf>
      <font>
        <color theme="0"/>
      </font>
    </dxf>
    <dxf>
      <font>
        <color theme="0"/>
      </font>
    </dxf>
    <dxf>
      <font>
        <color theme="0"/>
      </font>
    </dxf>
    <dxf>
      <font>
        <color theme="0"/>
      </font>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bottom" textRotation="0" wrapText="0" indent="0" justifyLastLine="0" shrinkToFit="0" readingOrder="0"/>
      <border diagonalUp="0" diagonalDown="0">
        <left style="thin">
          <color indexed="64"/>
        </left>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numFmt numFmtId="19" formatCode="d/m/yyyy"/>
      <fill>
        <patternFill patternType="none">
          <fgColor theme="5" tint="0.79998168889431442"/>
          <bgColor auto="1"/>
        </patternFill>
      </fill>
      <alignment horizontal="center" vertical="bottom"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right"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59999389629810485"/>
          <bgColor auto="1"/>
        </patternFill>
      </fill>
      <alignment horizontal="center" vertical="top" textRotation="0" wrapText="1" indent="0" justifyLastLine="0" shrinkToFit="0" readingOrder="0"/>
      <border diagonalUp="0" diagonalDown="0">
        <left/>
        <right style="thin">
          <color indexed="64"/>
        </right>
        <top style="hair">
          <color indexed="64"/>
        </top>
        <bottom style="hair">
          <color indexed="64"/>
        </bottom>
        <vertical/>
        <horizontal/>
      </border>
    </dxf>
    <dxf>
      <border>
        <top style="hair">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theme="0"/>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hair">
          <color indexed="64"/>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bottom" textRotation="0" wrapText="0" indent="0" justifyLastLine="0" shrinkToFit="0" readingOrder="0"/>
      <border diagonalUp="0" diagonalDown="0">
        <left style="thin">
          <color indexed="64"/>
        </left>
        <right/>
        <top style="hair">
          <color indexed="64"/>
        </top>
        <bottom/>
        <vertical/>
        <horizontal/>
      </border>
    </dxf>
    <dxf>
      <font>
        <b val="0"/>
        <i val="0"/>
        <strike val="0"/>
        <condense val="0"/>
        <extend val="0"/>
        <outline val="0"/>
        <shadow val="0"/>
        <u val="none"/>
        <vertAlign val="baseline"/>
        <sz val="12"/>
        <color auto="1"/>
        <name val="Times New Roman"/>
        <family val="1"/>
        <scheme val="none"/>
      </font>
      <numFmt numFmtId="197" formatCode="d/m/yy"/>
      <alignment horizontal="center" vertical="bottom" textRotation="0" wrapText="0"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right"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7030A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border diagonalUp="0" diagonalDown="0">
        <left style="thin">
          <color indexed="64"/>
        </left>
        <right/>
        <top/>
        <bottom style="hair">
          <color indexed="64"/>
        </bottom>
        <vertical style="thin">
          <color indexed="64"/>
        </vertical>
        <horizontal/>
      </border>
    </dxf>
    <dxf>
      <font>
        <b val="0"/>
        <i val="0"/>
        <strike val="0"/>
        <condense val="0"/>
        <extend val="0"/>
        <outline val="0"/>
        <shadow val="0"/>
        <u val="none"/>
        <vertAlign val="baseline"/>
        <sz val="12"/>
        <color auto="1"/>
        <name val="Times New Roman"/>
        <family val="1"/>
        <scheme val="none"/>
      </font>
      <numFmt numFmtId="19" formatCode="d/m/yyyy"/>
      <alignment horizontal="center" vertical="bottom" textRotation="0" wrapText="0" indent="0" justifyLastLine="0" shrinkToFit="0" readingOrder="0"/>
      <border diagonalUp="0" diagonalDown="0">
        <left style="thin">
          <color indexed="64"/>
        </left>
        <right style="thin">
          <color indexed="64"/>
        </right>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style="hair">
          <color indexed="64"/>
        </bottom>
        <vertical/>
        <horizontal/>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auto="1"/>
        <name val="TH SarabunPSK"/>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auto="1"/>
        <family val="2"/>
        <charset val="222"/>
      </font>
      <alignment vertical="center" textRotation="0" indent="0" justifyLastLine="0" shrinkToFit="0" readingOrder="0"/>
    </dxf>
    <dxf>
      <border outline="0">
        <bottom style="thin">
          <color indexed="64"/>
        </bottom>
      </border>
    </dxf>
    <dxf>
      <font>
        <b/>
        <i val="0"/>
        <strike val="0"/>
        <condense val="0"/>
        <extend val="0"/>
        <outline val="0"/>
        <shadow val="0"/>
        <u val="none"/>
        <vertAlign val="baseline"/>
        <sz val="12"/>
        <color theme="1"/>
        <name val="Times New Roman"/>
        <family val="1"/>
        <scheme val="none"/>
      </font>
      <fill>
        <patternFill patternType="solid">
          <fgColor indexed="64"/>
          <bgColor rgb="FF92D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2"/>
        <color auto="1"/>
        <name val="Times New Roman"/>
        <family val="1"/>
        <charset val="222"/>
        <scheme val="none"/>
      </font>
      <alignment vertical="center" textRotation="0" indent="0" justifyLastLine="0" shrinkToFit="0" readingOrder="0"/>
    </dxf>
    <dxf>
      <font>
        <b/>
        <i val="0"/>
        <strike val="0"/>
        <outline val="0"/>
        <shadow val="0"/>
        <u val="none"/>
        <vertAlign val="baseline"/>
        <sz val="12"/>
        <color theme="1"/>
        <name val="Times New Roman"/>
        <family val="1"/>
        <scheme val="none"/>
      </font>
      <fill>
        <patternFill patternType="solid">
          <fgColor indexed="64"/>
          <bgColor rgb="FF00CCFF"/>
        </patternFill>
      </fill>
      <alignment horizontal="center" vertical="center" textRotation="0" wrapText="0" indent="0" justifyLastLine="0" shrinkToFit="0" readingOrder="0"/>
      <border diagonalUp="0" diagonalDown="0">
        <left style="thin">
          <color indexed="64"/>
        </left>
        <right style="thin">
          <color indexed="64"/>
        </right>
        <top/>
        <bottom/>
      </border>
    </dxf>
    <dxf>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Times New Roman"/>
        <family val="1"/>
        <scheme val="none"/>
      </font>
      <alignment horizontal="center" vertical="center" textRotation="0" wrapText="0" indent="0" justifyLastLine="0" shrinkToFit="0" readingOrder="0"/>
      <protection locked="0" hidden="0"/>
    </dxf>
    <dxf>
      <protection locked="0" hidden="0"/>
    </dxf>
    <dxf>
      <alignment horizontal="center" vertical="center" textRotation="0" wrapText="0" indent="0" justifyLastLine="0" shrinkToFit="0" readingOrder="0"/>
      <protection locked="0" hidden="0"/>
    </dxf>
    <dxf>
      <fill>
        <patternFill>
          <bgColor rgb="FFFF0000"/>
        </patternFill>
      </fill>
    </dxf>
  </dxfs>
  <tableStyles count="0" defaultTableStyle="TableStyleMedium9" defaultPivotStyle="PivotStyleLight16"/>
  <colors>
    <mruColors>
      <color rgb="FFEFD725"/>
      <color rgb="FF00FFFF"/>
      <color rgb="FF00C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AU$17"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15</xdr:col>
      <xdr:colOff>51288</xdr:colOff>
      <xdr:row>15</xdr:row>
      <xdr:rowOff>73271</xdr:rowOff>
    </xdr:from>
    <xdr:to>
      <xdr:col>38</xdr:col>
      <xdr:colOff>70492</xdr:colOff>
      <xdr:row>24</xdr:row>
      <xdr:rowOff>219809</xdr:rowOff>
    </xdr:to>
    <xdr:pic>
      <xdr:nvPicPr>
        <xdr:cNvPr id="3" name="รูปภาพ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703634" y="4249617"/>
          <a:ext cx="4136935" cy="26523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57150</xdr:colOff>
      <xdr:row>28</xdr:row>
      <xdr:rowOff>66675</xdr:rowOff>
    </xdr:from>
    <xdr:to>
      <xdr:col>1</xdr:col>
      <xdr:colOff>142875</xdr:colOff>
      <xdr:row>28</xdr:row>
      <xdr:rowOff>152400</xdr:rowOff>
    </xdr:to>
    <xdr:sp macro="" textlink="">
      <xdr:nvSpPr>
        <xdr:cNvPr id="3086" name="Rectangle 22">
          <a:extLst>
            <a:ext uri="{FF2B5EF4-FFF2-40B4-BE49-F238E27FC236}">
              <a16:creationId xmlns:a16="http://schemas.microsoft.com/office/drawing/2014/main" id="{00000000-0008-0000-0100-00000E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087" name="Rectangle 22">
          <a:extLst>
            <a:ext uri="{FF2B5EF4-FFF2-40B4-BE49-F238E27FC236}">
              <a16:creationId xmlns:a16="http://schemas.microsoft.com/office/drawing/2014/main" id="{00000000-0008-0000-0100-00000F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088" name="Rectangle 22">
          <a:extLst>
            <a:ext uri="{FF2B5EF4-FFF2-40B4-BE49-F238E27FC236}">
              <a16:creationId xmlns:a16="http://schemas.microsoft.com/office/drawing/2014/main" id="{00000000-0008-0000-0100-000010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3" name="Rectangle 22">
          <a:extLst>
            <a:ext uri="{FF2B5EF4-FFF2-40B4-BE49-F238E27FC236}">
              <a16:creationId xmlns:a16="http://schemas.microsoft.com/office/drawing/2014/main" id="{00000000-0008-0000-0100-00001F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4" name="Rectangle 22">
          <a:extLst>
            <a:ext uri="{FF2B5EF4-FFF2-40B4-BE49-F238E27FC236}">
              <a16:creationId xmlns:a16="http://schemas.microsoft.com/office/drawing/2014/main" id="{00000000-0008-0000-0100-000020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5" name="Rectangle 22">
          <a:extLst>
            <a:ext uri="{FF2B5EF4-FFF2-40B4-BE49-F238E27FC236}">
              <a16:creationId xmlns:a16="http://schemas.microsoft.com/office/drawing/2014/main" id="{00000000-0008-0000-0100-000021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7" name="Rectangle 22">
          <a:extLst>
            <a:ext uri="{FF2B5EF4-FFF2-40B4-BE49-F238E27FC236}">
              <a16:creationId xmlns:a16="http://schemas.microsoft.com/office/drawing/2014/main" id="{00000000-0008-0000-0100-000023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8" name="Rectangle 22">
          <a:extLst>
            <a:ext uri="{FF2B5EF4-FFF2-40B4-BE49-F238E27FC236}">
              <a16:creationId xmlns:a16="http://schemas.microsoft.com/office/drawing/2014/main" id="{00000000-0008-0000-0100-000024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9" name="Rectangle 22">
          <a:extLst>
            <a:ext uri="{FF2B5EF4-FFF2-40B4-BE49-F238E27FC236}">
              <a16:creationId xmlns:a16="http://schemas.microsoft.com/office/drawing/2014/main" id="{00000000-0008-0000-0100-000025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11" name="Rectangle 22">
          <a:extLst>
            <a:ext uri="{FF2B5EF4-FFF2-40B4-BE49-F238E27FC236}">
              <a16:creationId xmlns:a16="http://schemas.microsoft.com/office/drawing/2014/main" id="{00000000-0008-0000-0100-000027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12" name="Rectangle 22">
          <a:extLst>
            <a:ext uri="{FF2B5EF4-FFF2-40B4-BE49-F238E27FC236}">
              <a16:creationId xmlns:a16="http://schemas.microsoft.com/office/drawing/2014/main" id="{00000000-0008-0000-0100-000028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13" name="Rectangle 22">
          <a:extLst>
            <a:ext uri="{FF2B5EF4-FFF2-40B4-BE49-F238E27FC236}">
              <a16:creationId xmlns:a16="http://schemas.microsoft.com/office/drawing/2014/main" id="{00000000-0008-0000-0100-000029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1" name="Rectangle 22">
          <a:extLst>
            <a:ext uri="{FF2B5EF4-FFF2-40B4-BE49-F238E27FC236}">
              <a16:creationId xmlns:a16="http://schemas.microsoft.com/office/drawing/2014/main" id="{00000000-0008-0000-0100-000033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2" name="Rectangle 22">
          <a:extLst>
            <a:ext uri="{FF2B5EF4-FFF2-40B4-BE49-F238E27FC236}">
              <a16:creationId xmlns:a16="http://schemas.microsoft.com/office/drawing/2014/main" id="{00000000-0008-0000-0100-000034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5" name="Rectangle 22">
          <a:extLst>
            <a:ext uri="{FF2B5EF4-FFF2-40B4-BE49-F238E27FC236}">
              <a16:creationId xmlns:a16="http://schemas.microsoft.com/office/drawing/2014/main" id="{00000000-0008-0000-0100-000037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6" name="Rectangle 22">
          <a:extLst>
            <a:ext uri="{FF2B5EF4-FFF2-40B4-BE49-F238E27FC236}">
              <a16:creationId xmlns:a16="http://schemas.microsoft.com/office/drawing/2014/main" id="{00000000-0008-0000-0100-000038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9" name="Rectangle 22">
          <a:extLst>
            <a:ext uri="{FF2B5EF4-FFF2-40B4-BE49-F238E27FC236}">
              <a16:creationId xmlns:a16="http://schemas.microsoft.com/office/drawing/2014/main" id="{00000000-0008-0000-0100-00003B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60" name="Rectangle 22">
          <a:extLst>
            <a:ext uri="{FF2B5EF4-FFF2-40B4-BE49-F238E27FC236}">
              <a16:creationId xmlns:a16="http://schemas.microsoft.com/office/drawing/2014/main" id="{00000000-0008-0000-0100-00003C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63" name="Rectangle 22">
          <a:extLst>
            <a:ext uri="{FF2B5EF4-FFF2-40B4-BE49-F238E27FC236}">
              <a16:creationId xmlns:a16="http://schemas.microsoft.com/office/drawing/2014/main" id="{00000000-0008-0000-0100-00003F000000}"/>
            </a:ext>
          </a:extLst>
        </xdr:cNvPr>
        <xdr:cNvSpPr>
          <a:spLocks noChangeArrowheads="1"/>
        </xdr:cNvSpPr>
      </xdr:nvSpPr>
      <xdr:spPr bwMode="auto">
        <a:xfrm>
          <a:off x="247650" y="4391025"/>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23</xdr:row>
      <xdr:rowOff>66675</xdr:rowOff>
    </xdr:from>
    <xdr:to>
      <xdr:col>1</xdr:col>
      <xdr:colOff>142875</xdr:colOff>
      <xdr:row>23</xdr:row>
      <xdr:rowOff>152400</xdr:rowOff>
    </xdr:to>
    <xdr:sp macro="" textlink="">
      <xdr:nvSpPr>
        <xdr:cNvPr id="9" name="Rectangle 22">
          <a:extLst>
            <a:ext uri="{FF2B5EF4-FFF2-40B4-BE49-F238E27FC236}">
              <a16:creationId xmlns:a16="http://schemas.microsoft.com/office/drawing/2014/main" id="{00000000-0008-0000-0100-000009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0" name="Rectangle 22">
          <a:extLst>
            <a:ext uri="{FF2B5EF4-FFF2-40B4-BE49-F238E27FC236}">
              <a16:creationId xmlns:a16="http://schemas.microsoft.com/office/drawing/2014/main" id="{00000000-0008-0000-0100-00000A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1" name="Rectangle 22">
          <a:extLst>
            <a:ext uri="{FF2B5EF4-FFF2-40B4-BE49-F238E27FC236}">
              <a16:creationId xmlns:a16="http://schemas.microsoft.com/office/drawing/2014/main" id="{00000000-0008-0000-0100-00000B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2" name="Rectangle 22">
          <a:extLst>
            <a:ext uri="{FF2B5EF4-FFF2-40B4-BE49-F238E27FC236}">
              <a16:creationId xmlns:a16="http://schemas.microsoft.com/office/drawing/2014/main" id="{00000000-0008-0000-0100-00000C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3" name="Rectangle 22">
          <a:extLst>
            <a:ext uri="{FF2B5EF4-FFF2-40B4-BE49-F238E27FC236}">
              <a16:creationId xmlns:a16="http://schemas.microsoft.com/office/drawing/2014/main" id="{00000000-0008-0000-0100-00000D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4" name="Rectangle 22">
          <a:extLst>
            <a:ext uri="{FF2B5EF4-FFF2-40B4-BE49-F238E27FC236}">
              <a16:creationId xmlns:a16="http://schemas.microsoft.com/office/drawing/2014/main" id="{00000000-0008-0000-0100-00000E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5" name="Rectangle 22">
          <a:extLst>
            <a:ext uri="{FF2B5EF4-FFF2-40B4-BE49-F238E27FC236}">
              <a16:creationId xmlns:a16="http://schemas.microsoft.com/office/drawing/2014/main" id="{00000000-0008-0000-0100-00000F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24</xdr:row>
      <xdr:rowOff>66675</xdr:rowOff>
    </xdr:from>
    <xdr:to>
      <xdr:col>1</xdr:col>
      <xdr:colOff>142875</xdr:colOff>
      <xdr:row>24</xdr:row>
      <xdr:rowOff>152400</xdr:rowOff>
    </xdr:to>
    <xdr:sp macro="" textlink="">
      <xdr:nvSpPr>
        <xdr:cNvPr id="6" name="Rectangle 22">
          <a:extLst>
            <a:ext uri="{FF2B5EF4-FFF2-40B4-BE49-F238E27FC236}">
              <a16:creationId xmlns:a16="http://schemas.microsoft.com/office/drawing/2014/main" id="{00000000-0008-0000-0100-000006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7" name="Rectangle 22">
          <a:extLst>
            <a:ext uri="{FF2B5EF4-FFF2-40B4-BE49-F238E27FC236}">
              <a16:creationId xmlns:a16="http://schemas.microsoft.com/office/drawing/2014/main" id="{00000000-0008-0000-0100-000007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8" name="Rectangle 22">
          <a:extLst>
            <a:ext uri="{FF2B5EF4-FFF2-40B4-BE49-F238E27FC236}">
              <a16:creationId xmlns:a16="http://schemas.microsoft.com/office/drawing/2014/main" id="{00000000-0008-0000-0100-000008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50</xdr:col>
          <xdr:colOff>9525</xdr:colOff>
          <xdr:row>14</xdr:row>
          <xdr:rowOff>19050</xdr:rowOff>
        </xdr:from>
        <xdr:to>
          <xdr:col>51</xdr:col>
          <xdr:colOff>457200</xdr:colOff>
          <xdr:row>15</xdr:row>
          <xdr:rowOff>142875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th-TH" sz="1800" b="1" i="0" u="none" strike="noStrike" baseline="0">
                  <a:solidFill>
                    <a:srgbClr val="000000"/>
                  </a:solidFill>
                  <a:latin typeface="TH Sarabun New"/>
                  <a:cs typeface="TH Sarabun New"/>
                </a:rPr>
                <a:t>กดเพื่อเพิ่ม</a:t>
              </a:r>
            </a:p>
          </xdr:txBody>
        </xdr:sp>
        <xdr:clientData fPrintsWithSheet="0"/>
      </xdr:twoCellAnchor>
    </mc:Choice>
    <mc:Fallback/>
  </mc:AlternateContent>
  <xdr:twoCellAnchor>
    <xdr:from>
      <xdr:col>40</xdr:col>
      <xdr:colOff>176561</xdr:colOff>
      <xdr:row>19</xdr:row>
      <xdr:rowOff>190500</xdr:rowOff>
    </xdr:from>
    <xdr:to>
      <xdr:col>44</xdr:col>
      <xdr:colOff>4646</xdr:colOff>
      <xdr:row>19</xdr:row>
      <xdr:rowOff>190500</xdr:rowOff>
    </xdr:to>
    <xdr:cxnSp macro="">
      <xdr:nvCxnSpPr>
        <xdr:cNvPr id="3" name="ตัวเชื่อมต่อตรง 2">
          <a:extLst>
            <a:ext uri="{FF2B5EF4-FFF2-40B4-BE49-F238E27FC236}">
              <a16:creationId xmlns:a16="http://schemas.microsoft.com/office/drawing/2014/main" id="{00000000-0008-0000-0100-000003000000}"/>
            </a:ext>
          </a:extLst>
        </xdr:cNvPr>
        <xdr:cNvCxnSpPr/>
      </xdr:nvCxnSpPr>
      <xdr:spPr>
        <a:xfrm>
          <a:off x="7462024" y="4163122"/>
          <a:ext cx="552915" cy="0"/>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3716</xdr:colOff>
      <xdr:row>26</xdr:row>
      <xdr:rowOff>194216</xdr:rowOff>
    </xdr:from>
    <xdr:to>
      <xdr:col>44</xdr:col>
      <xdr:colOff>13009</xdr:colOff>
      <xdr:row>26</xdr:row>
      <xdr:rowOff>194216</xdr:rowOff>
    </xdr:to>
    <xdr:cxnSp macro="">
      <xdr:nvCxnSpPr>
        <xdr:cNvPr id="4" name="ตัวเชื่อมต่อตรง 3">
          <a:extLst>
            <a:ext uri="{FF2B5EF4-FFF2-40B4-BE49-F238E27FC236}">
              <a16:creationId xmlns:a16="http://schemas.microsoft.com/office/drawing/2014/main" id="{00000000-0008-0000-0100-000004000000}"/>
            </a:ext>
          </a:extLst>
        </xdr:cNvPr>
        <xdr:cNvCxnSpPr/>
      </xdr:nvCxnSpPr>
      <xdr:spPr>
        <a:xfrm>
          <a:off x="7470387" y="5546801"/>
          <a:ext cx="552915" cy="0"/>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91108</xdr:colOff>
      <xdr:row>1</xdr:row>
      <xdr:rowOff>45554</xdr:rowOff>
    </xdr:from>
    <xdr:to>
      <xdr:col>20</xdr:col>
      <xdr:colOff>91108</xdr:colOff>
      <xdr:row>2</xdr:row>
      <xdr:rowOff>132521</xdr:rowOff>
    </xdr:to>
    <xdr:sp macro="" textlink="">
      <xdr:nvSpPr>
        <xdr:cNvPr id="2" name="Rectangle 171">
          <a:extLst>
            <a:ext uri="{FF2B5EF4-FFF2-40B4-BE49-F238E27FC236}">
              <a16:creationId xmlns:a16="http://schemas.microsoft.com/office/drawing/2014/main" id="{00000000-0008-0000-0400-000002000000}"/>
            </a:ext>
          </a:extLst>
        </xdr:cNvPr>
        <xdr:cNvSpPr>
          <a:spLocks noChangeArrowheads="1"/>
        </xdr:cNvSpPr>
      </xdr:nvSpPr>
      <xdr:spPr bwMode="auto">
        <a:xfrm>
          <a:off x="2840934" y="227771"/>
          <a:ext cx="662609" cy="269185"/>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72</xdr:row>
      <xdr:rowOff>95250</xdr:rowOff>
    </xdr:from>
    <xdr:to>
      <xdr:col>26</xdr:col>
      <xdr:colOff>0</xdr:colOff>
      <xdr:row>74</xdr:row>
      <xdr:rowOff>0</xdr:rowOff>
    </xdr:to>
    <xdr:sp macro="" textlink="">
      <xdr:nvSpPr>
        <xdr:cNvPr id="3" name="Rectangle 171">
          <a:extLst>
            <a:ext uri="{FF2B5EF4-FFF2-40B4-BE49-F238E27FC236}">
              <a16:creationId xmlns:a16="http://schemas.microsoft.com/office/drawing/2014/main" id="{00000000-0008-0000-0400-000003000000}"/>
            </a:ext>
          </a:extLst>
        </xdr:cNvPr>
        <xdr:cNvSpPr>
          <a:spLocks noChangeArrowheads="1"/>
        </xdr:cNvSpPr>
      </xdr:nvSpPr>
      <xdr:spPr bwMode="auto">
        <a:xfrm>
          <a:off x="3190875" y="134874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143</xdr:row>
      <xdr:rowOff>95250</xdr:rowOff>
    </xdr:from>
    <xdr:to>
      <xdr:col>26</xdr:col>
      <xdr:colOff>0</xdr:colOff>
      <xdr:row>145</xdr:row>
      <xdr:rowOff>0</xdr:rowOff>
    </xdr:to>
    <xdr:sp macro="" textlink="">
      <xdr:nvSpPr>
        <xdr:cNvPr id="4" name="Rectangle 171">
          <a:extLst>
            <a:ext uri="{FF2B5EF4-FFF2-40B4-BE49-F238E27FC236}">
              <a16:creationId xmlns:a16="http://schemas.microsoft.com/office/drawing/2014/main" id="{00000000-0008-0000-0400-000004000000}"/>
            </a:ext>
          </a:extLst>
        </xdr:cNvPr>
        <xdr:cNvSpPr>
          <a:spLocks noChangeArrowheads="1"/>
        </xdr:cNvSpPr>
      </xdr:nvSpPr>
      <xdr:spPr bwMode="auto">
        <a:xfrm>
          <a:off x="3190875" y="268795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xdr:col>
      <xdr:colOff>57150</xdr:colOff>
      <xdr:row>864</xdr:row>
      <xdr:rowOff>47625</xdr:rowOff>
    </xdr:from>
    <xdr:to>
      <xdr:col>2</xdr:col>
      <xdr:colOff>152400</xdr:colOff>
      <xdr:row>864</xdr:row>
      <xdr:rowOff>47625</xdr:rowOff>
    </xdr:to>
    <xdr:sp macro="" textlink="">
      <xdr:nvSpPr>
        <xdr:cNvPr id="5" name="Line 18">
          <a:extLst>
            <a:ext uri="{FF2B5EF4-FFF2-40B4-BE49-F238E27FC236}">
              <a16:creationId xmlns:a16="http://schemas.microsoft.com/office/drawing/2014/main" id="{00000000-0008-0000-0400-000005000000}"/>
            </a:ext>
          </a:extLst>
        </xdr:cNvPr>
        <xdr:cNvSpPr>
          <a:spLocks noChangeShapeType="1"/>
        </xdr:cNvSpPr>
      </xdr:nvSpPr>
      <xdr:spPr bwMode="auto">
        <a:xfrm>
          <a:off x="438150" y="162744150"/>
          <a:ext cx="95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142875</xdr:colOff>
      <xdr:row>878</xdr:row>
      <xdr:rowOff>47625</xdr:rowOff>
    </xdr:from>
    <xdr:to>
      <xdr:col>29</xdr:col>
      <xdr:colOff>66675</xdr:colOff>
      <xdr:row>878</xdr:row>
      <xdr:rowOff>47625</xdr:rowOff>
    </xdr:to>
    <xdr:sp macro="" textlink="">
      <xdr:nvSpPr>
        <xdr:cNvPr id="6" name="Line 18">
          <a:extLst>
            <a:ext uri="{FF2B5EF4-FFF2-40B4-BE49-F238E27FC236}">
              <a16:creationId xmlns:a16="http://schemas.microsoft.com/office/drawing/2014/main" id="{00000000-0008-0000-0400-000006000000}"/>
            </a:ext>
          </a:extLst>
        </xdr:cNvPr>
        <xdr:cNvSpPr>
          <a:spLocks noChangeShapeType="1"/>
        </xdr:cNvSpPr>
      </xdr:nvSpPr>
      <xdr:spPr bwMode="auto">
        <a:xfrm>
          <a:off x="4305300" y="165639750"/>
          <a:ext cx="85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114300</xdr:colOff>
      <xdr:row>877</xdr:row>
      <xdr:rowOff>38100</xdr:rowOff>
    </xdr:from>
    <xdr:to>
      <xdr:col>29</xdr:col>
      <xdr:colOff>28575</xdr:colOff>
      <xdr:row>877</xdr:row>
      <xdr:rowOff>38100</xdr:rowOff>
    </xdr:to>
    <xdr:sp macro="" textlink="">
      <xdr:nvSpPr>
        <xdr:cNvPr id="7" name="Line 18">
          <a:extLst>
            <a:ext uri="{FF2B5EF4-FFF2-40B4-BE49-F238E27FC236}">
              <a16:creationId xmlns:a16="http://schemas.microsoft.com/office/drawing/2014/main" id="{00000000-0008-0000-0400-000007000000}"/>
            </a:ext>
          </a:extLst>
        </xdr:cNvPr>
        <xdr:cNvSpPr>
          <a:spLocks noChangeShapeType="1"/>
        </xdr:cNvSpPr>
      </xdr:nvSpPr>
      <xdr:spPr bwMode="auto">
        <a:xfrm>
          <a:off x="4851952" y="159842752"/>
          <a:ext cx="7992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214</xdr:row>
      <xdr:rowOff>95250</xdr:rowOff>
    </xdr:from>
    <xdr:to>
      <xdr:col>26</xdr:col>
      <xdr:colOff>0</xdr:colOff>
      <xdr:row>216</xdr:row>
      <xdr:rowOff>0</xdr:rowOff>
    </xdr:to>
    <xdr:sp macro="" textlink="">
      <xdr:nvSpPr>
        <xdr:cNvPr id="8" name="Rectangle 171">
          <a:extLst>
            <a:ext uri="{FF2B5EF4-FFF2-40B4-BE49-F238E27FC236}">
              <a16:creationId xmlns:a16="http://schemas.microsoft.com/office/drawing/2014/main" id="{00000000-0008-0000-0400-000008000000}"/>
            </a:ext>
          </a:extLst>
        </xdr:cNvPr>
        <xdr:cNvSpPr>
          <a:spLocks noChangeArrowheads="1"/>
        </xdr:cNvSpPr>
      </xdr:nvSpPr>
      <xdr:spPr bwMode="auto">
        <a:xfrm>
          <a:off x="3190875" y="402717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285</xdr:row>
      <xdr:rowOff>95250</xdr:rowOff>
    </xdr:from>
    <xdr:to>
      <xdr:col>26</xdr:col>
      <xdr:colOff>0</xdr:colOff>
      <xdr:row>287</xdr:row>
      <xdr:rowOff>0</xdr:rowOff>
    </xdr:to>
    <xdr:sp macro="" textlink="">
      <xdr:nvSpPr>
        <xdr:cNvPr id="9" name="Rectangle 171">
          <a:extLst>
            <a:ext uri="{FF2B5EF4-FFF2-40B4-BE49-F238E27FC236}">
              <a16:creationId xmlns:a16="http://schemas.microsoft.com/office/drawing/2014/main" id="{00000000-0008-0000-0400-000009000000}"/>
            </a:ext>
          </a:extLst>
        </xdr:cNvPr>
        <xdr:cNvSpPr>
          <a:spLocks noChangeArrowheads="1"/>
        </xdr:cNvSpPr>
      </xdr:nvSpPr>
      <xdr:spPr bwMode="auto">
        <a:xfrm>
          <a:off x="3190875" y="536638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356</xdr:row>
      <xdr:rowOff>95250</xdr:rowOff>
    </xdr:from>
    <xdr:to>
      <xdr:col>26</xdr:col>
      <xdr:colOff>0</xdr:colOff>
      <xdr:row>358</xdr:row>
      <xdr:rowOff>0</xdr:rowOff>
    </xdr:to>
    <xdr:sp macro="" textlink="">
      <xdr:nvSpPr>
        <xdr:cNvPr id="10" name="Rectangle 171">
          <a:extLst>
            <a:ext uri="{FF2B5EF4-FFF2-40B4-BE49-F238E27FC236}">
              <a16:creationId xmlns:a16="http://schemas.microsoft.com/office/drawing/2014/main" id="{00000000-0008-0000-0400-00000A000000}"/>
            </a:ext>
          </a:extLst>
        </xdr:cNvPr>
        <xdr:cNvSpPr>
          <a:spLocks noChangeArrowheads="1"/>
        </xdr:cNvSpPr>
      </xdr:nvSpPr>
      <xdr:spPr bwMode="auto">
        <a:xfrm>
          <a:off x="3190875" y="670560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427</xdr:row>
      <xdr:rowOff>95250</xdr:rowOff>
    </xdr:from>
    <xdr:to>
      <xdr:col>26</xdr:col>
      <xdr:colOff>0</xdr:colOff>
      <xdr:row>429</xdr:row>
      <xdr:rowOff>0</xdr:rowOff>
    </xdr:to>
    <xdr:sp macro="" textlink="">
      <xdr:nvSpPr>
        <xdr:cNvPr id="11" name="Rectangle 171">
          <a:extLst>
            <a:ext uri="{FF2B5EF4-FFF2-40B4-BE49-F238E27FC236}">
              <a16:creationId xmlns:a16="http://schemas.microsoft.com/office/drawing/2014/main" id="{00000000-0008-0000-0400-00000B000000}"/>
            </a:ext>
          </a:extLst>
        </xdr:cNvPr>
        <xdr:cNvSpPr>
          <a:spLocks noChangeArrowheads="1"/>
        </xdr:cNvSpPr>
      </xdr:nvSpPr>
      <xdr:spPr bwMode="auto">
        <a:xfrm>
          <a:off x="3190875" y="804481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498</xdr:row>
      <xdr:rowOff>95250</xdr:rowOff>
    </xdr:from>
    <xdr:to>
      <xdr:col>26</xdr:col>
      <xdr:colOff>0</xdr:colOff>
      <xdr:row>500</xdr:row>
      <xdr:rowOff>0</xdr:rowOff>
    </xdr:to>
    <xdr:sp macro="" textlink="">
      <xdr:nvSpPr>
        <xdr:cNvPr id="12" name="Rectangle 171">
          <a:extLst>
            <a:ext uri="{FF2B5EF4-FFF2-40B4-BE49-F238E27FC236}">
              <a16:creationId xmlns:a16="http://schemas.microsoft.com/office/drawing/2014/main" id="{00000000-0008-0000-0400-00000C000000}"/>
            </a:ext>
          </a:extLst>
        </xdr:cNvPr>
        <xdr:cNvSpPr>
          <a:spLocks noChangeArrowheads="1"/>
        </xdr:cNvSpPr>
      </xdr:nvSpPr>
      <xdr:spPr bwMode="auto">
        <a:xfrm>
          <a:off x="3190875" y="938403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569</xdr:row>
      <xdr:rowOff>95250</xdr:rowOff>
    </xdr:from>
    <xdr:to>
      <xdr:col>26</xdr:col>
      <xdr:colOff>0</xdr:colOff>
      <xdr:row>571</xdr:row>
      <xdr:rowOff>0</xdr:rowOff>
    </xdr:to>
    <xdr:sp macro="" textlink="">
      <xdr:nvSpPr>
        <xdr:cNvPr id="13" name="Rectangle 171">
          <a:extLst>
            <a:ext uri="{FF2B5EF4-FFF2-40B4-BE49-F238E27FC236}">
              <a16:creationId xmlns:a16="http://schemas.microsoft.com/office/drawing/2014/main" id="{00000000-0008-0000-0400-00000D000000}"/>
            </a:ext>
          </a:extLst>
        </xdr:cNvPr>
        <xdr:cNvSpPr>
          <a:spLocks noChangeArrowheads="1"/>
        </xdr:cNvSpPr>
      </xdr:nvSpPr>
      <xdr:spPr bwMode="auto">
        <a:xfrm>
          <a:off x="3190875" y="1072324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640</xdr:row>
      <xdr:rowOff>95250</xdr:rowOff>
    </xdr:from>
    <xdr:to>
      <xdr:col>26</xdr:col>
      <xdr:colOff>0</xdr:colOff>
      <xdr:row>642</xdr:row>
      <xdr:rowOff>0</xdr:rowOff>
    </xdr:to>
    <xdr:sp macro="" textlink="">
      <xdr:nvSpPr>
        <xdr:cNvPr id="14" name="Rectangle 171">
          <a:extLst>
            <a:ext uri="{FF2B5EF4-FFF2-40B4-BE49-F238E27FC236}">
              <a16:creationId xmlns:a16="http://schemas.microsoft.com/office/drawing/2014/main" id="{00000000-0008-0000-0400-00000E000000}"/>
            </a:ext>
          </a:extLst>
        </xdr:cNvPr>
        <xdr:cNvSpPr>
          <a:spLocks noChangeArrowheads="1"/>
        </xdr:cNvSpPr>
      </xdr:nvSpPr>
      <xdr:spPr bwMode="auto">
        <a:xfrm>
          <a:off x="3190875" y="1206246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711</xdr:row>
      <xdr:rowOff>95250</xdr:rowOff>
    </xdr:from>
    <xdr:to>
      <xdr:col>26</xdr:col>
      <xdr:colOff>0</xdr:colOff>
      <xdr:row>713</xdr:row>
      <xdr:rowOff>0</xdr:rowOff>
    </xdr:to>
    <xdr:sp macro="" textlink="">
      <xdr:nvSpPr>
        <xdr:cNvPr id="15" name="Rectangle 171">
          <a:extLst>
            <a:ext uri="{FF2B5EF4-FFF2-40B4-BE49-F238E27FC236}">
              <a16:creationId xmlns:a16="http://schemas.microsoft.com/office/drawing/2014/main" id="{00000000-0008-0000-0400-00000F000000}"/>
            </a:ext>
          </a:extLst>
        </xdr:cNvPr>
        <xdr:cNvSpPr>
          <a:spLocks noChangeArrowheads="1"/>
        </xdr:cNvSpPr>
      </xdr:nvSpPr>
      <xdr:spPr bwMode="auto">
        <a:xfrm>
          <a:off x="3190875" y="1340167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782</xdr:row>
      <xdr:rowOff>95250</xdr:rowOff>
    </xdr:from>
    <xdr:to>
      <xdr:col>26</xdr:col>
      <xdr:colOff>0</xdr:colOff>
      <xdr:row>784</xdr:row>
      <xdr:rowOff>0</xdr:rowOff>
    </xdr:to>
    <xdr:sp macro="" textlink="">
      <xdr:nvSpPr>
        <xdr:cNvPr id="16" name="Rectangle 171">
          <a:extLst>
            <a:ext uri="{FF2B5EF4-FFF2-40B4-BE49-F238E27FC236}">
              <a16:creationId xmlns:a16="http://schemas.microsoft.com/office/drawing/2014/main" id="{00000000-0008-0000-0400-000010000000}"/>
            </a:ext>
          </a:extLst>
        </xdr:cNvPr>
        <xdr:cNvSpPr>
          <a:spLocks noChangeArrowheads="1"/>
        </xdr:cNvSpPr>
      </xdr:nvSpPr>
      <xdr:spPr bwMode="auto">
        <a:xfrm>
          <a:off x="3190875" y="1474089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853</xdr:row>
      <xdr:rowOff>95250</xdr:rowOff>
    </xdr:from>
    <xdr:to>
      <xdr:col>26</xdr:col>
      <xdr:colOff>0</xdr:colOff>
      <xdr:row>855</xdr:row>
      <xdr:rowOff>0</xdr:rowOff>
    </xdr:to>
    <xdr:sp macro="" textlink="">
      <xdr:nvSpPr>
        <xdr:cNvPr id="17" name="Rectangle 171">
          <a:extLst>
            <a:ext uri="{FF2B5EF4-FFF2-40B4-BE49-F238E27FC236}">
              <a16:creationId xmlns:a16="http://schemas.microsoft.com/office/drawing/2014/main" id="{00000000-0008-0000-0400-000011000000}"/>
            </a:ext>
          </a:extLst>
        </xdr:cNvPr>
        <xdr:cNvSpPr>
          <a:spLocks noChangeArrowheads="1"/>
        </xdr:cNvSpPr>
      </xdr:nvSpPr>
      <xdr:spPr bwMode="auto">
        <a:xfrm>
          <a:off x="3190875" y="1608010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143</xdr:row>
      <xdr:rowOff>95250</xdr:rowOff>
    </xdr:from>
    <xdr:to>
      <xdr:col>26</xdr:col>
      <xdr:colOff>0</xdr:colOff>
      <xdr:row>145</xdr:row>
      <xdr:rowOff>0</xdr:rowOff>
    </xdr:to>
    <xdr:sp macro="" textlink="">
      <xdr:nvSpPr>
        <xdr:cNvPr id="18" name="Rectangle 171">
          <a:extLst>
            <a:ext uri="{FF2B5EF4-FFF2-40B4-BE49-F238E27FC236}">
              <a16:creationId xmlns:a16="http://schemas.microsoft.com/office/drawing/2014/main" id="{00000000-0008-0000-0400-000012000000}"/>
            </a:ext>
          </a:extLst>
        </xdr:cNvPr>
        <xdr:cNvSpPr>
          <a:spLocks noChangeArrowheads="1"/>
        </xdr:cNvSpPr>
      </xdr:nvSpPr>
      <xdr:spPr bwMode="auto">
        <a:xfrm>
          <a:off x="3190875" y="268795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214</xdr:row>
      <xdr:rowOff>95250</xdr:rowOff>
    </xdr:from>
    <xdr:to>
      <xdr:col>26</xdr:col>
      <xdr:colOff>0</xdr:colOff>
      <xdr:row>216</xdr:row>
      <xdr:rowOff>0</xdr:rowOff>
    </xdr:to>
    <xdr:sp macro="" textlink="">
      <xdr:nvSpPr>
        <xdr:cNvPr id="19" name="Rectangle 171">
          <a:extLst>
            <a:ext uri="{FF2B5EF4-FFF2-40B4-BE49-F238E27FC236}">
              <a16:creationId xmlns:a16="http://schemas.microsoft.com/office/drawing/2014/main" id="{00000000-0008-0000-0400-000013000000}"/>
            </a:ext>
          </a:extLst>
        </xdr:cNvPr>
        <xdr:cNvSpPr>
          <a:spLocks noChangeArrowheads="1"/>
        </xdr:cNvSpPr>
      </xdr:nvSpPr>
      <xdr:spPr bwMode="auto">
        <a:xfrm>
          <a:off x="3190875" y="402717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285</xdr:row>
      <xdr:rowOff>95250</xdr:rowOff>
    </xdr:from>
    <xdr:to>
      <xdr:col>26</xdr:col>
      <xdr:colOff>0</xdr:colOff>
      <xdr:row>287</xdr:row>
      <xdr:rowOff>0</xdr:rowOff>
    </xdr:to>
    <xdr:sp macro="" textlink="">
      <xdr:nvSpPr>
        <xdr:cNvPr id="20" name="Rectangle 171">
          <a:extLst>
            <a:ext uri="{FF2B5EF4-FFF2-40B4-BE49-F238E27FC236}">
              <a16:creationId xmlns:a16="http://schemas.microsoft.com/office/drawing/2014/main" id="{00000000-0008-0000-0400-000014000000}"/>
            </a:ext>
          </a:extLst>
        </xdr:cNvPr>
        <xdr:cNvSpPr>
          <a:spLocks noChangeArrowheads="1"/>
        </xdr:cNvSpPr>
      </xdr:nvSpPr>
      <xdr:spPr bwMode="auto">
        <a:xfrm>
          <a:off x="3190875" y="536638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356</xdr:row>
      <xdr:rowOff>95250</xdr:rowOff>
    </xdr:from>
    <xdr:to>
      <xdr:col>26</xdr:col>
      <xdr:colOff>0</xdr:colOff>
      <xdr:row>358</xdr:row>
      <xdr:rowOff>0</xdr:rowOff>
    </xdr:to>
    <xdr:sp macro="" textlink="">
      <xdr:nvSpPr>
        <xdr:cNvPr id="21" name="Rectangle 171">
          <a:extLst>
            <a:ext uri="{FF2B5EF4-FFF2-40B4-BE49-F238E27FC236}">
              <a16:creationId xmlns:a16="http://schemas.microsoft.com/office/drawing/2014/main" id="{00000000-0008-0000-0400-000015000000}"/>
            </a:ext>
          </a:extLst>
        </xdr:cNvPr>
        <xdr:cNvSpPr>
          <a:spLocks noChangeArrowheads="1"/>
        </xdr:cNvSpPr>
      </xdr:nvSpPr>
      <xdr:spPr bwMode="auto">
        <a:xfrm>
          <a:off x="3190875" y="670560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427</xdr:row>
      <xdr:rowOff>95250</xdr:rowOff>
    </xdr:from>
    <xdr:to>
      <xdr:col>26</xdr:col>
      <xdr:colOff>0</xdr:colOff>
      <xdr:row>429</xdr:row>
      <xdr:rowOff>0</xdr:rowOff>
    </xdr:to>
    <xdr:sp macro="" textlink="">
      <xdr:nvSpPr>
        <xdr:cNvPr id="22" name="Rectangle 171">
          <a:extLst>
            <a:ext uri="{FF2B5EF4-FFF2-40B4-BE49-F238E27FC236}">
              <a16:creationId xmlns:a16="http://schemas.microsoft.com/office/drawing/2014/main" id="{00000000-0008-0000-0400-000016000000}"/>
            </a:ext>
          </a:extLst>
        </xdr:cNvPr>
        <xdr:cNvSpPr>
          <a:spLocks noChangeArrowheads="1"/>
        </xdr:cNvSpPr>
      </xdr:nvSpPr>
      <xdr:spPr bwMode="auto">
        <a:xfrm>
          <a:off x="3190875" y="804481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498</xdr:row>
      <xdr:rowOff>95250</xdr:rowOff>
    </xdr:from>
    <xdr:to>
      <xdr:col>26</xdr:col>
      <xdr:colOff>0</xdr:colOff>
      <xdr:row>500</xdr:row>
      <xdr:rowOff>0</xdr:rowOff>
    </xdr:to>
    <xdr:sp macro="" textlink="">
      <xdr:nvSpPr>
        <xdr:cNvPr id="23" name="Rectangle 171">
          <a:extLst>
            <a:ext uri="{FF2B5EF4-FFF2-40B4-BE49-F238E27FC236}">
              <a16:creationId xmlns:a16="http://schemas.microsoft.com/office/drawing/2014/main" id="{00000000-0008-0000-0400-000017000000}"/>
            </a:ext>
          </a:extLst>
        </xdr:cNvPr>
        <xdr:cNvSpPr>
          <a:spLocks noChangeArrowheads="1"/>
        </xdr:cNvSpPr>
      </xdr:nvSpPr>
      <xdr:spPr bwMode="auto">
        <a:xfrm>
          <a:off x="3190875" y="938403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569</xdr:row>
      <xdr:rowOff>95250</xdr:rowOff>
    </xdr:from>
    <xdr:to>
      <xdr:col>26</xdr:col>
      <xdr:colOff>0</xdr:colOff>
      <xdr:row>571</xdr:row>
      <xdr:rowOff>0</xdr:rowOff>
    </xdr:to>
    <xdr:sp macro="" textlink="">
      <xdr:nvSpPr>
        <xdr:cNvPr id="24" name="Rectangle 171">
          <a:extLst>
            <a:ext uri="{FF2B5EF4-FFF2-40B4-BE49-F238E27FC236}">
              <a16:creationId xmlns:a16="http://schemas.microsoft.com/office/drawing/2014/main" id="{00000000-0008-0000-0400-000018000000}"/>
            </a:ext>
          </a:extLst>
        </xdr:cNvPr>
        <xdr:cNvSpPr>
          <a:spLocks noChangeArrowheads="1"/>
        </xdr:cNvSpPr>
      </xdr:nvSpPr>
      <xdr:spPr bwMode="auto">
        <a:xfrm>
          <a:off x="3190875" y="1072324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640</xdr:row>
      <xdr:rowOff>95250</xdr:rowOff>
    </xdr:from>
    <xdr:to>
      <xdr:col>26</xdr:col>
      <xdr:colOff>0</xdr:colOff>
      <xdr:row>642</xdr:row>
      <xdr:rowOff>0</xdr:rowOff>
    </xdr:to>
    <xdr:sp macro="" textlink="">
      <xdr:nvSpPr>
        <xdr:cNvPr id="25" name="Rectangle 171">
          <a:extLst>
            <a:ext uri="{FF2B5EF4-FFF2-40B4-BE49-F238E27FC236}">
              <a16:creationId xmlns:a16="http://schemas.microsoft.com/office/drawing/2014/main" id="{00000000-0008-0000-0400-000019000000}"/>
            </a:ext>
          </a:extLst>
        </xdr:cNvPr>
        <xdr:cNvSpPr>
          <a:spLocks noChangeArrowheads="1"/>
        </xdr:cNvSpPr>
      </xdr:nvSpPr>
      <xdr:spPr bwMode="auto">
        <a:xfrm>
          <a:off x="3190875" y="1206246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711</xdr:row>
      <xdr:rowOff>95250</xdr:rowOff>
    </xdr:from>
    <xdr:to>
      <xdr:col>26</xdr:col>
      <xdr:colOff>0</xdr:colOff>
      <xdr:row>713</xdr:row>
      <xdr:rowOff>0</xdr:rowOff>
    </xdr:to>
    <xdr:sp macro="" textlink="">
      <xdr:nvSpPr>
        <xdr:cNvPr id="26" name="Rectangle 171">
          <a:extLst>
            <a:ext uri="{FF2B5EF4-FFF2-40B4-BE49-F238E27FC236}">
              <a16:creationId xmlns:a16="http://schemas.microsoft.com/office/drawing/2014/main" id="{00000000-0008-0000-0400-00001A000000}"/>
            </a:ext>
          </a:extLst>
        </xdr:cNvPr>
        <xdr:cNvSpPr>
          <a:spLocks noChangeArrowheads="1"/>
        </xdr:cNvSpPr>
      </xdr:nvSpPr>
      <xdr:spPr bwMode="auto">
        <a:xfrm>
          <a:off x="3190875" y="1340167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782</xdr:row>
      <xdr:rowOff>95250</xdr:rowOff>
    </xdr:from>
    <xdr:to>
      <xdr:col>26</xdr:col>
      <xdr:colOff>0</xdr:colOff>
      <xdr:row>784</xdr:row>
      <xdr:rowOff>0</xdr:rowOff>
    </xdr:to>
    <xdr:sp macro="" textlink="">
      <xdr:nvSpPr>
        <xdr:cNvPr id="27" name="Rectangle 171">
          <a:extLst>
            <a:ext uri="{FF2B5EF4-FFF2-40B4-BE49-F238E27FC236}">
              <a16:creationId xmlns:a16="http://schemas.microsoft.com/office/drawing/2014/main" id="{00000000-0008-0000-0400-00001B000000}"/>
            </a:ext>
          </a:extLst>
        </xdr:cNvPr>
        <xdr:cNvSpPr>
          <a:spLocks noChangeArrowheads="1"/>
        </xdr:cNvSpPr>
      </xdr:nvSpPr>
      <xdr:spPr bwMode="auto">
        <a:xfrm>
          <a:off x="3190875" y="1474089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853</xdr:row>
      <xdr:rowOff>95250</xdr:rowOff>
    </xdr:from>
    <xdr:to>
      <xdr:col>26</xdr:col>
      <xdr:colOff>0</xdr:colOff>
      <xdr:row>855</xdr:row>
      <xdr:rowOff>0</xdr:rowOff>
    </xdr:to>
    <xdr:sp macro="" textlink="">
      <xdr:nvSpPr>
        <xdr:cNvPr id="28" name="Rectangle 171">
          <a:extLst>
            <a:ext uri="{FF2B5EF4-FFF2-40B4-BE49-F238E27FC236}">
              <a16:creationId xmlns:a16="http://schemas.microsoft.com/office/drawing/2014/main" id="{00000000-0008-0000-0400-00001C000000}"/>
            </a:ext>
          </a:extLst>
        </xdr:cNvPr>
        <xdr:cNvSpPr>
          <a:spLocks noChangeArrowheads="1"/>
        </xdr:cNvSpPr>
      </xdr:nvSpPr>
      <xdr:spPr bwMode="auto">
        <a:xfrm>
          <a:off x="3190875" y="1608010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2</a:t>
          </a:r>
        </a:p>
      </xdr:txBody>
    </xdr:sp>
    <xdr:clientData/>
  </xdr:twoCellAnchor>
  <xdr:twoCellAnchor editAs="oneCell">
    <xdr:from>
      <xdr:col>161</xdr:col>
      <xdr:colOff>390525</xdr:colOff>
      <xdr:row>9</xdr:row>
      <xdr:rowOff>57150</xdr:rowOff>
    </xdr:from>
    <xdr:to>
      <xdr:col>182</xdr:col>
      <xdr:colOff>600074</xdr:colOff>
      <xdr:row>50</xdr:row>
      <xdr:rowOff>24653</xdr:rowOff>
    </xdr:to>
    <xdr:pic>
      <xdr:nvPicPr>
        <xdr:cNvPr id="29" name="Picture 108">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44825" y="1685925"/>
          <a:ext cx="14611349" cy="73874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15</xdr:col>
          <xdr:colOff>133350</xdr:colOff>
          <xdr:row>3</xdr:row>
          <xdr:rowOff>47625</xdr:rowOff>
        </xdr:from>
        <xdr:to>
          <xdr:col>21</xdr:col>
          <xdr:colOff>85725</xdr:colOff>
          <xdr:row>4</xdr:row>
          <xdr:rowOff>104775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UUC Reading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123825</xdr:colOff>
          <xdr:row>879</xdr:row>
          <xdr:rowOff>57150</xdr:rowOff>
        </xdr:from>
        <xdr:to>
          <xdr:col>34</xdr:col>
          <xdr:colOff>0</xdr:colOff>
          <xdr:row>880</xdr:row>
          <xdr:rowOff>142875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Top</a:t>
              </a:r>
            </a:p>
          </xdr:txBody>
        </xdr:sp>
        <xdr:clientData fPrintsWithSheet="0"/>
      </xdr:twoCellAnchor>
    </mc:Choice>
    <mc:Fallback/>
  </mc:AlternateContent>
  <xdr:twoCellAnchor>
    <xdr:from>
      <xdr:col>2</xdr:col>
      <xdr:colOff>35473</xdr:colOff>
      <xdr:row>885</xdr:row>
      <xdr:rowOff>38100</xdr:rowOff>
    </xdr:from>
    <xdr:to>
      <xdr:col>2</xdr:col>
      <xdr:colOff>140248</xdr:colOff>
      <xdr:row>885</xdr:row>
      <xdr:rowOff>38100</xdr:rowOff>
    </xdr:to>
    <xdr:sp macro="" textlink="">
      <xdr:nvSpPr>
        <xdr:cNvPr id="30" name="Line 18">
          <a:extLst>
            <a:ext uri="{FF2B5EF4-FFF2-40B4-BE49-F238E27FC236}">
              <a16:creationId xmlns:a16="http://schemas.microsoft.com/office/drawing/2014/main" id="{00000000-0008-0000-0400-00001E000000}"/>
            </a:ext>
          </a:extLst>
        </xdr:cNvPr>
        <xdr:cNvSpPr>
          <a:spLocks noChangeShapeType="1"/>
        </xdr:cNvSpPr>
      </xdr:nvSpPr>
      <xdr:spPr bwMode="auto">
        <a:xfrm>
          <a:off x="416473" y="166716075"/>
          <a:ext cx="104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txBody>
        <a:bodyPr/>
        <a:lstStyle/>
        <a:p>
          <a:endParaRPr lang="th-TH"/>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91108</xdr:colOff>
      <xdr:row>1</xdr:row>
      <xdr:rowOff>45554</xdr:rowOff>
    </xdr:from>
    <xdr:to>
      <xdr:col>20</xdr:col>
      <xdr:colOff>91108</xdr:colOff>
      <xdr:row>2</xdr:row>
      <xdr:rowOff>132521</xdr:rowOff>
    </xdr:to>
    <xdr:sp macro="" textlink="">
      <xdr:nvSpPr>
        <xdr:cNvPr id="2" name="Rectangle 171">
          <a:extLst>
            <a:ext uri="{FF2B5EF4-FFF2-40B4-BE49-F238E27FC236}">
              <a16:creationId xmlns:a16="http://schemas.microsoft.com/office/drawing/2014/main" id="{00000000-0008-0000-0500-000002000000}"/>
            </a:ext>
          </a:extLst>
        </xdr:cNvPr>
        <xdr:cNvSpPr>
          <a:spLocks noChangeArrowheads="1"/>
        </xdr:cNvSpPr>
      </xdr:nvSpPr>
      <xdr:spPr bwMode="auto">
        <a:xfrm>
          <a:off x="2796208" y="226529"/>
          <a:ext cx="647700" cy="267942"/>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72</xdr:row>
      <xdr:rowOff>95250</xdr:rowOff>
    </xdr:from>
    <xdr:to>
      <xdr:col>26</xdr:col>
      <xdr:colOff>0</xdr:colOff>
      <xdr:row>74</xdr:row>
      <xdr:rowOff>0</xdr:rowOff>
    </xdr:to>
    <xdr:sp macro="" textlink="">
      <xdr:nvSpPr>
        <xdr:cNvPr id="3" name="Rectangle 171">
          <a:extLst>
            <a:ext uri="{FF2B5EF4-FFF2-40B4-BE49-F238E27FC236}">
              <a16:creationId xmlns:a16="http://schemas.microsoft.com/office/drawing/2014/main" id="{00000000-0008-0000-0500-000003000000}"/>
            </a:ext>
          </a:extLst>
        </xdr:cNvPr>
        <xdr:cNvSpPr>
          <a:spLocks noChangeArrowheads="1"/>
        </xdr:cNvSpPr>
      </xdr:nvSpPr>
      <xdr:spPr bwMode="auto">
        <a:xfrm>
          <a:off x="3676650" y="131254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143</xdr:row>
      <xdr:rowOff>95250</xdr:rowOff>
    </xdr:from>
    <xdr:to>
      <xdr:col>26</xdr:col>
      <xdr:colOff>0</xdr:colOff>
      <xdr:row>145</xdr:row>
      <xdr:rowOff>0</xdr:rowOff>
    </xdr:to>
    <xdr:sp macro="" textlink="">
      <xdr:nvSpPr>
        <xdr:cNvPr id="4" name="Rectangle 171">
          <a:extLst>
            <a:ext uri="{FF2B5EF4-FFF2-40B4-BE49-F238E27FC236}">
              <a16:creationId xmlns:a16="http://schemas.microsoft.com/office/drawing/2014/main" id="{00000000-0008-0000-0500-000004000000}"/>
            </a:ext>
          </a:extLst>
        </xdr:cNvPr>
        <xdr:cNvSpPr>
          <a:spLocks noChangeArrowheads="1"/>
        </xdr:cNvSpPr>
      </xdr:nvSpPr>
      <xdr:spPr bwMode="auto">
        <a:xfrm>
          <a:off x="3676650" y="259746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xdr:col>
      <xdr:colOff>57150</xdr:colOff>
      <xdr:row>864</xdr:row>
      <xdr:rowOff>47625</xdr:rowOff>
    </xdr:from>
    <xdr:to>
      <xdr:col>2</xdr:col>
      <xdr:colOff>152400</xdr:colOff>
      <xdr:row>864</xdr:row>
      <xdr:rowOff>47625</xdr:rowOff>
    </xdr:to>
    <xdr:sp macro="" textlink="">
      <xdr:nvSpPr>
        <xdr:cNvPr id="5" name="Line 18">
          <a:extLst>
            <a:ext uri="{FF2B5EF4-FFF2-40B4-BE49-F238E27FC236}">
              <a16:creationId xmlns:a16="http://schemas.microsoft.com/office/drawing/2014/main" id="{00000000-0008-0000-0500-000005000000}"/>
            </a:ext>
          </a:extLst>
        </xdr:cNvPr>
        <xdr:cNvSpPr>
          <a:spLocks noChangeShapeType="1"/>
        </xdr:cNvSpPr>
      </xdr:nvSpPr>
      <xdr:spPr bwMode="auto">
        <a:xfrm>
          <a:off x="438150" y="156410025"/>
          <a:ext cx="95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142875</xdr:colOff>
      <xdr:row>878</xdr:row>
      <xdr:rowOff>47625</xdr:rowOff>
    </xdr:from>
    <xdr:to>
      <xdr:col>29</xdr:col>
      <xdr:colOff>66675</xdr:colOff>
      <xdr:row>878</xdr:row>
      <xdr:rowOff>47625</xdr:rowOff>
    </xdr:to>
    <xdr:sp macro="" textlink="">
      <xdr:nvSpPr>
        <xdr:cNvPr id="6" name="Line 18">
          <a:extLst>
            <a:ext uri="{FF2B5EF4-FFF2-40B4-BE49-F238E27FC236}">
              <a16:creationId xmlns:a16="http://schemas.microsoft.com/office/drawing/2014/main" id="{00000000-0008-0000-0500-000006000000}"/>
            </a:ext>
          </a:extLst>
        </xdr:cNvPr>
        <xdr:cNvSpPr>
          <a:spLocks noChangeShapeType="1"/>
        </xdr:cNvSpPr>
      </xdr:nvSpPr>
      <xdr:spPr bwMode="auto">
        <a:xfrm>
          <a:off x="4791075" y="158943675"/>
          <a:ext cx="85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114300</xdr:colOff>
      <xdr:row>877</xdr:row>
      <xdr:rowOff>38100</xdr:rowOff>
    </xdr:from>
    <xdr:to>
      <xdr:col>29</xdr:col>
      <xdr:colOff>28575</xdr:colOff>
      <xdr:row>877</xdr:row>
      <xdr:rowOff>38100</xdr:rowOff>
    </xdr:to>
    <xdr:sp macro="" textlink="">
      <xdr:nvSpPr>
        <xdr:cNvPr id="7" name="Line 18">
          <a:extLst>
            <a:ext uri="{FF2B5EF4-FFF2-40B4-BE49-F238E27FC236}">
              <a16:creationId xmlns:a16="http://schemas.microsoft.com/office/drawing/2014/main" id="{00000000-0008-0000-0500-000007000000}"/>
            </a:ext>
          </a:extLst>
        </xdr:cNvPr>
        <xdr:cNvSpPr>
          <a:spLocks noChangeShapeType="1"/>
        </xdr:cNvSpPr>
      </xdr:nvSpPr>
      <xdr:spPr bwMode="auto">
        <a:xfrm>
          <a:off x="4762500" y="158753175"/>
          <a:ext cx="76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214</xdr:row>
      <xdr:rowOff>95250</xdr:rowOff>
    </xdr:from>
    <xdr:to>
      <xdr:col>26</xdr:col>
      <xdr:colOff>0</xdr:colOff>
      <xdr:row>216</xdr:row>
      <xdr:rowOff>0</xdr:rowOff>
    </xdr:to>
    <xdr:sp macro="" textlink="">
      <xdr:nvSpPr>
        <xdr:cNvPr id="8" name="Rectangle 171">
          <a:extLst>
            <a:ext uri="{FF2B5EF4-FFF2-40B4-BE49-F238E27FC236}">
              <a16:creationId xmlns:a16="http://schemas.microsoft.com/office/drawing/2014/main" id="{00000000-0008-0000-0500-000008000000}"/>
            </a:ext>
          </a:extLst>
        </xdr:cNvPr>
        <xdr:cNvSpPr>
          <a:spLocks noChangeArrowheads="1"/>
        </xdr:cNvSpPr>
      </xdr:nvSpPr>
      <xdr:spPr bwMode="auto">
        <a:xfrm>
          <a:off x="3676650" y="388239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285</xdr:row>
      <xdr:rowOff>95250</xdr:rowOff>
    </xdr:from>
    <xdr:to>
      <xdr:col>26</xdr:col>
      <xdr:colOff>0</xdr:colOff>
      <xdr:row>287</xdr:row>
      <xdr:rowOff>0</xdr:rowOff>
    </xdr:to>
    <xdr:sp macro="" textlink="">
      <xdr:nvSpPr>
        <xdr:cNvPr id="9" name="Rectangle 171">
          <a:extLst>
            <a:ext uri="{FF2B5EF4-FFF2-40B4-BE49-F238E27FC236}">
              <a16:creationId xmlns:a16="http://schemas.microsoft.com/office/drawing/2014/main" id="{00000000-0008-0000-0500-000009000000}"/>
            </a:ext>
          </a:extLst>
        </xdr:cNvPr>
        <xdr:cNvSpPr>
          <a:spLocks noChangeArrowheads="1"/>
        </xdr:cNvSpPr>
      </xdr:nvSpPr>
      <xdr:spPr bwMode="auto">
        <a:xfrm>
          <a:off x="3676650" y="516731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356</xdr:row>
      <xdr:rowOff>95250</xdr:rowOff>
    </xdr:from>
    <xdr:to>
      <xdr:col>26</xdr:col>
      <xdr:colOff>0</xdr:colOff>
      <xdr:row>358</xdr:row>
      <xdr:rowOff>0</xdr:rowOff>
    </xdr:to>
    <xdr:sp macro="" textlink="">
      <xdr:nvSpPr>
        <xdr:cNvPr id="10" name="Rectangle 171">
          <a:extLst>
            <a:ext uri="{FF2B5EF4-FFF2-40B4-BE49-F238E27FC236}">
              <a16:creationId xmlns:a16="http://schemas.microsoft.com/office/drawing/2014/main" id="{00000000-0008-0000-0500-00000A000000}"/>
            </a:ext>
          </a:extLst>
        </xdr:cNvPr>
        <xdr:cNvSpPr>
          <a:spLocks noChangeArrowheads="1"/>
        </xdr:cNvSpPr>
      </xdr:nvSpPr>
      <xdr:spPr bwMode="auto">
        <a:xfrm>
          <a:off x="3676650" y="645223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427</xdr:row>
      <xdr:rowOff>95250</xdr:rowOff>
    </xdr:from>
    <xdr:to>
      <xdr:col>26</xdr:col>
      <xdr:colOff>0</xdr:colOff>
      <xdr:row>429</xdr:row>
      <xdr:rowOff>0</xdr:rowOff>
    </xdr:to>
    <xdr:sp macro="" textlink="">
      <xdr:nvSpPr>
        <xdr:cNvPr id="11" name="Rectangle 171">
          <a:extLst>
            <a:ext uri="{FF2B5EF4-FFF2-40B4-BE49-F238E27FC236}">
              <a16:creationId xmlns:a16="http://schemas.microsoft.com/office/drawing/2014/main" id="{00000000-0008-0000-0500-00000B000000}"/>
            </a:ext>
          </a:extLst>
        </xdr:cNvPr>
        <xdr:cNvSpPr>
          <a:spLocks noChangeArrowheads="1"/>
        </xdr:cNvSpPr>
      </xdr:nvSpPr>
      <xdr:spPr bwMode="auto">
        <a:xfrm>
          <a:off x="3676650" y="773715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498</xdr:row>
      <xdr:rowOff>95250</xdr:rowOff>
    </xdr:from>
    <xdr:to>
      <xdr:col>26</xdr:col>
      <xdr:colOff>0</xdr:colOff>
      <xdr:row>500</xdr:row>
      <xdr:rowOff>0</xdr:rowOff>
    </xdr:to>
    <xdr:sp macro="" textlink="">
      <xdr:nvSpPr>
        <xdr:cNvPr id="12" name="Rectangle 171">
          <a:extLst>
            <a:ext uri="{FF2B5EF4-FFF2-40B4-BE49-F238E27FC236}">
              <a16:creationId xmlns:a16="http://schemas.microsoft.com/office/drawing/2014/main" id="{00000000-0008-0000-0500-00000C000000}"/>
            </a:ext>
          </a:extLst>
        </xdr:cNvPr>
        <xdr:cNvSpPr>
          <a:spLocks noChangeArrowheads="1"/>
        </xdr:cNvSpPr>
      </xdr:nvSpPr>
      <xdr:spPr bwMode="auto">
        <a:xfrm>
          <a:off x="3676650" y="902208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569</xdr:row>
      <xdr:rowOff>95250</xdr:rowOff>
    </xdr:from>
    <xdr:to>
      <xdr:col>26</xdr:col>
      <xdr:colOff>0</xdr:colOff>
      <xdr:row>571</xdr:row>
      <xdr:rowOff>0</xdr:rowOff>
    </xdr:to>
    <xdr:sp macro="" textlink="">
      <xdr:nvSpPr>
        <xdr:cNvPr id="13" name="Rectangle 171">
          <a:extLst>
            <a:ext uri="{FF2B5EF4-FFF2-40B4-BE49-F238E27FC236}">
              <a16:creationId xmlns:a16="http://schemas.microsoft.com/office/drawing/2014/main" id="{00000000-0008-0000-0500-00000D000000}"/>
            </a:ext>
          </a:extLst>
        </xdr:cNvPr>
        <xdr:cNvSpPr>
          <a:spLocks noChangeArrowheads="1"/>
        </xdr:cNvSpPr>
      </xdr:nvSpPr>
      <xdr:spPr bwMode="auto">
        <a:xfrm>
          <a:off x="3676650" y="1030700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640</xdr:row>
      <xdr:rowOff>95250</xdr:rowOff>
    </xdr:from>
    <xdr:to>
      <xdr:col>26</xdr:col>
      <xdr:colOff>0</xdr:colOff>
      <xdr:row>642</xdr:row>
      <xdr:rowOff>0</xdr:rowOff>
    </xdr:to>
    <xdr:sp macro="" textlink="">
      <xdr:nvSpPr>
        <xdr:cNvPr id="14" name="Rectangle 171">
          <a:extLst>
            <a:ext uri="{FF2B5EF4-FFF2-40B4-BE49-F238E27FC236}">
              <a16:creationId xmlns:a16="http://schemas.microsoft.com/office/drawing/2014/main" id="{00000000-0008-0000-0500-00000E000000}"/>
            </a:ext>
          </a:extLst>
        </xdr:cNvPr>
        <xdr:cNvSpPr>
          <a:spLocks noChangeArrowheads="1"/>
        </xdr:cNvSpPr>
      </xdr:nvSpPr>
      <xdr:spPr bwMode="auto">
        <a:xfrm>
          <a:off x="3676650" y="1159192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711</xdr:row>
      <xdr:rowOff>95250</xdr:rowOff>
    </xdr:from>
    <xdr:to>
      <xdr:col>26</xdr:col>
      <xdr:colOff>0</xdr:colOff>
      <xdr:row>713</xdr:row>
      <xdr:rowOff>0</xdr:rowOff>
    </xdr:to>
    <xdr:sp macro="" textlink="">
      <xdr:nvSpPr>
        <xdr:cNvPr id="15" name="Rectangle 171">
          <a:extLst>
            <a:ext uri="{FF2B5EF4-FFF2-40B4-BE49-F238E27FC236}">
              <a16:creationId xmlns:a16="http://schemas.microsoft.com/office/drawing/2014/main" id="{00000000-0008-0000-0500-00000F000000}"/>
            </a:ext>
          </a:extLst>
        </xdr:cNvPr>
        <xdr:cNvSpPr>
          <a:spLocks noChangeArrowheads="1"/>
        </xdr:cNvSpPr>
      </xdr:nvSpPr>
      <xdr:spPr bwMode="auto">
        <a:xfrm>
          <a:off x="3676650" y="1287684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782</xdr:row>
      <xdr:rowOff>95250</xdr:rowOff>
    </xdr:from>
    <xdr:to>
      <xdr:col>26</xdr:col>
      <xdr:colOff>0</xdr:colOff>
      <xdr:row>784</xdr:row>
      <xdr:rowOff>0</xdr:rowOff>
    </xdr:to>
    <xdr:sp macro="" textlink="">
      <xdr:nvSpPr>
        <xdr:cNvPr id="16" name="Rectangle 171">
          <a:extLst>
            <a:ext uri="{FF2B5EF4-FFF2-40B4-BE49-F238E27FC236}">
              <a16:creationId xmlns:a16="http://schemas.microsoft.com/office/drawing/2014/main" id="{00000000-0008-0000-0500-000010000000}"/>
            </a:ext>
          </a:extLst>
        </xdr:cNvPr>
        <xdr:cNvSpPr>
          <a:spLocks noChangeArrowheads="1"/>
        </xdr:cNvSpPr>
      </xdr:nvSpPr>
      <xdr:spPr bwMode="auto">
        <a:xfrm>
          <a:off x="3676650" y="1416177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853</xdr:row>
      <xdr:rowOff>95250</xdr:rowOff>
    </xdr:from>
    <xdr:to>
      <xdr:col>26</xdr:col>
      <xdr:colOff>0</xdr:colOff>
      <xdr:row>855</xdr:row>
      <xdr:rowOff>0</xdr:rowOff>
    </xdr:to>
    <xdr:sp macro="" textlink="">
      <xdr:nvSpPr>
        <xdr:cNvPr id="17" name="Rectangle 171">
          <a:extLst>
            <a:ext uri="{FF2B5EF4-FFF2-40B4-BE49-F238E27FC236}">
              <a16:creationId xmlns:a16="http://schemas.microsoft.com/office/drawing/2014/main" id="{00000000-0008-0000-0500-000011000000}"/>
            </a:ext>
          </a:extLst>
        </xdr:cNvPr>
        <xdr:cNvSpPr>
          <a:spLocks noChangeArrowheads="1"/>
        </xdr:cNvSpPr>
      </xdr:nvSpPr>
      <xdr:spPr bwMode="auto">
        <a:xfrm>
          <a:off x="3676650" y="1544669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143</xdr:row>
      <xdr:rowOff>95250</xdr:rowOff>
    </xdr:from>
    <xdr:to>
      <xdr:col>26</xdr:col>
      <xdr:colOff>0</xdr:colOff>
      <xdr:row>145</xdr:row>
      <xdr:rowOff>0</xdr:rowOff>
    </xdr:to>
    <xdr:sp macro="" textlink="">
      <xdr:nvSpPr>
        <xdr:cNvPr id="18" name="Rectangle 171">
          <a:extLst>
            <a:ext uri="{FF2B5EF4-FFF2-40B4-BE49-F238E27FC236}">
              <a16:creationId xmlns:a16="http://schemas.microsoft.com/office/drawing/2014/main" id="{00000000-0008-0000-0500-000012000000}"/>
            </a:ext>
          </a:extLst>
        </xdr:cNvPr>
        <xdr:cNvSpPr>
          <a:spLocks noChangeArrowheads="1"/>
        </xdr:cNvSpPr>
      </xdr:nvSpPr>
      <xdr:spPr bwMode="auto">
        <a:xfrm>
          <a:off x="3676650" y="259746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214</xdr:row>
      <xdr:rowOff>95250</xdr:rowOff>
    </xdr:from>
    <xdr:to>
      <xdr:col>26</xdr:col>
      <xdr:colOff>0</xdr:colOff>
      <xdr:row>216</xdr:row>
      <xdr:rowOff>0</xdr:rowOff>
    </xdr:to>
    <xdr:sp macro="" textlink="">
      <xdr:nvSpPr>
        <xdr:cNvPr id="19" name="Rectangle 171">
          <a:extLst>
            <a:ext uri="{FF2B5EF4-FFF2-40B4-BE49-F238E27FC236}">
              <a16:creationId xmlns:a16="http://schemas.microsoft.com/office/drawing/2014/main" id="{00000000-0008-0000-0500-000013000000}"/>
            </a:ext>
          </a:extLst>
        </xdr:cNvPr>
        <xdr:cNvSpPr>
          <a:spLocks noChangeArrowheads="1"/>
        </xdr:cNvSpPr>
      </xdr:nvSpPr>
      <xdr:spPr bwMode="auto">
        <a:xfrm>
          <a:off x="3676650" y="388239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285</xdr:row>
      <xdr:rowOff>95250</xdr:rowOff>
    </xdr:from>
    <xdr:to>
      <xdr:col>26</xdr:col>
      <xdr:colOff>0</xdr:colOff>
      <xdr:row>287</xdr:row>
      <xdr:rowOff>0</xdr:rowOff>
    </xdr:to>
    <xdr:sp macro="" textlink="">
      <xdr:nvSpPr>
        <xdr:cNvPr id="20" name="Rectangle 171">
          <a:extLst>
            <a:ext uri="{FF2B5EF4-FFF2-40B4-BE49-F238E27FC236}">
              <a16:creationId xmlns:a16="http://schemas.microsoft.com/office/drawing/2014/main" id="{00000000-0008-0000-0500-000014000000}"/>
            </a:ext>
          </a:extLst>
        </xdr:cNvPr>
        <xdr:cNvSpPr>
          <a:spLocks noChangeArrowheads="1"/>
        </xdr:cNvSpPr>
      </xdr:nvSpPr>
      <xdr:spPr bwMode="auto">
        <a:xfrm>
          <a:off x="3676650" y="516731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356</xdr:row>
      <xdr:rowOff>95250</xdr:rowOff>
    </xdr:from>
    <xdr:to>
      <xdr:col>26</xdr:col>
      <xdr:colOff>0</xdr:colOff>
      <xdr:row>358</xdr:row>
      <xdr:rowOff>0</xdr:rowOff>
    </xdr:to>
    <xdr:sp macro="" textlink="">
      <xdr:nvSpPr>
        <xdr:cNvPr id="21" name="Rectangle 171">
          <a:extLst>
            <a:ext uri="{FF2B5EF4-FFF2-40B4-BE49-F238E27FC236}">
              <a16:creationId xmlns:a16="http://schemas.microsoft.com/office/drawing/2014/main" id="{00000000-0008-0000-0500-000015000000}"/>
            </a:ext>
          </a:extLst>
        </xdr:cNvPr>
        <xdr:cNvSpPr>
          <a:spLocks noChangeArrowheads="1"/>
        </xdr:cNvSpPr>
      </xdr:nvSpPr>
      <xdr:spPr bwMode="auto">
        <a:xfrm>
          <a:off x="3676650" y="645223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427</xdr:row>
      <xdr:rowOff>95250</xdr:rowOff>
    </xdr:from>
    <xdr:to>
      <xdr:col>26</xdr:col>
      <xdr:colOff>0</xdr:colOff>
      <xdr:row>429</xdr:row>
      <xdr:rowOff>0</xdr:rowOff>
    </xdr:to>
    <xdr:sp macro="" textlink="">
      <xdr:nvSpPr>
        <xdr:cNvPr id="22" name="Rectangle 171">
          <a:extLst>
            <a:ext uri="{FF2B5EF4-FFF2-40B4-BE49-F238E27FC236}">
              <a16:creationId xmlns:a16="http://schemas.microsoft.com/office/drawing/2014/main" id="{00000000-0008-0000-0500-000016000000}"/>
            </a:ext>
          </a:extLst>
        </xdr:cNvPr>
        <xdr:cNvSpPr>
          <a:spLocks noChangeArrowheads="1"/>
        </xdr:cNvSpPr>
      </xdr:nvSpPr>
      <xdr:spPr bwMode="auto">
        <a:xfrm>
          <a:off x="3676650" y="773715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498</xdr:row>
      <xdr:rowOff>95250</xdr:rowOff>
    </xdr:from>
    <xdr:to>
      <xdr:col>26</xdr:col>
      <xdr:colOff>0</xdr:colOff>
      <xdr:row>500</xdr:row>
      <xdr:rowOff>0</xdr:rowOff>
    </xdr:to>
    <xdr:sp macro="" textlink="">
      <xdr:nvSpPr>
        <xdr:cNvPr id="23" name="Rectangle 171">
          <a:extLst>
            <a:ext uri="{FF2B5EF4-FFF2-40B4-BE49-F238E27FC236}">
              <a16:creationId xmlns:a16="http://schemas.microsoft.com/office/drawing/2014/main" id="{00000000-0008-0000-0500-000017000000}"/>
            </a:ext>
          </a:extLst>
        </xdr:cNvPr>
        <xdr:cNvSpPr>
          <a:spLocks noChangeArrowheads="1"/>
        </xdr:cNvSpPr>
      </xdr:nvSpPr>
      <xdr:spPr bwMode="auto">
        <a:xfrm>
          <a:off x="3676650" y="902208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569</xdr:row>
      <xdr:rowOff>95250</xdr:rowOff>
    </xdr:from>
    <xdr:to>
      <xdr:col>26</xdr:col>
      <xdr:colOff>0</xdr:colOff>
      <xdr:row>571</xdr:row>
      <xdr:rowOff>0</xdr:rowOff>
    </xdr:to>
    <xdr:sp macro="" textlink="">
      <xdr:nvSpPr>
        <xdr:cNvPr id="24" name="Rectangle 171">
          <a:extLst>
            <a:ext uri="{FF2B5EF4-FFF2-40B4-BE49-F238E27FC236}">
              <a16:creationId xmlns:a16="http://schemas.microsoft.com/office/drawing/2014/main" id="{00000000-0008-0000-0500-000018000000}"/>
            </a:ext>
          </a:extLst>
        </xdr:cNvPr>
        <xdr:cNvSpPr>
          <a:spLocks noChangeArrowheads="1"/>
        </xdr:cNvSpPr>
      </xdr:nvSpPr>
      <xdr:spPr bwMode="auto">
        <a:xfrm>
          <a:off x="3676650" y="1030700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640</xdr:row>
      <xdr:rowOff>95250</xdr:rowOff>
    </xdr:from>
    <xdr:to>
      <xdr:col>26</xdr:col>
      <xdr:colOff>0</xdr:colOff>
      <xdr:row>642</xdr:row>
      <xdr:rowOff>0</xdr:rowOff>
    </xdr:to>
    <xdr:sp macro="" textlink="">
      <xdr:nvSpPr>
        <xdr:cNvPr id="25" name="Rectangle 171">
          <a:extLst>
            <a:ext uri="{FF2B5EF4-FFF2-40B4-BE49-F238E27FC236}">
              <a16:creationId xmlns:a16="http://schemas.microsoft.com/office/drawing/2014/main" id="{00000000-0008-0000-0500-000019000000}"/>
            </a:ext>
          </a:extLst>
        </xdr:cNvPr>
        <xdr:cNvSpPr>
          <a:spLocks noChangeArrowheads="1"/>
        </xdr:cNvSpPr>
      </xdr:nvSpPr>
      <xdr:spPr bwMode="auto">
        <a:xfrm>
          <a:off x="3676650" y="1159192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711</xdr:row>
      <xdr:rowOff>95250</xdr:rowOff>
    </xdr:from>
    <xdr:to>
      <xdr:col>26</xdr:col>
      <xdr:colOff>0</xdr:colOff>
      <xdr:row>713</xdr:row>
      <xdr:rowOff>0</xdr:rowOff>
    </xdr:to>
    <xdr:sp macro="" textlink="">
      <xdr:nvSpPr>
        <xdr:cNvPr id="26" name="Rectangle 171">
          <a:extLst>
            <a:ext uri="{FF2B5EF4-FFF2-40B4-BE49-F238E27FC236}">
              <a16:creationId xmlns:a16="http://schemas.microsoft.com/office/drawing/2014/main" id="{00000000-0008-0000-0500-00001A000000}"/>
            </a:ext>
          </a:extLst>
        </xdr:cNvPr>
        <xdr:cNvSpPr>
          <a:spLocks noChangeArrowheads="1"/>
        </xdr:cNvSpPr>
      </xdr:nvSpPr>
      <xdr:spPr bwMode="auto">
        <a:xfrm>
          <a:off x="3676650" y="1287684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782</xdr:row>
      <xdr:rowOff>95250</xdr:rowOff>
    </xdr:from>
    <xdr:to>
      <xdr:col>26</xdr:col>
      <xdr:colOff>0</xdr:colOff>
      <xdr:row>784</xdr:row>
      <xdr:rowOff>0</xdr:rowOff>
    </xdr:to>
    <xdr:sp macro="" textlink="">
      <xdr:nvSpPr>
        <xdr:cNvPr id="27" name="Rectangle 171">
          <a:extLst>
            <a:ext uri="{FF2B5EF4-FFF2-40B4-BE49-F238E27FC236}">
              <a16:creationId xmlns:a16="http://schemas.microsoft.com/office/drawing/2014/main" id="{00000000-0008-0000-0500-00001B000000}"/>
            </a:ext>
          </a:extLst>
        </xdr:cNvPr>
        <xdr:cNvSpPr>
          <a:spLocks noChangeArrowheads="1"/>
        </xdr:cNvSpPr>
      </xdr:nvSpPr>
      <xdr:spPr bwMode="auto">
        <a:xfrm>
          <a:off x="3676650" y="1416177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853</xdr:row>
      <xdr:rowOff>95250</xdr:rowOff>
    </xdr:from>
    <xdr:to>
      <xdr:col>26</xdr:col>
      <xdr:colOff>0</xdr:colOff>
      <xdr:row>855</xdr:row>
      <xdr:rowOff>0</xdr:rowOff>
    </xdr:to>
    <xdr:sp macro="" textlink="">
      <xdr:nvSpPr>
        <xdr:cNvPr id="28" name="Rectangle 171">
          <a:extLst>
            <a:ext uri="{FF2B5EF4-FFF2-40B4-BE49-F238E27FC236}">
              <a16:creationId xmlns:a16="http://schemas.microsoft.com/office/drawing/2014/main" id="{00000000-0008-0000-0500-00001C000000}"/>
            </a:ext>
          </a:extLst>
        </xdr:cNvPr>
        <xdr:cNvSpPr>
          <a:spLocks noChangeArrowheads="1"/>
        </xdr:cNvSpPr>
      </xdr:nvSpPr>
      <xdr:spPr bwMode="auto">
        <a:xfrm>
          <a:off x="3676650" y="1544669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2</a:t>
          </a:r>
        </a:p>
      </xdr:txBody>
    </xdr:sp>
    <xdr:clientData/>
  </xdr:twoCellAnchor>
  <xdr:twoCellAnchor editAs="oneCell">
    <xdr:from>
      <xdr:col>161</xdr:col>
      <xdr:colOff>390525</xdr:colOff>
      <xdr:row>9</xdr:row>
      <xdr:rowOff>57150</xdr:rowOff>
    </xdr:from>
    <xdr:to>
      <xdr:col>182</xdr:col>
      <xdr:colOff>600074</xdr:colOff>
      <xdr:row>50</xdr:row>
      <xdr:rowOff>24653</xdr:rowOff>
    </xdr:to>
    <xdr:pic>
      <xdr:nvPicPr>
        <xdr:cNvPr id="29" name="Picture 108">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448400" y="1685925"/>
          <a:ext cx="13011149" cy="73874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15</xdr:col>
          <xdr:colOff>133350</xdr:colOff>
          <xdr:row>3</xdr:row>
          <xdr:rowOff>47625</xdr:rowOff>
        </xdr:from>
        <xdr:to>
          <xdr:col>21</xdr:col>
          <xdr:colOff>85725</xdr:colOff>
          <xdr:row>4</xdr:row>
          <xdr:rowOff>104775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UUC Reading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123825</xdr:colOff>
          <xdr:row>879</xdr:row>
          <xdr:rowOff>57150</xdr:rowOff>
        </xdr:from>
        <xdr:to>
          <xdr:col>34</xdr:col>
          <xdr:colOff>0</xdr:colOff>
          <xdr:row>880</xdr:row>
          <xdr:rowOff>142875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Top</a:t>
              </a:r>
            </a:p>
          </xdr:txBody>
        </xdr:sp>
        <xdr:clientData fPrintsWithSheet="0"/>
      </xdr:twoCellAnchor>
    </mc:Choice>
    <mc:Fallback/>
  </mc:AlternateContent>
  <xdr:twoCellAnchor>
    <xdr:from>
      <xdr:col>2</xdr:col>
      <xdr:colOff>35473</xdr:colOff>
      <xdr:row>885</xdr:row>
      <xdr:rowOff>38100</xdr:rowOff>
    </xdr:from>
    <xdr:to>
      <xdr:col>2</xdr:col>
      <xdr:colOff>140248</xdr:colOff>
      <xdr:row>885</xdr:row>
      <xdr:rowOff>38100</xdr:rowOff>
    </xdr:to>
    <xdr:sp macro="" textlink="">
      <xdr:nvSpPr>
        <xdr:cNvPr id="30" name="Line 18">
          <a:extLst>
            <a:ext uri="{FF2B5EF4-FFF2-40B4-BE49-F238E27FC236}">
              <a16:creationId xmlns:a16="http://schemas.microsoft.com/office/drawing/2014/main" id="{00000000-0008-0000-0500-00001E000000}"/>
            </a:ext>
          </a:extLst>
        </xdr:cNvPr>
        <xdr:cNvSpPr>
          <a:spLocks noChangeShapeType="1"/>
        </xdr:cNvSpPr>
      </xdr:nvSpPr>
      <xdr:spPr bwMode="auto">
        <a:xfrm>
          <a:off x="416473" y="160200975"/>
          <a:ext cx="104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txBody>
        <a:bodyPr/>
        <a:lstStyle/>
        <a:p>
          <a:endParaRPr lang="th-TH"/>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52552</xdr:colOff>
      <xdr:row>2</xdr:row>
      <xdr:rowOff>72259</xdr:rowOff>
    </xdr:from>
    <xdr:to>
      <xdr:col>9</xdr:col>
      <xdr:colOff>1136431</xdr:colOff>
      <xdr:row>19</xdr:row>
      <xdr:rowOff>59120</xdr:rowOff>
    </xdr:to>
    <xdr:pic>
      <xdr:nvPicPr>
        <xdr:cNvPr id="4" name="รูปภาพ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52" y="400707"/>
          <a:ext cx="6582103" cy="277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59120</xdr:colOff>
      <xdr:row>22</xdr:row>
      <xdr:rowOff>52553</xdr:rowOff>
    </xdr:from>
    <xdr:to>
      <xdr:col>9</xdr:col>
      <xdr:colOff>1129862</xdr:colOff>
      <xdr:row>39</xdr:row>
      <xdr:rowOff>21679</xdr:rowOff>
    </xdr:to>
    <xdr:pic>
      <xdr:nvPicPr>
        <xdr:cNvPr id="5" name="รูปภาพ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120" y="3665484"/>
          <a:ext cx="6568966" cy="27609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52</xdr:col>
      <xdr:colOff>513089</xdr:colOff>
      <xdr:row>76</xdr:row>
      <xdr:rowOff>210663</xdr:rowOff>
    </xdr:from>
    <xdr:to>
      <xdr:col>53</xdr:col>
      <xdr:colOff>587098</xdr:colOff>
      <xdr:row>78</xdr:row>
      <xdr:rowOff>31856</xdr:rowOff>
    </xdr:to>
    <xdr:sp macro="" textlink="">
      <xdr:nvSpPr>
        <xdr:cNvPr id="3" name="สี่เหลี่ยมด้านขนาน 2">
          <a:extLst>
            <a:ext uri="{FF2B5EF4-FFF2-40B4-BE49-F238E27FC236}">
              <a16:creationId xmlns:a16="http://schemas.microsoft.com/office/drawing/2014/main" id="{00000000-0008-0000-0700-000003000000}"/>
            </a:ext>
          </a:extLst>
        </xdr:cNvPr>
        <xdr:cNvSpPr/>
      </xdr:nvSpPr>
      <xdr:spPr>
        <a:xfrm>
          <a:off x="15362564" y="14898213"/>
          <a:ext cx="683609" cy="278393"/>
        </a:xfrm>
        <a:prstGeom prst="parallelogram">
          <a:avLst>
            <a:gd name="adj" fmla="val 102190"/>
          </a:avLst>
        </a:prstGeom>
        <a:ln w="9525">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51</xdr:col>
      <xdr:colOff>609116</xdr:colOff>
      <xdr:row>79</xdr:row>
      <xdr:rowOff>55842</xdr:rowOff>
    </xdr:from>
    <xdr:to>
      <xdr:col>53</xdr:col>
      <xdr:colOff>73525</xdr:colOff>
      <xdr:row>80</xdr:row>
      <xdr:rowOff>109350</xdr:rowOff>
    </xdr:to>
    <xdr:sp macro="" textlink="">
      <xdr:nvSpPr>
        <xdr:cNvPr id="4" name="สี่เหลี่ยมด้านขนาน 3">
          <a:extLst>
            <a:ext uri="{FF2B5EF4-FFF2-40B4-BE49-F238E27FC236}">
              <a16:creationId xmlns:a16="http://schemas.microsoft.com/office/drawing/2014/main" id="{00000000-0008-0000-0700-000004000000}"/>
            </a:ext>
          </a:extLst>
        </xdr:cNvPr>
        <xdr:cNvSpPr/>
      </xdr:nvSpPr>
      <xdr:spPr>
        <a:xfrm>
          <a:off x="14848991" y="15410142"/>
          <a:ext cx="683609" cy="263058"/>
        </a:xfrm>
        <a:prstGeom prst="parallelogram">
          <a:avLst>
            <a:gd name="adj" fmla="val 102190"/>
          </a:avLst>
        </a:prstGeom>
        <a:ln w="9525">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47</xdr:col>
      <xdr:colOff>470707</xdr:colOff>
      <xdr:row>76</xdr:row>
      <xdr:rowOff>216054</xdr:rowOff>
    </xdr:from>
    <xdr:to>
      <xdr:col>48</xdr:col>
      <xdr:colOff>544716</xdr:colOff>
      <xdr:row>78</xdr:row>
      <xdr:rowOff>15187</xdr:rowOff>
    </xdr:to>
    <xdr:sp macro="" textlink="">
      <xdr:nvSpPr>
        <xdr:cNvPr id="5" name="สี่เหลี่ยมด้านขนาน 4">
          <a:extLst>
            <a:ext uri="{FF2B5EF4-FFF2-40B4-BE49-F238E27FC236}">
              <a16:creationId xmlns:a16="http://schemas.microsoft.com/office/drawing/2014/main" id="{00000000-0008-0000-0700-000005000000}"/>
            </a:ext>
          </a:extLst>
        </xdr:cNvPr>
        <xdr:cNvSpPr/>
      </xdr:nvSpPr>
      <xdr:spPr>
        <a:xfrm>
          <a:off x="12272182" y="14903604"/>
          <a:ext cx="683609" cy="256333"/>
        </a:xfrm>
        <a:prstGeom prst="parallelogram">
          <a:avLst>
            <a:gd name="adj" fmla="val 102190"/>
          </a:avLst>
        </a:prstGeom>
        <a:ln w="9525">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53</xdr:col>
      <xdr:colOff>241024</xdr:colOff>
      <xdr:row>84</xdr:row>
      <xdr:rowOff>79387</xdr:rowOff>
    </xdr:from>
    <xdr:to>
      <xdr:col>54</xdr:col>
      <xdr:colOff>307698</xdr:colOff>
      <xdr:row>86</xdr:row>
      <xdr:rowOff>145407</xdr:rowOff>
    </xdr:to>
    <xdr:sp macro="" textlink="">
      <xdr:nvSpPr>
        <xdr:cNvPr id="6" name="กล่องข้อความ 75">
          <a:extLst>
            <a:ext uri="{FF2B5EF4-FFF2-40B4-BE49-F238E27FC236}">
              <a16:creationId xmlns:a16="http://schemas.microsoft.com/office/drawing/2014/main" id="{00000000-0008-0000-0700-000006000000}"/>
            </a:ext>
          </a:extLst>
        </xdr:cNvPr>
        <xdr:cNvSpPr txBox="1"/>
      </xdr:nvSpPr>
      <xdr:spPr>
        <a:xfrm>
          <a:off x="15700099" y="16538587"/>
          <a:ext cx="67627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L</a:t>
          </a:r>
          <a:endParaRPr lang="th-TH">
            <a:latin typeface="TH Sarabun New" panose="020B0500040200020003" pitchFamily="34" charset="-34"/>
            <a:cs typeface="TH Sarabun New" panose="020B0500040200020003" pitchFamily="34" charset="-34"/>
          </a:endParaRPr>
        </a:p>
      </xdr:txBody>
    </xdr:sp>
    <xdr:clientData/>
  </xdr:twoCellAnchor>
  <xdr:twoCellAnchor>
    <xdr:from>
      <xdr:col>54</xdr:col>
      <xdr:colOff>109932</xdr:colOff>
      <xdr:row>78</xdr:row>
      <xdr:rowOff>126634</xdr:rowOff>
    </xdr:from>
    <xdr:to>
      <xdr:col>55</xdr:col>
      <xdr:colOff>71306</xdr:colOff>
      <xdr:row>80</xdr:row>
      <xdr:rowOff>230754</xdr:rowOff>
    </xdr:to>
    <xdr:sp macro="" textlink="">
      <xdr:nvSpPr>
        <xdr:cNvPr id="7" name="กล่องข้อความ 81">
          <a:extLst>
            <a:ext uri="{FF2B5EF4-FFF2-40B4-BE49-F238E27FC236}">
              <a16:creationId xmlns:a16="http://schemas.microsoft.com/office/drawing/2014/main" id="{00000000-0008-0000-0700-000007000000}"/>
            </a:ext>
          </a:extLst>
        </xdr:cNvPr>
        <xdr:cNvSpPr txBox="1"/>
      </xdr:nvSpPr>
      <xdr:spPr>
        <a:xfrm>
          <a:off x="16178607" y="15271384"/>
          <a:ext cx="57097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H</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46</xdr:col>
      <xdr:colOff>564371</xdr:colOff>
      <xdr:row>79</xdr:row>
      <xdr:rowOff>58016</xdr:rowOff>
    </xdr:from>
    <xdr:to>
      <xdr:col>48</xdr:col>
      <xdr:colOff>52340</xdr:colOff>
      <xdr:row>80</xdr:row>
      <xdr:rowOff>111524</xdr:rowOff>
    </xdr:to>
    <xdr:sp macro="" textlink="">
      <xdr:nvSpPr>
        <xdr:cNvPr id="8" name="สี่เหลี่ยมด้านขนาน 7">
          <a:extLst>
            <a:ext uri="{FF2B5EF4-FFF2-40B4-BE49-F238E27FC236}">
              <a16:creationId xmlns:a16="http://schemas.microsoft.com/office/drawing/2014/main" id="{00000000-0008-0000-0700-000008000000}"/>
            </a:ext>
          </a:extLst>
        </xdr:cNvPr>
        <xdr:cNvSpPr/>
      </xdr:nvSpPr>
      <xdr:spPr>
        <a:xfrm>
          <a:off x="11756246" y="15412316"/>
          <a:ext cx="707169" cy="263058"/>
        </a:xfrm>
        <a:prstGeom prst="parallelogram">
          <a:avLst>
            <a:gd name="adj" fmla="val 102190"/>
          </a:avLst>
        </a:prstGeom>
        <a:ln w="9525">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46</xdr:col>
      <xdr:colOff>569406</xdr:colOff>
      <xdr:row>76</xdr:row>
      <xdr:rowOff>0</xdr:rowOff>
    </xdr:from>
    <xdr:to>
      <xdr:col>53</xdr:col>
      <xdr:colOff>579161</xdr:colOff>
      <xdr:row>86</xdr:row>
      <xdr:rowOff>10461</xdr:rowOff>
    </xdr:to>
    <xdr:sp macro="" textlink="">
      <xdr:nvSpPr>
        <xdr:cNvPr id="9" name="ลูกบาศก์ 8">
          <a:extLst>
            <a:ext uri="{FF2B5EF4-FFF2-40B4-BE49-F238E27FC236}">
              <a16:creationId xmlns:a16="http://schemas.microsoft.com/office/drawing/2014/main" id="{00000000-0008-0000-0700-000009000000}"/>
            </a:ext>
          </a:extLst>
        </xdr:cNvPr>
        <xdr:cNvSpPr/>
      </xdr:nvSpPr>
      <xdr:spPr>
        <a:xfrm>
          <a:off x="11761281" y="14687550"/>
          <a:ext cx="4276955" cy="2239311"/>
        </a:xfrm>
        <a:prstGeom prst="cube">
          <a:avLst>
            <a:gd name="adj" fmla="val 34535"/>
          </a:avLst>
        </a:prstGeom>
        <a:noFill/>
        <a:ln w="19050">
          <a:solidFill>
            <a:schemeClr val="tx1"/>
          </a:solidFill>
        </a:ln>
        <a:effectLst/>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48</xdr:col>
      <xdr:colOff>120759</xdr:colOff>
      <xdr:row>75</xdr:row>
      <xdr:rowOff>95801</xdr:rowOff>
    </xdr:from>
    <xdr:to>
      <xdr:col>48</xdr:col>
      <xdr:colOff>120759</xdr:colOff>
      <xdr:row>82</xdr:row>
      <xdr:rowOff>129840</xdr:rowOff>
    </xdr:to>
    <xdr:cxnSp macro="">
      <xdr:nvCxnSpPr>
        <xdr:cNvPr id="10" name="ตัวเชื่อมต่อตรง 9">
          <a:extLst>
            <a:ext uri="{FF2B5EF4-FFF2-40B4-BE49-F238E27FC236}">
              <a16:creationId xmlns:a16="http://schemas.microsoft.com/office/drawing/2014/main" id="{00000000-0008-0000-0700-00000A000000}"/>
            </a:ext>
          </a:extLst>
        </xdr:cNvPr>
        <xdr:cNvCxnSpPr>
          <a:cxnSpLocks/>
        </xdr:cNvCxnSpPr>
      </xdr:nvCxnSpPr>
      <xdr:spPr>
        <a:xfrm>
          <a:off x="12531834" y="14678576"/>
          <a:ext cx="0" cy="1462789"/>
        </a:xfrm>
        <a:prstGeom prst="line">
          <a:avLst/>
        </a:prstGeom>
        <a:ln w="12700">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115996</xdr:colOff>
      <xdr:row>82</xdr:row>
      <xdr:rowOff>132889</xdr:rowOff>
    </xdr:from>
    <xdr:to>
      <xdr:col>53</xdr:col>
      <xdr:colOff>562475</xdr:colOff>
      <xdr:row>82</xdr:row>
      <xdr:rowOff>145701</xdr:rowOff>
    </xdr:to>
    <xdr:cxnSp macro="">
      <xdr:nvCxnSpPr>
        <xdr:cNvPr id="11" name="ตัวเชื่อมต่อตรง 10">
          <a:extLst>
            <a:ext uri="{FF2B5EF4-FFF2-40B4-BE49-F238E27FC236}">
              <a16:creationId xmlns:a16="http://schemas.microsoft.com/office/drawing/2014/main" id="{00000000-0008-0000-0700-00000B000000}"/>
            </a:ext>
          </a:extLst>
        </xdr:cNvPr>
        <xdr:cNvCxnSpPr>
          <a:cxnSpLocks/>
        </xdr:cNvCxnSpPr>
      </xdr:nvCxnSpPr>
      <xdr:spPr>
        <a:xfrm flipH="1" flipV="1">
          <a:off x="12527071" y="16144414"/>
          <a:ext cx="3494479" cy="12812"/>
        </a:xfrm>
        <a:prstGeom prst="line">
          <a:avLst/>
        </a:prstGeom>
        <a:ln w="1270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568816</xdr:colOff>
      <xdr:row>82</xdr:row>
      <xdr:rowOff>137460</xdr:rowOff>
    </xdr:from>
    <xdr:to>
      <xdr:col>48</xdr:col>
      <xdr:colOff>128379</xdr:colOff>
      <xdr:row>86</xdr:row>
      <xdr:rowOff>18047</xdr:rowOff>
    </xdr:to>
    <xdr:cxnSp macro="">
      <xdr:nvCxnSpPr>
        <xdr:cNvPr id="12" name="ตัวเชื่อมต่อตรง 11">
          <a:extLst>
            <a:ext uri="{FF2B5EF4-FFF2-40B4-BE49-F238E27FC236}">
              <a16:creationId xmlns:a16="http://schemas.microsoft.com/office/drawing/2014/main" id="{00000000-0008-0000-0700-00000C000000}"/>
            </a:ext>
          </a:extLst>
        </xdr:cNvPr>
        <xdr:cNvCxnSpPr>
          <a:cxnSpLocks/>
        </xdr:cNvCxnSpPr>
      </xdr:nvCxnSpPr>
      <xdr:spPr>
        <a:xfrm flipV="1">
          <a:off x="11760691" y="16148985"/>
          <a:ext cx="778763" cy="785462"/>
        </a:xfrm>
        <a:prstGeom prst="line">
          <a:avLst/>
        </a:prstGeom>
        <a:ln w="1270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470433</xdr:colOff>
      <xdr:row>82</xdr:row>
      <xdr:rowOff>177252</xdr:rowOff>
    </xdr:from>
    <xdr:to>
      <xdr:col>54</xdr:col>
      <xdr:colOff>67732</xdr:colOff>
      <xdr:row>86</xdr:row>
      <xdr:rowOff>109812</xdr:rowOff>
    </xdr:to>
    <xdr:cxnSp macro="">
      <xdr:nvCxnSpPr>
        <xdr:cNvPr id="13" name="ลูกศรเชื่อมต่อแบบตรง 12">
          <a:extLst>
            <a:ext uri="{FF2B5EF4-FFF2-40B4-BE49-F238E27FC236}">
              <a16:creationId xmlns:a16="http://schemas.microsoft.com/office/drawing/2014/main" id="{00000000-0008-0000-0700-00000D000000}"/>
            </a:ext>
          </a:extLst>
        </xdr:cNvPr>
        <xdr:cNvCxnSpPr>
          <a:cxnSpLocks/>
        </xdr:cNvCxnSpPr>
      </xdr:nvCxnSpPr>
      <xdr:spPr>
        <a:xfrm flipV="1">
          <a:off x="15319908" y="16188777"/>
          <a:ext cx="816499" cy="837435"/>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555494</xdr:colOff>
      <xdr:row>86</xdr:row>
      <xdr:rowOff>111389</xdr:rowOff>
    </xdr:from>
    <xdr:to>
      <xdr:col>52</xdr:col>
      <xdr:colOff>421785</xdr:colOff>
      <xdr:row>86</xdr:row>
      <xdr:rowOff>111389</xdr:rowOff>
    </xdr:to>
    <xdr:cxnSp macro="">
      <xdr:nvCxnSpPr>
        <xdr:cNvPr id="14" name="ลูกศรเชื่อมต่อแบบตรง 13">
          <a:extLst>
            <a:ext uri="{FF2B5EF4-FFF2-40B4-BE49-F238E27FC236}">
              <a16:creationId xmlns:a16="http://schemas.microsoft.com/office/drawing/2014/main" id="{00000000-0008-0000-0700-00000E000000}"/>
            </a:ext>
          </a:extLst>
        </xdr:cNvPr>
        <xdr:cNvCxnSpPr>
          <a:cxnSpLocks/>
        </xdr:cNvCxnSpPr>
      </xdr:nvCxnSpPr>
      <xdr:spPr>
        <a:xfrm>
          <a:off x="11747369" y="17027789"/>
          <a:ext cx="3523891" cy="0"/>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67732</xdr:colOff>
      <xdr:row>75</xdr:row>
      <xdr:rowOff>95801</xdr:rowOff>
    </xdr:from>
    <xdr:to>
      <xdr:col>54</xdr:col>
      <xdr:colOff>67732</xdr:colOff>
      <xdr:row>82</xdr:row>
      <xdr:rowOff>162141</xdr:rowOff>
    </xdr:to>
    <xdr:cxnSp macro="">
      <xdr:nvCxnSpPr>
        <xdr:cNvPr id="15" name="ลูกศรเชื่อมต่อแบบตรง 14">
          <a:extLst>
            <a:ext uri="{FF2B5EF4-FFF2-40B4-BE49-F238E27FC236}">
              <a16:creationId xmlns:a16="http://schemas.microsoft.com/office/drawing/2014/main" id="{00000000-0008-0000-0700-00000F000000}"/>
            </a:ext>
          </a:extLst>
        </xdr:cNvPr>
        <xdr:cNvCxnSpPr>
          <a:cxnSpLocks/>
        </xdr:cNvCxnSpPr>
      </xdr:nvCxnSpPr>
      <xdr:spPr>
        <a:xfrm>
          <a:off x="16136407" y="14678576"/>
          <a:ext cx="0" cy="1495090"/>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440960</xdr:colOff>
      <xdr:row>78</xdr:row>
      <xdr:rowOff>68123</xdr:rowOff>
    </xdr:from>
    <xdr:to>
      <xdr:col>48</xdr:col>
      <xdr:colOff>273320</xdr:colOff>
      <xdr:row>78</xdr:row>
      <xdr:rowOff>68123</xdr:rowOff>
    </xdr:to>
    <xdr:cxnSp macro="">
      <xdr:nvCxnSpPr>
        <xdr:cNvPr id="16" name="ลูกศรเชื่อมต่อแบบตรง 15">
          <a:extLst>
            <a:ext uri="{FF2B5EF4-FFF2-40B4-BE49-F238E27FC236}">
              <a16:creationId xmlns:a16="http://schemas.microsoft.com/office/drawing/2014/main" id="{00000000-0008-0000-0700-000010000000}"/>
            </a:ext>
          </a:extLst>
        </xdr:cNvPr>
        <xdr:cNvCxnSpPr/>
      </xdr:nvCxnSpPr>
      <xdr:spPr>
        <a:xfrm>
          <a:off x="12242435" y="15212873"/>
          <a:ext cx="441960" cy="0"/>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244083</xdr:colOff>
      <xdr:row>78</xdr:row>
      <xdr:rowOff>153542</xdr:rowOff>
    </xdr:from>
    <xdr:to>
      <xdr:col>50</xdr:col>
      <xdr:colOff>244083</xdr:colOff>
      <xdr:row>80</xdr:row>
      <xdr:rowOff>189548</xdr:rowOff>
    </xdr:to>
    <xdr:cxnSp macro="">
      <xdr:nvCxnSpPr>
        <xdr:cNvPr id="17" name="ตัวเชื่อมต่อตรง 16">
          <a:extLst>
            <a:ext uri="{FF2B5EF4-FFF2-40B4-BE49-F238E27FC236}">
              <a16:creationId xmlns:a16="http://schemas.microsoft.com/office/drawing/2014/main" id="{00000000-0008-0000-0700-000011000000}"/>
            </a:ext>
          </a:extLst>
        </xdr:cNvPr>
        <xdr:cNvCxnSpPr>
          <a:cxnSpLocks/>
        </xdr:cNvCxnSpPr>
      </xdr:nvCxnSpPr>
      <xdr:spPr>
        <a:xfrm>
          <a:off x="13874358" y="15298292"/>
          <a:ext cx="0" cy="455106"/>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39886</xdr:colOff>
      <xdr:row>80</xdr:row>
      <xdr:rowOff>139987</xdr:rowOff>
    </xdr:from>
    <xdr:to>
      <xdr:col>50</xdr:col>
      <xdr:colOff>514041</xdr:colOff>
      <xdr:row>82</xdr:row>
      <xdr:rowOff>153977</xdr:rowOff>
    </xdr:to>
    <xdr:sp macro="" textlink="">
      <xdr:nvSpPr>
        <xdr:cNvPr id="18" name="กล่องข้อความ 153">
          <a:extLst>
            <a:ext uri="{FF2B5EF4-FFF2-40B4-BE49-F238E27FC236}">
              <a16:creationId xmlns:a16="http://schemas.microsoft.com/office/drawing/2014/main" id="{00000000-0008-0000-0700-000012000000}"/>
            </a:ext>
          </a:extLst>
        </xdr:cNvPr>
        <xdr:cNvSpPr txBox="1"/>
      </xdr:nvSpPr>
      <xdr:spPr>
        <a:xfrm>
          <a:off x="13670161" y="15703837"/>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5</a:t>
          </a:r>
        </a:p>
      </xdr:txBody>
    </xdr:sp>
    <xdr:clientData/>
  </xdr:twoCellAnchor>
  <xdr:twoCellAnchor>
    <xdr:from>
      <xdr:col>49</xdr:col>
      <xdr:colOff>340729</xdr:colOff>
      <xdr:row>86</xdr:row>
      <xdr:rowOff>67870</xdr:rowOff>
    </xdr:from>
    <xdr:to>
      <xdr:col>51</xdr:col>
      <xdr:colOff>77123</xdr:colOff>
      <xdr:row>89</xdr:row>
      <xdr:rowOff>57690</xdr:rowOff>
    </xdr:to>
    <xdr:sp macro="" textlink="">
      <xdr:nvSpPr>
        <xdr:cNvPr id="19" name="กล่องข้อความ 3">
          <a:extLst>
            <a:ext uri="{FF2B5EF4-FFF2-40B4-BE49-F238E27FC236}">
              <a16:creationId xmlns:a16="http://schemas.microsoft.com/office/drawing/2014/main" id="{00000000-0008-0000-0700-000013000000}"/>
            </a:ext>
          </a:extLst>
        </xdr:cNvPr>
        <xdr:cNvSpPr txBox="1"/>
      </xdr:nvSpPr>
      <xdr:spPr>
        <a:xfrm>
          <a:off x="13361404" y="16984270"/>
          <a:ext cx="95559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W</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47</xdr:col>
      <xdr:colOff>422605</xdr:colOff>
      <xdr:row>89</xdr:row>
      <xdr:rowOff>126918</xdr:rowOff>
    </xdr:from>
    <xdr:to>
      <xdr:col>53</xdr:col>
      <xdr:colOff>63285</xdr:colOff>
      <xdr:row>91</xdr:row>
      <xdr:rowOff>150433</xdr:rowOff>
    </xdr:to>
    <xdr:sp macro="" textlink="">
      <xdr:nvSpPr>
        <xdr:cNvPr id="20" name="กล่องข้อความ 60">
          <a:extLst>
            <a:ext uri="{FF2B5EF4-FFF2-40B4-BE49-F238E27FC236}">
              <a16:creationId xmlns:a16="http://schemas.microsoft.com/office/drawing/2014/main" id="{00000000-0008-0000-0700-000014000000}"/>
            </a:ext>
          </a:extLst>
        </xdr:cNvPr>
        <xdr:cNvSpPr txBox="1"/>
      </xdr:nvSpPr>
      <xdr:spPr>
        <a:xfrm>
          <a:off x="12224080" y="17576718"/>
          <a:ext cx="3298280"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b="1">
              <a:latin typeface="TH Sarabun New" panose="020B0500040200020003" pitchFamily="34" charset="-34"/>
              <a:cs typeface="TH Sarabun New" panose="020B0500040200020003" pitchFamily="34" charset="-34"/>
            </a:rPr>
            <a:t>Sensor Installation Location</a:t>
          </a:r>
          <a:endParaRPr lang="th-TH" sz="2400" b="1">
            <a:latin typeface="TH Sarabun New" panose="020B0500040200020003" pitchFamily="34" charset="-34"/>
            <a:cs typeface="TH Sarabun New" panose="020B0500040200020003" pitchFamily="34" charset="-34"/>
          </a:endParaRPr>
        </a:p>
      </xdr:txBody>
    </xdr:sp>
    <xdr:clientData/>
  </xdr:twoCellAnchor>
  <xdr:twoCellAnchor>
    <xdr:from>
      <xdr:col>46</xdr:col>
      <xdr:colOff>565300</xdr:colOff>
      <xdr:row>76</xdr:row>
      <xdr:rowOff>210821</xdr:rowOff>
    </xdr:from>
    <xdr:to>
      <xdr:col>53</xdr:col>
      <xdr:colOff>583265</xdr:colOff>
      <xdr:row>80</xdr:row>
      <xdr:rowOff>114224</xdr:rowOff>
    </xdr:to>
    <xdr:sp macro="" textlink="">
      <xdr:nvSpPr>
        <xdr:cNvPr id="21" name="สี่เหลี่ยมด้านขนาน 20">
          <a:extLst>
            <a:ext uri="{FF2B5EF4-FFF2-40B4-BE49-F238E27FC236}">
              <a16:creationId xmlns:a16="http://schemas.microsoft.com/office/drawing/2014/main" id="{00000000-0008-0000-0700-000015000000}"/>
            </a:ext>
          </a:extLst>
        </xdr:cNvPr>
        <xdr:cNvSpPr/>
      </xdr:nvSpPr>
      <xdr:spPr>
        <a:xfrm>
          <a:off x="11757175" y="14898371"/>
          <a:ext cx="4285165" cy="779703"/>
        </a:xfrm>
        <a:prstGeom prst="parallelogram">
          <a:avLst>
            <a:gd name="adj" fmla="val 100000"/>
          </a:avLst>
        </a:prstGeom>
        <a:noFill/>
        <a:ln w="9525">
          <a:solidFill>
            <a:schemeClr val="tx1"/>
          </a:solidFill>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noFill/>
          </a:endParaRPr>
        </a:p>
      </xdr:txBody>
    </xdr:sp>
    <xdr:clientData/>
  </xdr:twoCellAnchor>
  <xdr:twoCellAnchor>
    <xdr:from>
      <xdr:col>49</xdr:col>
      <xdr:colOff>468461</xdr:colOff>
      <xdr:row>78</xdr:row>
      <xdr:rowOff>160941</xdr:rowOff>
    </xdr:from>
    <xdr:to>
      <xdr:col>53</xdr:col>
      <xdr:colOff>181121</xdr:colOff>
      <xdr:row>80</xdr:row>
      <xdr:rowOff>116402</xdr:rowOff>
    </xdr:to>
    <xdr:sp macro="" textlink="">
      <xdr:nvSpPr>
        <xdr:cNvPr id="22" name="สี่เหลี่ยมด้านขนาน 21">
          <a:extLst>
            <a:ext uri="{FF2B5EF4-FFF2-40B4-BE49-F238E27FC236}">
              <a16:creationId xmlns:a16="http://schemas.microsoft.com/office/drawing/2014/main" id="{00000000-0008-0000-0700-000016000000}"/>
            </a:ext>
          </a:extLst>
        </xdr:cNvPr>
        <xdr:cNvSpPr/>
      </xdr:nvSpPr>
      <xdr:spPr>
        <a:xfrm>
          <a:off x="13489136" y="15305691"/>
          <a:ext cx="2151060" cy="374561"/>
        </a:xfrm>
        <a:prstGeom prst="parallelogram">
          <a:avLst>
            <a:gd name="adj" fmla="val 100000"/>
          </a:avLst>
        </a:prstGeom>
        <a:noFill/>
        <a:ln w="9525">
          <a:solidFill>
            <a:schemeClr val="tx1"/>
          </a:solidFill>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noFill/>
          </a:endParaRPr>
        </a:p>
      </xdr:txBody>
    </xdr:sp>
    <xdr:clientData/>
  </xdr:twoCellAnchor>
  <xdr:twoCellAnchor>
    <xdr:from>
      <xdr:col>48</xdr:col>
      <xdr:colOff>56159</xdr:colOff>
      <xdr:row>79</xdr:row>
      <xdr:rowOff>55469</xdr:rowOff>
    </xdr:from>
    <xdr:to>
      <xdr:col>48</xdr:col>
      <xdr:colOff>57375</xdr:colOff>
      <xdr:row>80</xdr:row>
      <xdr:rowOff>190883</xdr:rowOff>
    </xdr:to>
    <xdr:cxnSp macro="">
      <xdr:nvCxnSpPr>
        <xdr:cNvPr id="23" name="ตัวเชื่อมต่อตรง 22">
          <a:extLst>
            <a:ext uri="{FF2B5EF4-FFF2-40B4-BE49-F238E27FC236}">
              <a16:creationId xmlns:a16="http://schemas.microsoft.com/office/drawing/2014/main" id="{00000000-0008-0000-0700-000017000000}"/>
            </a:ext>
          </a:extLst>
        </xdr:cNvPr>
        <xdr:cNvCxnSpPr>
          <a:cxnSpLocks/>
        </xdr:cNvCxnSpPr>
      </xdr:nvCxnSpPr>
      <xdr:spPr>
        <a:xfrm>
          <a:off x="12467234" y="15409769"/>
          <a:ext cx="1216" cy="344964"/>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308355</xdr:colOff>
      <xdr:row>80</xdr:row>
      <xdr:rowOff>8498</xdr:rowOff>
    </xdr:from>
    <xdr:to>
      <xdr:col>48</xdr:col>
      <xdr:colOff>172910</xdr:colOff>
      <xdr:row>82</xdr:row>
      <xdr:rowOff>22488</xdr:rowOff>
    </xdr:to>
    <xdr:sp macro="" textlink="">
      <xdr:nvSpPr>
        <xdr:cNvPr id="24" name="กล่องข้อความ 95">
          <a:extLst>
            <a:ext uri="{FF2B5EF4-FFF2-40B4-BE49-F238E27FC236}">
              <a16:creationId xmlns:a16="http://schemas.microsoft.com/office/drawing/2014/main" id="{00000000-0008-0000-0700-000018000000}"/>
            </a:ext>
          </a:extLst>
        </xdr:cNvPr>
        <xdr:cNvSpPr txBox="1"/>
      </xdr:nvSpPr>
      <xdr:spPr>
        <a:xfrm>
          <a:off x="12109830" y="15572348"/>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1</a:t>
          </a:r>
        </a:p>
      </xdr:txBody>
    </xdr:sp>
    <xdr:clientData/>
  </xdr:twoCellAnchor>
  <xdr:twoCellAnchor>
    <xdr:from>
      <xdr:col>48</xdr:col>
      <xdr:colOff>244265</xdr:colOff>
      <xdr:row>78</xdr:row>
      <xdr:rowOff>202571</xdr:rowOff>
    </xdr:from>
    <xdr:to>
      <xdr:col>49</xdr:col>
      <xdr:colOff>108820</xdr:colOff>
      <xdr:row>81</xdr:row>
      <xdr:rowOff>7011</xdr:rowOff>
    </xdr:to>
    <xdr:sp macro="" textlink="">
      <xdr:nvSpPr>
        <xdr:cNvPr id="25" name="กล่องข้อความ 103">
          <a:extLst>
            <a:ext uri="{FF2B5EF4-FFF2-40B4-BE49-F238E27FC236}">
              <a16:creationId xmlns:a16="http://schemas.microsoft.com/office/drawing/2014/main" id="{00000000-0008-0000-0700-000019000000}"/>
            </a:ext>
          </a:extLst>
        </xdr:cNvPr>
        <xdr:cNvSpPr txBox="1"/>
      </xdr:nvSpPr>
      <xdr:spPr>
        <a:xfrm>
          <a:off x="12655340" y="15347321"/>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2</a:t>
          </a:r>
        </a:p>
      </xdr:txBody>
    </xdr:sp>
    <xdr:clientData/>
  </xdr:twoCellAnchor>
  <xdr:twoCellAnchor>
    <xdr:from>
      <xdr:col>48</xdr:col>
      <xdr:colOff>21029</xdr:colOff>
      <xdr:row>80</xdr:row>
      <xdr:rowOff>185711</xdr:rowOff>
    </xdr:from>
    <xdr:to>
      <xdr:col>48</xdr:col>
      <xdr:colOff>89067</xdr:colOff>
      <xdr:row>81</xdr:row>
      <xdr:rowOff>20937</xdr:rowOff>
    </xdr:to>
    <xdr:sp macro="" textlink="">
      <xdr:nvSpPr>
        <xdr:cNvPr id="26" name="วงรี 25">
          <a:extLst>
            <a:ext uri="{FF2B5EF4-FFF2-40B4-BE49-F238E27FC236}">
              <a16:creationId xmlns:a16="http://schemas.microsoft.com/office/drawing/2014/main" id="{00000000-0008-0000-0700-00001A000000}"/>
            </a:ext>
          </a:extLst>
        </xdr:cNvPr>
        <xdr:cNvSpPr/>
      </xdr:nvSpPr>
      <xdr:spPr>
        <a:xfrm>
          <a:off x="12432104" y="15749561"/>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48</xdr:col>
      <xdr:colOff>246147</xdr:colOff>
      <xdr:row>79</xdr:row>
      <xdr:rowOff>142019</xdr:rowOff>
    </xdr:from>
    <xdr:to>
      <xdr:col>48</xdr:col>
      <xdr:colOff>314185</xdr:colOff>
      <xdr:row>80</xdr:row>
      <xdr:rowOff>5820</xdr:rowOff>
    </xdr:to>
    <xdr:sp macro="" textlink="">
      <xdr:nvSpPr>
        <xdr:cNvPr id="27" name="วงรี 26">
          <a:extLst>
            <a:ext uri="{FF2B5EF4-FFF2-40B4-BE49-F238E27FC236}">
              <a16:creationId xmlns:a16="http://schemas.microsoft.com/office/drawing/2014/main" id="{00000000-0008-0000-0700-00001B000000}"/>
            </a:ext>
          </a:extLst>
        </xdr:cNvPr>
        <xdr:cNvSpPr/>
      </xdr:nvSpPr>
      <xdr:spPr>
        <a:xfrm>
          <a:off x="12657222" y="15496319"/>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50</xdr:col>
      <xdr:colOff>208926</xdr:colOff>
      <xdr:row>80</xdr:row>
      <xdr:rowOff>179568</xdr:rowOff>
    </xdr:from>
    <xdr:to>
      <xdr:col>50</xdr:col>
      <xdr:colOff>276964</xdr:colOff>
      <xdr:row>81</xdr:row>
      <xdr:rowOff>14794</xdr:rowOff>
    </xdr:to>
    <xdr:sp macro="" textlink="">
      <xdr:nvSpPr>
        <xdr:cNvPr id="28" name="วงรี 27">
          <a:extLst>
            <a:ext uri="{FF2B5EF4-FFF2-40B4-BE49-F238E27FC236}">
              <a16:creationId xmlns:a16="http://schemas.microsoft.com/office/drawing/2014/main" id="{00000000-0008-0000-0700-00001C000000}"/>
            </a:ext>
          </a:extLst>
        </xdr:cNvPr>
        <xdr:cNvSpPr/>
      </xdr:nvSpPr>
      <xdr:spPr>
        <a:xfrm>
          <a:off x="13839201" y="15743418"/>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48</xdr:col>
      <xdr:colOff>296821</xdr:colOff>
      <xdr:row>76</xdr:row>
      <xdr:rowOff>214266</xdr:rowOff>
    </xdr:from>
    <xdr:to>
      <xdr:col>49</xdr:col>
      <xdr:colOff>2745</xdr:colOff>
      <xdr:row>78</xdr:row>
      <xdr:rowOff>71725</xdr:rowOff>
    </xdr:to>
    <xdr:cxnSp macro="">
      <xdr:nvCxnSpPr>
        <xdr:cNvPr id="29" name="ลูกศรเชื่อมต่อแบบตรง 28">
          <a:extLst>
            <a:ext uri="{FF2B5EF4-FFF2-40B4-BE49-F238E27FC236}">
              <a16:creationId xmlns:a16="http://schemas.microsoft.com/office/drawing/2014/main" id="{00000000-0008-0000-0700-00001D000000}"/>
            </a:ext>
          </a:extLst>
        </xdr:cNvPr>
        <xdr:cNvCxnSpPr>
          <a:cxnSpLocks/>
        </xdr:cNvCxnSpPr>
      </xdr:nvCxnSpPr>
      <xdr:spPr>
        <a:xfrm flipV="1">
          <a:off x="12707896" y="14901816"/>
          <a:ext cx="315524" cy="314659"/>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279759</xdr:colOff>
      <xdr:row>78</xdr:row>
      <xdr:rowOff>13226</xdr:rowOff>
    </xdr:from>
    <xdr:to>
      <xdr:col>48</xdr:col>
      <xdr:colOff>280975</xdr:colOff>
      <xdr:row>79</xdr:row>
      <xdr:rowOff>148640</xdr:rowOff>
    </xdr:to>
    <xdr:cxnSp macro="">
      <xdr:nvCxnSpPr>
        <xdr:cNvPr id="30" name="ตัวเชื่อมต่อตรง 29">
          <a:extLst>
            <a:ext uri="{FF2B5EF4-FFF2-40B4-BE49-F238E27FC236}">
              <a16:creationId xmlns:a16="http://schemas.microsoft.com/office/drawing/2014/main" id="{00000000-0008-0000-0700-00001E000000}"/>
            </a:ext>
          </a:extLst>
        </xdr:cNvPr>
        <xdr:cNvCxnSpPr>
          <a:cxnSpLocks/>
        </xdr:cNvCxnSpPr>
      </xdr:nvCxnSpPr>
      <xdr:spPr>
        <a:xfrm>
          <a:off x="12690834" y="15157976"/>
          <a:ext cx="1216" cy="344964"/>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486212</xdr:colOff>
      <xdr:row>79</xdr:row>
      <xdr:rowOff>64381</xdr:rowOff>
    </xdr:from>
    <xdr:to>
      <xdr:col>53</xdr:col>
      <xdr:colOff>350767</xdr:colOff>
      <xdr:row>81</xdr:row>
      <xdr:rowOff>78371</xdr:rowOff>
    </xdr:to>
    <xdr:sp macro="" textlink="">
      <xdr:nvSpPr>
        <xdr:cNvPr id="31" name="กล่องข้อความ 123">
          <a:extLst>
            <a:ext uri="{FF2B5EF4-FFF2-40B4-BE49-F238E27FC236}">
              <a16:creationId xmlns:a16="http://schemas.microsoft.com/office/drawing/2014/main" id="{00000000-0008-0000-0700-00001F000000}"/>
            </a:ext>
          </a:extLst>
        </xdr:cNvPr>
        <xdr:cNvSpPr txBox="1"/>
      </xdr:nvSpPr>
      <xdr:spPr>
        <a:xfrm>
          <a:off x="15335687" y="15418681"/>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P4</a:t>
          </a:r>
          <a:endParaRPr lang="th-TH" sz="2400">
            <a:latin typeface="TH Sarabun New" panose="020B0500040200020003" pitchFamily="34" charset="-34"/>
            <a:cs typeface="TH Sarabun New" panose="020B0500040200020003" pitchFamily="34" charset="-34"/>
          </a:endParaRPr>
        </a:p>
      </xdr:txBody>
    </xdr:sp>
    <xdr:clientData/>
  </xdr:twoCellAnchor>
  <xdr:twoCellAnchor>
    <xdr:from>
      <xdr:col>52</xdr:col>
      <xdr:colOff>483224</xdr:colOff>
      <xdr:row>79</xdr:row>
      <xdr:rowOff>163732</xdr:rowOff>
    </xdr:from>
    <xdr:to>
      <xdr:col>52</xdr:col>
      <xdr:colOff>551262</xdr:colOff>
      <xdr:row>80</xdr:row>
      <xdr:rowOff>27533</xdr:rowOff>
    </xdr:to>
    <xdr:sp macro="" textlink="">
      <xdr:nvSpPr>
        <xdr:cNvPr id="544" name="วงรี 543">
          <a:extLst>
            <a:ext uri="{FF2B5EF4-FFF2-40B4-BE49-F238E27FC236}">
              <a16:creationId xmlns:a16="http://schemas.microsoft.com/office/drawing/2014/main" id="{00000000-0008-0000-0700-000020020000}"/>
            </a:ext>
          </a:extLst>
        </xdr:cNvPr>
        <xdr:cNvSpPr/>
      </xdr:nvSpPr>
      <xdr:spPr>
        <a:xfrm>
          <a:off x="15332699" y="15518032"/>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52</xdr:col>
      <xdr:colOff>516836</xdr:colOff>
      <xdr:row>78</xdr:row>
      <xdr:rowOff>34939</xdr:rowOff>
    </xdr:from>
    <xdr:to>
      <xdr:col>52</xdr:col>
      <xdr:colOff>518052</xdr:colOff>
      <xdr:row>79</xdr:row>
      <xdr:rowOff>170353</xdr:rowOff>
    </xdr:to>
    <xdr:cxnSp macro="">
      <xdr:nvCxnSpPr>
        <xdr:cNvPr id="546" name="ตัวเชื่อมต่อตรง 545">
          <a:extLst>
            <a:ext uri="{FF2B5EF4-FFF2-40B4-BE49-F238E27FC236}">
              <a16:creationId xmlns:a16="http://schemas.microsoft.com/office/drawing/2014/main" id="{00000000-0008-0000-0700-000022020000}"/>
            </a:ext>
          </a:extLst>
        </xdr:cNvPr>
        <xdr:cNvCxnSpPr>
          <a:cxnSpLocks/>
        </xdr:cNvCxnSpPr>
      </xdr:nvCxnSpPr>
      <xdr:spPr>
        <a:xfrm>
          <a:off x="15366311" y="15179689"/>
          <a:ext cx="1216" cy="344964"/>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468745</xdr:colOff>
      <xdr:row>80</xdr:row>
      <xdr:rowOff>32485</xdr:rowOff>
    </xdr:from>
    <xdr:to>
      <xdr:col>52</xdr:col>
      <xdr:colOff>333300</xdr:colOff>
      <xdr:row>82</xdr:row>
      <xdr:rowOff>46475</xdr:rowOff>
    </xdr:to>
    <xdr:sp macro="" textlink="">
      <xdr:nvSpPr>
        <xdr:cNvPr id="547" name="กล่องข้อความ 127">
          <a:extLst>
            <a:ext uri="{FF2B5EF4-FFF2-40B4-BE49-F238E27FC236}">
              <a16:creationId xmlns:a16="http://schemas.microsoft.com/office/drawing/2014/main" id="{00000000-0008-0000-0700-000023020000}"/>
            </a:ext>
          </a:extLst>
        </xdr:cNvPr>
        <xdr:cNvSpPr txBox="1"/>
      </xdr:nvSpPr>
      <xdr:spPr>
        <a:xfrm>
          <a:off x="14708620" y="15596335"/>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P3</a:t>
          </a:r>
          <a:endParaRPr lang="th-TH" sz="2400">
            <a:latin typeface="TH Sarabun New" panose="020B0500040200020003" pitchFamily="34" charset="-34"/>
            <a:cs typeface="TH Sarabun New" panose="020B0500040200020003" pitchFamily="34" charset="-34"/>
          </a:endParaRPr>
        </a:p>
      </xdr:txBody>
    </xdr:sp>
    <xdr:clientData/>
  </xdr:twoCellAnchor>
  <xdr:twoCellAnchor>
    <xdr:from>
      <xdr:col>52</xdr:col>
      <xdr:colOff>242168</xdr:colOff>
      <xdr:row>80</xdr:row>
      <xdr:rowOff>182927</xdr:rowOff>
    </xdr:from>
    <xdr:to>
      <xdr:col>52</xdr:col>
      <xdr:colOff>310206</xdr:colOff>
      <xdr:row>81</xdr:row>
      <xdr:rowOff>18153</xdr:rowOff>
    </xdr:to>
    <xdr:sp macro="" textlink="">
      <xdr:nvSpPr>
        <xdr:cNvPr id="548" name="วงรี 547">
          <a:extLst>
            <a:ext uri="{FF2B5EF4-FFF2-40B4-BE49-F238E27FC236}">
              <a16:creationId xmlns:a16="http://schemas.microsoft.com/office/drawing/2014/main" id="{00000000-0008-0000-0700-000024020000}"/>
            </a:ext>
          </a:extLst>
        </xdr:cNvPr>
        <xdr:cNvSpPr/>
      </xdr:nvSpPr>
      <xdr:spPr>
        <a:xfrm>
          <a:off x="15091643" y="15746777"/>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52</xdr:col>
      <xdr:colOff>275780</xdr:colOff>
      <xdr:row>79</xdr:row>
      <xdr:rowOff>54134</xdr:rowOff>
    </xdr:from>
    <xdr:to>
      <xdr:col>52</xdr:col>
      <xdr:colOff>276996</xdr:colOff>
      <xdr:row>80</xdr:row>
      <xdr:rowOff>189548</xdr:rowOff>
    </xdr:to>
    <xdr:cxnSp macro="">
      <xdr:nvCxnSpPr>
        <xdr:cNvPr id="549" name="ตัวเชื่อมต่อตรง 548">
          <a:extLst>
            <a:ext uri="{FF2B5EF4-FFF2-40B4-BE49-F238E27FC236}">
              <a16:creationId xmlns:a16="http://schemas.microsoft.com/office/drawing/2014/main" id="{00000000-0008-0000-0700-000025020000}"/>
            </a:ext>
          </a:extLst>
        </xdr:cNvPr>
        <xdr:cNvCxnSpPr>
          <a:cxnSpLocks/>
        </xdr:cNvCxnSpPr>
      </xdr:nvCxnSpPr>
      <xdr:spPr>
        <a:xfrm>
          <a:off x="15125255" y="15408434"/>
          <a:ext cx="1216" cy="344964"/>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463972</xdr:colOff>
      <xdr:row>80</xdr:row>
      <xdr:rowOff>116402</xdr:rowOff>
    </xdr:from>
    <xdr:to>
      <xdr:col>46</xdr:col>
      <xdr:colOff>463972</xdr:colOff>
      <xdr:row>86</xdr:row>
      <xdr:rowOff>18047</xdr:rowOff>
    </xdr:to>
    <xdr:cxnSp macro="">
      <xdr:nvCxnSpPr>
        <xdr:cNvPr id="550" name="ลูกศรเชื่อมต่อแบบตรง 549">
          <a:extLst>
            <a:ext uri="{FF2B5EF4-FFF2-40B4-BE49-F238E27FC236}">
              <a16:creationId xmlns:a16="http://schemas.microsoft.com/office/drawing/2014/main" id="{00000000-0008-0000-0700-000026020000}"/>
            </a:ext>
          </a:extLst>
        </xdr:cNvPr>
        <xdr:cNvCxnSpPr>
          <a:cxnSpLocks/>
        </xdr:cNvCxnSpPr>
      </xdr:nvCxnSpPr>
      <xdr:spPr>
        <a:xfrm>
          <a:off x="11655847" y="15680252"/>
          <a:ext cx="0" cy="1254195"/>
        </a:xfrm>
        <a:prstGeom prst="straightConnector1">
          <a:avLst/>
        </a:prstGeom>
        <a:ln w="9525">
          <a:solidFill>
            <a:schemeClr val="tx1"/>
          </a:solidFill>
          <a:prstDash val="dash"/>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82</xdr:row>
      <xdr:rowOff>21032</xdr:rowOff>
    </xdr:from>
    <xdr:to>
      <xdr:col>47</xdr:col>
      <xdr:colOff>345994</xdr:colOff>
      <xdr:row>84</xdr:row>
      <xdr:rowOff>96577</xdr:rowOff>
    </xdr:to>
    <xdr:sp macro="" textlink="">
      <xdr:nvSpPr>
        <xdr:cNvPr id="551" name="กล่องข้อความ 132">
          <a:extLst>
            <a:ext uri="{FF2B5EF4-FFF2-40B4-BE49-F238E27FC236}">
              <a16:creationId xmlns:a16="http://schemas.microsoft.com/office/drawing/2014/main" id="{00000000-0008-0000-0700-000027020000}"/>
            </a:ext>
          </a:extLst>
        </xdr:cNvPr>
        <xdr:cNvSpPr txBox="1"/>
      </xdr:nvSpPr>
      <xdr:spPr>
        <a:xfrm>
          <a:off x="11191875" y="16032557"/>
          <a:ext cx="95559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1400">
              <a:latin typeface="TH Sarabun New" panose="020B0500040200020003" pitchFamily="34" charset="-34"/>
              <a:cs typeface="TH Sarabun New" panose="020B0500040200020003" pitchFamily="34" charset="-34"/>
            </a:rPr>
            <a:t>Water</a:t>
          </a:r>
          <a:br>
            <a:rPr lang="en-US" sz="1400">
              <a:latin typeface="TH Sarabun New" panose="020B0500040200020003" pitchFamily="34" charset="-34"/>
              <a:cs typeface="TH Sarabun New" panose="020B0500040200020003" pitchFamily="34" charset="-34"/>
            </a:rPr>
          </a:br>
          <a:r>
            <a:rPr lang="en-US" sz="1400">
              <a:latin typeface="TH Sarabun New" panose="020B0500040200020003" pitchFamily="34" charset="-34"/>
              <a:cs typeface="TH Sarabun New" panose="020B0500040200020003" pitchFamily="34" charset="-34"/>
            </a:rPr>
            <a:t>Level</a:t>
          </a:r>
          <a:endParaRPr lang="th-TH" sz="1400">
            <a:latin typeface="TH Sarabun New" panose="020B0500040200020003" pitchFamily="34" charset="-34"/>
            <a:cs typeface="TH Sarabun New" panose="020B0500040200020003" pitchFamily="34" charset="-34"/>
          </a:endParaRPr>
        </a:p>
      </xdr:txBody>
    </xdr:sp>
    <xdr:clientData/>
  </xdr:twoCellAnchor>
  <xdr:twoCellAnchor>
    <xdr:from>
      <xdr:col>49</xdr:col>
      <xdr:colOff>219021</xdr:colOff>
      <xdr:row>88</xdr:row>
      <xdr:rowOff>64474</xdr:rowOff>
    </xdr:from>
    <xdr:to>
      <xdr:col>51</xdr:col>
      <xdr:colOff>334905</xdr:colOff>
      <xdr:row>90</xdr:row>
      <xdr:rowOff>78464</xdr:rowOff>
    </xdr:to>
    <xdr:grpSp>
      <xdr:nvGrpSpPr>
        <xdr:cNvPr id="552" name="กลุ่ม 551">
          <a:extLst>
            <a:ext uri="{FF2B5EF4-FFF2-40B4-BE49-F238E27FC236}">
              <a16:creationId xmlns:a16="http://schemas.microsoft.com/office/drawing/2014/main" id="{00000000-0008-0000-0700-000028020000}"/>
            </a:ext>
          </a:extLst>
        </xdr:cNvPr>
        <xdr:cNvGrpSpPr/>
      </xdr:nvGrpSpPr>
      <xdr:grpSpPr>
        <a:xfrm>
          <a:off x="13347192" y="17312888"/>
          <a:ext cx="1335084" cy="460305"/>
          <a:chOff x="4510272" y="4428402"/>
          <a:chExt cx="1335084" cy="461665"/>
        </a:xfrm>
      </xdr:grpSpPr>
      <xdr:cxnSp macro="">
        <xdr:nvCxnSpPr>
          <xdr:cNvPr id="553" name="ลูกศรเชื่อมต่อแบบตรง 552">
            <a:extLst>
              <a:ext uri="{FF2B5EF4-FFF2-40B4-BE49-F238E27FC236}">
                <a16:creationId xmlns:a16="http://schemas.microsoft.com/office/drawing/2014/main" id="{00000000-0008-0000-0700-000029020000}"/>
              </a:ext>
            </a:extLst>
          </xdr:cNvPr>
          <xdr:cNvCxnSpPr/>
        </xdr:nvCxnSpPr>
        <xdr:spPr>
          <a:xfrm>
            <a:off x="4510272" y="4647005"/>
            <a:ext cx="441960" cy="0"/>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sp macro="" textlink="">
        <xdr:nvSpPr>
          <xdr:cNvPr id="554" name="กล่องข้อความ 42">
            <a:extLst>
              <a:ext uri="{FF2B5EF4-FFF2-40B4-BE49-F238E27FC236}">
                <a16:creationId xmlns:a16="http://schemas.microsoft.com/office/drawing/2014/main" id="{00000000-0008-0000-0700-00002A020000}"/>
              </a:ext>
            </a:extLst>
          </xdr:cNvPr>
          <xdr:cNvSpPr txBox="1"/>
        </xdr:nvSpPr>
        <xdr:spPr>
          <a:xfrm>
            <a:off x="4829655" y="4428402"/>
            <a:ext cx="1015701"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a:latin typeface="TH Sarabun New" panose="020B0500040200020003" pitchFamily="34" charset="-34"/>
                <a:cs typeface="TH Sarabun New" panose="020B0500040200020003" pitchFamily="34" charset="-34"/>
              </a:rPr>
              <a:t> = 5 cm.</a:t>
            </a:r>
            <a:endParaRPr lang="th-TH" sz="2400">
              <a:latin typeface="TH Sarabun New" panose="020B0500040200020003" pitchFamily="34" charset="-34"/>
              <a:cs typeface="TH Sarabun New" panose="020B0500040200020003" pitchFamily="34" charset="-34"/>
            </a:endParaRPr>
          </a:p>
        </xdr:txBody>
      </xdr:sp>
    </xdr:grpSp>
    <xdr:clientData/>
  </xdr:twoCellAnchor>
  <xdr:twoCellAnchor editAs="oneCell">
    <xdr:from>
      <xdr:col>19</xdr:col>
      <xdr:colOff>25645</xdr:colOff>
      <xdr:row>77</xdr:row>
      <xdr:rowOff>36635</xdr:rowOff>
    </xdr:from>
    <xdr:to>
      <xdr:col>38</xdr:col>
      <xdr:colOff>139945</xdr:colOff>
      <xdr:row>87</xdr:row>
      <xdr:rowOff>19100</xdr:rowOff>
    </xdr:to>
    <xdr:pic>
      <xdr:nvPicPr>
        <xdr:cNvPr id="1082" name="รูปภาพ 1081">
          <a:extLst>
            <a:ext uri="{FF2B5EF4-FFF2-40B4-BE49-F238E27FC236}">
              <a16:creationId xmlns:a16="http://schemas.microsoft.com/office/drawing/2014/main" id="{00000000-0008-0000-0700-00003A040000}"/>
            </a:ext>
          </a:extLst>
        </xdr:cNvPr>
        <xdr:cNvPicPr>
          <a:picLocks noChangeAspect="1"/>
        </xdr:cNvPicPr>
      </xdr:nvPicPr>
      <xdr:blipFill>
        <a:blip xmlns:r="http://schemas.openxmlformats.org/officeDocument/2006/relationships" r:embed="rId1"/>
        <a:stretch>
          <a:fillRect/>
        </a:stretch>
      </xdr:blipFill>
      <xdr:spPr>
        <a:xfrm>
          <a:off x="3146914" y="14946923"/>
          <a:ext cx="3316166" cy="2209849"/>
        </a:xfrm>
        <a:prstGeom prst="rect">
          <a:avLst/>
        </a:prstGeom>
      </xdr:spPr>
    </xdr:pic>
    <xdr:clientData/>
  </xdr:twoCellAnchor>
  <xdr:oneCellAnchor>
    <xdr:from>
      <xdr:col>1</xdr:col>
      <xdr:colOff>48986</xdr:colOff>
      <xdr:row>1</xdr:row>
      <xdr:rowOff>1360</xdr:rowOff>
    </xdr:from>
    <xdr:ext cx="945146" cy="911225"/>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4711" y="106135"/>
          <a:ext cx="945146" cy="911225"/>
        </a:xfrm>
        <a:prstGeom prst="rect">
          <a:avLst/>
        </a:prstGeom>
      </xdr:spPr>
    </xdr:pic>
    <xdr:clientData/>
  </xdr:oneCellAnchor>
  <xdr:oneCellAnchor>
    <xdr:from>
      <xdr:col>33</xdr:col>
      <xdr:colOff>53579</xdr:colOff>
      <xdr:row>0</xdr:row>
      <xdr:rowOff>0</xdr:rowOff>
    </xdr:from>
    <xdr:ext cx="1012030" cy="1080476"/>
    <xdr:pic>
      <xdr:nvPicPr>
        <xdr:cNvPr id="555" name="รูปภาพ 554">
          <a:extLst>
            <a:ext uri="{FF2B5EF4-FFF2-40B4-BE49-F238E27FC236}">
              <a16:creationId xmlns:a16="http://schemas.microsoft.com/office/drawing/2014/main" id="{00000000-0008-0000-0700-00002B020000}"/>
            </a:ext>
          </a:extLst>
        </xdr:cNvPr>
        <xdr:cNvPicPr>
          <a:picLocks noChangeAspect="1"/>
        </xdr:cNvPicPr>
      </xdr:nvPicPr>
      <xdr:blipFill>
        <a:blip xmlns:r="http://schemas.openxmlformats.org/officeDocument/2006/relationships" r:embed="rId3"/>
        <a:stretch>
          <a:fillRect/>
        </a:stretch>
      </xdr:blipFill>
      <xdr:spPr>
        <a:xfrm>
          <a:off x="5625704" y="0"/>
          <a:ext cx="1012030" cy="108047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3648;&#3629;&#3585;&#3626;&#3634;&#3619;&#3610;&#3609;&#3627;&#3609;&#3657;&#3634;&#3592;&#3629;\Program%20Cer\update%2012-9\StandardWorkin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3618;&#3657;&#3634;&#3618;&#3617;&#3634;&#3592;&#3634;&#3585;&#3652;&#3604;&#3619;&#3615;&#3660;%20C\desktop\&#3650;&#3611;&#3619;&#3649;&#3585;&#3619;&#3617;%20R1\Complete\P-WI-09-ELC-001%20R1%20Comple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D (2)"/>
      <sheetName val="STD"/>
      <sheetName val="44990026-43930196"/>
      <sheetName val="44990026-2"/>
      <sheetName val="47305009-CH101-110"/>
      <sheetName val="47305009-CH201-210"/>
      <sheetName val="50125022"/>
      <sheetName val="Omega-1"/>
      <sheetName val="Omega-2"/>
      <sheetName val="Omega-3"/>
      <sheetName val="StandardWorking"/>
    </sheetNames>
    <definedNames>
      <definedName name="Data" refersTo="='STD (2)'!$C$2:$C$29"/>
    </definedNames>
    <sheetDataSet>
      <sheetData sheetId="0">
        <row r="2">
          <cell r="C2" t="str">
            <v>Multifunction Reference Thermometer Readout</v>
          </cell>
        </row>
        <row r="3">
          <cell r="C3" t="str">
            <v>Standard Platinum Resistance Thermometer Probe</v>
          </cell>
        </row>
        <row r="4">
          <cell r="C4" t="str">
            <v>Platinum Resistance Thermometer Probe</v>
          </cell>
        </row>
        <row r="5">
          <cell r="C5" t="str">
            <v>Platinum Resistance Thermometer Probe</v>
          </cell>
        </row>
        <row r="6">
          <cell r="C6" t="str">
            <v>Multifunction Reference Thermometer Readout with PRT Probe</v>
          </cell>
        </row>
        <row r="7">
          <cell r="C7" t="str">
            <v>Super-DAQ Precision Temperature Scanner with RTD Sensor ชุด 1-1</v>
          </cell>
        </row>
        <row r="8">
          <cell r="C8" t="str">
            <v>Super-DAQ Precision Temperature Scanner with RTD Sensor ชุด 1-2</v>
          </cell>
        </row>
        <row r="9">
          <cell r="C9" t="str">
            <v>Super-DAQ Precision Temperature Scanner with RTD Sensor ชุด 2-1</v>
          </cell>
        </row>
        <row r="10">
          <cell r="C10" t="str">
            <v>Super-DAQ Precision Temperature Scanner with RTD Sensor ชุด 2-2</v>
          </cell>
        </row>
        <row r="11">
          <cell r="C11" t="str">
            <v>Super-DAQ Precision Temperature Scanner with RTD Sensor</v>
          </cell>
        </row>
        <row r="12">
          <cell r="C12" t="str">
            <v>Super-DAQ Precision Temperature Scanner with PRT Probe</v>
          </cell>
        </row>
        <row r="13">
          <cell r="C13" t="str">
            <v>Super-DAQ Precision Temperature Scanner with PRT Probe</v>
          </cell>
        </row>
        <row r="14">
          <cell r="C14" t="str">
            <v>Thermometer With Sensor</v>
          </cell>
        </row>
        <row r="15">
          <cell r="C15" t="str">
            <v>High Temperature Data Logger ชุด 1</v>
          </cell>
        </row>
        <row r="16">
          <cell r="C16" t="str">
            <v>High Temperature Data Logger ชุด 2</v>
          </cell>
        </row>
        <row r="17">
          <cell r="C17" t="str">
            <v>High Temperature Data Logger ชุด 3</v>
          </cell>
        </row>
        <row r="18">
          <cell r="C18" t="str">
            <v>High Temperature Data Logger Pressure</v>
          </cell>
        </row>
        <row r="19">
          <cell r="C19" t="str">
            <v>Digital Tachometer</v>
          </cell>
        </row>
        <row r="20">
          <cell r="C20" t="str">
            <v>Digital Tachometer</v>
          </cell>
        </row>
        <row r="21">
          <cell r="C21" t="str">
            <v>Digital Tachometer</v>
          </cell>
        </row>
        <row r="22">
          <cell r="C22" t="str">
            <v>Digital Stopwatch</v>
          </cell>
        </row>
        <row r="23">
          <cell r="C23" t="str">
            <v>Digital Stopwatch</v>
          </cell>
        </row>
        <row r="24">
          <cell r="C24" t="str">
            <v>True RMS Logging Multimeters</v>
          </cell>
        </row>
        <row r="25">
          <cell r="C25" t="str">
            <v>True RMS Logging Multimeters</v>
          </cell>
        </row>
        <row r="26">
          <cell r="C26" t="str">
            <v>Digital Thermo Hygrometer</v>
          </cell>
        </row>
        <row r="27">
          <cell r="C27" t="str">
            <v>Digital Thermo Hygrometer</v>
          </cell>
        </row>
        <row r="28">
          <cell r="C28" t="str">
            <v>Digital Thermo Hygrometer</v>
          </cell>
        </row>
        <row r="29">
          <cell r="C29" t="str">
            <v>Digital Thermo Hygrometer</v>
          </cell>
        </row>
      </sheetData>
      <sheetData sheetId="1">
        <row r="3">
          <cell r="C3" t="str">
            <v>Multifunction Reference Thermometer Readout</v>
          </cell>
        </row>
        <row r="5">
          <cell r="C5" t="str">
            <v>Standard Platinum Resistance Thermometer Probe</v>
          </cell>
        </row>
        <row r="6">
          <cell r="C6" t="str">
            <v>Platinum Resistance Thermometer Probe</v>
          </cell>
        </row>
        <row r="7">
          <cell r="C7" t="str">
            <v>Platinum Resistance Thermometer Probe</v>
          </cell>
        </row>
        <row r="9">
          <cell r="C9" t="str">
            <v>Multifunction Reference Thermometer Readout with PRT Probe</v>
          </cell>
        </row>
        <row r="10">
          <cell r="C10" t="str">
            <v>Super-DAQ Precision Temperature Scanner with RTD Sensor ชุด 1-1</v>
          </cell>
        </row>
        <row r="15">
          <cell r="C15" t="str">
            <v>Super-DAQ Precision Temperature Scanner with RTD Sensor ชุด 1-2</v>
          </cell>
        </row>
        <row r="20">
          <cell r="C20" t="str">
            <v>Super-DAQ Precision Temperature Scanner with RTD Sensor ชุด 2-1</v>
          </cell>
        </row>
        <row r="25">
          <cell r="C25" t="str">
            <v>Super-DAQ Precision Temperature Scanner with RTD Sensor ชุด 2-2</v>
          </cell>
        </row>
      </sheetData>
      <sheetData sheetId="2">
        <row r="2">
          <cell r="C2" t="str">
            <v>Correction</v>
          </cell>
        </row>
      </sheetData>
      <sheetData sheetId="3">
        <row r="2">
          <cell r="C2" t="str">
            <v>Correction</v>
          </cell>
        </row>
      </sheetData>
      <sheetData sheetId="4">
        <row r="2">
          <cell r="C2" t="str">
            <v>Correction</v>
          </cell>
        </row>
      </sheetData>
      <sheetData sheetId="5">
        <row r="2">
          <cell r="C2" t="str">
            <v>Correction</v>
          </cell>
        </row>
      </sheetData>
      <sheetData sheetId="6">
        <row r="2">
          <cell r="C2" t="str">
            <v>Correction</v>
          </cell>
        </row>
      </sheetData>
      <sheetData sheetId="7">
        <row r="2">
          <cell r="C2" t="str">
            <v>Correction</v>
          </cell>
        </row>
      </sheetData>
      <sheetData sheetId="8">
        <row r="2">
          <cell r="C2" t="str">
            <v>Correction</v>
          </cell>
        </row>
      </sheetData>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
      <sheetName val="Certificate"/>
      <sheetName val="Page1"/>
      <sheetName val="Data"/>
      <sheetName val="STD"/>
      <sheetName val="Cal 1"/>
      <sheetName val="P-WI-09-ELC-001 R1 Complete V2"/>
    </sheetNames>
    <sheetDataSet>
      <sheetData sheetId="0"/>
      <sheetData sheetId="1" refreshError="1"/>
      <sheetData sheetId="2" refreshError="1"/>
      <sheetData sheetId="3"/>
      <sheetData sheetId="4"/>
      <sheetData sheetId="5" refreshError="1"/>
      <sheetData sheetId="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96579DF-2734-4B40-AE31-E345AEB9E127}" name="Cal_point" displayName="Cal_point" ref="AV15:AX17" totalsRowShown="0" headerRowDxfId="56" dataDxfId="55">
  <autoFilter ref="AV15:AX17" xr:uid="{B96579DF-2734-4B40-AE31-E345AEB9E127}"/>
  <tableColumns count="3">
    <tableColumn id="1" xr3:uid="{7739DA87-88C6-42D6-856B-C3584EB2C8B1}" name="No. Point" dataDxfId="54"/>
    <tableColumn id="2" xr3:uid="{6FD77743-A330-42A8-B1F4-0FFFA7CAF788}" name="Cal. Point" dataDxfId="53"/>
    <tableColumn id="3" xr3:uid="{13CAAC9E-B472-4961-AC0A-B798E3786F47}" name="Complete" dataDxfId="5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D0DE0A-DA59-4719-BB2F-82D85B787E3C}" name="Personnel" displayName="Personnel" ref="H2:I17" totalsRowShown="0" headerRowDxfId="51" dataDxfId="50">
  <autoFilter ref="H2:I17" xr:uid="{09D0DE0A-DA59-4719-BB2F-82D85B787E3C}"/>
  <tableColumns count="2">
    <tableColumn id="1" xr3:uid="{43E955B5-3B54-4944-ABB9-BCB55F2CACEF}" name="Name" dataDxfId="49"/>
    <tableColumn id="2" xr3:uid="{9ACC6C88-ECE7-4B45-9AC3-D2B3A64F8D66}" name="Rank" dataDxfId="48"/>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ABB321-2FC8-4860-9D70-0EA19B806583}" name="Customers2" displayName="Customers2" ref="A2:F58" totalsRowShown="0" headerRowDxfId="47" dataDxfId="45" headerRowBorderDxfId="46" tableBorderDxfId="44" totalsRowBorderDxfId="43">
  <autoFilter ref="A2:F58" xr:uid="{65ABB321-2FC8-4860-9D70-0EA19B806583}"/>
  <sortState xmlns:xlrd2="http://schemas.microsoft.com/office/spreadsheetml/2017/richdata2" ref="A3:F57">
    <sortCondition ref="A2:A57"/>
  </sortState>
  <tableColumns count="6">
    <tableColumn id="2" xr3:uid="{A6B17960-B404-4663-AE5F-852E5EBEE825}" name="No." dataDxfId="42"/>
    <tableColumn id="8" xr3:uid="{B0959893-C65E-47CC-975D-A344D17DA828}" name="หน่วยรับบริการ" dataDxfId="41"/>
    <tableColumn id="3" xr3:uid="{3C0974D3-D2F3-4B77-911E-FD5001A3307C}" name="Service Unit" dataDxfId="40"/>
    <tableColumn id="4" xr3:uid="{218F07A7-80F7-4D0A-859D-A870007A646D}" name="Address" dataDxfId="39"/>
    <tableColumn id="5" xr3:uid="{CA94380F-4447-4C4E-8EF0-5B64A86675FE}" name="City" dataDxfId="38"/>
    <tableColumn id="6" xr3:uid="{646981E7-2BE0-47F5-BFF4-1EC084C372DA}" name="ZIP code" dataDxfId="37"/>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67877BA-6C88-408F-88B8-B6FEAACB8428}" name="Ref.STD7" displayName="Ref.STD7" ref="A2:G5" totalsRowShown="0" headerRowDxfId="36" headerRowBorderDxfId="35" tableBorderDxfId="34">
  <autoFilter ref="A2:G5" xr:uid="{E67877BA-6C88-408F-88B8-B6FEAACB8428}"/>
  <sortState xmlns:xlrd2="http://schemas.microsoft.com/office/spreadsheetml/2017/richdata2" ref="A3:G5">
    <sortCondition ref="A3:A5"/>
  </sortState>
  <tableColumns count="7">
    <tableColumn id="1" xr3:uid="{9A32A6A6-B545-4437-A713-23AD6B5399BD}" name="Tool Code" dataDxfId="33"/>
    <tableColumn id="2" xr3:uid="{EB087FD5-3128-4F55-BBB4-355114F94C49}" name="Equipment" dataDxfId="32"/>
    <tableColumn id="3" xr3:uid="{F2E5CD78-CAFE-4548-8A75-F3E2FC711535}" name="Brand" dataDxfId="31"/>
    <tableColumn id="4" xr3:uid="{C83CED35-0F2D-4E72-B755-8405065B97C6}" name="Model" dataDxfId="30"/>
    <tableColumn id="5" xr3:uid="{561F8CDE-64BE-487A-AE97-F7F513A6E624}" name="Serial No" dataDxfId="29"/>
    <tableColumn id="6" xr3:uid="{306F00D8-00FA-4233-AC00-33E65334A01E}" name="Cal. Date" dataDxfId="28"/>
    <tableColumn id="7" xr3:uid="{88F6FFE4-BAC8-44DC-AB35-94413573485B}" name="Cer No." dataDxfId="27"/>
  </tableColumns>
  <tableStyleInfo name="TableStyleMedium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F5AAA1-9325-4554-B3A2-E36E2898685E}" name="Apparatus9" displayName="Apparatus9" ref="A12:G18" totalsRowShown="0" headerRowDxfId="26" headerRowBorderDxfId="25" tableBorderDxfId="24">
  <autoFilter ref="A12:G18" xr:uid="{E9F5AAA1-9325-4554-B3A2-E36E2898685E}"/>
  <tableColumns count="7">
    <tableColumn id="1" xr3:uid="{3A820C12-57B0-487F-B426-91002C2D58FA}" name="Tool Code" dataDxfId="23"/>
    <tableColumn id="2" xr3:uid="{6B5E7545-C92E-4FED-9E26-5FC66E0D699A}" name="Equipment" dataDxfId="22"/>
    <tableColumn id="3" xr3:uid="{44DE5D10-1962-4244-80EB-886F5C86890E}" name="Brand" dataDxfId="21"/>
    <tableColumn id="4" xr3:uid="{C6EE13C2-1589-445B-A133-B1892E199294}" name="Model" dataDxfId="20"/>
    <tableColumn id="5" xr3:uid="{66D1549E-25FF-4FB6-A236-CF2E037AA3D2}" name="Serial No" dataDxfId="19"/>
    <tableColumn id="6" xr3:uid="{DFA91C5F-0CF1-4688-9459-F3E29A5036B3}" name="Cal. Date" dataDxfId="18"/>
    <tableColumn id="7" xr3:uid="{1A546986-A7CE-46CA-AC12-ADDD88188757}" name="Cer No." dataDxfId="17"/>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621F8F-3779-48BB-A431-C6A394E73FDE}" name="Module10" displayName="Module10" ref="A25:G30" totalsRowShown="0" headerRowDxfId="16" headerRowBorderDxfId="15" tableBorderDxfId="14" totalsRowBorderDxfId="13">
  <autoFilter ref="A25:G30" xr:uid="{83621F8F-3779-48BB-A431-C6A394E73FDE}"/>
  <sortState xmlns:xlrd2="http://schemas.microsoft.com/office/spreadsheetml/2017/richdata2" ref="A26:G30">
    <sortCondition ref="A26:A30"/>
  </sortState>
  <tableColumns count="7">
    <tableColumn id="1" xr3:uid="{BE0F0042-4E40-42C7-BC5A-DDFA239AB0DC}" name="Tool Code" dataDxfId="12"/>
    <tableColumn id="2" xr3:uid="{8D19EAEE-104D-439F-A6EF-E530CEF8FE57}" name="Equipment" dataDxfId="11"/>
    <tableColumn id="3" xr3:uid="{EDF0E332-16A4-4469-A495-DF7C8826604A}" name="Brand" dataDxfId="10"/>
    <tableColumn id="4" xr3:uid="{C60856EA-8205-48E0-8337-4C2C0214D2F3}" name="Model" dataDxfId="9"/>
    <tableColumn id="5" xr3:uid="{A619D460-B418-49F8-A7F8-9E2DC558723D}" name="Serial No" dataDxfId="8"/>
    <tableColumn id="6" xr3:uid="{742735D0-FDDC-4F0B-96B9-0FBF6F3BF9E3}" name="Cal. Date" dataDxfId="7"/>
    <tableColumn id="7" xr3:uid="{C57DC890-8983-4074-8DCE-130C75F38163}" name="Cer No." dataDxfId="6"/>
  </tableColumns>
  <tableStyleInfo name="TableStyleMedium7" showFirstColumn="0" showLastColumn="0" showRowStripes="1" showColumnStripes="0"/>
</table>
</file>

<file path=xl/theme/theme1.xml><?xml version="1.0" encoding="utf-8"?>
<a:theme xmlns:a="http://schemas.openxmlformats.org/drawingml/2006/main" name="ธีมของ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1635C-2742-4F5B-A8DE-7A405FAB81DF}">
  <sheetPr codeName="Sheet3"/>
  <dimension ref="A1:AL35"/>
  <sheetViews>
    <sheetView zoomScale="130" zoomScaleNormal="130" workbookViewId="0">
      <selection activeCell="AJ12" sqref="AJ12"/>
    </sheetView>
  </sheetViews>
  <sheetFormatPr defaultColWidth="9.140625" defaultRowHeight="21.95" customHeight="1"/>
  <cols>
    <col min="1" max="1" width="1.28515625" style="308" customWidth="1"/>
    <col min="2" max="37" width="2.7109375" style="308" customWidth="1"/>
    <col min="38" max="38" width="1.28515625" style="308" customWidth="1"/>
    <col min="39" max="130" width="9.140625" style="308"/>
    <col min="131" max="131" width="2.42578125" style="308" customWidth="1"/>
    <col min="132" max="132" width="18.28515625" style="308" customWidth="1"/>
    <col min="133" max="133" width="4.5703125" style="308" customWidth="1"/>
    <col min="134" max="138" width="10.140625" style="308" customWidth="1"/>
    <col min="139" max="139" width="18" style="308" customWidth="1"/>
    <col min="140" max="140" width="5.7109375" style="308" customWidth="1"/>
    <col min="141" max="141" width="2" style="308" customWidth="1"/>
    <col min="142" max="386" width="9.140625" style="308"/>
    <col min="387" max="387" width="2.42578125" style="308" customWidth="1"/>
    <col min="388" max="388" width="18.28515625" style="308" customWidth="1"/>
    <col min="389" max="389" width="4.5703125" style="308" customWidth="1"/>
    <col min="390" max="394" width="10.140625" style="308" customWidth="1"/>
    <col min="395" max="395" width="18" style="308" customWidth="1"/>
    <col min="396" max="396" width="5.7109375" style="308" customWidth="1"/>
    <col min="397" max="397" width="2" style="308" customWidth="1"/>
    <col min="398" max="642" width="9.140625" style="308"/>
    <col min="643" max="643" width="2.42578125" style="308" customWidth="1"/>
    <col min="644" max="644" width="18.28515625" style="308" customWidth="1"/>
    <col min="645" max="645" width="4.5703125" style="308" customWidth="1"/>
    <col min="646" max="650" width="10.140625" style="308" customWidth="1"/>
    <col min="651" max="651" width="18" style="308" customWidth="1"/>
    <col min="652" max="652" width="5.7109375" style="308" customWidth="1"/>
    <col min="653" max="653" width="2" style="308" customWidth="1"/>
    <col min="654" max="898" width="9.140625" style="308"/>
    <col min="899" max="899" width="2.42578125" style="308" customWidth="1"/>
    <col min="900" max="900" width="18.28515625" style="308" customWidth="1"/>
    <col min="901" max="901" width="4.5703125" style="308" customWidth="1"/>
    <col min="902" max="906" width="10.140625" style="308" customWidth="1"/>
    <col min="907" max="907" width="18" style="308" customWidth="1"/>
    <col min="908" max="908" width="5.7109375" style="308" customWidth="1"/>
    <col min="909" max="909" width="2" style="308" customWidth="1"/>
    <col min="910" max="1154" width="9.140625" style="308"/>
    <col min="1155" max="1155" width="2.42578125" style="308" customWidth="1"/>
    <col min="1156" max="1156" width="18.28515625" style="308" customWidth="1"/>
    <col min="1157" max="1157" width="4.5703125" style="308" customWidth="1"/>
    <col min="1158" max="1162" width="10.140625" style="308" customWidth="1"/>
    <col min="1163" max="1163" width="18" style="308" customWidth="1"/>
    <col min="1164" max="1164" width="5.7109375" style="308" customWidth="1"/>
    <col min="1165" max="1165" width="2" style="308" customWidth="1"/>
    <col min="1166" max="1410" width="9.140625" style="308"/>
    <col min="1411" max="1411" width="2.42578125" style="308" customWidth="1"/>
    <col min="1412" max="1412" width="18.28515625" style="308" customWidth="1"/>
    <col min="1413" max="1413" width="4.5703125" style="308" customWidth="1"/>
    <col min="1414" max="1418" width="10.140625" style="308" customWidth="1"/>
    <col min="1419" max="1419" width="18" style="308" customWidth="1"/>
    <col min="1420" max="1420" width="5.7109375" style="308" customWidth="1"/>
    <col min="1421" max="1421" width="2" style="308" customWidth="1"/>
    <col min="1422" max="1666" width="9.140625" style="308"/>
    <col min="1667" max="1667" width="2.42578125" style="308" customWidth="1"/>
    <col min="1668" max="1668" width="18.28515625" style="308" customWidth="1"/>
    <col min="1669" max="1669" width="4.5703125" style="308" customWidth="1"/>
    <col min="1670" max="1674" width="10.140625" style="308" customWidth="1"/>
    <col min="1675" max="1675" width="18" style="308" customWidth="1"/>
    <col min="1676" max="1676" width="5.7109375" style="308" customWidth="1"/>
    <col min="1677" max="1677" width="2" style="308" customWidth="1"/>
    <col min="1678" max="1922" width="9.140625" style="308"/>
    <col min="1923" max="1923" width="2.42578125" style="308" customWidth="1"/>
    <col min="1924" max="1924" width="18.28515625" style="308" customWidth="1"/>
    <col min="1925" max="1925" width="4.5703125" style="308" customWidth="1"/>
    <col min="1926" max="1930" width="10.140625" style="308" customWidth="1"/>
    <col min="1931" max="1931" width="18" style="308" customWidth="1"/>
    <col min="1932" max="1932" width="5.7109375" style="308" customWidth="1"/>
    <col min="1933" max="1933" width="2" style="308" customWidth="1"/>
    <col min="1934" max="2178" width="9.140625" style="308"/>
    <col min="2179" max="2179" width="2.42578125" style="308" customWidth="1"/>
    <col min="2180" max="2180" width="18.28515625" style="308" customWidth="1"/>
    <col min="2181" max="2181" width="4.5703125" style="308" customWidth="1"/>
    <col min="2182" max="2186" width="10.140625" style="308" customWidth="1"/>
    <col min="2187" max="2187" width="18" style="308" customWidth="1"/>
    <col min="2188" max="2188" width="5.7109375" style="308" customWidth="1"/>
    <col min="2189" max="2189" width="2" style="308" customWidth="1"/>
    <col min="2190" max="2434" width="9.140625" style="308"/>
    <col min="2435" max="2435" width="2.42578125" style="308" customWidth="1"/>
    <col min="2436" max="2436" width="18.28515625" style="308" customWidth="1"/>
    <col min="2437" max="2437" width="4.5703125" style="308" customWidth="1"/>
    <col min="2438" max="2442" width="10.140625" style="308" customWidth="1"/>
    <col min="2443" max="2443" width="18" style="308" customWidth="1"/>
    <col min="2444" max="2444" width="5.7109375" style="308" customWidth="1"/>
    <col min="2445" max="2445" width="2" style="308" customWidth="1"/>
    <col min="2446" max="2690" width="9.140625" style="308"/>
    <col min="2691" max="2691" width="2.42578125" style="308" customWidth="1"/>
    <col min="2692" max="2692" width="18.28515625" style="308" customWidth="1"/>
    <col min="2693" max="2693" width="4.5703125" style="308" customWidth="1"/>
    <col min="2694" max="2698" width="10.140625" style="308" customWidth="1"/>
    <col min="2699" max="2699" width="18" style="308" customWidth="1"/>
    <col min="2700" max="2700" width="5.7109375" style="308" customWidth="1"/>
    <col min="2701" max="2701" width="2" style="308" customWidth="1"/>
    <col min="2702" max="2946" width="9.140625" style="308"/>
    <col min="2947" max="2947" width="2.42578125" style="308" customWidth="1"/>
    <col min="2948" max="2948" width="18.28515625" style="308" customWidth="1"/>
    <col min="2949" max="2949" width="4.5703125" style="308" customWidth="1"/>
    <col min="2950" max="2954" width="10.140625" style="308" customWidth="1"/>
    <col min="2955" max="2955" width="18" style="308" customWidth="1"/>
    <col min="2956" max="2956" width="5.7109375" style="308" customWidth="1"/>
    <col min="2957" max="2957" width="2" style="308" customWidth="1"/>
    <col min="2958" max="3202" width="9.140625" style="308"/>
    <col min="3203" max="3203" width="2.42578125" style="308" customWidth="1"/>
    <col min="3204" max="3204" width="18.28515625" style="308" customWidth="1"/>
    <col min="3205" max="3205" width="4.5703125" style="308" customWidth="1"/>
    <col min="3206" max="3210" width="10.140625" style="308" customWidth="1"/>
    <col min="3211" max="3211" width="18" style="308" customWidth="1"/>
    <col min="3212" max="3212" width="5.7109375" style="308" customWidth="1"/>
    <col min="3213" max="3213" width="2" style="308" customWidth="1"/>
    <col min="3214" max="3458" width="9.140625" style="308"/>
    <col min="3459" max="3459" width="2.42578125" style="308" customWidth="1"/>
    <col min="3460" max="3460" width="18.28515625" style="308" customWidth="1"/>
    <col min="3461" max="3461" width="4.5703125" style="308" customWidth="1"/>
    <col min="3462" max="3466" width="10.140625" style="308" customWidth="1"/>
    <col min="3467" max="3467" width="18" style="308" customWidth="1"/>
    <col min="3468" max="3468" width="5.7109375" style="308" customWidth="1"/>
    <col min="3469" max="3469" width="2" style="308" customWidth="1"/>
    <col min="3470" max="3714" width="9.140625" style="308"/>
    <col min="3715" max="3715" width="2.42578125" style="308" customWidth="1"/>
    <col min="3716" max="3716" width="18.28515625" style="308" customWidth="1"/>
    <col min="3717" max="3717" width="4.5703125" style="308" customWidth="1"/>
    <col min="3718" max="3722" width="10.140625" style="308" customWidth="1"/>
    <col min="3723" max="3723" width="18" style="308" customWidth="1"/>
    <col min="3724" max="3724" width="5.7109375" style="308" customWidth="1"/>
    <col min="3725" max="3725" width="2" style="308" customWidth="1"/>
    <col min="3726" max="3970" width="9.140625" style="308"/>
    <col min="3971" max="3971" width="2.42578125" style="308" customWidth="1"/>
    <col min="3972" max="3972" width="18.28515625" style="308" customWidth="1"/>
    <col min="3973" max="3973" width="4.5703125" style="308" customWidth="1"/>
    <col min="3974" max="3978" width="10.140625" style="308" customWidth="1"/>
    <col min="3979" max="3979" width="18" style="308" customWidth="1"/>
    <col min="3980" max="3980" width="5.7109375" style="308" customWidth="1"/>
    <col min="3981" max="3981" width="2" style="308" customWidth="1"/>
    <col min="3982" max="4226" width="9.140625" style="308"/>
    <col min="4227" max="4227" width="2.42578125" style="308" customWidth="1"/>
    <col min="4228" max="4228" width="18.28515625" style="308" customWidth="1"/>
    <col min="4229" max="4229" width="4.5703125" style="308" customWidth="1"/>
    <col min="4230" max="4234" width="10.140625" style="308" customWidth="1"/>
    <col min="4235" max="4235" width="18" style="308" customWidth="1"/>
    <col min="4236" max="4236" width="5.7109375" style="308" customWidth="1"/>
    <col min="4237" max="4237" width="2" style="308" customWidth="1"/>
    <col min="4238" max="4482" width="9.140625" style="308"/>
    <col min="4483" max="4483" width="2.42578125" style="308" customWidth="1"/>
    <col min="4484" max="4484" width="18.28515625" style="308" customWidth="1"/>
    <col min="4485" max="4485" width="4.5703125" style="308" customWidth="1"/>
    <col min="4486" max="4490" width="10.140625" style="308" customWidth="1"/>
    <col min="4491" max="4491" width="18" style="308" customWidth="1"/>
    <col min="4492" max="4492" width="5.7109375" style="308" customWidth="1"/>
    <col min="4493" max="4493" width="2" style="308" customWidth="1"/>
    <col min="4494" max="4738" width="9.140625" style="308"/>
    <col min="4739" max="4739" width="2.42578125" style="308" customWidth="1"/>
    <col min="4740" max="4740" width="18.28515625" style="308" customWidth="1"/>
    <col min="4741" max="4741" width="4.5703125" style="308" customWidth="1"/>
    <col min="4742" max="4746" width="10.140625" style="308" customWidth="1"/>
    <col min="4747" max="4747" width="18" style="308" customWidth="1"/>
    <col min="4748" max="4748" width="5.7109375" style="308" customWidth="1"/>
    <col min="4749" max="4749" width="2" style="308" customWidth="1"/>
    <col min="4750" max="4994" width="9.140625" style="308"/>
    <col min="4995" max="4995" width="2.42578125" style="308" customWidth="1"/>
    <col min="4996" max="4996" width="18.28515625" style="308" customWidth="1"/>
    <col min="4997" max="4997" width="4.5703125" style="308" customWidth="1"/>
    <col min="4998" max="5002" width="10.140625" style="308" customWidth="1"/>
    <col min="5003" max="5003" width="18" style="308" customWidth="1"/>
    <col min="5004" max="5004" width="5.7109375" style="308" customWidth="1"/>
    <col min="5005" max="5005" width="2" style="308" customWidth="1"/>
    <col min="5006" max="5250" width="9.140625" style="308"/>
    <col min="5251" max="5251" width="2.42578125" style="308" customWidth="1"/>
    <col min="5252" max="5252" width="18.28515625" style="308" customWidth="1"/>
    <col min="5253" max="5253" width="4.5703125" style="308" customWidth="1"/>
    <col min="5254" max="5258" width="10.140625" style="308" customWidth="1"/>
    <col min="5259" max="5259" width="18" style="308" customWidth="1"/>
    <col min="5260" max="5260" width="5.7109375" style="308" customWidth="1"/>
    <col min="5261" max="5261" width="2" style="308" customWidth="1"/>
    <col min="5262" max="5506" width="9.140625" style="308"/>
    <col min="5507" max="5507" width="2.42578125" style="308" customWidth="1"/>
    <col min="5508" max="5508" width="18.28515625" style="308" customWidth="1"/>
    <col min="5509" max="5509" width="4.5703125" style="308" customWidth="1"/>
    <col min="5510" max="5514" width="10.140625" style="308" customWidth="1"/>
    <col min="5515" max="5515" width="18" style="308" customWidth="1"/>
    <col min="5516" max="5516" width="5.7109375" style="308" customWidth="1"/>
    <col min="5517" max="5517" width="2" style="308" customWidth="1"/>
    <col min="5518" max="5762" width="9.140625" style="308"/>
    <col min="5763" max="5763" width="2.42578125" style="308" customWidth="1"/>
    <col min="5764" max="5764" width="18.28515625" style="308" customWidth="1"/>
    <col min="5765" max="5765" width="4.5703125" style="308" customWidth="1"/>
    <col min="5766" max="5770" width="10.140625" style="308" customWidth="1"/>
    <col min="5771" max="5771" width="18" style="308" customWidth="1"/>
    <col min="5772" max="5772" width="5.7109375" style="308" customWidth="1"/>
    <col min="5773" max="5773" width="2" style="308" customWidth="1"/>
    <col min="5774" max="6018" width="9.140625" style="308"/>
    <col min="6019" max="6019" width="2.42578125" style="308" customWidth="1"/>
    <col min="6020" max="6020" width="18.28515625" style="308" customWidth="1"/>
    <col min="6021" max="6021" width="4.5703125" style="308" customWidth="1"/>
    <col min="6022" max="6026" width="10.140625" style="308" customWidth="1"/>
    <col min="6027" max="6027" width="18" style="308" customWidth="1"/>
    <col min="6028" max="6028" width="5.7109375" style="308" customWidth="1"/>
    <col min="6029" max="6029" width="2" style="308" customWidth="1"/>
    <col min="6030" max="6274" width="9.140625" style="308"/>
    <col min="6275" max="6275" width="2.42578125" style="308" customWidth="1"/>
    <col min="6276" max="6276" width="18.28515625" style="308" customWidth="1"/>
    <col min="6277" max="6277" width="4.5703125" style="308" customWidth="1"/>
    <col min="6278" max="6282" width="10.140625" style="308" customWidth="1"/>
    <col min="6283" max="6283" width="18" style="308" customWidth="1"/>
    <col min="6284" max="6284" width="5.7109375" style="308" customWidth="1"/>
    <col min="6285" max="6285" width="2" style="308" customWidth="1"/>
    <col min="6286" max="6530" width="9.140625" style="308"/>
    <col min="6531" max="6531" width="2.42578125" style="308" customWidth="1"/>
    <col min="6532" max="6532" width="18.28515625" style="308" customWidth="1"/>
    <col min="6533" max="6533" width="4.5703125" style="308" customWidth="1"/>
    <col min="6534" max="6538" width="10.140625" style="308" customWidth="1"/>
    <col min="6539" max="6539" width="18" style="308" customWidth="1"/>
    <col min="6540" max="6540" width="5.7109375" style="308" customWidth="1"/>
    <col min="6541" max="6541" width="2" style="308" customWidth="1"/>
    <col min="6542" max="6786" width="9.140625" style="308"/>
    <col min="6787" max="6787" width="2.42578125" style="308" customWidth="1"/>
    <col min="6788" max="6788" width="18.28515625" style="308" customWidth="1"/>
    <col min="6789" max="6789" width="4.5703125" style="308" customWidth="1"/>
    <col min="6790" max="6794" width="10.140625" style="308" customWidth="1"/>
    <col min="6795" max="6795" width="18" style="308" customWidth="1"/>
    <col min="6796" max="6796" width="5.7109375" style="308" customWidth="1"/>
    <col min="6797" max="6797" width="2" style="308" customWidth="1"/>
    <col min="6798" max="7042" width="9.140625" style="308"/>
    <col min="7043" max="7043" width="2.42578125" style="308" customWidth="1"/>
    <col min="7044" max="7044" width="18.28515625" style="308" customWidth="1"/>
    <col min="7045" max="7045" width="4.5703125" style="308" customWidth="1"/>
    <col min="7046" max="7050" width="10.140625" style="308" customWidth="1"/>
    <col min="7051" max="7051" width="18" style="308" customWidth="1"/>
    <col min="7052" max="7052" width="5.7109375" style="308" customWidth="1"/>
    <col min="7053" max="7053" width="2" style="308" customWidth="1"/>
    <col min="7054" max="7298" width="9.140625" style="308"/>
    <col min="7299" max="7299" width="2.42578125" style="308" customWidth="1"/>
    <col min="7300" max="7300" width="18.28515625" style="308" customWidth="1"/>
    <col min="7301" max="7301" width="4.5703125" style="308" customWidth="1"/>
    <col min="7302" max="7306" width="10.140625" style="308" customWidth="1"/>
    <col min="7307" max="7307" width="18" style="308" customWidth="1"/>
    <col min="7308" max="7308" width="5.7109375" style="308" customWidth="1"/>
    <col min="7309" max="7309" width="2" style="308" customWidth="1"/>
    <col min="7310" max="7554" width="9.140625" style="308"/>
    <col min="7555" max="7555" width="2.42578125" style="308" customWidth="1"/>
    <col min="7556" max="7556" width="18.28515625" style="308" customWidth="1"/>
    <col min="7557" max="7557" width="4.5703125" style="308" customWidth="1"/>
    <col min="7558" max="7562" width="10.140625" style="308" customWidth="1"/>
    <col min="7563" max="7563" width="18" style="308" customWidth="1"/>
    <col min="7564" max="7564" width="5.7109375" style="308" customWidth="1"/>
    <col min="7565" max="7565" width="2" style="308" customWidth="1"/>
    <col min="7566" max="7810" width="9.140625" style="308"/>
    <col min="7811" max="7811" width="2.42578125" style="308" customWidth="1"/>
    <col min="7812" max="7812" width="18.28515625" style="308" customWidth="1"/>
    <col min="7813" max="7813" width="4.5703125" style="308" customWidth="1"/>
    <col min="7814" max="7818" width="10.140625" style="308" customWidth="1"/>
    <col min="7819" max="7819" width="18" style="308" customWidth="1"/>
    <col min="7820" max="7820" width="5.7109375" style="308" customWidth="1"/>
    <col min="7821" max="7821" width="2" style="308" customWidth="1"/>
    <col min="7822" max="8066" width="9.140625" style="308"/>
    <col min="8067" max="8067" width="2.42578125" style="308" customWidth="1"/>
    <col min="8068" max="8068" width="18.28515625" style="308" customWidth="1"/>
    <col min="8069" max="8069" width="4.5703125" style="308" customWidth="1"/>
    <col min="8070" max="8074" width="10.140625" style="308" customWidth="1"/>
    <col min="8075" max="8075" width="18" style="308" customWidth="1"/>
    <col min="8076" max="8076" width="5.7109375" style="308" customWidth="1"/>
    <col min="8077" max="8077" width="2" style="308" customWidth="1"/>
    <col min="8078" max="8322" width="9.140625" style="308"/>
    <col min="8323" max="8323" width="2.42578125" style="308" customWidth="1"/>
    <col min="8324" max="8324" width="18.28515625" style="308" customWidth="1"/>
    <col min="8325" max="8325" width="4.5703125" style="308" customWidth="1"/>
    <col min="8326" max="8330" width="10.140625" style="308" customWidth="1"/>
    <col min="8331" max="8331" width="18" style="308" customWidth="1"/>
    <col min="8332" max="8332" width="5.7109375" style="308" customWidth="1"/>
    <col min="8333" max="8333" width="2" style="308" customWidth="1"/>
    <col min="8334" max="8578" width="9.140625" style="308"/>
    <col min="8579" max="8579" width="2.42578125" style="308" customWidth="1"/>
    <col min="8580" max="8580" width="18.28515625" style="308" customWidth="1"/>
    <col min="8581" max="8581" width="4.5703125" style="308" customWidth="1"/>
    <col min="8582" max="8586" width="10.140625" style="308" customWidth="1"/>
    <col min="8587" max="8587" width="18" style="308" customWidth="1"/>
    <col min="8588" max="8588" width="5.7109375" style="308" customWidth="1"/>
    <col min="8589" max="8589" width="2" style="308" customWidth="1"/>
    <col min="8590" max="8834" width="9.140625" style="308"/>
    <col min="8835" max="8835" width="2.42578125" style="308" customWidth="1"/>
    <col min="8836" max="8836" width="18.28515625" style="308" customWidth="1"/>
    <col min="8837" max="8837" width="4.5703125" style="308" customWidth="1"/>
    <col min="8838" max="8842" width="10.140625" style="308" customWidth="1"/>
    <col min="8843" max="8843" width="18" style="308" customWidth="1"/>
    <col min="8844" max="8844" width="5.7109375" style="308" customWidth="1"/>
    <col min="8845" max="8845" width="2" style="308" customWidth="1"/>
    <col min="8846" max="9090" width="9.140625" style="308"/>
    <col min="9091" max="9091" width="2.42578125" style="308" customWidth="1"/>
    <col min="9092" max="9092" width="18.28515625" style="308" customWidth="1"/>
    <col min="9093" max="9093" width="4.5703125" style="308" customWidth="1"/>
    <col min="9094" max="9098" width="10.140625" style="308" customWidth="1"/>
    <col min="9099" max="9099" width="18" style="308" customWidth="1"/>
    <col min="9100" max="9100" width="5.7109375" style="308" customWidth="1"/>
    <col min="9101" max="9101" width="2" style="308" customWidth="1"/>
    <col min="9102" max="9346" width="9.140625" style="308"/>
    <col min="9347" max="9347" width="2.42578125" style="308" customWidth="1"/>
    <col min="9348" max="9348" width="18.28515625" style="308" customWidth="1"/>
    <col min="9349" max="9349" width="4.5703125" style="308" customWidth="1"/>
    <col min="9350" max="9354" width="10.140625" style="308" customWidth="1"/>
    <col min="9355" max="9355" width="18" style="308" customWidth="1"/>
    <col min="9356" max="9356" width="5.7109375" style="308" customWidth="1"/>
    <col min="9357" max="9357" width="2" style="308" customWidth="1"/>
    <col min="9358" max="9602" width="9.140625" style="308"/>
    <col min="9603" max="9603" width="2.42578125" style="308" customWidth="1"/>
    <col min="9604" max="9604" width="18.28515625" style="308" customWidth="1"/>
    <col min="9605" max="9605" width="4.5703125" style="308" customWidth="1"/>
    <col min="9606" max="9610" width="10.140625" style="308" customWidth="1"/>
    <col min="9611" max="9611" width="18" style="308" customWidth="1"/>
    <col min="9612" max="9612" width="5.7109375" style="308" customWidth="1"/>
    <col min="9613" max="9613" width="2" style="308" customWidth="1"/>
    <col min="9614" max="9858" width="9.140625" style="308"/>
    <col min="9859" max="9859" width="2.42578125" style="308" customWidth="1"/>
    <col min="9860" max="9860" width="18.28515625" style="308" customWidth="1"/>
    <col min="9861" max="9861" width="4.5703125" style="308" customWidth="1"/>
    <col min="9862" max="9866" width="10.140625" style="308" customWidth="1"/>
    <col min="9867" max="9867" width="18" style="308" customWidth="1"/>
    <col min="9868" max="9868" width="5.7109375" style="308" customWidth="1"/>
    <col min="9869" max="9869" width="2" style="308" customWidth="1"/>
    <col min="9870" max="10114" width="9.140625" style="308"/>
    <col min="10115" max="10115" width="2.42578125" style="308" customWidth="1"/>
    <col min="10116" max="10116" width="18.28515625" style="308" customWidth="1"/>
    <col min="10117" max="10117" width="4.5703125" style="308" customWidth="1"/>
    <col min="10118" max="10122" width="10.140625" style="308" customWidth="1"/>
    <col min="10123" max="10123" width="18" style="308" customWidth="1"/>
    <col min="10124" max="10124" width="5.7109375" style="308" customWidth="1"/>
    <col min="10125" max="10125" width="2" style="308" customWidth="1"/>
    <col min="10126" max="10370" width="9.140625" style="308"/>
    <col min="10371" max="10371" width="2.42578125" style="308" customWidth="1"/>
    <col min="10372" max="10372" width="18.28515625" style="308" customWidth="1"/>
    <col min="10373" max="10373" width="4.5703125" style="308" customWidth="1"/>
    <col min="10374" max="10378" width="10.140625" style="308" customWidth="1"/>
    <col min="10379" max="10379" width="18" style="308" customWidth="1"/>
    <col min="10380" max="10380" width="5.7109375" style="308" customWidth="1"/>
    <col min="10381" max="10381" width="2" style="308" customWidth="1"/>
    <col min="10382" max="10626" width="9.140625" style="308"/>
    <col min="10627" max="10627" width="2.42578125" style="308" customWidth="1"/>
    <col min="10628" max="10628" width="18.28515625" style="308" customWidth="1"/>
    <col min="10629" max="10629" width="4.5703125" style="308" customWidth="1"/>
    <col min="10630" max="10634" width="10.140625" style="308" customWidth="1"/>
    <col min="10635" max="10635" width="18" style="308" customWidth="1"/>
    <col min="10636" max="10636" width="5.7109375" style="308" customWidth="1"/>
    <col min="10637" max="10637" width="2" style="308" customWidth="1"/>
    <col min="10638" max="10882" width="9.140625" style="308"/>
    <col min="10883" max="10883" width="2.42578125" style="308" customWidth="1"/>
    <col min="10884" max="10884" width="18.28515625" style="308" customWidth="1"/>
    <col min="10885" max="10885" width="4.5703125" style="308" customWidth="1"/>
    <col min="10886" max="10890" width="10.140625" style="308" customWidth="1"/>
    <col min="10891" max="10891" width="18" style="308" customWidth="1"/>
    <col min="10892" max="10892" width="5.7109375" style="308" customWidth="1"/>
    <col min="10893" max="10893" width="2" style="308" customWidth="1"/>
    <col min="10894" max="11138" width="9.140625" style="308"/>
    <col min="11139" max="11139" width="2.42578125" style="308" customWidth="1"/>
    <col min="11140" max="11140" width="18.28515625" style="308" customWidth="1"/>
    <col min="11141" max="11141" width="4.5703125" style="308" customWidth="1"/>
    <col min="11142" max="11146" width="10.140625" style="308" customWidth="1"/>
    <col min="11147" max="11147" width="18" style="308" customWidth="1"/>
    <col min="11148" max="11148" width="5.7109375" style="308" customWidth="1"/>
    <col min="11149" max="11149" width="2" style="308" customWidth="1"/>
    <col min="11150" max="11394" width="9.140625" style="308"/>
    <col min="11395" max="11395" width="2.42578125" style="308" customWidth="1"/>
    <col min="11396" max="11396" width="18.28515625" style="308" customWidth="1"/>
    <col min="11397" max="11397" width="4.5703125" style="308" customWidth="1"/>
    <col min="11398" max="11402" width="10.140625" style="308" customWidth="1"/>
    <col min="11403" max="11403" width="18" style="308" customWidth="1"/>
    <col min="11404" max="11404" width="5.7109375" style="308" customWidth="1"/>
    <col min="11405" max="11405" width="2" style="308" customWidth="1"/>
    <col min="11406" max="11650" width="9.140625" style="308"/>
    <col min="11651" max="11651" width="2.42578125" style="308" customWidth="1"/>
    <col min="11652" max="11652" width="18.28515625" style="308" customWidth="1"/>
    <col min="11653" max="11653" width="4.5703125" style="308" customWidth="1"/>
    <col min="11654" max="11658" width="10.140625" style="308" customWidth="1"/>
    <col min="11659" max="11659" width="18" style="308" customWidth="1"/>
    <col min="11660" max="11660" width="5.7109375" style="308" customWidth="1"/>
    <col min="11661" max="11661" width="2" style="308" customWidth="1"/>
    <col min="11662" max="11906" width="9.140625" style="308"/>
    <col min="11907" max="11907" width="2.42578125" style="308" customWidth="1"/>
    <col min="11908" max="11908" width="18.28515625" style="308" customWidth="1"/>
    <col min="11909" max="11909" width="4.5703125" style="308" customWidth="1"/>
    <col min="11910" max="11914" width="10.140625" style="308" customWidth="1"/>
    <col min="11915" max="11915" width="18" style="308" customWidth="1"/>
    <col min="11916" max="11916" width="5.7109375" style="308" customWidth="1"/>
    <col min="11917" max="11917" width="2" style="308" customWidth="1"/>
    <col min="11918" max="12162" width="9.140625" style="308"/>
    <col min="12163" max="12163" width="2.42578125" style="308" customWidth="1"/>
    <col min="12164" max="12164" width="18.28515625" style="308" customWidth="1"/>
    <col min="12165" max="12165" width="4.5703125" style="308" customWidth="1"/>
    <col min="12166" max="12170" width="10.140625" style="308" customWidth="1"/>
    <col min="12171" max="12171" width="18" style="308" customWidth="1"/>
    <col min="12172" max="12172" width="5.7109375" style="308" customWidth="1"/>
    <col min="12173" max="12173" width="2" style="308" customWidth="1"/>
    <col min="12174" max="12418" width="9.140625" style="308"/>
    <col min="12419" max="12419" width="2.42578125" style="308" customWidth="1"/>
    <col min="12420" max="12420" width="18.28515625" style="308" customWidth="1"/>
    <col min="12421" max="12421" width="4.5703125" style="308" customWidth="1"/>
    <col min="12422" max="12426" width="10.140625" style="308" customWidth="1"/>
    <col min="12427" max="12427" width="18" style="308" customWidth="1"/>
    <col min="12428" max="12428" width="5.7109375" style="308" customWidth="1"/>
    <col min="12429" max="12429" width="2" style="308" customWidth="1"/>
    <col min="12430" max="12674" width="9.140625" style="308"/>
    <col min="12675" max="12675" width="2.42578125" style="308" customWidth="1"/>
    <col min="12676" max="12676" width="18.28515625" style="308" customWidth="1"/>
    <col min="12677" max="12677" width="4.5703125" style="308" customWidth="1"/>
    <col min="12678" max="12682" width="10.140625" style="308" customWidth="1"/>
    <col min="12683" max="12683" width="18" style="308" customWidth="1"/>
    <col min="12684" max="12684" width="5.7109375" style="308" customWidth="1"/>
    <col min="12685" max="12685" width="2" style="308" customWidth="1"/>
    <col min="12686" max="12930" width="9.140625" style="308"/>
    <col min="12931" max="12931" width="2.42578125" style="308" customWidth="1"/>
    <col min="12932" max="12932" width="18.28515625" style="308" customWidth="1"/>
    <col min="12933" max="12933" width="4.5703125" style="308" customWidth="1"/>
    <col min="12934" max="12938" width="10.140625" style="308" customWidth="1"/>
    <col min="12939" max="12939" width="18" style="308" customWidth="1"/>
    <col min="12940" max="12940" width="5.7109375" style="308" customWidth="1"/>
    <col min="12941" max="12941" width="2" style="308" customWidth="1"/>
    <col min="12942" max="13186" width="9.140625" style="308"/>
    <col min="13187" max="13187" width="2.42578125" style="308" customWidth="1"/>
    <col min="13188" max="13188" width="18.28515625" style="308" customWidth="1"/>
    <col min="13189" max="13189" width="4.5703125" style="308" customWidth="1"/>
    <col min="13190" max="13194" width="10.140625" style="308" customWidth="1"/>
    <col min="13195" max="13195" width="18" style="308" customWidth="1"/>
    <col min="13196" max="13196" width="5.7109375" style="308" customWidth="1"/>
    <col min="13197" max="13197" width="2" style="308" customWidth="1"/>
    <col min="13198" max="13442" width="9.140625" style="308"/>
    <col min="13443" max="13443" width="2.42578125" style="308" customWidth="1"/>
    <col min="13444" max="13444" width="18.28515625" style="308" customWidth="1"/>
    <col min="13445" max="13445" width="4.5703125" style="308" customWidth="1"/>
    <col min="13446" max="13450" width="10.140625" style="308" customWidth="1"/>
    <col min="13451" max="13451" width="18" style="308" customWidth="1"/>
    <col min="13452" max="13452" width="5.7109375" style="308" customWidth="1"/>
    <col min="13453" max="13453" width="2" style="308" customWidth="1"/>
    <col min="13454" max="13698" width="9.140625" style="308"/>
    <col min="13699" max="13699" width="2.42578125" style="308" customWidth="1"/>
    <col min="13700" max="13700" width="18.28515625" style="308" customWidth="1"/>
    <col min="13701" max="13701" width="4.5703125" style="308" customWidth="1"/>
    <col min="13702" max="13706" width="10.140625" style="308" customWidth="1"/>
    <col min="13707" max="13707" width="18" style="308" customWidth="1"/>
    <col min="13708" max="13708" width="5.7109375" style="308" customWidth="1"/>
    <col min="13709" max="13709" width="2" style="308" customWidth="1"/>
    <col min="13710" max="13954" width="9.140625" style="308"/>
    <col min="13955" max="13955" width="2.42578125" style="308" customWidth="1"/>
    <col min="13956" max="13956" width="18.28515625" style="308" customWidth="1"/>
    <col min="13957" max="13957" width="4.5703125" style="308" customWidth="1"/>
    <col min="13958" max="13962" width="10.140625" style="308" customWidth="1"/>
    <col min="13963" max="13963" width="18" style="308" customWidth="1"/>
    <col min="13964" max="13964" width="5.7109375" style="308" customWidth="1"/>
    <col min="13965" max="13965" width="2" style="308" customWidth="1"/>
    <col min="13966" max="14210" width="9.140625" style="308"/>
    <col min="14211" max="14211" width="2.42578125" style="308" customWidth="1"/>
    <col min="14212" max="14212" width="18.28515625" style="308" customWidth="1"/>
    <col min="14213" max="14213" width="4.5703125" style="308" customWidth="1"/>
    <col min="14214" max="14218" width="10.140625" style="308" customWidth="1"/>
    <col min="14219" max="14219" width="18" style="308" customWidth="1"/>
    <col min="14220" max="14220" width="5.7109375" style="308" customWidth="1"/>
    <col min="14221" max="14221" width="2" style="308" customWidth="1"/>
    <col min="14222" max="14466" width="9.140625" style="308"/>
    <col min="14467" max="14467" width="2.42578125" style="308" customWidth="1"/>
    <col min="14468" max="14468" width="18.28515625" style="308" customWidth="1"/>
    <col min="14469" max="14469" width="4.5703125" style="308" customWidth="1"/>
    <col min="14470" max="14474" width="10.140625" style="308" customWidth="1"/>
    <col min="14475" max="14475" width="18" style="308" customWidth="1"/>
    <col min="14476" max="14476" width="5.7109375" style="308" customWidth="1"/>
    <col min="14477" max="14477" width="2" style="308" customWidth="1"/>
    <col min="14478" max="14722" width="9.140625" style="308"/>
    <col min="14723" max="14723" width="2.42578125" style="308" customWidth="1"/>
    <col min="14724" max="14724" width="18.28515625" style="308" customWidth="1"/>
    <col min="14725" max="14725" width="4.5703125" style="308" customWidth="1"/>
    <col min="14726" max="14730" width="10.140625" style="308" customWidth="1"/>
    <col min="14731" max="14731" width="18" style="308" customWidth="1"/>
    <col min="14732" max="14732" width="5.7109375" style="308" customWidth="1"/>
    <col min="14733" max="14733" width="2" style="308" customWidth="1"/>
    <col min="14734" max="14978" width="9.140625" style="308"/>
    <col min="14979" max="14979" width="2.42578125" style="308" customWidth="1"/>
    <col min="14980" max="14980" width="18.28515625" style="308" customWidth="1"/>
    <col min="14981" max="14981" width="4.5703125" style="308" customWidth="1"/>
    <col min="14982" max="14986" width="10.140625" style="308" customWidth="1"/>
    <col min="14987" max="14987" width="18" style="308" customWidth="1"/>
    <col min="14988" max="14988" width="5.7109375" style="308" customWidth="1"/>
    <col min="14989" max="14989" width="2" style="308" customWidth="1"/>
    <col min="14990" max="15234" width="9.140625" style="308"/>
    <col min="15235" max="15235" width="2.42578125" style="308" customWidth="1"/>
    <col min="15236" max="15236" width="18.28515625" style="308" customWidth="1"/>
    <col min="15237" max="15237" width="4.5703125" style="308" customWidth="1"/>
    <col min="15238" max="15242" width="10.140625" style="308" customWidth="1"/>
    <col min="15243" max="15243" width="18" style="308" customWidth="1"/>
    <col min="15244" max="15244" width="5.7109375" style="308" customWidth="1"/>
    <col min="15245" max="15245" width="2" style="308" customWidth="1"/>
    <col min="15246" max="15490" width="9.140625" style="308"/>
    <col min="15491" max="15491" width="2.42578125" style="308" customWidth="1"/>
    <col min="15492" max="15492" width="18.28515625" style="308" customWidth="1"/>
    <col min="15493" max="15493" width="4.5703125" style="308" customWidth="1"/>
    <col min="15494" max="15498" width="10.140625" style="308" customWidth="1"/>
    <col min="15499" max="15499" width="18" style="308" customWidth="1"/>
    <col min="15500" max="15500" width="5.7109375" style="308" customWidth="1"/>
    <col min="15501" max="15501" width="2" style="308" customWidth="1"/>
    <col min="15502" max="15746" width="9.140625" style="308"/>
    <col min="15747" max="15747" width="2.42578125" style="308" customWidth="1"/>
    <col min="15748" max="15748" width="18.28515625" style="308" customWidth="1"/>
    <col min="15749" max="15749" width="4.5703125" style="308" customWidth="1"/>
    <col min="15750" max="15754" width="10.140625" style="308" customWidth="1"/>
    <col min="15755" max="15755" width="18" style="308" customWidth="1"/>
    <col min="15756" max="15756" width="5.7109375" style="308" customWidth="1"/>
    <col min="15757" max="15757" width="2" style="308" customWidth="1"/>
    <col min="15758" max="16002" width="9.140625" style="308"/>
    <col min="16003" max="16003" width="2.42578125" style="308" customWidth="1"/>
    <col min="16004" max="16004" width="18.28515625" style="308" customWidth="1"/>
    <col min="16005" max="16005" width="4.5703125" style="308" customWidth="1"/>
    <col min="16006" max="16010" width="10.140625" style="308" customWidth="1"/>
    <col min="16011" max="16011" width="18" style="308" customWidth="1"/>
    <col min="16012" max="16012" width="5.7109375" style="308" customWidth="1"/>
    <col min="16013" max="16013" width="2" style="308" customWidth="1"/>
    <col min="16014" max="16384" width="9.140625" style="308"/>
  </cols>
  <sheetData>
    <row r="1" spans="1:38" s="287" customFormat="1" ht="21.95" customHeight="1">
      <c r="A1" s="286"/>
      <c r="B1" s="374" t="s">
        <v>1258</v>
      </c>
      <c r="C1" s="374"/>
      <c r="D1" s="374"/>
      <c r="E1" s="374"/>
      <c r="F1" s="374"/>
      <c r="G1" s="374"/>
      <c r="H1" s="374"/>
      <c r="I1" s="374"/>
      <c r="J1" s="374"/>
      <c r="K1" s="374"/>
      <c r="L1" s="374"/>
      <c r="M1" s="374"/>
      <c r="N1" s="374"/>
      <c r="O1" s="374"/>
      <c r="P1" s="374"/>
      <c r="Q1" s="374"/>
      <c r="R1" s="374"/>
      <c r="S1" s="374"/>
      <c r="T1" s="374"/>
      <c r="U1" s="374"/>
      <c r="V1" s="374"/>
      <c r="W1" s="374"/>
      <c r="X1" s="374"/>
      <c r="Y1" s="374"/>
      <c r="Z1" s="374"/>
      <c r="AA1" s="374"/>
      <c r="AB1" s="374"/>
      <c r="AC1" s="374"/>
      <c r="AD1" s="374"/>
      <c r="AE1" s="374"/>
      <c r="AF1" s="374"/>
      <c r="AG1" s="374"/>
      <c r="AH1" s="374"/>
      <c r="AI1" s="374"/>
      <c r="AJ1" s="374"/>
      <c r="AK1" s="374"/>
      <c r="AL1" s="286"/>
    </row>
    <row r="2" spans="1:38" s="289" customFormat="1" ht="21.95" customHeight="1">
      <c r="A2" s="288"/>
      <c r="B2" s="375" t="s">
        <v>1241</v>
      </c>
      <c r="C2" s="375"/>
      <c r="D2" s="375"/>
      <c r="E2" s="375"/>
      <c r="F2" s="375"/>
      <c r="G2" s="375"/>
      <c r="H2" s="375"/>
      <c r="I2" s="375"/>
      <c r="J2" s="375"/>
      <c r="K2" s="375"/>
      <c r="L2" s="375"/>
      <c r="M2" s="375"/>
      <c r="N2" s="375"/>
      <c r="O2" s="375"/>
      <c r="P2" s="375"/>
      <c r="Q2" s="375"/>
      <c r="R2" s="375"/>
      <c r="S2" s="375"/>
      <c r="T2" s="375" t="s">
        <v>1242</v>
      </c>
      <c r="U2" s="375"/>
      <c r="V2" s="375"/>
      <c r="W2" s="375"/>
      <c r="X2" s="375"/>
      <c r="Y2" s="375"/>
      <c r="Z2" s="375"/>
      <c r="AA2" s="375"/>
      <c r="AB2" s="375"/>
      <c r="AC2" s="375"/>
      <c r="AD2" s="375"/>
      <c r="AE2" s="375"/>
      <c r="AF2" s="375"/>
      <c r="AG2" s="375"/>
      <c r="AH2" s="375"/>
      <c r="AI2" s="375"/>
      <c r="AJ2" s="375"/>
      <c r="AK2" s="375"/>
      <c r="AL2" s="288"/>
    </row>
    <row r="3" spans="1:38" s="289" customFormat="1" ht="21.95" customHeight="1">
      <c r="A3" s="290"/>
      <c r="B3" s="375" t="s">
        <v>1248</v>
      </c>
      <c r="C3" s="375"/>
      <c r="D3" s="375"/>
      <c r="E3" s="375"/>
      <c r="F3" s="375"/>
      <c r="G3" s="375"/>
      <c r="H3" s="375"/>
      <c r="I3" s="375"/>
      <c r="J3" s="375"/>
      <c r="K3" s="375" t="s">
        <v>1244</v>
      </c>
      <c r="L3" s="375"/>
      <c r="M3" s="375"/>
      <c r="N3" s="375"/>
      <c r="O3" s="375"/>
      <c r="P3" s="375"/>
      <c r="Q3" s="375"/>
      <c r="R3" s="375"/>
      <c r="S3" s="375"/>
      <c r="T3" s="375" t="s">
        <v>1245</v>
      </c>
      <c r="U3" s="375"/>
      <c r="V3" s="375"/>
      <c r="W3" s="375"/>
      <c r="X3" s="375"/>
      <c r="Y3" s="375"/>
      <c r="Z3" s="375"/>
      <c r="AA3" s="375"/>
      <c r="AB3" s="375"/>
      <c r="AC3" s="375"/>
      <c r="AD3" s="375"/>
      <c r="AE3" s="375"/>
      <c r="AF3" s="375"/>
      <c r="AG3" s="375"/>
      <c r="AH3" s="375"/>
      <c r="AI3" s="375"/>
      <c r="AJ3" s="375"/>
      <c r="AK3" s="375"/>
      <c r="AL3" s="290"/>
    </row>
    <row r="4" spans="1:38" s="289" customFormat="1" ht="21.95" customHeight="1">
      <c r="A4" s="290"/>
      <c r="B4" s="375" t="s">
        <v>1243</v>
      </c>
      <c r="C4" s="375"/>
      <c r="D4" s="375"/>
      <c r="E4" s="375"/>
      <c r="F4" s="375"/>
      <c r="G4" s="375"/>
      <c r="H4" s="375"/>
      <c r="I4" s="375"/>
      <c r="J4" s="375"/>
      <c r="K4" s="375" t="s">
        <v>1244</v>
      </c>
      <c r="L4" s="375"/>
      <c r="M4" s="375"/>
      <c r="N4" s="375"/>
      <c r="O4" s="375"/>
      <c r="P4" s="375"/>
      <c r="Q4" s="375"/>
      <c r="R4" s="375"/>
      <c r="S4" s="375"/>
      <c r="T4" s="375" t="s">
        <v>1247</v>
      </c>
      <c r="U4" s="375"/>
      <c r="V4" s="375"/>
      <c r="W4" s="375"/>
      <c r="X4" s="375"/>
      <c r="Y4" s="375"/>
      <c r="Z4" s="375"/>
      <c r="AA4" s="375"/>
      <c r="AB4" s="375"/>
      <c r="AC4" s="375"/>
      <c r="AD4" s="375"/>
      <c r="AE4" s="375"/>
      <c r="AF4" s="375"/>
      <c r="AG4" s="375"/>
      <c r="AH4" s="375"/>
      <c r="AI4" s="375"/>
      <c r="AJ4" s="375"/>
      <c r="AK4" s="375"/>
      <c r="AL4" s="290"/>
    </row>
    <row r="5" spans="1:38" s="289" customFormat="1" ht="21.95" customHeight="1">
      <c r="A5" s="290"/>
      <c r="B5" s="375" t="s">
        <v>1246</v>
      </c>
      <c r="C5" s="375"/>
      <c r="D5" s="375"/>
      <c r="E5" s="375"/>
      <c r="F5" s="375"/>
      <c r="G5" s="375"/>
      <c r="H5" s="375"/>
      <c r="I5" s="375"/>
      <c r="J5" s="375"/>
      <c r="K5" s="375" t="s">
        <v>1244</v>
      </c>
      <c r="L5" s="375"/>
      <c r="M5" s="375"/>
      <c r="N5" s="375"/>
      <c r="O5" s="375"/>
      <c r="P5" s="375"/>
      <c r="Q5" s="375"/>
      <c r="R5" s="375"/>
      <c r="S5" s="375"/>
      <c r="T5" s="375" t="s">
        <v>1249</v>
      </c>
      <c r="U5" s="375"/>
      <c r="V5" s="375"/>
      <c r="W5" s="375"/>
      <c r="X5" s="375"/>
      <c r="Y5" s="375"/>
      <c r="Z5" s="375"/>
      <c r="AA5" s="375"/>
      <c r="AB5" s="375"/>
      <c r="AC5" s="375"/>
      <c r="AD5" s="375"/>
      <c r="AE5" s="375"/>
      <c r="AF5" s="375"/>
      <c r="AG5" s="375"/>
      <c r="AH5" s="375"/>
      <c r="AI5" s="375"/>
      <c r="AJ5" s="375"/>
      <c r="AK5" s="375"/>
      <c r="AL5" s="290"/>
    </row>
    <row r="6" spans="1:38" s="289" customFormat="1" ht="21.95" customHeight="1">
      <c r="A6" s="290"/>
      <c r="B6" s="375" t="s">
        <v>1250</v>
      </c>
      <c r="C6" s="375"/>
      <c r="D6" s="375"/>
      <c r="E6" s="375"/>
      <c r="F6" s="375"/>
      <c r="G6" s="375"/>
      <c r="H6" s="375"/>
      <c r="I6" s="375"/>
      <c r="J6" s="375"/>
      <c r="K6" s="375" t="s">
        <v>1244</v>
      </c>
      <c r="L6" s="375"/>
      <c r="M6" s="375"/>
      <c r="N6" s="375"/>
      <c r="O6" s="375"/>
      <c r="P6" s="375"/>
      <c r="Q6" s="375"/>
      <c r="R6" s="375"/>
      <c r="S6" s="375"/>
      <c r="T6" s="375" t="s">
        <v>1251</v>
      </c>
      <c r="U6" s="375"/>
      <c r="V6" s="375"/>
      <c r="W6" s="375"/>
      <c r="X6" s="375"/>
      <c r="Y6" s="375"/>
      <c r="Z6" s="375"/>
      <c r="AA6" s="375"/>
      <c r="AB6" s="375"/>
      <c r="AC6" s="375"/>
      <c r="AD6" s="375"/>
      <c r="AE6" s="375"/>
      <c r="AF6" s="375"/>
      <c r="AG6" s="375"/>
      <c r="AH6" s="375"/>
      <c r="AI6" s="375"/>
      <c r="AJ6" s="375"/>
      <c r="AK6" s="375"/>
      <c r="AL6" s="290"/>
    </row>
    <row r="7" spans="1:38" s="289" customFormat="1" ht="21.95" customHeight="1">
      <c r="A7" s="291"/>
      <c r="B7" s="381" t="s">
        <v>1137</v>
      </c>
      <c r="C7" s="381"/>
      <c r="D7" s="381"/>
      <c r="E7" s="381"/>
      <c r="F7" s="381"/>
      <c r="G7" s="381"/>
      <c r="H7" s="381"/>
      <c r="I7" s="382" t="s">
        <v>1264</v>
      </c>
      <c r="J7" s="382"/>
      <c r="K7" s="382"/>
      <c r="L7" s="382"/>
      <c r="M7" s="382"/>
      <c r="N7" s="382"/>
      <c r="O7" s="382"/>
      <c r="P7" s="382"/>
      <c r="Q7" s="382"/>
      <c r="R7" s="382"/>
      <c r="S7" s="382"/>
      <c r="T7" s="382"/>
      <c r="U7" s="382"/>
      <c r="V7" s="382"/>
      <c r="W7" s="382"/>
      <c r="X7" s="382"/>
      <c r="Y7" s="382"/>
      <c r="Z7" s="382"/>
      <c r="AA7" s="382"/>
      <c r="AB7" s="382"/>
      <c r="AC7" s="382"/>
      <c r="AD7" s="382"/>
      <c r="AE7" s="382"/>
      <c r="AF7" s="382"/>
      <c r="AG7" s="382"/>
      <c r="AH7" s="382"/>
      <c r="AI7" s="382"/>
      <c r="AJ7" s="382"/>
      <c r="AK7" s="382"/>
      <c r="AL7" s="291"/>
    </row>
    <row r="8" spans="1:38" s="287" customFormat="1" ht="21.95" customHeight="1">
      <c r="A8" s="292"/>
      <c r="B8" s="376" t="s">
        <v>1292</v>
      </c>
      <c r="C8" s="376"/>
      <c r="D8" s="376"/>
      <c r="E8" s="376"/>
      <c r="F8" s="376"/>
      <c r="G8" s="376"/>
      <c r="H8" s="376"/>
      <c r="I8" s="376"/>
      <c r="J8" s="376"/>
      <c r="K8" s="376"/>
      <c r="L8" s="376"/>
      <c r="M8" s="376"/>
      <c r="N8" s="376"/>
      <c r="O8" s="376"/>
      <c r="P8" s="376"/>
      <c r="Q8" s="376"/>
      <c r="R8" s="376"/>
      <c r="S8" s="376"/>
      <c r="T8" s="376" t="s">
        <v>1293</v>
      </c>
      <c r="U8" s="376"/>
      <c r="V8" s="376"/>
      <c r="W8" s="376"/>
      <c r="X8" s="376"/>
      <c r="Y8" s="376"/>
      <c r="Z8" s="376"/>
      <c r="AA8" s="376"/>
      <c r="AB8" s="376"/>
      <c r="AC8" s="376"/>
      <c r="AD8" s="376"/>
      <c r="AE8" s="376"/>
      <c r="AF8" s="376"/>
      <c r="AG8" s="376"/>
      <c r="AH8" s="376"/>
      <c r="AI8" s="376"/>
      <c r="AJ8" s="376"/>
      <c r="AK8" s="376"/>
      <c r="AL8" s="292"/>
    </row>
    <row r="9" spans="1:38" s="287" customFormat="1" ht="21.95" customHeight="1">
      <c r="A9" s="292"/>
      <c r="B9" s="377" t="s">
        <v>55</v>
      </c>
      <c r="C9" s="377"/>
      <c r="D9" s="377"/>
      <c r="E9" s="377"/>
      <c r="F9" s="377"/>
      <c r="G9" s="377"/>
      <c r="H9" s="377"/>
      <c r="I9" s="377"/>
      <c r="J9" s="377"/>
      <c r="K9" s="377"/>
      <c r="L9" s="377"/>
      <c r="M9" s="377"/>
      <c r="N9" s="377"/>
      <c r="O9" s="377"/>
      <c r="P9" s="293"/>
      <c r="Q9" s="293"/>
      <c r="R9" s="293"/>
      <c r="S9" s="293"/>
      <c r="T9" s="293"/>
      <c r="U9" s="293"/>
      <c r="V9" s="293"/>
      <c r="W9" s="293"/>
      <c r="X9" s="293"/>
      <c r="Y9" s="293"/>
      <c r="Z9" s="293"/>
      <c r="AA9" s="293"/>
      <c r="AB9" s="293"/>
      <c r="AC9" s="293"/>
      <c r="AD9" s="293"/>
      <c r="AE9" s="293"/>
      <c r="AF9" s="293"/>
      <c r="AG9" s="293"/>
      <c r="AH9" s="293"/>
      <c r="AI9" s="293"/>
      <c r="AJ9" s="293"/>
      <c r="AK9" s="293"/>
      <c r="AL9" s="292"/>
    </row>
    <row r="10" spans="1:38" s="287" customFormat="1" ht="21.95" customHeight="1">
      <c r="A10" s="294"/>
      <c r="B10" s="378" t="s">
        <v>1252</v>
      </c>
      <c r="C10" s="378"/>
      <c r="D10" s="379" t="s">
        <v>1253</v>
      </c>
      <c r="E10" s="379"/>
      <c r="F10" s="379"/>
      <c r="G10" s="379"/>
      <c r="H10" s="379"/>
      <c r="I10" s="378" t="s">
        <v>1252</v>
      </c>
      <c r="J10" s="378"/>
      <c r="K10" s="379" t="s">
        <v>1253</v>
      </c>
      <c r="L10" s="379"/>
      <c r="M10" s="379"/>
      <c r="N10" s="379"/>
      <c r="O10" s="379"/>
      <c r="Q10" s="380" t="s">
        <v>10</v>
      </c>
      <c r="R10" s="380"/>
      <c r="S10" s="380"/>
      <c r="T10" s="380"/>
      <c r="U10" s="380"/>
      <c r="V10" s="380"/>
      <c r="W10" s="295"/>
      <c r="X10" s="295"/>
      <c r="Y10" s="309"/>
      <c r="Z10" s="309"/>
      <c r="AA10" s="309"/>
      <c r="AB10" s="309"/>
      <c r="AC10" s="294" t="s">
        <v>83</v>
      </c>
      <c r="AL10" s="294"/>
    </row>
    <row r="11" spans="1:38" s="287" customFormat="1" ht="21.95" customHeight="1">
      <c r="A11" s="294"/>
      <c r="B11" s="383">
        <v>1</v>
      </c>
      <c r="C11" s="383"/>
      <c r="D11" s="384"/>
      <c r="E11" s="384"/>
      <c r="F11" s="384"/>
      <c r="G11" s="384"/>
      <c r="H11" s="384"/>
      <c r="I11" s="383">
        <v>16</v>
      </c>
      <c r="J11" s="383">
        <v>16</v>
      </c>
      <c r="K11" s="384"/>
      <c r="L11" s="384"/>
      <c r="M11" s="384"/>
      <c r="N11" s="384"/>
      <c r="O11" s="384"/>
      <c r="Q11" s="385" t="s">
        <v>11</v>
      </c>
      <c r="R11" s="385"/>
      <c r="S11" s="385"/>
      <c r="T11" s="385"/>
      <c r="U11" s="385"/>
      <c r="V11" s="385"/>
      <c r="W11" s="310"/>
      <c r="X11" s="310"/>
      <c r="Y11" s="310"/>
      <c r="Z11" s="310"/>
      <c r="AA11" s="310"/>
      <c r="AB11" s="310"/>
      <c r="AC11" s="294" t="s">
        <v>83</v>
      </c>
      <c r="AD11" s="294"/>
      <c r="AL11" s="294"/>
    </row>
    <row r="12" spans="1:38" s="287" customFormat="1" ht="21.95" customHeight="1">
      <c r="B12" s="386">
        <v>2</v>
      </c>
      <c r="C12" s="386"/>
      <c r="D12" s="387"/>
      <c r="E12" s="387"/>
      <c r="F12" s="387"/>
      <c r="G12" s="387"/>
      <c r="H12" s="387"/>
      <c r="I12" s="386">
        <v>17</v>
      </c>
      <c r="J12" s="386">
        <v>17</v>
      </c>
      <c r="K12" s="387"/>
      <c r="L12" s="387"/>
      <c r="M12" s="387"/>
      <c r="N12" s="387"/>
      <c r="O12" s="387"/>
      <c r="Q12" s="388" t="s">
        <v>1254</v>
      </c>
      <c r="R12" s="388"/>
      <c r="S12" s="388"/>
      <c r="T12" s="388"/>
      <c r="U12" s="388"/>
      <c r="V12" s="388"/>
      <c r="W12" s="388"/>
      <c r="X12" s="388"/>
      <c r="Y12" s="388"/>
      <c r="Z12" s="388"/>
      <c r="AA12" s="176"/>
      <c r="AB12" s="176"/>
      <c r="AC12" s="176"/>
      <c r="AD12" s="176"/>
      <c r="AE12" s="294"/>
      <c r="AF12" s="294"/>
      <c r="AG12" s="294"/>
      <c r="AH12" s="294"/>
      <c r="AI12" s="294"/>
    </row>
    <row r="13" spans="1:38" s="287" customFormat="1" ht="21.95" customHeight="1">
      <c r="A13" s="294"/>
      <c r="B13" s="386">
        <v>3</v>
      </c>
      <c r="C13" s="386"/>
      <c r="D13" s="387"/>
      <c r="E13" s="387"/>
      <c r="F13" s="387"/>
      <c r="G13" s="387"/>
      <c r="H13" s="387"/>
      <c r="I13" s="386">
        <v>18</v>
      </c>
      <c r="J13" s="386">
        <v>18</v>
      </c>
      <c r="K13" s="387"/>
      <c r="L13" s="387"/>
      <c r="M13" s="387"/>
      <c r="N13" s="387"/>
      <c r="O13" s="387"/>
      <c r="Q13" s="296" t="s">
        <v>141</v>
      </c>
      <c r="R13" s="389"/>
      <c r="S13" s="389"/>
      <c r="T13" s="389"/>
      <c r="U13" s="389"/>
      <c r="V13" s="389"/>
      <c r="W13" s="152" t="s">
        <v>1255</v>
      </c>
      <c r="X13" s="389"/>
      <c r="Y13" s="389"/>
      <c r="Z13" s="389"/>
      <c r="AA13" s="389"/>
      <c r="AB13" s="389"/>
      <c r="AC13" s="152" t="s">
        <v>142</v>
      </c>
      <c r="AD13" s="389"/>
      <c r="AE13" s="389"/>
      <c r="AF13" s="389"/>
      <c r="AG13" s="389"/>
      <c r="AH13" s="389"/>
      <c r="AI13" s="152" t="s">
        <v>143</v>
      </c>
      <c r="AL13" s="294"/>
    </row>
    <row r="14" spans="1:38" s="287" customFormat="1" ht="21.95" customHeight="1">
      <c r="A14" s="294"/>
      <c r="B14" s="386">
        <v>4</v>
      </c>
      <c r="C14" s="386"/>
      <c r="D14" s="387"/>
      <c r="E14" s="387"/>
      <c r="F14" s="387"/>
      <c r="G14" s="387"/>
      <c r="H14" s="387"/>
      <c r="I14" s="386">
        <v>19</v>
      </c>
      <c r="J14" s="386">
        <v>19</v>
      </c>
      <c r="K14" s="387"/>
      <c r="L14" s="387"/>
      <c r="M14" s="387"/>
      <c r="N14" s="387"/>
      <c r="O14" s="387"/>
      <c r="Q14" s="13"/>
      <c r="R14" s="13"/>
      <c r="S14" s="13"/>
      <c r="T14" s="13"/>
      <c r="U14" s="58" t="s">
        <v>1240</v>
      </c>
      <c r="V14" s="390"/>
      <c r="W14" s="391"/>
      <c r="X14" s="390"/>
      <c r="Y14" s="390"/>
      <c r="Z14" s="390"/>
      <c r="AA14" s="13" t="s">
        <v>143</v>
      </c>
      <c r="AL14" s="294"/>
    </row>
    <row r="15" spans="1:38" s="287" customFormat="1" ht="21.95" customHeight="1">
      <c r="B15" s="386">
        <v>5</v>
      </c>
      <c r="C15" s="386"/>
      <c r="D15" s="387"/>
      <c r="E15" s="387"/>
      <c r="F15" s="387"/>
      <c r="G15" s="387"/>
      <c r="H15" s="387"/>
      <c r="I15" s="386">
        <v>20</v>
      </c>
      <c r="J15" s="386">
        <v>20</v>
      </c>
      <c r="K15" s="387"/>
      <c r="L15" s="387"/>
      <c r="M15" s="387"/>
      <c r="N15" s="387"/>
      <c r="O15" s="387"/>
    </row>
    <row r="16" spans="1:38" s="287" customFormat="1" ht="21.95" customHeight="1">
      <c r="B16" s="386">
        <v>6</v>
      </c>
      <c r="C16" s="386"/>
      <c r="D16" s="387"/>
      <c r="E16" s="387"/>
      <c r="F16" s="387"/>
      <c r="G16" s="387"/>
      <c r="H16" s="387"/>
      <c r="I16" s="386">
        <v>21</v>
      </c>
      <c r="J16" s="386">
        <v>21</v>
      </c>
      <c r="K16" s="387"/>
      <c r="L16" s="387"/>
      <c r="M16" s="387"/>
      <c r="N16" s="387"/>
      <c r="O16" s="387"/>
    </row>
    <row r="17" spans="2:17" s="287" customFormat="1" ht="21.95" customHeight="1">
      <c r="B17" s="386">
        <v>7</v>
      </c>
      <c r="C17" s="386"/>
      <c r="D17" s="387"/>
      <c r="E17" s="387"/>
      <c r="F17" s="387"/>
      <c r="G17" s="387"/>
      <c r="H17" s="387"/>
      <c r="I17" s="386">
        <v>22</v>
      </c>
      <c r="J17" s="386">
        <v>22</v>
      </c>
      <c r="K17" s="387"/>
      <c r="L17" s="387"/>
      <c r="M17" s="387"/>
      <c r="N17" s="387"/>
      <c r="O17" s="387"/>
    </row>
    <row r="18" spans="2:17" s="287" customFormat="1" ht="21.95" customHeight="1">
      <c r="B18" s="386">
        <v>8</v>
      </c>
      <c r="C18" s="386"/>
      <c r="D18" s="387"/>
      <c r="E18" s="387"/>
      <c r="F18" s="387"/>
      <c r="G18" s="387"/>
      <c r="H18" s="387"/>
      <c r="I18" s="386">
        <v>23</v>
      </c>
      <c r="J18" s="386">
        <v>23</v>
      </c>
      <c r="K18" s="387"/>
      <c r="L18" s="387"/>
      <c r="M18" s="387"/>
      <c r="N18" s="387"/>
      <c r="O18" s="387"/>
    </row>
    <row r="19" spans="2:17" s="287" customFormat="1" ht="21.95" customHeight="1">
      <c r="B19" s="386">
        <v>9</v>
      </c>
      <c r="C19" s="386"/>
      <c r="D19" s="387"/>
      <c r="E19" s="387"/>
      <c r="F19" s="387"/>
      <c r="G19" s="387"/>
      <c r="H19" s="387"/>
      <c r="I19" s="386">
        <v>24</v>
      </c>
      <c r="J19" s="386">
        <v>24</v>
      </c>
      <c r="K19" s="387"/>
      <c r="L19" s="387"/>
      <c r="M19" s="387"/>
      <c r="N19" s="387"/>
      <c r="O19" s="387"/>
    </row>
    <row r="20" spans="2:17" s="287" customFormat="1" ht="21.95" customHeight="1">
      <c r="B20" s="386">
        <v>10</v>
      </c>
      <c r="C20" s="386"/>
      <c r="D20" s="387"/>
      <c r="E20" s="387"/>
      <c r="F20" s="387"/>
      <c r="G20" s="387"/>
      <c r="H20" s="387"/>
      <c r="I20" s="386">
        <v>25</v>
      </c>
      <c r="J20" s="386">
        <v>25</v>
      </c>
      <c r="K20" s="387"/>
      <c r="L20" s="387"/>
      <c r="M20" s="387"/>
      <c r="N20" s="387"/>
      <c r="O20" s="387"/>
    </row>
    <row r="21" spans="2:17" s="287" customFormat="1" ht="21.95" customHeight="1">
      <c r="B21" s="386">
        <v>11</v>
      </c>
      <c r="C21" s="386"/>
      <c r="D21" s="387"/>
      <c r="E21" s="387"/>
      <c r="F21" s="387"/>
      <c r="G21" s="387"/>
      <c r="H21" s="387"/>
      <c r="I21" s="386">
        <v>26</v>
      </c>
      <c r="J21" s="386">
        <v>26</v>
      </c>
      <c r="K21" s="387"/>
      <c r="L21" s="387"/>
      <c r="M21" s="387"/>
      <c r="N21" s="387"/>
      <c r="O21" s="387"/>
    </row>
    <row r="22" spans="2:17" s="287" customFormat="1" ht="21.95" customHeight="1">
      <c r="B22" s="386">
        <v>12</v>
      </c>
      <c r="C22" s="386"/>
      <c r="D22" s="387"/>
      <c r="E22" s="387"/>
      <c r="F22" s="387"/>
      <c r="G22" s="387"/>
      <c r="H22" s="387"/>
      <c r="I22" s="386">
        <v>27</v>
      </c>
      <c r="J22" s="386">
        <v>27</v>
      </c>
      <c r="K22" s="387"/>
      <c r="L22" s="387"/>
      <c r="M22" s="387"/>
      <c r="N22" s="387"/>
      <c r="O22" s="387"/>
    </row>
    <row r="23" spans="2:17" s="287" customFormat="1" ht="21.95" customHeight="1">
      <c r="B23" s="386">
        <v>13</v>
      </c>
      <c r="C23" s="386"/>
      <c r="D23" s="387"/>
      <c r="E23" s="387"/>
      <c r="F23" s="387"/>
      <c r="G23" s="387"/>
      <c r="H23" s="387"/>
      <c r="I23" s="386">
        <v>28</v>
      </c>
      <c r="J23" s="386">
        <v>28</v>
      </c>
      <c r="K23" s="387"/>
      <c r="L23" s="387"/>
      <c r="M23" s="387"/>
      <c r="N23" s="387"/>
      <c r="O23" s="387"/>
    </row>
    <row r="24" spans="2:17" s="287" customFormat="1" ht="21.95" customHeight="1">
      <c r="B24" s="386">
        <v>14</v>
      </c>
      <c r="C24" s="386"/>
      <c r="D24" s="387"/>
      <c r="E24" s="387"/>
      <c r="F24" s="387"/>
      <c r="G24" s="387"/>
      <c r="H24" s="387"/>
      <c r="I24" s="386">
        <v>29</v>
      </c>
      <c r="J24" s="386">
        <v>29</v>
      </c>
      <c r="K24" s="387"/>
      <c r="L24" s="387"/>
      <c r="M24" s="387"/>
      <c r="N24" s="387"/>
      <c r="O24" s="387"/>
    </row>
    <row r="25" spans="2:17" s="287" customFormat="1" ht="21.95" customHeight="1">
      <c r="B25" s="392">
        <v>15</v>
      </c>
      <c r="C25" s="392"/>
      <c r="D25" s="393"/>
      <c r="E25" s="393"/>
      <c r="F25" s="393"/>
      <c r="G25" s="393"/>
      <c r="H25" s="393"/>
      <c r="I25" s="392">
        <v>30</v>
      </c>
      <c r="J25" s="392">
        <v>30</v>
      </c>
      <c r="K25" s="393"/>
      <c r="L25" s="393"/>
      <c r="M25" s="393"/>
      <c r="N25" s="393"/>
      <c r="O25" s="393"/>
    </row>
    <row r="26" spans="2:17" s="287" customFormat="1" ht="21.95" customHeight="1">
      <c r="B26" s="297"/>
      <c r="C26" s="298"/>
      <c r="D26" s="299"/>
      <c r="E26" s="299"/>
      <c r="F26" s="300"/>
      <c r="G26" s="301"/>
      <c r="H26" s="298"/>
      <c r="I26" s="302"/>
      <c r="J26" s="302"/>
    </row>
    <row r="27" spans="2:17" s="287" customFormat="1" ht="21.95" customHeight="1">
      <c r="B27" s="401" t="s">
        <v>26</v>
      </c>
      <c r="C27" s="401"/>
      <c r="D27" s="401"/>
      <c r="E27" s="401"/>
      <c r="F27" s="401"/>
      <c r="G27" s="401"/>
      <c r="H27" s="401"/>
      <c r="I27" s="401"/>
      <c r="J27" s="401"/>
      <c r="K27" s="176"/>
      <c r="L27" s="176"/>
      <c r="M27" s="176"/>
      <c r="N27" s="176"/>
      <c r="O27" s="176"/>
      <c r="P27" s="176"/>
      <c r="Q27" s="176"/>
    </row>
    <row r="28" spans="2:17" s="287" customFormat="1" ht="21.95" customHeight="1">
      <c r="B28" s="402" t="s">
        <v>82</v>
      </c>
      <c r="C28" s="403"/>
      <c r="D28" s="403"/>
      <c r="E28" s="403"/>
      <c r="F28" s="403"/>
      <c r="G28" s="404"/>
      <c r="H28" s="405" t="s">
        <v>63</v>
      </c>
      <c r="I28" s="406"/>
      <c r="J28" s="406"/>
      <c r="K28" s="406"/>
      <c r="L28" s="407"/>
      <c r="M28" s="405" t="s">
        <v>64</v>
      </c>
      <c r="N28" s="406"/>
      <c r="O28" s="406"/>
      <c r="P28" s="406"/>
      <c r="Q28" s="407"/>
    </row>
    <row r="29" spans="2:17" s="287" customFormat="1" ht="21.95" customHeight="1">
      <c r="B29" s="408" t="s">
        <v>27</v>
      </c>
      <c r="C29" s="408"/>
      <c r="D29" s="408"/>
      <c r="E29" s="408"/>
      <c r="F29" s="408"/>
      <c r="G29" s="408"/>
      <c r="H29" s="409"/>
      <c r="I29" s="409"/>
      <c r="J29" s="409"/>
      <c r="K29" s="409" t="s">
        <v>83</v>
      </c>
      <c r="L29" s="409"/>
      <c r="M29" s="409"/>
      <c r="N29" s="409"/>
      <c r="O29" s="409"/>
      <c r="P29" s="409" t="s">
        <v>83</v>
      </c>
      <c r="Q29" s="409"/>
    </row>
    <row r="30" spans="2:17" s="287" customFormat="1" ht="21.95" customHeight="1">
      <c r="B30" s="394" t="s">
        <v>86</v>
      </c>
      <c r="C30" s="394"/>
      <c r="D30" s="394"/>
      <c r="E30" s="394"/>
      <c r="F30" s="394"/>
      <c r="G30" s="394"/>
      <c r="H30" s="395"/>
      <c r="I30" s="395"/>
      <c r="J30" s="395"/>
      <c r="K30" s="396" t="s">
        <v>4</v>
      </c>
      <c r="L30" s="396"/>
      <c r="M30" s="397"/>
      <c r="N30" s="397"/>
      <c r="O30" s="397"/>
      <c r="P30" s="396" t="s">
        <v>4</v>
      </c>
      <c r="Q30" s="396"/>
    </row>
    <row r="31" spans="2:17" s="287" customFormat="1" ht="21.95" customHeight="1">
      <c r="B31" s="398" t="s">
        <v>29</v>
      </c>
      <c r="C31" s="398"/>
      <c r="D31" s="398"/>
      <c r="E31" s="398"/>
      <c r="F31" s="398"/>
      <c r="G31" s="398"/>
      <c r="H31" s="399"/>
      <c r="I31" s="399"/>
      <c r="J31" s="399"/>
      <c r="K31" s="400" t="s">
        <v>30</v>
      </c>
      <c r="L31" s="400"/>
      <c r="M31" s="399"/>
      <c r="N31" s="399"/>
      <c r="O31" s="399"/>
      <c r="P31" s="400" t="s">
        <v>30</v>
      </c>
      <c r="Q31" s="400"/>
    </row>
    <row r="32" spans="2:17" s="287" customFormat="1" ht="21.95" customHeight="1">
      <c r="B32" s="297"/>
      <c r="C32" s="298"/>
      <c r="D32" s="303"/>
      <c r="E32" s="303"/>
    </row>
    <row r="33" spans="2:37" s="287" customFormat="1" ht="21.95" customHeight="1">
      <c r="B33" s="297"/>
      <c r="C33" s="298"/>
      <c r="D33" s="303"/>
      <c r="E33" s="303"/>
    </row>
    <row r="34" spans="2:37" s="287" customFormat="1" ht="21.95" customHeight="1">
      <c r="B34" s="304"/>
      <c r="D34" s="305"/>
      <c r="E34" s="306"/>
    </row>
    <row r="35" spans="2:37" s="287" customFormat="1" ht="21.95" customHeight="1">
      <c r="AK35" s="307" t="s">
        <v>1256</v>
      </c>
    </row>
  </sheetData>
  <protectedRanges>
    <protectedRange sqref="P29 M29:M31 K29 H29:H31" name="Range12_2_3_1"/>
    <protectedRange sqref="V10" name="Range3_1"/>
  </protectedRanges>
  <mergeCells count="106">
    <mergeCell ref="B27:J27"/>
    <mergeCell ref="B28:G28"/>
    <mergeCell ref="H28:L28"/>
    <mergeCell ref="M28:Q28"/>
    <mergeCell ref="B29:G29"/>
    <mergeCell ref="H29:J29"/>
    <mergeCell ref="K29:L29"/>
    <mergeCell ref="M29:O29"/>
    <mergeCell ref="P29:Q29"/>
    <mergeCell ref="B30:G30"/>
    <mergeCell ref="H30:J30"/>
    <mergeCell ref="K30:L30"/>
    <mergeCell ref="M30:O30"/>
    <mergeCell ref="P30:Q30"/>
    <mergeCell ref="B31:G31"/>
    <mergeCell ref="H31:J31"/>
    <mergeCell ref="K31:L31"/>
    <mergeCell ref="M31:O31"/>
    <mergeCell ref="P31:Q31"/>
    <mergeCell ref="B25:C25"/>
    <mergeCell ref="D25:H25"/>
    <mergeCell ref="I25:J25"/>
    <mergeCell ref="K25:O25"/>
    <mergeCell ref="B22:C22"/>
    <mergeCell ref="D22:H22"/>
    <mergeCell ref="I22:J22"/>
    <mergeCell ref="K22:O22"/>
    <mergeCell ref="B23:C23"/>
    <mergeCell ref="D23:H23"/>
    <mergeCell ref="I23:J23"/>
    <mergeCell ref="K23:O23"/>
    <mergeCell ref="B24:C24"/>
    <mergeCell ref="D24:H24"/>
    <mergeCell ref="I24:J24"/>
    <mergeCell ref="K24:O24"/>
    <mergeCell ref="B20:C20"/>
    <mergeCell ref="D20:H20"/>
    <mergeCell ref="I20:J20"/>
    <mergeCell ref="K20:O20"/>
    <mergeCell ref="B21:C21"/>
    <mergeCell ref="D21:H21"/>
    <mergeCell ref="I21:J21"/>
    <mergeCell ref="K21:O21"/>
    <mergeCell ref="B18:C18"/>
    <mergeCell ref="D18:H18"/>
    <mergeCell ref="I18:J18"/>
    <mergeCell ref="K18:O18"/>
    <mergeCell ref="B19:C19"/>
    <mergeCell ref="D19:H19"/>
    <mergeCell ref="I19:J19"/>
    <mergeCell ref="K19:O19"/>
    <mergeCell ref="B16:C16"/>
    <mergeCell ref="D16:H16"/>
    <mergeCell ref="I16:J16"/>
    <mergeCell ref="K16:O16"/>
    <mergeCell ref="B17:C17"/>
    <mergeCell ref="D17:H17"/>
    <mergeCell ref="I17:J17"/>
    <mergeCell ref="K17:O17"/>
    <mergeCell ref="AD13:AH13"/>
    <mergeCell ref="B14:C14"/>
    <mergeCell ref="D14:H14"/>
    <mergeCell ref="I14:J14"/>
    <mergeCell ref="K14:O14"/>
    <mergeCell ref="B15:C15"/>
    <mergeCell ref="D15:H15"/>
    <mergeCell ref="I15:J15"/>
    <mergeCell ref="K15:O15"/>
    <mergeCell ref="B13:C13"/>
    <mergeCell ref="D13:H13"/>
    <mergeCell ref="I13:J13"/>
    <mergeCell ref="K13:O13"/>
    <mergeCell ref="R13:V13"/>
    <mergeCell ref="X13:AB13"/>
    <mergeCell ref="V14:Z14"/>
    <mergeCell ref="B11:C11"/>
    <mergeCell ref="D11:H11"/>
    <mergeCell ref="I11:J11"/>
    <mergeCell ref="K11:O11"/>
    <mergeCell ref="Q11:V11"/>
    <mergeCell ref="B12:C12"/>
    <mergeCell ref="D12:H12"/>
    <mergeCell ref="I12:J12"/>
    <mergeCell ref="K12:O12"/>
    <mergeCell ref="Q12:Z12"/>
    <mergeCell ref="B9:O9"/>
    <mergeCell ref="B10:C10"/>
    <mergeCell ref="D10:H10"/>
    <mergeCell ref="I10:J10"/>
    <mergeCell ref="K10:O10"/>
    <mergeCell ref="Q10:V10"/>
    <mergeCell ref="B3:S3"/>
    <mergeCell ref="T5:AK5"/>
    <mergeCell ref="B6:S6"/>
    <mergeCell ref="T6:AK6"/>
    <mergeCell ref="B7:H7"/>
    <mergeCell ref="I7:AK7"/>
    <mergeCell ref="B1:AK1"/>
    <mergeCell ref="B2:S2"/>
    <mergeCell ref="T2:AK2"/>
    <mergeCell ref="B4:S4"/>
    <mergeCell ref="T3:AK3"/>
    <mergeCell ref="B5:S5"/>
    <mergeCell ref="T4:AK4"/>
    <mergeCell ref="B8:S8"/>
    <mergeCell ref="T8:AK8"/>
  </mergeCells>
  <printOptions horizontalCentered="1"/>
  <pageMargins left="0.35433070866141736" right="0.11811023622047245" top="0.39370078740157483" bottom="0.39370078740157483" header="0.31496062992125984" footer="0.31496062992125984"/>
  <pageSetup paperSize="9" orientation="portrait" r:id="rId1"/>
  <headerFooter>
    <oddFooter>&amp;L&amp;"TH Sarabun New,ธรรมดา"&amp;12FM-WI-09-TEM-02 R01 (26/09/65) P&amp;P/&amp;N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42"/>
  <sheetViews>
    <sheetView zoomScale="115" zoomScaleNormal="115" workbookViewId="0">
      <selection activeCell="C23" sqref="C23:H23"/>
    </sheetView>
  </sheetViews>
  <sheetFormatPr defaultRowHeight="15.75"/>
  <cols>
    <col min="1" max="4" width="2.85546875" style="13" customWidth="1"/>
    <col min="5" max="46" width="2.7109375" style="13" customWidth="1"/>
    <col min="47" max="47" width="7.85546875" style="13" customWidth="1"/>
    <col min="48" max="48" width="13.42578125" style="13" customWidth="1"/>
    <col min="49" max="49" width="13" style="13" customWidth="1"/>
    <col min="50" max="50" width="13.7109375" style="13" customWidth="1"/>
    <col min="51" max="55" width="7.85546875" style="13" customWidth="1"/>
    <col min="56" max="56" width="8.42578125" style="13" customWidth="1"/>
    <col min="57" max="57" width="7.85546875" style="13" customWidth="1"/>
    <col min="58" max="58" width="14.7109375" style="13" customWidth="1"/>
    <col min="59" max="68" width="7.85546875" style="13" customWidth="1"/>
    <col min="69" max="69" width="9.140625" style="13"/>
    <col min="70" max="70" width="14.7109375" style="13" customWidth="1"/>
    <col min="71" max="16384" width="9.140625" style="13"/>
  </cols>
  <sheetData>
    <row r="1" spans="1:66" ht="16.5" customHeight="1">
      <c r="B1" s="38"/>
      <c r="C1" s="38"/>
      <c r="D1" s="38"/>
      <c r="E1" s="38"/>
      <c r="F1" s="38"/>
      <c r="G1" s="38"/>
      <c r="H1" s="58"/>
      <c r="J1" s="38"/>
      <c r="K1" s="38"/>
      <c r="AB1" s="14"/>
      <c r="AC1" s="14"/>
      <c r="AF1" s="59"/>
      <c r="AL1" s="410" t="s">
        <v>7</v>
      </c>
      <c r="AM1" s="410"/>
      <c r="AN1" s="410"/>
      <c r="AO1" s="411">
        <v>1</v>
      </c>
      <c r="AP1" s="411"/>
      <c r="AQ1" s="59" t="s">
        <v>8</v>
      </c>
      <c r="AR1" s="413">
        <v>1</v>
      </c>
      <c r="AS1" s="413"/>
      <c r="AU1" s="14"/>
      <c r="AV1" s="14"/>
      <c r="AW1" s="14"/>
      <c r="AX1" s="14"/>
      <c r="AY1" s="14"/>
      <c r="AZ1" s="14"/>
      <c r="BA1" s="14"/>
      <c r="BB1" s="14"/>
      <c r="BC1" s="14"/>
      <c r="BD1" s="14"/>
      <c r="BE1" s="14"/>
      <c r="BF1" s="14"/>
      <c r="BG1" s="14"/>
      <c r="BH1" s="14"/>
      <c r="BI1" s="14"/>
      <c r="BJ1" s="14"/>
      <c r="BK1" s="14"/>
      <c r="BL1" s="14"/>
      <c r="BM1" s="14"/>
      <c r="BN1" s="14"/>
    </row>
    <row r="2" spans="1:66" ht="16.5" customHeight="1">
      <c r="B2" s="60"/>
      <c r="C2" s="60"/>
      <c r="D2" s="60"/>
      <c r="E2" s="60"/>
      <c r="F2" s="14"/>
      <c r="G2" s="60"/>
      <c r="H2" s="60"/>
      <c r="I2" s="60"/>
      <c r="J2" s="60"/>
      <c r="K2" s="60"/>
      <c r="AV2" s="26"/>
      <c r="AW2" s="26"/>
      <c r="AX2" s="26"/>
      <c r="AY2" s="26"/>
      <c r="AZ2" s="26"/>
      <c r="BA2" s="26"/>
      <c r="BB2" s="26"/>
      <c r="BC2" s="26"/>
      <c r="BD2" s="26"/>
      <c r="BE2" s="26"/>
      <c r="BF2" s="26"/>
      <c r="BG2" s="26"/>
      <c r="BH2" s="26"/>
      <c r="BI2" s="26"/>
      <c r="BJ2" s="26"/>
      <c r="BK2" s="26"/>
      <c r="BL2" s="26"/>
      <c r="BM2" s="26"/>
      <c r="BN2" s="26"/>
    </row>
    <row r="3" spans="1:66" ht="16.5" customHeight="1">
      <c r="A3" s="26"/>
      <c r="B3" s="26"/>
      <c r="C3" s="26"/>
      <c r="D3" s="26"/>
      <c r="E3" s="26"/>
      <c r="K3" s="26"/>
      <c r="AU3" s="26"/>
    </row>
    <row r="4" spans="1:66" ht="16.5" customHeight="1">
      <c r="A4" s="26"/>
      <c r="B4" s="26"/>
      <c r="C4" s="26"/>
      <c r="D4" s="26"/>
      <c r="E4" s="26"/>
      <c r="F4" s="14"/>
      <c r="H4" s="26"/>
      <c r="I4" s="26"/>
      <c r="J4" s="26"/>
      <c r="K4" s="26"/>
      <c r="W4" s="14"/>
      <c r="AI4" s="410" t="s">
        <v>9</v>
      </c>
      <c r="AJ4" s="410"/>
      <c r="AK4" s="410"/>
      <c r="AL4" s="410"/>
      <c r="AM4" s="410"/>
      <c r="AN4" s="410"/>
      <c r="AO4" s="415" t="s">
        <v>1330</v>
      </c>
      <c r="AP4" s="415"/>
      <c r="AQ4" s="415"/>
      <c r="AR4" s="414" t="s">
        <v>1291</v>
      </c>
      <c r="AS4" s="414"/>
      <c r="AU4" s="26"/>
      <c r="AX4" s="362"/>
    </row>
    <row r="5" spans="1:66" ht="16.5" customHeight="1">
      <c r="A5" s="14"/>
      <c r="C5" s="14"/>
      <c r="E5" s="14"/>
      <c r="H5" s="61"/>
      <c r="L5" s="14"/>
      <c r="W5" s="14"/>
      <c r="AH5" s="410" t="s">
        <v>114</v>
      </c>
      <c r="AI5" s="410"/>
      <c r="AJ5" s="410"/>
      <c r="AK5" s="410"/>
      <c r="AL5" s="410"/>
      <c r="AM5" s="410"/>
      <c r="AN5" s="410"/>
      <c r="AO5" s="430" t="s">
        <v>1331</v>
      </c>
      <c r="AP5" s="430"/>
      <c r="AQ5" s="430"/>
      <c r="AR5" s="430"/>
      <c r="AS5" s="430"/>
      <c r="AU5" s="26"/>
      <c r="AX5" s="363"/>
    </row>
    <row r="6" spans="1:66" ht="16.5" customHeight="1">
      <c r="A6" s="14"/>
      <c r="B6" s="14" t="s">
        <v>1120</v>
      </c>
      <c r="F6" s="23"/>
      <c r="G6" s="61"/>
      <c r="H6" s="23"/>
      <c r="I6" s="413"/>
      <c r="J6" s="413"/>
      <c r="K6" s="413"/>
      <c r="AH6" s="410" t="s">
        <v>925</v>
      </c>
      <c r="AI6" s="410"/>
      <c r="AJ6" s="410"/>
      <c r="AK6" s="410"/>
      <c r="AL6" s="410"/>
      <c r="AM6" s="410"/>
      <c r="AN6" s="410"/>
      <c r="AO6" s="430"/>
      <c r="AP6" s="430"/>
      <c r="AQ6" s="62"/>
      <c r="AU6" s="26"/>
    </row>
    <row r="7" spans="1:66" ht="16.5" customHeight="1">
      <c r="B7" s="63" t="s">
        <v>25</v>
      </c>
      <c r="D7" s="63"/>
      <c r="E7" s="63"/>
      <c r="F7" s="63"/>
      <c r="G7" s="63"/>
      <c r="H7" s="63"/>
      <c r="I7" s="431" t="s">
        <v>1325</v>
      </c>
      <c r="J7" s="431"/>
      <c r="K7" s="431"/>
      <c r="L7" s="431"/>
      <c r="M7" s="431"/>
      <c r="N7" s="431"/>
      <c r="O7" s="431"/>
      <c r="P7" s="431"/>
      <c r="Q7" s="431"/>
      <c r="R7" s="431"/>
      <c r="S7" s="431"/>
      <c r="T7" s="431"/>
      <c r="U7" s="431"/>
      <c r="V7" s="431"/>
      <c r="W7" s="431"/>
      <c r="X7" s="431"/>
      <c r="Y7" s="431"/>
      <c r="Z7" s="431"/>
      <c r="AA7" s="431"/>
      <c r="AB7" s="431"/>
      <c r="AC7" s="431"/>
      <c r="AE7" s="446" t="s">
        <v>26</v>
      </c>
      <c r="AF7" s="446"/>
      <c r="AG7" s="446"/>
      <c r="AH7" s="446"/>
      <c r="AI7" s="446"/>
      <c r="AJ7" s="446"/>
      <c r="AK7" s="446"/>
      <c r="AL7" s="446"/>
      <c r="AM7" s="446"/>
      <c r="AU7" s="26"/>
      <c r="AX7" s="360"/>
      <c r="AY7" s="361"/>
    </row>
    <row r="8" spans="1:66" ht="16.5" customHeight="1">
      <c r="D8" s="14"/>
      <c r="E8" s="14"/>
      <c r="F8" s="14"/>
      <c r="I8" s="417" t="s">
        <v>1326</v>
      </c>
      <c r="J8" s="417"/>
      <c r="K8" s="417"/>
      <c r="L8" s="417"/>
      <c r="M8" s="417"/>
      <c r="N8" s="417"/>
      <c r="O8" s="417"/>
      <c r="P8" s="417"/>
      <c r="Q8" s="417"/>
      <c r="R8" s="417"/>
      <c r="S8" s="417"/>
      <c r="T8" s="417"/>
      <c r="U8" s="417"/>
      <c r="V8" s="417"/>
      <c r="W8" s="417"/>
      <c r="X8" s="417"/>
      <c r="Y8" s="417"/>
      <c r="Z8" s="417"/>
      <c r="AA8" s="417"/>
      <c r="AB8" s="417"/>
      <c r="AC8" s="417"/>
      <c r="AE8" s="433" t="s">
        <v>82</v>
      </c>
      <c r="AF8" s="390"/>
      <c r="AG8" s="390"/>
      <c r="AH8" s="390"/>
      <c r="AI8" s="390"/>
      <c r="AJ8" s="434"/>
      <c r="AK8" s="422" t="s">
        <v>63</v>
      </c>
      <c r="AL8" s="423"/>
      <c r="AM8" s="423"/>
      <c r="AN8" s="423"/>
      <c r="AO8" s="424"/>
      <c r="AP8" s="422" t="s">
        <v>64</v>
      </c>
      <c r="AQ8" s="423"/>
      <c r="AR8" s="423"/>
      <c r="AS8" s="423"/>
      <c r="AT8" s="424"/>
      <c r="AU8" s="26"/>
      <c r="AV8" s="433" t="s">
        <v>95</v>
      </c>
      <c r="AW8" s="434"/>
    </row>
    <row r="9" spans="1:66" ht="16.5" customHeight="1">
      <c r="A9" s="63"/>
      <c r="B9" s="63"/>
      <c r="C9" s="63"/>
      <c r="D9" s="63"/>
      <c r="E9" s="63"/>
      <c r="F9" s="63"/>
      <c r="I9" s="435" t="s">
        <v>1327</v>
      </c>
      <c r="J9" s="435"/>
      <c r="K9" s="435"/>
      <c r="L9" s="435"/>
      <c r="M9" s="435"/>
      <c r="N9" s="435"/>
      <c r="O9" s="435"/>
      <c r="P9" s="435"/>
      <c r="Q9" s="435"/>
      <c r="R9" s="435"/>
      <c r="S9" s="435"/>
      <c r="T9" s="435"/>
      <c r="U9" s="435"/>
      <c r="V9" s="435"/>
      <c r="W9" s="435"/>
      <c r="X9" s="435"/>
      <c r="Y9" s="435"/>
      <c r="Z9" s="435"/>
      <c r="AA9" s="435"/>
      <c r="AB9" s="435"/>
      <c r="AC9" s="435"/>
      <c r="AE9" s="436" t="s">
        <v>27</v>
      </c>
      <c r="AF9" s="437"/>
      <c r="AG9" s="437"/>
      <c r="AH9" s="437"/>
      <c r="AI9" s="437"/>
      <c r="AJ9" s="438"/>
      <c r="AK9" s="474">
        <v>28.1</v>
      </c>
      <c r="AL9" s="475"/>
      <c r="AM9" s="475"/>
      <c r="AN9" s="427" t="s">
        <v>83</v>
      </c>
      <c r="AO9" s="428"/>
      <c r="AP9" s="425">
        <v>23.9</v>
      </c>
      <c r="AQ9" s="426"/>
      <c r="AR9" s="426"/>
      <c r="AS9" s="427" t="s">
        <v>83</v>
      </c>
      <c r="AT9" s="428"/>
      <c r="AU9" s="26"/>
      <c r="AV9" s="64">
        <f>IF(OR(AK9&gt;28,AK9&lt;18),AK9,"0")</f>
        <v>28.1</v>
      </c>
      <c r="AW9" s="64" t="str">
        <f>IF(OR(AP9&gt;28,AP9&lt;18),AP9,"0")</f>
        <v>0</v>
      </c>
    </row>
    <row r="10" spans="1:66" ht="16.5" customHeight="1">
      <c r="I10" s="417" t="s">
        <v>1328</v>
      </c>
      <c r="J10" s="417"/>
      <c r="K10" s="417"/>
      <c r="L10" s="417"/>
      <c r="M10" s="417"/>
      <c r="N10" s="417"/>
      <c r="O10" s="417"/>
      <c r="P10" s="417"/>
      <c r="Q10" s="417"/>
      <c r="R10" s="417"/>
      <c r="S10" s="417"/>
      <c r="T10" s="417"/>
      <c r="U10" s="417"/>
      <c r="V10" s="417"/>
      <c r="W10" s="417"/>
      <c r="X10" s="417"/>
      <c r="Y10" s="417"/>
      <c r="Z10" s="417"/>
      <c r="AA10" s="417"/>
      <c r="AB10" s="417"/>
      <c r="AC10" s="417"/>
      <c r="AE10" s="439" t="s">
        <v>86</v>
      </c>
      <c r="AF10" s="440"/>
      <c r="AG10" s="440"/>
      <c r="AH10" s="440"/>
      <c r="AI10" s="440"/>
      <c r="AJ10" s="441"/>
      <c r="AK10" s="425">
        <v>75.8</v>
      </c>
      <c r="AL10" s="426"/>
      <c r="AM10" s="426"/>
      <c r="AN10" s="442" t="s">
        <v>4</v>
      </c>
      <c r="AO10" s="442"/>
      <c r="AP10" s="425">
        <v>51</v>
      </c>
      <c r="AQ10" s="426"/>
      <c r="AR10" s="426"/>
      <c r="AS10" s="442" t="s">
        <v>4</v>
      </c>
      <c r="AT10" s="442"/>
      <c r="AU10" s="26"/>
      <c r="AV10" s="64">
        <f>IF(AV9="0","0",IF(AV9&lt;18,18-AV9,IF(AV9&gt;28,AV9-28,0)))</f>
        <v>0.10000000000000142</v>
      </c>
      <c r="AW10" s="64" t="str">
        <f>IF(AW9="0","0",IF(AW9&lt;18,18-AW9,IF(AW9&gt;28,AW9-28,0)))</f>
        <v>0</v>
      </c>
    </row>
    <row r="11" spans="1:66" ht="16.5" customHeight="1">
      <c r="B11" s="14" t="s">
        <v>28</v>
      </c>
      <c r="C11" s="14"/>
      <c r="D11" s="14"/>
      <c r="E11" s="14"/>
      <c r="F11" s="14"/>
      <c r="I11" s="429" t="s">
        <v>937</v>
      </c>
      <c r="J11" s="429"/>
      <c r="K11" s="429"/>
      <c r="L11" s="429"/>
      <c r="M11" s="429"/>
      <c r="N11" s="429"/>
      <c r="O11" s="429"/>
      <c r="P11" s="429"/>
      <c r="Q11" s="429"/>
      <c r="R11" s="429"/>
      <c r="S11" s="429"/>
      <c r="T11" s="429"/>
      <c r="U11" s="429"/>
      <c r="V11" s="429"/>
      <c r="W11" s="429"/>
      <c r="X11" s="429"/>
      <c r="Y11" s="429"/>
      <c r="Z11" s="429"/>
      <c r="AA11" s="429"/>
      <c r="AB11" s="429"/>
      <c r="AC11" s="429"/>
      <c r="AE11" s="477" t="s">
        <v>29</v>
      </c>
      <c r="AF11" s="478"/>
      <c r="AG11" s="478"/>
      <c r="AH11" s="478"/>
      <c r="AI11" s="478"/>
      <c r="AJ11" s="479"/>
      <c r="AK11" s="420">
        <v>234</v>
      </c>
      <c r="AL11" s="421"/>
      <c r="AM11" s="421"/>
      <c r="AN11" s="418" t="s">
        <v>30</v>
      </c>
      <c r="AO11" s="419"/>
      <c r="AP11" s="420">
        <v>231</v>
      </c>
      <c r="AQ11" s="421"/>
      <c r="AR11" s="421"/>
      <c r="AS11" s="418" t="s">
        <v>30</v>
      </c>
      <c r="AT11" s="419"/>
      <c r="AU11" s="26"/>
      <c r="AV11" s="56">
        <f>AV10*0.003</f>
        <v>3.0000000000000426E-4</v>
      </c>
      <c r="AW11" s="56">
        <f>AW10*0.03</f>
        <v>0</v>
      </c>
    </row>
    <row r="12" spans="1:66" ht="16.5" customHeight="1">
      <c r="B12" s="14" t="s">
        <v>34</v>
      </c>
      <c r="C12" s="14"/>
      <c r="D12" s="14"/>
      <c r="E12" s="14"/>
      <c r="F12" s="14"/>
      <c r="I12" s="429" t="s">
        <v>1329</v>
      </c>
      <c r="J12" s="429"/>
      <c r="K12" s="429"/>
      <c r="L12" s="429"/>
      <c r="M12" s="429"/>
      <c r="N12" s="429"/>
      <c r="O12" s="429"/>
      <c r="P12" s="429"/>
      <c r="Q12" s="429"/>
      <c r="R12" s="429"/>
      <c r="S12" s="429"/>
      <c r="T12" s="429"/>
      <c r="U12" s="429"/>
      <c r="V12" s="429"/>
      <c r="W12" s="429"/>
      <c r="X12" s="429"/>
      <c r="Y12" s="429"/>
      <c r="Z12" s="429"/>
      <c r="AA12" s="429"/>
      <c r="AB12" s="429"/>
      <c r="AC12" s="429"/>
      <c r="AD12" s="65"/>
      <c r="AE12" s="416" t="s">
        <v>1254</v>
      </c>
      <c r="AF12" s="416"/>
      <c r="AG12" s="416"/>
      <c r="AH12" s="416"/>
      <c r="AI12" s="416"/>
      <c r="AJ12" s="416"/>
      <c r="AK12" s="416"/>
      <c r="AL12" s="416"/>
      <c r="AM12" s="416"/>
      <c r="AN12" s="416"/>
      <c r="AU12" s="26"/>
      <c r="AV12" s="7" t="s">
        <v>96</v>
      </c>
      <c r="AW12" s="56">
        <f>MAX(AV11:AW11)</f>
        <v>3.0000000000000426E-4</v>
      </c>
    </row>
    <row r="13" spans="1:66" ht="16.5" customHeight="1">
      <c r="B13" s="14" t="s">
        <v>31</v>
      </c>
      <c r="C13" s="14"/>
      <c r="D13" s="14"/>
      <c r="E13" s="14"/>
      <c r="F13" s="14"/>
      <c r="I13" s="449" t="s">
        <v>1332</v>
      </c>
      <c r="J13" s="449"/>
      <c r="K13" s="449"/>
      <c r="L13" s="449"/>
      <c r="M13" s="449"/>
      <c r="N13" s="449"/>
      <c r="O13" s="449"/>
      <c r="P13" s="449"/>
      <c r="Q13" s="449"/>
      <c r="R13" s="449"/>
      <c r="S13" s="449"/>
      <c r="T13" s="449"/>
      <c r="U13" s="449"/>
      <c r="V13" s="449"/>
      <c r="W13" s="449"/>
      <c r="X13" s="449"/>
      <c r="Y13" s="449"/>
      <c r="Z13" s="449"/>
      <c r="AA13" s="449"/>
      <c r="AB13" s="449"/>
      <c r="AC13" s="449"/>
      <c r="AD13" s="66"/>
      <c r="AE13" s="58" t="s">
        <v>141</v>
      </c>
      <c r="AF13" s="452">
        <v>35</v>
      </c>
      <c r="AG13" s="452"/>
      <c r="AH13" s="452"/>
      <c r="AI13" s="13" t="s">
        <v>1255</v>
      </c>
      <c r="AJ13" s="452">
        <v>65</v>
      </c>
      <c r="AK13" s="452"/>
      <c r="AL13" s="452"/>
      <c r="AM13" s="13" t="s">
        <v>142</v>
      </c>
      <c r="AN13" s="452">
        <v>22</v>
      </c>
      <c r="AO13" s="452"/>
      <c r="AP13" s="452"/>
      <c r="AQ13" s="13" t="s">
        <v>143</v>
      </c>
      <c r="AU13" s="67"/>
      <c r="AV13" s="31"/>
      <c r="AW13" s="31"/>
      <c r="AX13" s="31"/>
      <c r="AY13" s="31"/>
      <c r="AZ13" s="31"/>
      <c r="BA13" s="31"/>
      <c r="BB13" s="31"/>
      <c r="BC13" s="31"/>
      <c r="BD13" s="31"/>
      <c r="BE13" s="31"/>
      <c r="BF13" s="31"/>
      <c r="BG13" s="31"/>
      <c r="BH13" s="31"/>
      <c r="BI13" s="31"/>
      <c r="BJ13" s="31"/>
      <c r="BK13" s="31"/>
      <c r="BL13" s="31"/>
      <c r="BM13" s="31"/>
      <c r="BN13" s="31"/>
    </row>
    <row r="14" spans="1:66" ht="16.5" customHeight="1">
      <c r="B14" s="14" t="s">
        <v>32</v>
      </c>
      <c r="C14" s="14"/>
      <c r="D14" s="14"/>
      <c r="E14" s="14"/>
      <c r="F14" s="14"/>
      <c r="I14" s="450" t="s">
        <v>1333</v>
      </c>
      <c r="J14" s="451"/>
      <c r="K14" s="451"/>
      <c r="L14" s="451"/>
      <c r="M14" s="451"/>
      <c r="N14" s="451"/>
      <c r="O14" s="451"/>
      <c r="P14" s="451"/>
      <c r="Q14" s="451"/>
      <c r="R14" s="451"/>
      <c r="S14" s="451"/>
      <c r="T14" s="451"/>
      <c r="U14" s="451"/>
      <c r="V14" s="451"/>
      <c r="W14" s="451"/>
      <c r="X14" s="451"/>
      <c r="Y14" s="451"/>
      <c r="Z14" s="451"/>
      <c r="AA14" s="451"/>
      <c r="AB14" s="451"/>
      <c r="AC14" s="451"/>
      <c r="AD14" s="66"/>
      <c r="AI14" s="58" t="s">
        <v>1240</v>
      </c>
      <c r="AJ14" s="482">
        <v>19.600000000000001</v>
      </c>
      <c r="AK14" s="482"/>
      <c r="AL14" s="482"/>
      <c r="AM14" s="13" t="s">
        <v>143</v>
      </c>
      <c r="AU14" s="67"/>
      <c r="AZ14" s="31"/>
    </row>
    <row r="15" spans="1:66" ht="16.5" customHeight="1">
      <c r="B15" s="14" t="s">
        <v>33</v>
      </c>
      <c r="C15" s="14"/>
      <c r="D15" s="14"/>
      <c r="E15" s="14"/>
      <c r="F15" s="14"/>
      <c r="I15" s="429" t="s">
        <v>1331</v>
      </c>
      <c r="J15" s="429"/>
      <c r="K15" s="429"/>
      <c r="L15" s="429"/>
      <c r="M15" s="429"/>
      <c r="N15" s="429"/>
      <c r="O15" s="429"/>
      <c r="P15" s="429"/>
      <c r="Q15" s="429"/>
      <c r="R15" s="429"/>
      <c r="S15" s="429"/>
      <c r="T15" s="429"/>
      <c r="U15" s="429"/>
      <c r="V15" s="429"/>
      <c r="W15" s="429"/>
      <c r="X15" s="429"/>
      <c r="Y15" s="429"/>
      <c r="Z15" s="429"/>
      <c r="AA15" s="429"/>
      <c r="AB15" s="429"/>
      <c r="AC15" s="429"/>
      <c r="AD15" s="432"/>
      <c r="AE15" s="432"/>
      <c r="AF15" s="432"/>
      <c r="AG15" s="473"/>
      <c r="AH15" s="473"/>
      <c r="AI15" s="473"/>
      <c r="AJ15" s="473"/>
      <c r="AK15" s="473"/>
      <c r="AL15" s="473"/>
      <c r="AM15" s="473"/>
      <c r="AN15" s="473"/>
      <c r="AO15" s="473"/>
      <c r="AP15" s="473"/>
      <c r="AQ15" s="473"/>
      <c r="AR15" s="473"/>
      <c r="AS15" s="473"/>
      <c r="AT15" s="473"/>
      <c r="AU15" s="67"/>
      <c r="AV15" s="280" t="s">
        <v>1228</v>
      </c>
      <c r="AW15" s="280" t="s">
        <v>1229</v>
      </c>
      <c r="AX15" s="280" t="s">
        <v>1230</v>
      </c>
      <c r="AY15" s="31"/>
      <c r="AZ15" s="31"/>
      <c r="BA15" s="13" t="s">
        <v>1231</v>
      </c>
      <c r="BB15" s="31"/>
      <c r="BC15" s="31"/>
      <c r="BD15" s="31"/>
    </row>
    <row r="16" spans="1:66" ht="16.5" customHeight="1">
      <c r="B16" s="63" t="s">
        <v>35</v>
      </c>
      <c r="C16" s="63"/>
      <c r="D16" s="63"/>
      <c r="E16" s="63"/>
      <c r="F16" s="63"/>
      <c r="I16" s="447">
        <v>45567</v>
      </c>
      <c r="J16" s="447"/>
      <c r="K16" s="447"/>
      <c r="L16" s="447"/>
      <c r="M16" s="447"/>
      <c r="N16" s="447"/>
      <c r="O16" s="447"/>
      <c r="P16" s="447"/>
      <c r="Q16" s="447"/>
      <c r="R16" s="447"/>
      <c r="S16" s="447"/>
      <c r="T16" s="447"/>
      <c r="U16" s="447"/>
      <c r="V16" s="447"/>
      <c r="W16" s="447"/>
      <c r="X16" s="66"/>
      <c r="Y16" s="66"/>
      <c r="Z16" s="66"/>
      <c r="AA16" s="102" t="s">
        <v>84</v>
      </c>
      <c r="AB16" s="480" t="s">
        <v>1326</v>
      </c>
      <c r="AC16" s="480"/>
      <c r="AD16" s="480"/>
      <c r="AE16" s="480"/>
      <c r="AF16" s="480"/>
      <c r="AG16" s="480"/>
      <c r="AH16" s="480"/>
      <c r="AI16" s="480"/>
      <c r="AJ16" s="480"/>
      <c r="AK16" s="480"/>
      <c r="AL16" s="480"/>
      <c r="AM16" s="480"/>
      <c r="AN16" s="480"/>
      <c r="AO16" s="480"/>
      <c r="AP16" s="480"/>
      <c r="AQ16" s="480"/>
      <c r="AR16" s="480"/>
      <c r="AS16" s="480"/>
      <c r="AT16" s="480"/>
      <c r="AU16" s="14"/>
      <c r="AV16" s="281">
        <v>1</v>
      </c>
      <c r="AW16" s="281">
        <v>45.5</v>
      </c>
      <c r="AX16" s="282" t="s">
        <v>1230</v>
      </c>
      <c r="AY16" s="14"/>
      <c r="AZ16" s="14"/>
      <c r="BA16" s="13" t="s">
        <v>1232</v>
      </c>
      <c r="BB16" s="14"/>
      <c r="BC16" s="14"/>
      <c r="BD16" s="14"/>
      <c r="BE16" s="14"/>
      <c r="BF16" s="14"/>
      <c r="BG16" s="14"/>
      <c r="BH16" s="14"/>
      <c r="BI16" s="14"/>
      <c r="BJ16" s="14"/>
      <c r="BK16" s="14"/>
      <c r="BL16" s="14"/>
      <c r="BM16" s="14"/>
      <c r="BN16" s="14"/>
    </row>
    <row r="17" spans="1:66" ht="16.5" customHeight="1">
      <c r="B17" s="63" t="s">
        <v>36</v>
      </c>
      <c r="C17" s="63"/>
      <c r="D17" s="63"/>
      <c r="E17" s="63"/>
      <c r="F17" s="63"/>
      <c r="I17" s="447">
        <v>45567</v>
      </c>
      <c r="J17" s="447"/>
      <c r="K17" s="447"/>
      <c r="L17" s="447"/>
      <c r="M17" s="447"/>
      <c r="N17" s="447"/>
      <c r="O17" s="447"/>
      <c r="P17" s="447"/>
      <c r="Q17" s="447"/>
      <c r="R17" s="447"/>
      <c r="S17" s="447"/>
      <c r="T17" s="447"/>
      <c r="U17" s="447"/>
      <c r="V17" s="447"/>
      <c r="W17" s="447"/>
      <c r="X17" s="57"/>
      <c r="Y17" s="57"/>
      <c r="Z17" s="57"/>
      <c r="AA17" s="102" t="s">
        <v>934</v>
      </c>
      <c r="AB17" s="211"/>
      <c r="AC17" s="148" t="s">
        <v>71</v>
      </c>
      <c r="AD17" s="148"/>
      <c r="AE17" s="148"/>
      <c r="AF17" s="148"/>
      <c r="AG17" s="148"/>
      <c r="AH17" s="148"/>
      <c r="AI17" s="148"/>
      <c r="AJ17" s="148"/>
      <c r="AK17" s="148"/>
      <c r="AL17" s="148"/>
      <c r="AM17" s="148"/>
      <c r="AN17" s="148"/>
      <c r="AO17" s="148"/>
      <c r="AU17" s="68" t="b">
        <v>1</v>
      </c>
      <c r="AV17" s="281">
        <v>2</v>
      </c>
      <c r="AW17" s="281">
        <v>95</v>
      </c>
      <c r="AX17" s="282" t="s">
        <v>1230</v>
      </c>
      <c r="AY17" s="26"/>
      <c r="AZ17" s="26"/>
      <c r="BA17" s="31" t="s">
        <v>1233</v>
      </c>
      <c r="BB17" s="26"/>
      <c r="BC17" s="26"/>
      <c r="BD17" s="26"/>
      <c r="BE17" s="26"/>
      <c r="BF17" s="26"/>
      <c r="BG17" s="26"/>
      <c r="BH17" s="26"/>
      <c r="BI17" s="26"/>
      <c r="BJ17" s="26"/>
      <c r="BK17" s="26"/>
      <c r="BL17" s="26"/>
      <c r="BM17" s="26"/>
      <c r="BN17" s="26"/>
    </row>
    <row r="18" spans="1:66" ht="16.5" customHeight="1">
      <c r="B18" s="63" t="s">
        <v>3</v>
      </c>
      <c r="C18" s="63"/>
      <c r="D18" s="63"/>
      <c r="E18" s="63"/>
      <c r="F18" s="63"/>
      <c r="I18" s="412">
        <v>45569</v>
      </c>
      <c r="J18" s="412"/>
      <c r="K18" s="412"/>
      <c r="L18" s="412"/>
      <c r="M18" s="412"/>
      <c r="N18" s="412"/>
      <c r="O18" s="412"/>
      <c r="P18" s="412"/>
      <c r="Q18" s="412"/>
      <c r="R18" s="412"/>
      <c r="S18" s="412"/>
      <c r="T18" s="412"/>
      <c r="U18" s="412"/>
      <c r="V18" s="412"/>
      <c r="W18" s="412"/>
      <c r="X18" s="57"/>
      <c r="Y18" s="57"/>
      <c r="Z18" s="57"/>
      <c r="AA18" s="57"/>
      <c r="AB18" s="212"/>
      <c r="AC18" s="57" t="s">
        <v>1139</v>
      </c>
      <c r="AD18" s="57"/>
      <c r="AE18" s="213"/>
      <c r="AF18" s="57"/>
      <c r="AG18" s="481"/>
      <c r="AH18" s="481"/>
      <c r="AI18" s="481"/>
      <c r="AJ18" s="481"/>
      <c r="AK18" s="481"/>
      <c r="AL18" s="481"/>
      <c r="AM18" s="481"/>
      <c r="AN18" s="481"/>
      <c r="AO18" s="481"/>
      <c r="AP18" s="481"/>
      <c r="AQ18" s="481"/>
      <c r="AR18" s="481"/>
      <c r="AS18" s="481"/>
      <c r="AT18" s="481"/>
      <c r="AU18" s="26"/>
      <c r="AV18" s="283"/>
      <c r="AW18" s="283"/>
      <c r="AX18" s="283"/>
      <c r="BA18" s="13" t="s">
        <v>1234</v>
      </c>
    </row>
    <row r="19" spans="1:66" ht="16.5" customHeight="1">
      <c r="A19" s="63"/>
      <c r="B19" s="63"/>
      <c r="C19" s="63"/>
      <c r="D19" s="63"/>
      <c r="E19" s="63"/>
      <c r="F19" s="63"/>
      <c r="G19" s="63"/>
      <c r="H19" s="69"/>
      <c r="I19" s="69"/>
      <c r="O19" s="70"/>
      <c r="P19" s="70"/>
      <c r="AU19" s="26"/>
      <c r="AV19" s="283"/>
      <c r="AW19" s="283"/>
      <c r="AX19" s="283"/>
      <c r="BA19" s="13" t="s">
        <v>1235</v>
      </c>
    </row>
    <row r="20" spans="1:66" ht="16.5" customHeight="1">
      <c r="B20" s="448" t="s">
        <v>37</v>
      </c>
      <c r="C20" s="448"/>
      <c r="D20" s="448"/>
      <c r="E20" s="448"/>
      <c r="F20" s="448"/>
      <c r="G20" s="448"/>
      <c r="H20" s="448"/>
      <c r="I20" s="448"/>
      <c r="O20" s="71"/>
      <c r="P20" s="71"/>
      <c r="Q20" s="71"/>
      <c r="R20" s="71"/>
      <c r="S20" s="71"/>
      <c r="T20" s="71"/>
      <c r="U20" s="71"/>
      <c r="V20" s="71"/>
      <c r="X20" s="71"/>
      <c r="Y20" s="71"/>
      <c r="Z20" s="476" t="s">
        <v>38</v>
      </c>
      <c r="AA20" s="476"/>
      <c r="AB20" s="476"/>
      <c r="AC20" s="476"/>
      <c r="AD20" s="476"/>
      <c r="AE20" s="476"/>
      <c r="AF20" s="476" t="s">
        <v>39</v>
      </c>
      <c r="AG20" s="476"/>
      <c r="AH20" s="476"/>
      <c r="AI20" s="476"/>
      <c r="AJ20" s="476"/>
      <c r="AK20" s="476"/>
      <c r="AL20" s="476"/>
      <c r="AM20" s="476"/>
      <c r="AN20" s="471" t="s">
        <v>1306</v>
      </c>
      <c r="AO20" s="471"/>
      <c r="AP20" s="471"/>
      <c r="AQ20" s="471"/>
      <c r="AR20" s="471"/>
      <c r="AS20" s="471"/>
      <c r="AT20" s="471"/>
      <c r="AU20" s="26"/>
      <c r="AV20" s="283"/>
      <c r="AW20" s="283"/>
      <c r="AX20" s="283"/>
    </row>
    <row r="21" spans="1:66" ht="10.5" customHeight="1">
      <c r="A21" s="72"/>
      <c r="B21" s="72"/>
      <c r="C21" s="72"/>
      <c r="D21" s="72"/>
      <c r="E21" s="72"/>
      <c r="F21" s="72"/>
      <c r="R21" s="72"/>
      <c r="S21" s="72"/>
      <c r="T21" s="72"/>
      <c r="AU21" s="26"/>
      <c r="AV21" s="284"/>
      <c r="AW21" s="284"/>
      <c r="AX21" s="284"/>
    </row>
    <row r="22" spans="1:66">
      <c r="B22" s="55"/>
      <c r="C22" s="456" t="s">
        <v>1281</v>
      </c>
      <c r="D22" s="456"/>
      <c r="E22" s="456"/>
      <c r="F22" s="456"/>
      <c r="G22" s="456"/>
      <c r="H22" s="456"/>
      <c r="I22" s="457" t="str">
        <f>IF(C22="","",VLOOKUP(C22,STD!A3:G5,2,FALSE))</f>
        <v>Super-DAQ Precision Temperature Scanner</v>
      </c>
      <c r="J22" s="457"/>
      <c r="K22" s="457"/>
      <c r="L22" s="457"/>
      <c r="M22" s="457"/>
      <c r="N22" s="457"/>
      <c r="O22" s="457"/>
      <c r="P22" s="457"/>
      <c r="Q22" s="457"/>
      <c r="R22" s="457"/>
      <c r="S22" s="457"/>
      <c r="T22" s="457"/>
      <c r="U22" s="457"/>
      <c r="V22" s="457"/>
      <c r="W22" s="457"/>
      <c r="X22" s="457"/>
      <c r="Y22" s="458"/>
      <c r="Z22" s="443" t="str">
        <f>IF(C22="","",VLOOKUP(C22,STD!A3:G5,4,FALSE))</f>
        <v xml:space="preserve">1586A </v>
      </c>
      <c r="AA22" s="443"/>
      <c r="AB22" s="443"/>
      <c r="AC22" s="443"/>
      <c r="AD22" s="443"/>
      <c r="AE22" s="443"/>
      <c r="AF22" s="443" t="str">
        <f>IF(C22="","",VLOOKUP(C22,STD!A3:G5,5,FALSE))</f>
        <v>50125022</v>
      </c>
      <c r="AG22" s="443"/>
      <c r="AH22" s="443"/>
      <c r="AI22" s="443"/>
      <c r="AJ22" s="443"/>
      <c r="AK22" s="443"/>
      <c r="AL22" s="443"/>
      <c r="AM22" s="443"/>
      <c r="AN22" s="445" t="str">
        <f>IF(C22="","",VLOOKUP(C22,STD!A3:G5,6,FALSE))</f>
        <v>14-16 Feb 2024</v>
      </c>
      <c r="AO22" s="445"/>
      <c r="AP22" s="445"/>
      <c r="AQ22" s="445"/>
      <c r="AR22" s="445"/>
      <c r="AS22" s="445"/>
      <c r="AT22" s="445"/>
      <c r="AU22" s="26"/>
    </row>
    <row r="23" spans="1:66" ht="16.5" customHeight="1">
      <c r="B23" s="55"/>
      <c r="C23" s="456" t="s">
        <v>1289</v>
      </c>
      <c r="D23" s="456"/>
      <c r="E23" s="456"/>
      <c r="F23" s="456"/>
      <c r="G23" s="456"/>
      <c r="H23" s="456"/>
      <c r="I23" s="457" t="str">
        <f>IF(C23="","",VLOOKUP(C23,STD!$A$26:$G$30,2,TRUE))</f>
        <v>High-Capacity Module with RTD ID.No. 101-110</v>
      </c>
      <c r="J23" s="457"/>
      <c r="K23" s="457"/>
      <c r="L23" s="457"/>
      <c r="M23" s="457"/>
      <c r="N23" s="457"/>
      <c r="O23" s="457"/>
      <c r="P23" s="457"/>
      <c r="Q23" s="457"/>
      <c r="R23" s="457"/>
      <c r="S23" s="457"/>
      <c r="T23" s="457"/>
      <c r="U23" s="457"/>
      <c r="V23" s="457"/>
      <c r="W23" s="457"/>
      <c r="X23" s="457"/>
      <c r="Y23" s="458"/>
      <c r="Z23" s="453" t="str">
        <f>IF(C23="","",VLOOKUP(C23,STD!A26:G30,4,TRUE))</f>
        <v>1586-2586</v>
      </c>
      <c r="AA23" s="454"/>
      <c r="AB23" s="454"/>
      <c r="AC23" s="454"/>
      <c r="AD23" s="454"/>
      <c r="AE23" s="455"/>
      <c r="AF23" s="443" t="str">
        <f>IF(C23="","",VLOOKUP(C23,STD!A26:G30,5,TRUE))</f>
        <v>44000189</v>
      </c>
      <c r="AG23" s="443"/>
      <c r="AH23" s="443"/>
      <c r="AI23" s="443"/>
      <c r="AJ23" s="443"/>
      <c r="AK23" s="443"/>
      <c r="AL23" s="443"/>
      <c r="AM23" s="443"/>
      <c r="AN23" s="445" t="str">
        <f>IF(C23="","",VLOOKUP(C23,STD!A26:G30,6,TRUE))</f>
        <v>14-16 Feb 2024</v>
      </c>
      <c r="AO23" s="445"/>
      <c r="AP23" s="445"/>
      <c r="AQ23" s="445"/>
      <c r="AR23" s="445"/>
      <c r="AS23" s="445"/>
      <c r="AT23" s="445"/>
      <c r="AU23" s="26"/>
    </row>
    <row r="24" spans="1:66" ht="16.5" customHeight="1">
      <c r="B24" s="55"/>
      <c r="C24" s="456"/>
      <c r="D24" s="456"/>
      <c r="E24" s="456"/>
      <c r="F24" s="456"/>
      <c r="G24" s="456"/>
      <c r="H24" s="456"/>
      <c r="I24" s="457" t="str">
        <f>IF(C24="","",VLOOKUP(C24,STD!$A$26:$G$30,2,TRUE))</f>
        <v/>
      </c>
      <c r="J24" s="457"/>
      <c r="K24" s="457"/>
      <c r="L24" s="457"/>
      <c r="M24" s="457"/>
      <c r="N24" s="457"/>
      <c r="O24" s="457"/>
      <c r="P24" s="457"/>
      <c r="Q24" s="457"/>
      <c r="R24" s="457"/>
      <c r="S24" s="457"/>
      <c r="T24" s="457"/>
      <c r="U24" s="457"/>
      <c r="V24" s="457"/>
      <c r="W24" s="457"/>
      <c r="X24" s="457"/>
      <c r="Y24" s="458"/>
      <c r="Z24" s="443" t="str">
        <f>IF(C24="","",VLOOKUP(C24,STD!A26:G30,4,TRUE))</f>
        <v/>
      </c>
      <c r="AA24" s="443"/>
      <c r="AB24" s="443"/>
      <c r="AC24" s="443"/>
      <c r="AD24" s="443"/>
      <c r="AE24" s="443"/>
      <c r="AF24" s="443" t="str">
        <f>IF(C24="","",VLOOKUP(C24,STD!A26:G30,5,TRUE))</f>
        <v/>
      </c>
      <c r="AG24" s="443"/>
      <c r="AH24" s="443"/>
      <c r="AI24" s="443"/>
      <c r="AJ24" s="443"/>
      <c r="AK24" s="443"/>
      <c r="AL24" s="443"/>
      <c r="AM24" s="443"/>
      <c r="AN24" s="445" t="str">
        <f>IF(C24="","",VLOOKUP(C24,STD!A26:G30,6,TRUE))</f>
        <v/>
      </c>
      <c r="AO24" s="445"/>
      <c r="AP24" s="445"/>
      <c r="AQ24" s="445"/>
      <c r="AR24" s="445"/>
      <c r="AS24" s="445"/>
      <c r="AT24" s="445"/>
      <c r="AU24" s="26"/>
    </row>
    <row r="25" spans="1:66" ht="16.5" customHeight="1">
      <c r="B25" s="149"/>
      <c r="C25" s="460"/>
      <c r="D25" s="460"/>
      <c r="E25" s="460"/>
      <c r="F25" s="460"/>
      <c r="G25" s="460"/>
      <c r="H25" s="460"/>
      <c r="I25" s="461" t="str">
        <f>IF(C25="","",VLOOKUP(C25,STD!$A$26:$G$30,2,TRUE))</f>
        <v/>
      </c>
      <c r="J25" s="462"/>
      <c r="K25" s="462"/>
      <c r="L25" s="462"/>
      <c r="M25" s="462"/>
      <c r="N25" s="462"/>
      <c r="O25" s="462"/>
      <c r="P25" s="462"/>
      <c r="Q25" s="462"/>
      <c r="R25" s="462"/>
      <c r="S25" s="462"/>
      <c r="T25" s="462"/>
      <c r="U25" s="462"/>
      <c r="V25" s="462"/>
      <c r="W25" s="462"/>
      <c r="X25" s="462"/>
      <c r="Y25" s="463"/>
      <c r="Z25" s="459" t="str">
        <f>IF(C25="","",VLOOKUP(C25,STD!A26:G30,4,TRUE))</f>
        <v/>
      </c>
      <c r="AA25" s="460"/>
      <c r="AB25" s="460"/>
      <c r="AC25" s="460"/>
      <c r="AD25" s="460"/>
      <c r="AE25" s="460"/>
      <c r="AF25" s="459" t="str">
        <f>IF(C25="","",VLOOKUP(C25,STD!A26:G30,5,TRUE))</f>
        <v/>
      </c>
      <c r="AG25" s="460"/>
      <c r="AH25" s="460"/>
      <c r="AI25" s="460"/>
      <c r="AJ25" s="460"/>
      <c r="AK25" s="460"/>
      <c r="AL25" s="460"/>
      <c r="AM25" s="460"/>
      <c r="AN25" s="483" t="str">
        <f>IF(C25="","",VLOOKUP(C25,STD!A26:G30,6,TRUE))</f>
        <v/>
      </c>
      <c r="AO25" s="484"/>
      <c r="AP25" s="484"/>
      <c r="AQ25" s="484"/>
      <c r="AR25" s="484"/>
      <c r="AS25" s="484"/>
      <c r="AT25" s="484"/>
      <c r="AU25" s="26"/>
    </row>
    <row r="26" spans="1:66" ht="16.5" customHeight="1">
      <c r="C26" s="23"/>
      <c r="D26" s="23"/>
      <c r="E26" s="23"/>
      <c r="F26" s="23"/>
      <c r="G26" s="23" t="s">
        <v>85</v>
      </c>
      <c r="H26" s="23"/>
      <c r="I26" s="23"/>
      <c r="J26" s="23"/>
      <c r="K26" s="23"/>
      <c r="L26" s="23"/>
      <c r="M26" s="23"/>
      <c r="N26" s="23"/>
      <c r="O26" s="23"/>
      <c r="P26" s="23"/>
      <c r="Q26" s="23"/>
      <c r="R26" s="26"/>
      <c r="S26" s="26"/>
      <c r="T26" s="26"/>
      <c r="U26" s="26"/>
      <c r="V26" s="26"/>
      <c r="W26" s="26"/>
      <c r="X26" s="26"/>
      <c r="Y26" s="26"/>
      <c r="Z26" s="26"/>
      <c r="AA26" s="26"/>
      <c r="AB26" s="26"/>
      <c r="AC26" s="26"/>
      <c r="AD26" s="26"/>
      <c r="AU26" s="67"/>
      <c r="AZ26" s="31"/>
    </row>
    <row r="27" spans="1:66" ht="16.5" customHeight="1">
      <c r="B27" s="448" t="s">
        <v>1</v>
      </c>
      <c r="C27" s="448"/>
      <c r="D27" s="448"/>
      <c r="E27" s="448"/>
      <c r="F27" s="448"/>
      <c r="G27" s="448"/>
      <c r="H27" s="448"/>
      <c r="M27" s="26"/>
      <c r="O27" s="71"/>
      <c r="P27" s="71"/>
      <c r="Q27" s="71"/>
      <c r="R27" s="71"/>
      <c r="S27" s="71"/>
      <c r="T27" s="71"/>
      <c r="U27" s="71"/>
      <c r="V27" s="71"/>
      <c r="W27" s="71"/>
      <c r="X27" s="71"/>
      <c r="Y27" s="71"/>
      <c r="Z27" s="476" t="s">
        <v>38</v>
      </c>
      <c r="AA27" s="476"/>
      <c r="AB27" s="476"/>
      <c r="AC27" s="476"/>
      <c r="AD27" s="476"/>
      <c r="AE27" s="476"/>
      <c r="AF27" s="476" t="s">
        <v>39</v>
      </c>
      <c r="AG27" s="476"/>
      <c r="AH27" s="476"/>
      <c r="AI27" s="476"/>
      <c r="AJ27" s="476"/>
      <c r="AK27" s="476"/>
      <c r="AL27" s="476"/>
      <c r="AM27" s="476"/>
      <c r="AN27" s="471" t="s">
        <v>1306</v>
      </c>
      <c r="AO27" s="471"/>
      <c r="AP27" s="471"/>
      <c r="AQ27" s="471"/>
      <c r="AR27" s="471"/>
      <c r="AS27" s="471"/>
      <c r="AT27" s="471"/>
      <c r="AU27" s="67"/>
      <c r="AY27" s="31"/>
      <c r="AZ27" s="31"/>
      <c r="BA27" s="31"/>
      <c r="BB27" s="31"/>
      <c r="BC27" s="31"/>
      <c r="BD27" s="31"/>
    </row>
    <row r="28" spans="1:66" ht="8.25" customHeight="1">
      <c r="A28" s="72"/>
      <c r="B28" s="72"/>
      <c r="C28" s="72"/>
      <c r="D28" s="72"/>
      <c r="E28" s="72"/>
      <c r="F28" s="72"/>
      <c r="M28" s="26"/>
      <c r="R28" s="72"/>
      <c r="S28" s="72"/>
      <c r="T28" s="72"/>
      <c r="W28" s="72"/>
      <c r="Y28" s="72"/>
      <c r="Z28" s="72"/>
      <c r="AA28" s="72"/>
      <c r="AB28" s="72"/>
    </row>
    <row r="29" spans="1:66" ht="16.5" customHeight="1">
      <c r="B29" s="55"/>
      <c r="C29" s="456" t="s">
        <v>1309</v>
      </c>
      <c r="D29" s="456"/>
      <c r="E29" s="456"/>
      <c r="F29" s="456"/>
      <c r="G29" s="456"/>
      <c r="H29" s="456"/>
      <c r="I29" s="464" t="str">
        <f>IF(C29="","",VLOOKUP(C29,STD!$A$13:$G$17,2,FALSE))</f>
        <v>Digital Thermo Hygrometer</v>
      </c>
      <c r="J29" s="464"/>
      <c r="K29" s="464"/>
      <c r="L29" s="464"/>
      <c r="M29" s="464"/>
      <c r="N29" s="464"/>
      <c r="O29" s="464"/>
      <c r="P29" s="464"/>
      <c r="Q29" s="464"/>
      <c r="R29" s="464"/>
      <c r="S29" s="464"/>
      <c r="T29" s="464"/>
      <c r="U29" s="464"/>
      <c r="V29" s="464"/>
      <c r="W29" s="464"/>
      <c r="X29" s="464"/>
      <c r="Y29" s="464"/>
      <c r="Z29" s="444" t="str">
        <f>IF(C29="","",VLOOKUP(C29,STD!$A$13:$G$17,4,FALSE))</f>
        <v>BL-1D</v>
      </c>
      <c r="AA29" s="444"/>
      <c r="AB29" s="444"/>
      <c r="AC29" s="444"/>
      <c r="AD29" s="444"/>
      <c r="AE29" s="444"/>
      <c r="AF29" s="444" t="str">
        <f>IF(C29="","",VLOOKUP(C29,STD!$A$13:$G$17,5,FALSE))</f>
        <v>A18061028</v>
      </c>
      <c r="AG29" s="444"/>
      <c r="AH29" s="444"/>
      <c r="AI29" s="444"/>
      <c r="AJ29" s="444"/>
      <c r="AK29" s="444"/>
      <c r="AL29" s="444"/>
      <c r="AM29" s="444"/>
      <c r="AN29" s="445">
        <f>IF(C29="","",VLOOKUP(C29,STD!$A$13:$G$17,6,FALSE))</f>
        <v>45387</v>
      </c>
      <c r="AO29" s="445"/>
      <c r="AP29" s="445"/>
      <c r="AQ29" s="445"/>
      <c r="AR29" s="445"/>
      <c r="AS29" s="445"/>
      <c r="AT29" s="445"/>
      <c r="AU29" s="14"/>
      <c r="AY29" s="14"/>
      <c r="AZ29" s="14"/>
      <c r="BA29" s="14"/>
      <c r="BB29" s="14"/>
      <c r="BC29" s="14"/>
      <c r="BD29" s="14"/>
    </row>
    <row r="30" spans="1:66" ht="16.5" customHeight="1">
      <c r="B30" s="55"/>
      <c r="C30" s="456" t="s">
        <v>1282</v>
      </c>
      <c r="D30" s="456"/>
      <c r="E30" s="456"/>
      <c r="F30" s="456"/>
      <c r="G30" s="456"/>
      <c r="H30" s="456"/>
      <c r="I30" s="464" t="str">
        <f>IF(C30="","",VLOOKUP(C30,STD!$A$13:$G$17,2,FALSE))</f>
        <v>True RMS Logging Multimeters</v>
      </c>
      <c r="J30" s="464"/>
      <c r="K30" s="464"/>
      <c r="L30" s="464"/>
      <c r="M30" s="464"/>
      <c r="N30" s="464"/>
      <c r="O30" s="464"/>
      <c r="P30" s="464"/>
      <c r="Q30" s="464"/>
      <c r="R30" s="464"/>
      <c r="S30" s="464"/>
      <c r="T30" s="464"/>
      <c r="U30" s="464"/>
      <c r="V30" s="464"/>
      <c r="W30" s="464"/>
      <c r="X30" s="464"/>
      <c r="Y30" s="464"/>
      <c r="Z30" s="444" t="str">
        <f>IF(C30="","",VLOOKUP(C30,STD!$A$13:$G$17,4,FALSE))</f>
        <v>289</v>
      </c>
      <c r="AA30" s="444"/>
      <c r="AB30" s="444"/>
      <c r="AC30" s="444"/>
      <c r="AD30" s="444"/>
      <c r="AE30" s="444"/>
      <c r="AF30" s="444" t="str">
        <f>IF(C30="","",VLOOKUP(C30,STD!$A$13:$G$17,5,FALSE))</f>
        <v>48620135</v>
      </c>
      <c r="AG30" s="444"/>
      <c r="AH30" s="444"/>
      <c r="AI30" s="444"/>
      <c r="AJ30" s="444"/>
      <c r="AK30" s="444"/>
      <c r="AL30" s="444"/>
      <c r="AM30" s="444"/>
      <c r="AN30" s="445">
        <f>IF(C30="","",VLOOKUP(C30,STD!$A$13:$G$17,6,FALSE))</f>
        <v>44949</v>
      </c>
      <c r="AO30" s="445"/>
      <c r="AP30" s="445"/>
      <c r="AQ30" s="445"/>
      <c r="AR30" s="445"/>
      <c r="AS30" s="445"/>
      <c r="AT30" s="445"/>
      <c r="AU30" s="26"/>
      <c r="AY30" s="26"/>
      <c r="AZ30" s="26"/>
      <c r="BA30" s="26"/>
      <c r="BB30" s="26"/>
      <c r="BC30" s="26"/>
      <c r="BD30" s="26"/>
    </row>
    <row r="31" spans="1:66" ht="16.5" customHeight="1">
      <c r="B31" s="55"/>
      <c r="C31" s="443"/>
      <c r="D31" s="443"/>
      <c r="E31" s="443"/>
      <c r="F31" s="443"/>
      <c r="G31" s="443"/>
      <c r="H31" s="443"/>
      <c r="I31" s="467" t="str">
        <f>IF(C31="","",VLOOKUP(C31,STD!$A$13:$G$17,2,FALSE))</f>
        <v/>
      </c>
      <c r="J31" s="464"/>
      <c r="K31" s="464"/>
      <c r="L31" s="464"/>
      <c r="M31" s="464"/>
      <c r="N31" s="464"/>
      <c r="O31" s="464"/>
      <c r="P31" s="464"/>
      <c r="Q31" s="464"/>
      <c r="R31" s="464"/>
      <c r="S31" s="464"/>
      <c r="T31" s="464"/>
      <c r="U31" s="464"/>
      <c r="V31" s="464"/>
      <c r="W31" s="464"/>
      <c r="X31" s="464"/>
      <c r="Y31" s="464"/>
      <c r="Z31" s="465" t="str">
        <f>IF(C31="","",VLOOKUP(C31,STD!$A$13:$G$17,4,FALSE))</f>
        <v/>
      </c>
      <c r="AA31" s="444"/>
      <c r="AB31" s="444"/>
      <c r="AC31" s="444"/>
      <c r="AD31" s="444"/>
      <c r="AE31" s="444"/>
      <c r="AF31" s="465" t="str">
        <f>IF(C31="","",VLOOKUP(C31,STD!$A$13:$G$17,5,FALSE))</f>
        <v/>
      </c>
      <c r="AG31" s="444"/>
      <c r="AH31" s="444"/>
      <c r="AI31" s="444"/>
      <c r="AJ31" s="444"/>
      <c r="AK31" s="444"/>
      <c r="AL31" s="444"/>
      <c r="AM31" s="444"/>
      <c r="AN31" s="466" t="str">
        <f>IF(C31="","",VLOOKUP(C31,STD!$A$13:$G$17,6,FALSE))</f>
        <v/>
      </c>
      <c r="AO31" s="445"/>
      <c r="AP31" s="445"/>
      <c r="AQ31" s="445"/>
      <c r="AR31" s="445"/>
      <c r="AS31" s="445"/>
      <c r="AT31" s="445"/>
    </row>
    <row r="32" spans="1:66" ht="16.5" customHeight="1">
      <c r="B32" s="55"/>
      <c r="C32" s="443"/>
      <c r="D32" s="443"/>
      <c r="E32" s="443"/>
      <c r="F32" s="443"/>
      <c r="G32" s="443"/>
      <c r="H32" s="443"/>
      <c r="I32" s="467" t="str">
        <f>IF(C32="","",VLOOKUP(C32,STD!$A$13:$G$17,2,FALSE))</f>
        <v/>
      </c>
      <c r="J32" s="464"/>
      <c r="K32" s="464"/>
      <c r="L32" s="464"/>
      <c r="M32" s="464"/>
      <c r="N32" s="464"/>
      <c r="O32" s="464"/>
      <c r="P32" s="464"/>
      <c r="Q32" s="464"/>
      <c r="R32" s="464"/>
      <c r="S32" s="464"/>
      <c r="T32" s="464"/>
      <c r="U32" s="464"/>
      <c r="V32" s="464"/>
      <c r="W32" s="464"/>
      <c r="X32" s="464"/>
      <c r="Y32" s="464"/>
      <c r="Z32" s="465" t="str">
        <f>IF(C32="","",VLOOKUP(C32,STD!$A$13:$G$17,4,FALSE))</f>
        <v/>
      </c>
      <c r="AA32" s="444"/>
      <c r="AB32" s="444"/>
      <c r="AC32" s="444"/>
      <c r="AD32" s="444"/>
      <c r="AE32" s="444"/>
      <c r="AF32" s="465" t="str">
        <f>IF(C32="","",VLOOKUP(C32,STD!$A$13:$G$17,5,FALSE))</f>
        <v/>
      </c>
      <c r="AG32" s="444"/>
      <c r="AH32" s="444"/>
      <c r="AI32" s="444"/>
      <c r="AJ32" s="444"/>
      <c r="AK32" s="444"/>
      <c r="AL32" s="444"/>
      <c r="AM32" s="444"/>
      <c r="AN32" s="466" t="str">
        <f>IF(C32="","",VLOOKUP(C32,STD!$A$13:$G$17,6,FALSE))</f>
        <v/>
      </c>
      <c r="AO32" s="445"/>
      <c r="AP32" s="445"/>
      <c r="AQ32" s="445"/>
      <c r="AR32" s="445"/>
      <c r="AS32" s="445"/>
      <c r="AT32" s="445"/>
    </row>
    <row r="33" spans="1:54" ht="16.5" customHeight="1">
      <c r="C33" s="23"/>
      <c r="E33" s="23"/>
      <c r="G33" s="23"/>
      <c r="I33" s="23"/>
      <c r="K33" s="23"/>
      <c r="M33" s="23"/>
      <c r="O33" s="23"/>
      <c r="Q33" s="23"/>
      <c r="S33" s="23"/>
      <c r="U33" s="23"/>
      <c r="W33" s="23"/>
      <c r="Y33" s="23"/>
      <c r="AA33" s="23"/>
      <c r="AC33" s="23"/>
      <c r="AE33" s="23"/>
      <c r="AG33" s="23"/>
      <c r="AI33" s="23"/>
      <c r="AK33" s="23"/>
      <c r="AM33" s="23"/>
      <c r="AO33" s="23"/>
      <c r="AQ33" s="23"/>
      <c r="AS33" s="23"/>
    </row>
    <row r="34" spans="1:54" ht="16.5" customHeight="1">
      <c r="K34" s="26"/>
      <c r="L34" s="26"/>
      <c r="M34" s="26"/>
      <c r="N34" s="26"/>
      <c r="O34" s="26"/>
      <c r="P34" s="26"/>
      <c r="Q34" s="26"/>
      <c r="R34" s="26"/>
      <c r="S34" s="26"/>
      <c r="T34" s="26"/>
    </row>
    <row r="35" spans="1:54" ht="16.5" customHeight="1">
      <c r="F35" s="31"/>
      <c r="G35" s="31"/>
      <c r="H35" s="31"/>
      <c r="I35" s="26"/>
      <c r="J35" s="26"/>
      <c r="K35" s="26"/>
      <c r="L35" s="26"/>
      <c r="M35" s="26"/>
      <c r="R35" s="31"/>
      <c r="S35" s="31"/>
      <c r="T35" s="31"/>
      <c r="U35" s="26"/>
      <c r="V35" s="26"/>
      <c r="AD35" s="31"/>
      <c r="AE35" s="31"/>
      <c r="AF35" s="31"/>
      <c r="AG35" s="26"/>
      <c r="AH35" s="26"/>
      <c r="AP35" s="31"/>
      <c r="AQ35" s="31"/>
      <c r="AR35" s="31"/>
      <c r="AS35" s="26"/>
      <c r="AT35" s="26"/>
    </row>
    <row r="36" spans="1:54" ht="16.5" customHeight="1">
      <c r="B36" s="26"/>
      <c r="C36" s="26"/>
      <c r="D36" s="26"/>
      <c r="E36" s="26"/>
      <c r="F36" s="26"/>
      <c r="G36" s="26"/>
      <c r="H36" s="26"/>
      <c r="I36" s="26"/>
      <c r="J36" s="23"/>
      <c r="K36" s="23"/>
      <c r="L36" s="23"/>
      <c r="M36" s="23"/>
      <c r="N36" s="26"/>
      <c r="O36" s="26"/>
      <c r="P36" s="26"/>
      <c r="AT36" s="31"/>
      <c r="AU36" s="31"/>
      <c r="AY36" s="31"/>
      <c r="AZ36" s="31"/>
      <c r="BA36" s="31"/>
      <c r="BB36" s="31"/>
    </row>
    <row r="37" spans="1:54" ht="16.5" customHeight="1">
      <c r="A37" s="471" t="s">
        <v>21</v>
      </c>
      <c r="B37" s="471"/>
      <c r="C37" s="471"/>
      <c r="D37" s="471"/>
      <c r="E37" s="471"/>
      <c r="F37" s="470" t="s">
        <v>154</v>
      </c>
      <c r="G37" s="470"/>
      <c r="H37" s="470"/>
      <c r="I37" s="470"/>
      <c r="J37" s="470"/>
      <c r="K37" s="470"/>
      <c r="L37" s="470"/>
      <c r="M37" s="470"/>
      <c r="N37" s="470"/>
      <c r="O37" s="470"/>
      <c r="Q37" s="23" t="s">
        <v>22</v>
      </c>
      <c r="R37" s="26"/>
      <c r="S37" s="472">
        <f>IF(I18="","",I18)</f>
        <v>45569</v>
      </c>
      <c r="T37" s="472"/>
      <c r="U37" s="472"/>
      <c r="V37" s="472"/>
      <c r="W37" s="472"/>
      <c r="X37" s="471" t="s">
        <v>156</v>
      </c>
      <c r="Y37" s="471"/>
      <c r="Z37" s="471"/>
      <c r="AA37" s="471"/>
      <c r="AB37" s="471"/>
      <c r="AC37" s="470" t="s">
        <v>147</v>
      </c>
      <c r="AD37" s="470"/>
      <c r="AE37" s="470"/>
      <c r="AF37" s="470"/>
      <c r="AG37" s="470"/>
      <c r="AH37" s="470"/>
      <c r="AI37" s="470"/>
      <c r="AJ37" s="470"/>
      <c r="AK37" s="470"/>
      <c r="AL37" s="470"/>
      <c r="AN37" s="440" t="s">
        <v>22</v>
      </c>
      <c r="AO37" s="440"/>
      <c r="AP37" s="469">
        <f>IF(I18="","",I18)</f>
        <v>45569</v>
      </c>
      <c r="AQ37" s="469"/>
      <c r="AR37" s="469"/>
      <c r="AS37" s="469"/>
      <c r="AT37" s="469"/>
    </row>
    <row r="38" spans="1:54" ht="16.5" customHeight="1">
      <c r="B38" s="14" t="s">
        <v>24</v>
      </c>
      <c r="C38" s="14"/>
      <c r="D38" s="411"/>
      <c r="E38" s="411"/>
      <c r="F38" s="411"/>
      <c r="G38" s="411"/>
      <c r="H38" s="411"/>
      <c r="I38" s="411"/>
      <c r="J38" s="411"/>
      <c r="K38" s="411"/>
      <c r="L38" s="411"/>
      <c r="M38" s="411"/>
      <c r="N38" s="411"/>
      <c r="O38" s="411"/>
      <c r="P38" s="411"/>
      <c r="Q38" s="411"/>
      <c r="R38" s="411"/>
      <c r="S38" s="411"/>
      <c r="T38" s="411"/>
      <c r="U38" s="411"/>
      <c r="V38" s="411"/>
      <c r="W38" s="411"/>
      <c r="X38" s="411"/>
      <c r="Y38" s="411"/>
      <c r="Z38" s="411"/>
      <c r="AA38" s="411"/>
      <c r="AB38" s="411"/>
      <c r="AC38" s="411"/>
      <c r="AD38" s="411"/>
      <c r="AE38" s="411"/>
      <c r="AF38" s="411"/>
      <c r="AG38" s="411"/>
      <c r="AH38" s="411"/>
      <c r="AI38" s="411"/>
      <c r="AJ38" s="411"/>
      <c r="AK38" s="411"/>
      <c r="AL38" s="411"/>
      <c r="AM38" s="411"/>
      <c r="AN38" s="411"/>
      <c r="AO38" s="411"/>
      <c r="AP38" s="411"/>
      <c r="AQ38" s="411"/>
      <c r="AR38" s="411"/>
      <c r="AS38" s="411"/>
      <c r="AT38" s="411"/>
    </row>
    <row r="39" spans="1:54" ht="16.5" customHeight="1">
      <c r="C39" s="411"/>
      <c r="D39" s="411"/>
      <c r="E39" s="411"/>
      <c r="F39" s="411"/>
      <c r="G39" s="411"/>
      <c r="H39" s="411"/>
      <c r="I39" s="411"/>
      <c r="J39" s="411"/>
      <c r="K39" s="411"/>
      <c r="L39" s="411"/>
      <c r="M39" s="411"/>
      <c r="N39" s="411"/>
      <c r="O39" s="411"/>
      <c r="P39" s="411"/>
      <c r="Q39" s="411"/>
      <c r="R39" s="411"/>
      <c r="S39" s="411"/>
      <c r="T39" s="411"/>
      <c r="U39" s="411"/>
      <c r="V39" s="411"/>
      <c r="W39" s="411"/>
      <c r="X39" s="411"/>
      <c r="Y39" s="411"/>
      <c r="Z39" s="411"/>
      <c r="AA39" s="411"/>
      <c r="AB39" s="411"/>
      <c r="AC39" s="411"/>
      <c r="AD39" s="411"/>
      <c r="AE39" s="411"/>
      <c r="AF39" s="411"/>
      <c r="AG39" s="411"/>
      <c r="AH39" s="411"/>
      <c r="AI39" s="411"/>
      <c r="AJ39" s="411"/>
      <c r="AK39" s="411"/>
      <c r="AL39" s="411"/>
      <c r="AM39" s="411"/>
      <c r="AN39" s="411"/>
      <c r="AO39" s="411"/>
      <c r="AP39" s="411"/>
      <c r="AQ39" s="411"/>
      <c r="AR39" s="411"/>
      <c r="AS39" s="411"/>
      <c r="AT39" s="411"/>
    </row>
    <row r="40" spans="1:54" ht="16.5" customHeight="1">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row>
    <row r="41" spans="1:54" ht="16.5" customHeight="1">
      <c r="A41" s="468"/>
      <c r="B41" s="468"/>
      <c r="C41" s="468"/>
      <c r="D41" s="468"/>
      <c r="E41" s="468"/>
      <c r="F41" s="468"/>
      <c r="G41" s="468"/>
      <c r="H41" s="468"/>
      <c r="I41" s="468"/>
      <c r="J41" s="468"/>
      <c r="K41" s="468"/>
      <c r="L41" s="468"/>
      <c r="M41" s="468"/>
      <c r="N41" s="468"/>
      <c r="O41" s="468"/>
      <c r="P41" s="468"/>
      <c r="Q41" s="468"/>
      <c r="R41" s="468"/>
      <c r="S41" s="468"/>
      <c r="T41" s="468"/>
      <c r="U41" s="468"/>
      <c r="V41" s="468"/>
      <c r="W41" s="468"/>
      <c r="X41" s="468"/>
      <c r="Y41" s="468"/>
      <c r="Z41" s="468"/>
      <c r="AA41" s="468"/>
      <c r="AB41" s="468"/>
      <c r="AC41" s="468"/>
      <c r="AD41" s="468"/>
      <c r="AE41" s="468"/>
      <c r="AF41" s="468"/>
      <c r="AG41" s="468"/>
      <c r="AH41" s="468"/>
      <c r="AI41" s="468"/>
      <c r="AJ41" s="468"/>
      <c r="AK41" s="468"/>
      <c r="AL41" s="468"/>
      <c r="AM41" s="468"/>
      <c r="AN41" s="468"/>
      <c r="AO41" s="468"/>
      <c r="AP41" s="468"/>
      <c r="AQ41" s="468"/>
      <c r="AR41" s="468"/>
      <c r="AS41" s="468"/>
      <c r="AT41" s="468"/>
    </row>
    <row r="42" spans="1:54">
      <c r="AW42" s="26"/>
    </row>
  </sheetData>
  <protectedRanges>
    <protectedRange sqref="AO1" name="Range10_2_1"/>
    <protectedRange sqref="AR1" name="Range11_2_1"/>
    <protectedRange sqref="O19:P19" name="Range4_2"/>
    <protectedRange sqref="F19:I19" name="Range3_2"/>
    <protectedRange sqref="F10 I10:S10" name="Range2_3"/>
    <protectedRange sqref="AQ4:AR5 AQ6 AO4:AO6" name="Range1_2"/>
    <protectedRange sqref="AD1" name="Range10_2"/>
    <protectedRange sqref="AG1" name="Range11_2"/>
    <protectedRange sqref="Z17:Z18" name="Range5_1_1"/>
    <protectedRange sqref="AS9 AP9:AP11 AN9 AK9:AK11" name="Range12_2_3"/>
    <protectedRange sqref="I11:T15" name="Range2_3_1"/>
    <protectedRange sqref="I17:N18 I16:T16" name="Range2_3_2_1"/>
    <protectedRange sqref="T17:U18" name="Range4_1_2_1"/>
    <protectedRange sqref="I7:S9" name="Range2_3_1_1"/>
  </protectedRanges>
  <dataConsolidate/>
  <mergeCells count="110">
    <mergeCell ref="AV8:AW8"/>
    <mergeCell ref="AP8:AT8"/>
    <mergeCell ref="AG15:AT15"/>
    <mergeCell ref="AP10:AR10"/>
    <mergeCell ref="AK9:AM9"/>
    <mergeCell ref="AK10:AM10"/>
    <mergeCell ref="Z27:AE27"/>
    <mergeCell ref="AF27:AM27"/>
    <mergeCell ref="AN27:AT27"/>
    <mergeCell ref="AS11:AT11"/>
    <mergeCell ref="AS10:AT10"/>
    <mergeCell ref="AE11:AJ11"/>
    <mergeCell ref="AJ13:AL13"/>
    <mergeCell ref="AN13:AP13"/>
    <mergeCell ref="AB16:AT16"/>
    <mergeCell ref="AG18:AT18"/>
    <mergeCell ref="AJ14:AL14"/>
    <mergeCell ref="AN25:AT25"/>
    <mergeCell ref="Z20:AE20"/>
    <mergeCell ref="AF20:AM20"/>
    <mergeCell ref="AN22:AT22"/>
    <mergeCell ref="AN23:AT23"/>
    <mergeCell ref="AN24:AT24"/>
    <mergeCell ref="AN20:AT20"/>
    <mergeCell ref="A41:AT41"/>
    <mergeCell ref="C39:AT39"/>
    <mergeCell ref="AP37:AT37"/>
    <mergeCell ref="AC37:AL37"/>
    <mergeCell ref="X37:AB37"/>
    <mergeCell ref="A37:E37"/>
    <mergeCell ref="F37:O37"/>
    <mergeCell ref="S37:W37"/>
    <mergeCell ref="AN37:AO37"/>
    <mergeCell ref="D38:AT38"/>
    <mergeCell ref="C32:H32"/>
    <mergeCell ref="C31:H31"/>
    <mergeCell ref="I29:Y29"/>
    <mergeCell ref="Z29:AE29"/>
    <mergeCell ref="Z31:AE31"/>
    <mergeCell ref="AF31:AM31"/>
    <mergeCell ref="AN31:AT31"/>
    <mergeCell ref="I30:Y30"/>
    <mergeCell ref="I31:Y31"/>
    <mergeCell ref="I32:Y32"/>
    <mergeCell ref="Z32:AE32"/>
    <mergeCell ref="AF32:AM32"/>
    <mergeCell ref="AN32:AT32"/>
    <mergeCell ref="AF29:AM29"/>
    <mergeCell ref="AN29:AT29"/>
    <mergeCell ref="Z30:AE30"/>
    <mergeCell ref="C29:H29"/>
    <mergeCell ref="C30:H30"/>
    <mergeCell ref="I22:Y22"/>
    <mergeCell ref="I23:Y23"/>
    <mergeCell ref="I24:Y24"/>
    <mergeCell ref="B27:H27"/>
    <mergeCell ref="Z25:AE25"/>
    <mergeCell ref="AF25:AM25"/>
    <mergeCell ref="C25:H25"/>
    <mergeCell ref="I25:Y25"/>
    <mergeCell ref="AF22:AM22"/>
    <mergeCell ref="C22:H22"/>
    <mergeCell ref="AI4:AN4"/>
    <mergeCell ref="AH6:AN6"/>
    <mergeCell ref="AN9:AO9"/>
    <mergeCell ref="I12:AC12"/>
    <mergeCell ref="AN10:AO10"/>
    <mergeCell ref="Z24:AE24"/>
    <mergeCell ref="AF24:AM24"/>
    <mergeCell ref="AF30:AM30"/>
    <mergeCell ref="AN30:AT30"/>
    <mergeCell ref="I6:K6"/>
    <mergeCell ref="I8:AC8"/>
    <mergeCell ref="AE7:AM7"/>
    <mergeCell ref="I16:W16"/>
    <mergeCell ref="I17:W17"/>
    <mergeCell ref="B20:I20"/>
    <mergeCell ref="I13:AC13"/>
    <mergeCell ref="I14:AC14"/>
    <mergeCell ref="I15:AC15"/>
    <mergeCell ref="AF13:AH13"/>
    <mergeCell ref="Z22:AE22"/>
    <mergeCell ref="AF23:AM23"/>
    <mergeCell ref="Z23:AE23"/>
    <mergeCell ref="C23:H23"/>
    <mergeCell ref="C24:H24"/>
    <mergeCell ref="AL1:AN1"/>
    <mergeCell ref="AO1:AP1"/>
    <mergeCell ref="I18:W18"/>
    <mergeCell ref="AR1:AS1"/>
    <mergeCell ref="AR4:AS4"/>
    <mergeCell ref="AO4:AQ4"/>
    <mergeCell ref="AE12:AN12"/>
    <mergeCell ref="I10:AC10"/>
    <mergeCell ref="AN11:AO11"/>
    <mergeCell ref="AP11:AR11"/>
    <mergeCell ref="AK8:AO8"/>
    <mergeCell ref="AP9:AR9"/>
    <mergeCell ref="AS9:AT9"/>
    <mergeCell ref="I11:AC11"/>
    <mergeCell ref="AK11:AM11"/>
    <mergeCell ref="AH5:AN5"/>
    <mergeCell ref="AO5:AS5"/>
    <mergeCell ref="AO6:AP6"/>
    <mergeCell ref="I7:AC7"/>
    <mergeCell ref="AD15:AF15"/>
    <mergeCell ref="AE8:AJ8"/>
    <mergeCell ref="I9:AC9"/>
    <mergeCell ref="AE9:AJ9"/>
    <mergeCell ref="AE10:AJ10"/>
  </mergeCells>
  <phoneticPr fontId="9" type="noConversion"/>
  <conditionalFormatting sqref="AN23:AT23">
    <cfRule type="cellIs" dxfId="57" priority="3" operator="notBetween">
      <formula>$AN$22</formula>
      <formula>$AN$22</formula>
    </cfRule>
  </conditionalFormatting>
  <dataValidations count="3">
    <dataValidation type="list" allowBlank="1" showInputMessage="1" showErrorMessage="1" sqref="AC37:AL37 F37:O37" xr:uid="{C63DA030-1071-46A9-9776-2C1D8BD76892}">
      <formula1>Name.Personnel</formula1>
    </dataValidation>
    <dataValidation type="list" allowBlank="1" showInputMessage="1" showErrorMessage="1" sqref="C31:C32" xr:uid="{205C2F80-CC3B-4D23-BC37-7BA675F5F487}">
      <formula1>Toolcode.Apparatus</formula1>
    </dataValidation>
    <dataValidation type="list" allowBlank="1" showInputMessage="1" showErrorMessage="1" sqref="C25:H25" xr:uid="{E31C7F79-5BC8-49BE-9B5E-B080C4035C9C}">
      <formula1>INDIRECT($C$22)</formula1>
    </dataValidation>
  </dataValidations>
  <pageMargins left="0.19685039370078741" right="0.19685039370078741" top="0.19685039370078741" bottom="0.19685039370078741" header="0.31496062992125984" footer="0.31496062992125984"/>
  <pageSetup paperSize="9" scale="80" orientation="portrait" r:id="rId1"/>
  <headerFooter>
    <oddFooter>&amp;L&amp;"Times New Roman,ธรรมดา"P-WI-09-TEM-002-1 R2 (15/08/67)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1" r:id="rId4" name="Check Box 23">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74" r:id="rId5" name="Check Box 26">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mc:AlternateContent xmlns:mc="http://schemas.openxmlformats.org/markup-compatibility/2006">
          <mc:Choice Requires="x14">
            <control shapeId="2075" r:id="rId6" name="Button 27">
              <controlPr defaultSize="0" print="0" autoFill="0" autoPict="0" macro="[0]!create_cal">
                <anchor moveWithCells="1" sizeWithCells="1">
                  <from>
                    <xdr:col>50</xdr:col>
                    <xdr:colOff>9525</xdr:colOff>
                    <xdr:row>14</xdr:row>
                    <xdr:rowOff>19050</xdr:rowOff>
                  </from>
                  <to>
                    <xdr:col>51</xdr:col>
                    <xdr:colOff>457200</xdr:colOff>
                    <xdr:row>15</xdr:row>
                    <xdr:rowOff>142875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9C4BEE8B-454B-4BFB-AC84-0E83165DF436}">
          <x14:formula1>
            <xm:f>Data!$K$2:$K$12</xm:f>
          </x14:formula1>
          <xm:sqref>I11:AC11</xm:sqref>
        </x14:dataValidation>
        <x14:dataValidation type="list" allowBlank="1" showInputMessage="1" showErrorMessage="1" xr:uid="{44502F5E-2B5A-42DF-9F70-C2BB666E586B}">
          <x14:formula1>
            <xm:f>STD!$A$3:$A$5</xm:f>
          </x14:formula1>
          <xm:sqref>C22:H22</xm:sqref>
        </x14:dataValidation>
        <x14:dataValidation type="list" allowBlank="1" showInputMessage="1" showErrorMessage="1" xr:uid="{FA7BCA30-3593-47ED-B07B-BEF6B3A90B53}">
          <x14:formula1>
            <xm:f>STD!$A$26:$A$30</xm:f>
          </x14:formula1>
          <xm:sqref>C23:H24</xm:sqref>
        </x14:dataValidation>
        <x14:dataValidation type="list" allowBlank="1" showInputMessage="1" showErrorMessage="1" xr:uid="{8E3E076D-F6B8-442A-8BEB-7194CB815A40}">
          <x14:formula1>
            <xm:f>STD!$A$13:$A$17</xm:f>
          </x14:formula1>
          <xm:sqref>C29:H30</xm:sqref>
        </x14:dataValidation>
        <x14:dataValidation type="list" allowBlank="1" showInputMessage="1" showErrorMessage="1" xr:uid="{580D9026-D0AF-4821-ADEC-37A61C63473F}">
          <x14:formula1>
            <xm:f>Data!$A$3:$A$56</xm:f>
          </x14:formula1>
          <xm:sqref>I6:K6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47F8C-4787-447C-B076-3121DA91B9B4}">
  <sheetPr codeName="Sheet5"/>
  <dimension ref="A1:K58"/>
  <sheetViews>
    <sheetView topLeftCell="A41" workbookViewId="0">
      <selection activeCell="C61" sqref="C61"/>
    </sheetView>
  </sheetViews>
  <sheetFormatPr defaultRowHeight="18.75"/>
  <cols>
    <col min="1" max="1" width="8.85546875" style="73" bestFit="1" customWidth="1"/>
    <col min="2" max="2" width="31.28515625" style="73" customWidth="1"/>
    <col min="3" max="3" width="55.28515625" style="73" bestFit="1" customWidth="1"/>
    <col min="4" max="4" width="57.7109375" style="73" bestFit="1" customWidth="1"/>
    <col min="5" max="5" width="21.5703125" style="73" bestFit="1" customWidth="1"/>
    <col min="6" max="6" width="11.5703125" style="73" customWidth="1"/>
    <col min="7" max="7" width="6.85546875" style="73" customWidth="1"/>
    <col min="8" max="8" width="27.42578125" style="73" customWidth="1"/>
    <col min="9" max="9" width="10.85546875" style="73" customWidth="1"/>
    <col min="10" max="10" width="9.140625" style="73"/>
    <col min="11" max="12" width="47.7109375" style="73" customWidth="1"/>
    <col min="13" max="16384" width="9.140625" style="73"/>
  </cols>
  <sheetData>
    <row r="1" spans="1:11">
      <c r="A1" s="486" t="s">
        <v>107</v>
      </c>
      <c r="B1" s="486"/>
      <c r="C1" s="486"/>
      <c r="D1" s="486"/>
      <c r="E1" s="486"/>
      <c r="F1" s="487"/>
      <c r="H1" s="485" t="s">
        <v>1119</v>
      </c>
      <c r="I1" s="485"/>
      <c r="J1" s="74"/>
      <c r="K1" s="74" t="s">
        <v>14</v>
      </c>
    </row>
    <row r="2" spans="1:11">
      <c r="A2" s="81" t="s">
        <v>70</v>
      </c>
      <c r="B2" s="82" t="s">
        <v>1021</v>
      </c>
      <c r="C2" s="82" t="s">
        <v>1118</v>
      </c>
      <c r="D2" s="82" t="s">
        <v>1116</v>
      </c>
      <c r="E2" s="82" t="s">
        <v>1117</v>
      </c>
      <c r="F2" s="83" t="s">
        <v>1022</v>
      </c>
      <c r="G2" s="79"/>
      <c r="H2" s="80" t="s">
        <v>155</v>
      </c>
      <c r="I2" s="80" t="s">
        <v>1123</v>
      </c>
      <c r="J2" s="74"/>
      <c r="K2" s="73" t="s">
        <v>989</v>
      </c>
    </row>
    <row r="3" spans="1:11" ht="21.75">
      <c r="A3" s="49">
        <v>101</v>
      </c>
      <c r="B3" s="84" t="s">
        <v>942</v>
      </c>
      <c r="C3" s="51" t="s">
        <v>941</v>
      </c>
      <c r="D3" s="52" t="s">
        <v>1023</v>
      </c>
      <c r="E3" s="75" t="s">
        <v>1001</v>
      </c>
      <c r="F3" s="76">
        <v>10400</v>
      </c>
      <c r="H3" s="52" t="s">
        <v>145</v>
      </c>
      <c r="I3" s="75" t="s">
        <v>990</v>
      </c>
      <c r="J3" s="41"/>
      <c r="K3" s="73" t="s">
        <v>935</v>
      </c>
    </row>
    <row r="4" spans="1:11" ht="21.75">
      <c r="A4" s="49">
        <v>102</v>
      </c>
      <c r="B4" s="85" t="s">
        <v>1024</v>
      </c>
      <c r="C4" s="51" t="s">
        <v>1000</v>
      </c>
      <c r="D4" s="52" t="s">
        <v>1025</v>
      </c>
      <c r="E4" s="75" t="s">
        <v>1001</v>
      </c>
      <c r="F4" s="76">
        <v>10400</v>
      </c>
      <c r="H4" s="52" t="s">
        <v>146</v>
      </c>
      <c r="I4" s="75" t="s">
        <v>991</v>
      </c>
      <c r="J4" s="41"/>
      <c r="K4" s="73" t="s">
        <v>936</v>
      </c>
    </row>
    <row r="5" spans="1:11" ht="21.75">
      <c r="A5" s="49">
        <v>103</v>
      </c>
      <c r="B5" s="84" t="s">
        <v>943</v>
      </c>
      <c r="C5" s="51" t="s">
        <v>1026</v>
      </c>
      <c r="D5" s="52" t="s">
        <v>1027</v>
      </c>
      <c r="E5" s="75" t="s">
        <v>1001</v>
      </c>
      <c r="F5" s="76">
        <v>10400</v>
      </c>
      <c r="H5" s="52" t="s">
        <v>147</v>
      </c>
      <c r="I5" s="75" t="s">
        <v>992</v>
      </c>
      <c r="J5" s="41"/>
      <c r="K5" s="73" t="s">
        <v>1002</v>
      </c>
    </row>
    <row r="6" spans="1:11" ht="21.75">
      <c r="A6" s="49">
        <v>104</v>
      </c>
      <c r="B6" s="84" t="s">
        <v>945</v>
      </c>
      <c r="C6" s="51" t="s">
        <v>1171</v>
      </c>
      <c r="D6" s="52" t="s">
        <v>1158</v>
      </c>
      <c r="E6" s="75" t="s">
        <v>1142</v>
      </c>
      <c r="F6" s="76">
        <v>15000</v>
      </c>
      <c r="H6" s="52" t="s">
        <v>148</v>
      </c>
      <c r="I6" s="75" t="s">
        <v>993</v>
      </c>
      <c r="J6" s="41"/>
      <c r="K6" s="73" t="s">
        <v>1003</v>
      </c>
    </row>
    <row r="7" spans="1:11" ht="21.75">
      <c r="A7" s="49">
        <v>105</v>
      </c>
      <c r="B7" s="84" t="s">
        <v>944</v>
      </c>
      <c r="C7" s="51" t="s">
        <v>1028</v>
      </c>
      <c r="D7" s="52" t="s">
        <v>1159</v>
      </c>
      <c r="E7" s="75" t="s">
        <v>1143</v>
      </c>
      <c r="F7" s="76">
        <v>77120</v>
      </c>
      <c r="H7" s="52" t="s">
        <v>149</v>
      </c>
      <c r="I7" s="75" t="s">
        <v>994</v>
      </c>
      <c r="J7" s="41"/>
      <c r="K7" s="73" t="s">
        <v>1004</v>
      </c>
    </row>
    <row r="8" spans="1:11" ht="21.75">
      <c r="A8" s="49">
        <v>106</v>
      </c>
      <c r="B8" s="84" t="s">
        <v>1029</v>
      </c>
      <c r="C8" s="51" t="s">
        <v>1030</v>
      </c>
      <c r="D8" s="52" t="s">
        <v>1031</v>
      </c>
      <c r="E8" s="75" t="s">
        <v>1032</v>
      </c>
      <c r="F8" s="76">
        <v>26001</v>
      </c>
      <c r="H8" s="52" t="s">
        <v>150</v>
      </c>
      <c r="I8" s="75" t="s">
        <v>995</v>
      </c>
      <c r="J8" s="41"/>
      <c r="K8" s="73" t="s">
        <v>1005</v>
      </c>
    </row>
    <row r="9" spans="1:11" ht="21.75">
      <c r="A9" s="49">
        <v>107</v>
      </c>
      <c r="B9" s="84" t="s">
        <v>947</v>
      </c>
      <c r="C9" s="51" t="s">
        <v>1033</v>
      </c>
      <c r="D9" s="52" t="s">
        <v>1034</v>
      </c>
      <c r="E9" s="75" t="s">
        <v>1144</v>
      </c>
      <c r="F9" s="76">
        <v>25000</v>
      </c>
      <c r="H9" s="52" t="s">
        <v>151</v>
      </c>
      <c r="I9" s="75" t="s">
        <v>995</v>
      </c>
      <c r="J9" s="41"/>
      <c r="K9" s="73" t="s">
        <v>937</v>
      </c>
    </row>
    <row r="10" spans="1:11" ht="21.75">
      <c r="A10" s="49">
        <v>108</v>
      </c>
      <c r="B10" s="84" t="s">
        <v>950</v>
      </c>
      <c r="C10" s="51" t="s">
        <v>1035</v>
      </c>
      <c r="D10" s="52" t="s">
        <v>1036</v>
      </c>
      <c r="E10" s="75" t="s">
        <v>1037</v>
      </c>
      <c r="F10" s="76">
        <v>71190</v>
      </c>
      <c r="H10" s="52" t="s">
        <v>152</v>
      </c>
      <c r="I10" s="75" t="s">
        <v>995</v>
      </c>
      <c r="J10" s="41"/>
      <c r="K10" s="73" t="s">
        <v>938</v>
      </c>
    </row>
    <row r="11" spans="1:11" ht="21.75">
      <c r="A11" s="49">
        <v>109</v>
      </c>
      <c r="B11" s="84" t="s">
        <v>948</v>
      </c>
      <c r="C11" s="51" t="s">
        <v>1038</v>
      </c>
      <c r="D11" s="52" t="s">
        <v>1039</v>
      </c>
      <c r="E11" s="75" t="s">
        <v>1040</v>
      </c>
      <c r="F11" s="76">
        <v>27120</v>
      </c>
      <c r="H11" s="52" t="s">
        <v>144</v>
      </c>
      <c r="I11" s="75" t="s">
        <v>995</v>
      </c>
      <c r="J11" s="41"/>
      <c r="K11" s="73" t="s">
        <v>939</v>
      </c>
    </row>
    <row r="12" spans="1:11" ht="21.75">
      <c r="A12" s="49">
        <v>110</v>
      </c>
      <c r="B12" s="84" t="s">
        <v>951</v>
      </c>
      <c r="C12" s="51" t="s">
        <v>1041</v>
      </c>
      <c r="D12" s="52" t="s">
        <v>1042</v>
      </c>
      <c r="E12" s="75" t="s">
        <v>1043</v>
      </c>
      <c r="F12" s="76">
        <v>70000</v>
      </c>
      <c r="H12" s="52" t="s">
        <v>153</v>
      </c>
      <c r="I12" s="75" t="s">
        <v>996</v>
      </c>
      <c r="J12" s="41"/>
      <c r="K12" s="73" t="s">
        <v>940</v>
      </c>
    </row>
    <row r="13" spans="1:11" ht="21.75">
      <c r="A13" s="49">
        <v>111</v>
      </c>
      <c r="B13" s="84" t="s">
        <v>946</v>
      </c>
      <c r="C13" s="51" t="s">
        <v>1265</v>
      </c>
      <c r="D13" s="52" t="s">
        <v>1160</v>
      </c>
      <c r="E13" s="75" t="s">
        <v>1044</v>
      </c>
      <c r="F13" s="76">
        <v>18000</v>
      </c>
      <c r="H13" s="52" t="s">
        <v>154</v>
      </c>
      <c r="I13" s="75" t="s">
        <v>997</v>
      </c>
      <c r="J13" s="41"/>
    </row>
    <row r="14" spans="1:11" ht="21.75">
      <c r="A14" s="49">
        <v>112</v>
      </c>
      <c r="B14" s="84" t="s">
        <v>949</v>
      </c>
      <c r="C14" s="51" t="s">
        <v>1266</v>
      </c>
      <c r="D14" s="52" t="s">
        <v>1045</v>
      </c>
      <c r="E14" s="75" t="s">
        <v>1145</v>
      </c>
      <c r="F14" s="76">
        <v>20000</v>
      </c>
      <c r="H14" s="52" t="s">
        <v>999</v>
      </c>
      <c r="I14" s="75" t="s">
        <v>998</v>
      </c>
      <c r="J14" s="41"/>
    </row>
    <row r="15" spans="1:11">
      <c r="A15" s="49">
        <v>113</v>
      </c>
      <c r="B15" s="84" t="s">
        <v>952</v>
      </c>
      <c r="C15" s="51" t="s">
        <v>1046</v>
      </c>
      <c r="D15" s="52" t="s">
        <v>1161</v>
      </c>
      <c r="E15" s="75" t="s">
        <v>1146</v>
      </c>
      <c r="F15" s="76">
        <v>76000</v>
      </c>
      <c r="H15" s="349" t="s">
        <v>1297</v>
      </c>
      <c r="I15" s="76" t="s">
        <v>997</v>
      </c>
    </row>
    <row r="16" spans="1:11">
      <c r="A16" s="49">
        <v>114</v>
      </c>
      <c r="B16" s="84" t="s">
        <v>1318</v>
      </c>
      <c r="C16" s="51"/>
      <c r="D16" s="52"/>
      <c r="E16" s="75"/>
      <c r="F16" s="76"/>
      <c r="H16" s="349" t="s">
        <v>1298</v>
      </c>
      <c r="I16" s="76" t="s">
        <v>997</v>
      </c>
    </row>
    <row r="17" spans="1:9">
      <c r="A17" s="49">
        <v>115</v>
      </c>
      <c r="B17" s="84" t="s">
        <v>1319</v>
      </c>
      <c r="C17" s="51"/>
      <c r="D17" s="52"/>
      <c r="E17" s="75"/>
      <c r="F17" s="76"/>
      <c r="H17" s="350" t="s">
        <v>1299</v>
      </c>
      <c r="I17" s="78" t="s">
        <v>997</v>
      </c>
    </row>
    <row r="18" spans="1:9">
      <c r="A18" s="49">
        <v>116</v>
      </c>
      <c r="B18" s="84" t="s">
        <v>1320</v>
      </c>
      <c r="C18" s="51" t="s">
        <v>1321</v>
      </c>
      <c r="D18" s="52" t="s">
        <v>1322</v>
      </c>
      <c r="E18" s="75" t="s">
        <v>1001</v>
      </c>
      <c r="F18" s="76">
        <v>10400</v>
      </c>
    </row>
    <row r="19" spans="1:9">
      <c r="A19" s="49">
        <v>201</v>
      </c>
      <c r="B19" s="84" t="s">
        <v>953</v>
      </c>
      <c r="C19" s="51" t="s">
        <v>1047</v>
      </c>
      <c r="D19" s="52" t="s">
        <v>1048</v>
      </c>
      <c r="E19" s="75" t="s">
        <v>1147</v>
      </c>
      <c r="F19" s="76">
        <v>30000</v>
      </c>
    </row>
    <row r="20" spans="1:9">
      <c r="A20" s="49">
        <v>202</v>
      </c>
      <c r="B20" s="84" t="s">
        <v>960</v>
      </c>
      <c r="C20" s="51" t="s">
        <v>1049</v>
      </c>
      <c r="D20" s="51" t="s">
        <v>1162</v>
      </c>
      <c r="E20" s="75" t="s">
        <v>1148</v>
      </c>
      <c r="F20" s="76">
        <v>34190</v>
      </c>
    </row>
    <row r="21" spans="1:9">
      <c r="A21" s="49">
        <v>203</v>
      </c>
      <c r="B21" s="84" t="s">
        <v>958</v>
      </c>
      <c r="C21" s="51" t="s">
        <v>1050</v>
      </c>
      <c r="D21" s="52" t="s">
        <v>1051</v>
      </c>
      <c r="E21" s="75" t="s">
        <v>1052</v>
      </c>
      <c r="F21" s="76">
        <v>41000</v>
      </c>
    </row>
    <row r="22" spans="1:9">
      <c r="A22" s="49">
        <v>204</v>
      </c>
      <c r="B22" s="84" t="s">
        <v>956</v>
      </c>
      <c r="C22" s="51" t="s">
        <v>1053</v>
      </c>
      <c r="D22" s="52" t="s">
        <v>1300</v>
      </c>
      <c r="E22" s="75" t="s">
        <v>1054</v>
      </c>
      <c r="F22" s="76">
        <v>45280</v>
      </c>
    </row>
    <row r="23" spans="1:9">
      <c r="A23" s="49">
        <v>205</v>
      </c>
      <c r="B23" s="84" t="s">
        <v>955</v>
      </c>
      <c r="C23" s="51" t="s">
        <v>1172</v>
      </c>
      <c r="D23" s="52" t="s">
        <v>1163</v>
      </c>
      <c r="E23" s="75" t="s">
        <v>1149</v>
      </c>
      <c r="F23" s="76">
        <v>32000</v>
      </c>
    </row>
    <row r="24" spans="1:9">
      <c r="A24" s="49">
        <v>206</v>
      </c>
      <c r="B24" s="84" t="s">
        <v>961</v>
      </c>
      <c r="C24" s="51" t="s">
        <v>1055</v>
      </c>
      <c r="D24" s="52" t="s">
        <v>1164</v>
      </c>
      <c r="E24" s="75" t="s">
        <v>1150</v>
      </c>
      <c r="F24" s="76">
        <v>47000</v>
      </c>
    </row>
    <row r="25" spans="1:9">
      <c r="A25" s="49">
        <v>207</v>
      </c>
      <c r="B25" s="84" t="s">
        <v>957</v>
      </c>
      <c r="C25" s="51" t="s">
        <v>1267</v>
      </c>
      <c r="D25" s="52" t="s">
        <v>1165</v>
      </c>
      <c r="E25" s="75" t="s">
        <v>1151</v>
      </c>
      <c r="F25" s="76">
        <v>40000</v>
      </c>
    </row>
    <row r="26" spans="1:9">
      <c r="A26" s="49">
        <v>208</v>
      </c>
      <c r="B26" s="84" t="s">
        <v>954</v>
      </c>
      <c r="C26" s="51" t="s">
        <v>1268</v>
      </c>
      <c r="D26" s="52" t="s">
        <v>1166</v>
      </c>
      <c r="E26" s="75" t="s">
        <v>1152</v>
      </c>
      <c r="F26" s="76">
        <v>31000</v>
      </c>
    </row>
    <row r="27" spans="1:9">
      <c r="A27" s="49">
        <v>209</v>
      </c>
      <c r="B27" s="84" t="s">
        <v>959</v>
      </c>
      <c r="C27" s="51" t="s">
        <v>1056</v>
      </c>
      <c r="D27" s="52" t="s">
        <v>1167</v>
      </c>
      <c r="E27" s="75" t="s">
        <v>1057</v>
      </c>
      <c r="F27" s="76">
        <v>42100</v>
      </c>
    </row>
    <row r="28" spans="1:9">
      <c r="A28" s="49">
        <v>210</v>
      </c>
      <c r="B28" s="84" t="s">
        <v>1269</v>
      </c>
      <c r="C28" s="51" t="s">
        <v>1270</v>
      </c>
      <c r="D28" s="52" t="s">
        <v>1271</v>
      </c>
      <c r="E28" s="75" t="s">
        <v>1272</v>
      </c>
      <c r="F28" s="76">
        <v>48000</v>
      </c>
    </row>
    <row r="29" spans="1:9">
      <c r="A29" s="49">
        <v>301</v>
      </c>
      <c r="B29" s="84" t="s">
        <v>1273</v>
      </c>
      <c r="C29" s="51" t="s">
        <v>1058</v>
      </c>
      <c r="D29" s="52" t="s">
        <v>1059</v>
      </c>
      <c r="E29" s="75" t="s">
        <v>1100</v>
      </c>
      <c r="F29" s="76">
        <v>65000</v>
      </c>
    </row>
    <row r="30" spans="1:9">
      <c r="A30" s="49">
        <v>302</v>
      </c>
      <c r="B30" s="84" t="s">
        <v>962</v>
      </c>
      <c r="C30" s="51" t="s">
        <v>1274</v>
      </c>
      <c r="D30" s="52" t="s">
        <v>1168</v>
      </c>
      <c r="E30" s="75" t="s">
        <v>1060</v>
      </c>
      <c r="F30" s="76">
        <v>60000</v>
      </c>
    </row>
    <row r="31" spans="1:9">
      <c r="A31" s="49">
        <v>303</v>
      </c>
      <c r="B31" s="84" t="s">
        <v>968</v>
      </c>
      <c r="C31" s="51" t="s">
        <v>1173</v>
      </c>
      <c r="D31" s="52" t="s">
        <v>1061</v>
      </c>
      <c r="E31" s="75" t="s">
        <v>1062</v>
      </c>
      <c r="F31" s="76">
        <v>50000</v>
      </c>
    </row>
    <row r="32" spans="1:9">
      <c r="A32" s="49">
        <v>304</v>
      </c>
      <c r="B32" s="84" t="s">
        <v>969</v>
      </c>
      <c r="C32" s="51" t="s">
        <v>1063</v>
      </c>
      <c r="D32" s="52" t="s">
        <v>1169</v>
      </c>
      <c r="E32" s="75" t="s">
        <v>1153</v>
      </c>
      <c r="F32" s="76">
        <v>57000</v>
      </c>
    </row>
    <row r="33" spans="1:6">
      <c r="A33" s="49">
        <v>305</v>
      </c>
      <c r="B33" s="84" t="s">
        <v>965</v>
      </c>
      <c r="C33" s="51" t="s">
        <v>1064</v>
      </c>
      <c r="D33" s="52" t="s">
        <v>1065</v>
      </c>
      <c r="E33" s="75" t="s">
        <v>1066</v>
      </c>
      <c r="F33" s="76">
        <v>53000</v>
      </c>
    </row>
    <row r="34" spans="1:6">
      <c r="A34" s="49">
        <v>306</v>
      </c>
      <c r="B34" s="84" t="s">
        <v>1067</v>
      </c>
      <c r="C34" s="51" t="s">
        <v>966</v>
      </c>
      <c r="D34" s="52" t="s">
        <v>1068</v>
      </c>
      <c r="E34" s="75" t="s">
        <v>1069</v>
      </c>
      <c r="F34" s="76">
        <v>52000</v>
      </c>
    </row>
    <row r="35" spans="1:6">
      <c r="A35" s="49">
        <v>307</v>
      </c>
      <c r="B35" s="84" t="s">
        <v>963</v>
      </c>
      <c r="C35" s="51" t="s">
        <v>1070</v>
      </c>
      <c r="D35" s="52" t="s">
        <v>1071</v>
      </c>
      <c r="E35" s="75" t="s">
        <v>1106</v>
      </c>
      <c r="F35" s="76">
        <v>67000</v>
      </c>
    </row>
    <row r="36" spans="1:6">
      <c r="A36" s="49">
        <v>308</v>
      </c>
      <c r="B36" s="84" t="s">
        <v>964</v>
      </c>
      <c r="C36" s="51" t="s">
        <v>1072</v>
      </c>
      <c r="D36" s="52" t="s">
        <v>1170</v>
      </c>
      <c r="E36" s="75" t="s">
        <v>1154</v>
      </c>
      <c r="F36" s="76">
        <v>63000</v>
      </c>
    </row>
    <row r="37" spans="1:6">
      <c r="A37" s="49">
        <v>309</v>
      </c>
      <c r="B37" s="84" t="s">
        <v>1073</v>
      </c>
      <c r="C37" s="51" t="s">
        <v>1275</v>
      </c>
      <c r="D37" s="52" t="s">
        <v>1074</v>
      </c>
      <c r="E37" s="75" t="s">
        <v>1075</v>
      </c>
      <c r="F37" s="76">
        <v>56000</v>
      </c>
    </row>
    <row r="38" spans="1:6">
      <c r="A38" s="49">
        <v>310</v>
      </c>
      <c r="B38" s="84" t="s">
        <v>967</v>
      </c>
      <c r="C38" s="51" t="s">
        <v>1076</v>
      </c>
      <c r="D38" s="52" t="s">
        <v>1077</v>
      </c>
      <c r="E38" s="75" t="s">
        <v>1078</v>
      </c>
      <c r="F38" s="76">
        <v>55000</v>
      </c>
    </row>
    <row r="39" spans="1:6">
      <c r="A39" s="49">
        <v>401</v>
      </c>
      <c r="B39" s="84" t="s">
        <v>972</v>
      </c>
      <c r="C39" s="51" t="s">
        <v>1079</v>
      </c>
      <c r="D39" s="52" t="s">
        <v>1080</v>
      </c>
      <c r="E39" s="75" t="s">
        <v>1141</v>
      </c>
      <c r="F39" s="76">
        <v>80000</v>
      </c>
    </row>
    <row r="40" spans="1:6">
      <c r="A40" s="49">
        <v>402</v>
      </c>
      <c r="B40" s="84" t="s">
        <v>974</v>
      </c>
      <c r="C40" s="51" t="s">
        <v>1276</v>
      </c>
      <c r="D40" s="52" t="s">
        <v>1081</v>
      </c>
      <c r="E40" s="75" t="s">
        <v>1082</v>
      </c>
      <c r="F40" s="76">
        <v>90110</v>
      </c>
    </row>
    <row r="41" spans="1:6">
      <c r="A41" s="49">
        <v>403</v>
      </c>
      <c r="B41" s="84" t="s">
        <v>971</v>
      </c>
      <c r="C41" s="51" t="s">
        <v>1083</v>
      </c>
      <c r="D41" s="52" t="s">
        <v>1084</v>
      </c>
      <c r="E41" s="75" t="s">
        <v>1085</v>
      </c>
      <c r="F41" s="76">
        <v>84000</v>
      </c>
    </row>
    <row r="42" spans="1:6">
      <c r="A42" s="49">
        <v>404</v>
      </c>
      <c r="B42" s="84" t="s">
        <v>973</v>
      </c>
      <c r="C42" s="51" t="s">
        <v>1086</v>
      </c>
      <c r="D42" s="52" t="s">
        <v>1087</v>
      </c>
      <c r="E42" s="75" t="s">
        <v>1141</v>
      </c>
      <c r="F42" s="76">
        <v>80310</v>
      </c>
    </row>
    <row r="43" spans="1:6">
      <c r="A43" s="49">
        <v>405</v>
      </c>
      <c r="B43" s="84" t="s">
        <v>975</v>
      </c>
      <c r="C43" s="51" t="s">
        <v>1088</v>
      </c>
      <c r="D43" s="52" t="s">
        <v>1089</v>
      </c>
      <c r="E43" s="75" t="s">
        <v>1090</v>
      </c>
      <c r="F43" s="76">
        <v>94170</v>
      </c>
    </row>
    <row r="44" spans="1:6">
      <c r="A44" s="49">
        <v>406</v>
      </c>
      <c r="B44" s="84" t="s">
        <v>970</v>
      </c>
      <c r="C44" s="51" t="s">
        <v>1091</v>
      </c>
      <c r="D44" s="52" t="s">
        <v>1092</v>
      </c>
      <c r="E44" s="75" t="s">
        <v>1155</v>
      </c>
      <c r="F44" s="76">
        <v>86000</v>
      </c>
    </row>
    <row r="45" spans="1:6">
      <c r="A45" s="49">
        <v>501</v>
      </c>
      <c r="B45" s="84" t="s">
        <v>976</v>
      </c>
      <c r="C45" s="51" t="s">
        <v>1093</v>
      </c>
      <c r="D45" s="52" t="s">
        <v>1157</v>
      </c>
      <c r="E45" s="75" t="s">
        <v>1142</v>
      </c>
      <c r="F45" s="76">
        <v>15000</v>
      </c>
    </row>
    <row r="46" spans="1:6">
      <c r="A46" s="49">
        <v>502</v>
      </c>
      <c r="B46" s="84" t="s">
        <v>977</v>
      </c>
      <c r="C46" s="51" t="s">
        <v>1094</v>
      </c>
      <c r="D46" s="52" t="s">
        <v>1095</v>
      </c>
      <c r="E46" s="75" t="s">
        <v>1144</v>
      </c>
      <c r="F46" s="76">
        <v>25230</v>
      </c>
    </row>
    <row r="47" spans="1:6">
      <c r="A47" s="49">
        <v>503</v>
      </c>
      <c r="B47" s="84" t="s">
        <v>978</v>
      </c>
      <c r="C47" s="51" t="s">
        <v>1096</v>
      </c>
      <c r="D47" s="52" t="s">
        <v>1097</v>
      </c>
      <c r="E47" s="75" t="s">
        <v>1147</v>
      </c>
      <c r="F47" s="76">
        <v>30000</v>
      </c>
    </row>
    <row r="48" spans="1:6">
      <c r="A48" s="49">
        <v>504</v>
      </c>
      <c r="B48" s="84" t="s">
        <v>979</v>
      </c>
      <c r="C48" s="51" t="s">
        <v>1098</v>
      </c>
      <c r="D48" s="52" t="s">
        <v>1099</v>
      </c>
      <c r="E48" s="75" t="s">
        <v>1100</v>
      </c>
      <c r="F48" s="76">
        <v>65000</v>
      </c>
    </row>
    <row r="49" spans="1:6">
      <c r="A49" s="49">
        <v>505</v>
      </c>
      <c r="B49" s="84" t="s">
        <v>980</v>
      </c>
      <c r="C49" s="51" t="s">
        <v>1101</v>
      </c>
      <c r="D49" s="52" t="s">
        <v>1087</v>
      </c>
      <c r="E49" s="75" t="s">
        <v>1141</v>
      </c>
      <c r="F49" s="76">
        <v>80310</v>
      </c>
    </row>
    <row r="50" spans="1:6">
      <c r="A50" s="49">
        <v>506</v>
      </c>
      <c r="B50" s="84" t="s">
        <v>981</v>
      </c>
      <c r="C50" s="51" t="s">
        <v>1102</v>
      </c>
      <c r="D50" s="52" t="s">
        <v>1103</v>
      </c>
      <c r="E50" s="75" t="s">
        <v>1054</v>
      </c>
      <c r="F50" s="76">
        <v>45280</v>
      </c>
    </row>
    <row r="51" spans="1:6">
      <c r="A51" s="49">
        <v>507</v>
      </c>
      <c r="B51" s="84" t="s">
        <v>982</v>
      </c>
      <c r="C51" s="51" t="s">
        <v>1104</v>
      </c>
      <c r="D51" s="52" t="s">
        <v>1105</v>
      </c>
      <c r="E51" s="75" t="s">
        <v>1106</v>
      </c>
      <c r="F51" s="76">
        <v>67000</v>
      </c>
    </row>
    <row r="52" spans="1:6">
      <c r="A52" s="49">
        <v>508</v>
      </c>
      <c r="B52" s="84" t="s">
        <v>983</v>
      </c>
      <c r="C52" s="51" t="s">
        <v>1107</v>
      </c>
      <c r="D52" s="52" t="s">
        <v>1156</v>
      </c>
      <c r="E52" s="75" t="s">
        <v>1037</v>
      </c>
      <c r="F52" s="76">
        <v>71190</v>
      </c>
    </row>
    <row r="53" spans="1:6">
      <c r="A53" s="49">
        <v>509</v>
      </c>
      <c r="B53" s="84" t="s">
        <v>984</v>
      </c>
      <c r="C53" s="51" t="s">
        <v>1108</v>
      </c>
      <c r="D53" s="52" t="s">
        <v>1138</v>
      </c>
      <c r="E53" s="75" t="s">
        <v>1001</v>
      </c>
      <c r="F53" s="76">
        <v>10300</v>
      </c>
    </row>
    <row r="54" spans="1:6">
      <c r="A54" s="49">
        <v>510</v>
      </c>
      <c r="B54" s="84" t="s">
        <v>985</v>
      </c>
      <c r="C54" s="51" t="s">
        <v>1109</v>
      </c>
      <c r="D54" s="52" t="s">
        <v>1110</v>
      </c>
      <c r="E54" s="75" t="s">
        <v>1082</v>
      </c>
      <c r="F54" s="76">
        <v>90150</v>
      </c>
    </row>
    <row r="55" spans="1:6">
      <c r="A55" s="49">
        <v>511</v>
      </c>
      <c r="B55" s="84" t="s">
        <v>986</v>
      </c>
      <c r="C55" s="51" t="s">
        <v>1111</v>
      </c>
      <c r="D55" s="52" t="s">
        <v>1112</v>
      </c>
      <c r="E55" s="75" t="s">
        <v>1147</v>
      </c>
      <c r="F55" s="76">
        <v>30000</v>
      </c>
    </row>
    <row r="56" spans="1:6">
      <c r="A56" s="49">
        <v>512</v>
      </c>
      <c r="B56" s="84" t="s">
        <v>987</v>
      </c>
      <c r="C56" s="51" t="s">
        <v>1113</v>
      </c>
      <c r="D56" s="52" t="s">
        <v>1114</v>
      </c>
      <c r="E56" s="75" t="s">
        <v>1100</v>
      </c>
      <c r="F56" s="76">
        <v>65000</v>
      </c>
    </row>
    <row r="57" spans="1:6">
      <c r="A57" s="50">
        <v>513</v>
      </c>
      <c r="B57" s="86" t="s">
        <v>988</v>
      </c>
      <c r="C57" s="53" t="s">
        <v>1115</v>
      </c>
      <c r="D57" s="54" t="s">
        <v>1087</v>
      </c>
      <c r="E57" s="77" t="s">
        <v>1141</v>
      </c>
      <c r="F57" s="78">
        <v>80310</v>
      </c>
    </row>
    <row r="58" spans="1:6">
      <c r="A58" s="358">
        <v>514</v>
      </c>
      <c r="B58" s="86" t="s">
        <v>1325</v>
      </c>
      <c r="C58" s="53" t="s">
        <v>1326</v>
      </c>
      <c r="D58" s="54" t="s">
        <v>1327</v>
      </c>
      <c r="E58" s="359" t="s">
        <v>1001</v>
      </c>
      <c r="F58" s="78">
        <v>10160</v>
      </c>
    </row>
  </sheetData>
  <mergeCells count="2">
    <mergeCell ref="H1:I1"/>
    <mergeCell ref="A1:F1"/>
  </mergeCells>
  <pageMargins left="0.7" right="0.7" top="0.75" bottom="0.75" header="0.3" footer="0.3"/>
  <pageSetup paperSize="9" orientation="portrait" verticalDpi="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B965-4C19-42D1-B1F6-11D28F6E2365}">
  <sheetPr codeName="Sheet6"/>
  <dimension ref="A1:Z30"/>
  <sheetViews>
    <sheetView workbookViewId="0">
      <selection activeCell="K12" sqref="K12:T16"/>
    </sheetView>
  </sheetViews>
  <sheetFormatPr defaultColWidth="68" defaultRowHeight="15.75"/>
  <cols>
    <col min="1" max="1" width="18.42578125" style="44" bestFit="1" customWidth="1"/>
    <col min="2" max="2" width="49.5703125" style="44" customWidth="1"/>
    <col min="3" max="3" width="12.5703125" style="44" bestFit="1" customWidth="1"/>
    <col min="4" max="4" width="11.85546875" style="44" bestFit="1" customWidth="1"/>
    <col min="5" max="5" width="15.140625" style="44" customWidth="1"/>
    <col min="6" max="6" width="19" style="44" customWidth="1"/>
    <col min="7" max="7" width="17.5703125" style="44" customWidth="1"/>
    <col min="8" max="8" width="18.140625" style="44" customWidth="1"/>
    <col min="9" max="9" width="17.28515625" style="44" customWidth="1"/>
    <col min="10" max="10" width="14.85546875" style="44" customWidth="1"/>
    <col min="11" max="20" width="9.140625" style="44" customWidth="1"/>
    <col min="21" max="22" width="8" style="44" customWidth="1"/>
    <col min="23" max="23" width="12.85546875" style="44" bestFit="1" customWidth="1"/>
    <col min="24" max="26" width="17.140625" style="44" customWidth="1"/>
    <col min="27" max="30" width="10" style="44" customWidth="1"/>
    <col min="31" max="16384" width="68" style="44"/>
  </cols>
  <sheetData>
    <row r="1" spans="1:26" s="13" customFormat="1" ht="20.25" customHeight="1">
      <c r="A1" s="119" t="s">
        <v>37</v>
      </c>
      <c r="B1" s="44"/>
      <c r="C1" s="44"/>
      <c r="D1" s="44"/>
      <c r="E1" s="44"/>
      <c r="F1" s="44"/>
      <c r="G1" s="44"/>
      <c r="I1" s="489" t="s">
        <v>1124</v>
      </c>
      <c r="J1" s="489"/>
      <c r="K1" s="91" t="s">
        <v>1011</v>
      </c>
      <c r="L1" s="91" t="s">
        <v>1012</v>
      </c>
      <c r="M1" s="91" t="s">
        <v>1013</v>
      </c>
      <c r="N1" s="91" t="s">
        <v>1014</v>
      </c>
      <c r="O1" s="91" t="s">
        <v>1015</v>
      </c>
      <c r="P1" s="91" t="s">
        <v>1016</v>
      </c>
      <c r="Q1" s="91" t="s">
        <v>1017</v>
      </c>
      <c r="R1" s="91" t="s">
        <v>1018</v>
      </c>
      <c r="S1" s="91" t="s">
        <v>1019</v>
      </c>
      <c r="T1" s="91" t="s">
        <v>1020</v>
      </c>
      <c r="X1" s="13" t="s">
        <v>1135</v>
      </c>
    </row>
    <row r="2" spans="1:26">
      <c r="A2" s="110" t="s">
        <v>1127</v>
      </c>
      <c r="B2" s="111" t="s">
        <v>1126</v>
      </c>
      <c r="C2" s="111" t="s">
        <v>1128</v>
      </c>
      <c r="D2" s="111" t="s">
        <v>38</v>
      </c>
      <c r="E2" s="111" t="s">
        <v>39</v>
      </c>
      <c r="F2" s="111" t="s">
        <v>1125</v>
      </c>
      <c r="G2" s="112" t="s">
        <v>1010</v>
      </c>
      <c r="I2" s="490">
        <v>47305007</v>
      </c>
      <c r="J2" s="97" t="str">
        <f>$I$2&amp;"D"</f>
        <v>47305007D</v>
      </c>
      <c r="K2" s="97">
        <v>-5.7664080737396366E-3</v>
      </c>
      <c r="L2" s="97">
        <v>1.6375577343835931E-2</v>
      </c>
      <c r="M2" s="97">
        <v>3.0462626839598939E-2</v>
      </c>
      <c r="N2" s="97">
        <v>7.763368311950547E-2</v>
      </c>
      <c r="O2" s="97">
        <v>5.052862471327095E-2</v>
      </c>
      <c r="P2" s="97">
        <v>2.9205964736542835E-2</v>
      </c>
      <c r="Q2" s="97">
        <v>-7.6328225794964621E-3</v>
      </c>
      <c r="R2" s="97">
        <v>-1.4642972393298287E-2</v>
      </c>
      <c r="S2" s="97">
        <v>-9.5233908999973818E-3</v>
      </c>
      <c r="T2" s="97">
        <v>6.5648888044279596E-3</v>
      </c>
      <c r="X2" s="121" t="s">
        <v>1279</v>
      </c>
      <c r="Y2" s="121" t="s">
        <v>1280</v>
      </c>
      <c r="Z2" s="121" t="s">
        <v>1281</v>
      </c>
    </row>
    <row r="3" spans="1:26">
      <c r="A3" s="103" t="s">
        <v>1280</v>
      </c>
      <c r="B3" s="88" t="s">
        <v>1129</v>
      </c>
      <c r="C3" s="87" t="s">
        <v>928</v>
      </c>
      <c r="D3" s="93" t="s">
        <v>929</v>
      </c>
      <c r="E3" s="93" t="s">
        <v>1121</v>
      </c>
      <c r="F3" s="95" t="s">
        <v>1316</v>
      </c>
      <c r="G3" s="105" t="s">
        <v>1312</v>
      </c>
      <c r="I3" s="490"/>
      <c r="J3" s="99" t="str">
        <f>$I$2&amp;"C"</f>
        <v>47305007C</v>
      </c>
      <c r="K3" s="99">
        <v>6.3160637583823207E-3</v>
      </c>
      <c r="L3" s="99">
        <v>7.3466851004059556E-3</v>
      </c>
      <c r="M3" s="99">
        <v>6.1944123000640386E-3</v>
      </c>
      <c r="N3" s="99">
        <v>6.9153962388452932E-3</v>
      </c>
      <c r="O3" s="99">
        <v>6.7799641131180378E-3</v>
      </c>
      <c r="P3" s="99">
        <v>6.5759813908189673E-3</v>
      </c>
      <c r="Q3" s="99">
        <v>5.7346288368168843E-3</v>
      </c>
      <c r="R3" s="99">
        <v>6.6982681935166925E-3</v>
      </c>
      <c r="S3" s="99">
        <v>5.884233443074917E-3</v>
      </c>
      <c r="T3" s="99">
        <v>5.8340047482968449E-3</v>
      </c>
      <c r="X3" s="143" t="s">
        <v>1283</v>
      </c>
      <c r="Y3" s="143" t="s">
        <v>1287</v>
      </c>
      <c r="Z3" s="143" t="s">
        <v>1289</v>
      </c>
    </row>
    <row r="4" spans="1:26">
      <c r="A4" s="104" t="s">
        <v>1281</v>
      </c>
      <c r="B4" s="89" t="s">
        <v>1129</v>
      </c>
      <c r="C4" s="87" t="s">
        <v>928</v>
      </c>
      <c r="D4" s="94" t="s">
        <v>929</v>
      </c>
      <c r="E4" s="94" t="s">
        <v>933</v>
      </c>
      <c r="F4" s="95" t="s">
        <v>1317</v>
      </c>
      <c r="G4" s="105" t="s">
        <v>1295</v>
      </c>
      <c r="I4" s="490"/>
      <c r="J4" s="99" t="str">
        <f>$I$2&amp;"B"</f>
        <v>47305007B</v>
      </c>
      <c r="K4" s="99">
        <v>-4.5187089652220604E-5</v>
      </c>
      <c r="L4" s="99">
        <v>-4.3429036071147907E-5</v>
      </c>
      <c r="M4" s="99">
        <v>-8.2864676236411904E-5</v>
      </c>
      <c r="N4" s="99">
        <v>-1.0177758790021905E-4</v>
      </c>
      <c r="O4" s="99">
        <v>-9.1334937364608652E-5</v>
      </c>
      <c r="P4" s="99">
        <v>-6.9346116368685639E-5</v>
      </c>
      <c r="Q4" s="99">
        <v>-5.8108901294456826E-5</v>
      </c>
      <c r="R4" s="99">
        <v>-2.8621004071205716E-5</v>
      </c>
      <c r="S4" s="99">
        <v>-4.9960666141549517E-5</v>
      </c>
      <c r="T4" s="99">
        <v>-6.1971266619672446E-5</v>
      </c>
      <c r="X4" s="142" t="s">
        <v>1285</v>
      </c>
      <c r="Y4" s="142" t="s">
        <v>1288</v>
      </c>
      <c r="Z4" s="144" t="s">
        <v>1296</v>
      </c>
    </row>
    <row r="5" spans="1:26">
      <c r="A5" s="106" t="s">
        <v>1279</v>
      </c>
      <c r="B5" s="107" t="s">
        <v>1129</v>
      </c>
      <c r="C5" s="125" t="s">
        <v>928</v>
      </c>
      <c r="D5" s="108" t="s">
        <v>929</v>
      </c>
      <c r="E5" s="108" t="s">
        <v>1122</v>
      </c>
      <c r="F5" s="114"/>
      <c r="G5" s="115"/>
      <c r="I5" s="490"/>
      <c r="J5" s="99" t="str">
        <f>$I$2&amp;"A"</f>
        <v>47305007A</v>
      </c>
      <c r="K5" s="99">
        <v>2.0190965537427073E-8</v>
      </c>
      <c r="L5" s="99">
        <v>-5.8428063166491045E-8</v>
      </c>
      <c r="M5" s="99">
        <v>2.0411129214720691E-7</v>
      </c>
      <c r="N5" s="99">
        <v>3.54167167207837E-7</v>
      </c>
      <c r="O5" s="99">
        <v>1.8093681690235269E-7</v>
      </c>
      <c r="P5" s="99">
        <v>1.1951992599774387E-7</v>
      </c>
      <c r="Q5" s="99">
        <v>1.0575428550377271E-7</v>
      </c>
      <c r="R5" s="99">
        <v>-1.0768370466543247E-7</v>
      </c>
      <c r="S5" s="99">
        <v>7.6782211846165629E-8</v>
      </c>
      <c r="T5" s="99">
        <v>2.0298613024654565E-7</v>
      </c>
    </row>
    <row r="6" spans="1:26">
      <c r="I6" s="490"/>
      <c r="J6" s="98" t="str">
        <f>$I$2&amp;"Residuals"</f>
        <v>47305007Residuals</v>
      </c>
      <c r="K6" s="98">
        <v>0.27616395690491069</v>
      </c>
      <c r="L6" s="98">
        <v>0.35326746285413424</v>
      </c>
      <c r="M6" s="98">
        <v>0.25198124475269779</v>
      </c>
      <c r="N6" s="98">
        <v>0.22720985948834427</v>
      </c>
      <c r="O6" s="98">
        <v>0.37170641550447925</v>
      </c>
      <c r="P6" s="98">
        <v>0.29034794406525133</v>
      </c>
      <c r="Q6" s="98">
        <v>0.2503663526167334</v>
      </c>
      <c r="R6" s="98">
        <v>0.33079271432727875</v>
      </c>
      <c r="S6" s="98">
        <v>0.24054525001315324</v>
      </c>
      <c r="T6" s="98">
        <v>0.17335030237055238</v>
      </c>
    </row>
    <row r="7" spans="1:26" ht="18.75">
      <c r="I7" s="490">
        <v>47305008</v>
      </c>
      <c r="J7" s="97" t="str">
        <f>I7&amp;"D"</f>
        <v>47305008D</v>
      </c>
      <c r="K7" s="150"/>
      <c r="L7" s="150"/>
      <c r="M7" s="150"/>
      <c r="N7" s="150"/>
      <c r="O7" s="150"/>
      <c r="P7" s="150"/>
      <c r="Q7" s="150"/>
      <c r="R7" s="150"/>
      <c r="S7" s="150"/>
      <c r="T7" s="97"/>
    </row>
    <row r="8" spans="1:26" ht="18.75">
      <c r="I8" s="490"/>
      <c r="J8" s="99" t="str">
        <f>I7&amp;"C"</f>
        <v>47305008C</v>
      </c>
      <c r="K8" s="150"/>
      <c r="L8" s="150"/>
      <c r="M8" s="150"/>
      <c r="N8" s="150"/>
      <c r="O8" s="150"/>
      <c r="P8" s="150"/>
      <c r="Q8" s="150"/>
      <c r="R8" s="150"/>
      <c r="S8" s="150"/>
      <c r="T8" s="99"/>
    </row>
    <row r="9" spans="1:26" ht="18.75">
      <c r="I9" s="490"/>
      <c r="J9" s="99" t="str">
        <f>I7&amp;"B"</f>
        <v>47305008B</v>
      </c>
      <c r="K9" s="285"/>
      <c r="L9" s="285"/>
      <c r="M9" s="285"/>
      <c r="N9" s="285"/>
      <c r="O9" s="285"/>
      <c r="P9" s="285"/>
      <c r="Q9" s="285"/>
      <c r="R9" s="285"/>
      <c r="S9" s="285"/>
      <c r="T9" s="99"/>
    </row>
    <row r="10" spans="1:26" ht="18.75">
      <c r="I10" s="490"/>
      <c r="J10" s="99" t="str">
        <f>I7&amp;"A"</f>
        <v>47305008A</v>
      </c>
      <c r="K10" s="285"/>
      <c r="L10" s="285"/>
      <c r="M10" s="285"/>
      <c r="N10" s="285"/>
      <c r="O10" s="285"/>
      <c r="P10" s="285"/>
      <c r="Q10" s="285"/>
      <c r="R10" s="285"/>
      <c r="S10" s="285"/>
      <c r="T10" s="99"/>
    </row>
    <row r="11" spans="1:26" ht="18.75">
      <c r="A11" s="119" t="s">
        <v>1</v>
      </c>
      <c r="I11" s="490"/>
      <c r="J11" s="98" t="str">
        <f>I7&amp;"Residuals"</f>
        <v>47305008Residuals</v>
      </c>
      <c r="K11" s="150"/>
      <c r="L11" s="150"/>
      <c r="M11" s="150"/>
      <c r="N11" s="150"/>
      <c r="O11" s="150"/>
      <c r="P11" s="150"/>
      <c r="Q11" s="150"/>
      <c r="R11" s="150"/>
      <c r="S11" s="150"/>
      <c r="T11" s="98"/>
    </row>
    <row r="12" spans="1:26">
      <c r="A12" s="116" t="s">
        <v>1127</v>
      </c>
      <c r="B12" s="117" t="s">
        <v>1126</v>
      </c>
      <c r="C12" s="117" t="s">
        <v>1128</v>
      </c>
      <c r="D12" s="117" t="s">
        <v>38</v>
      </c>
      <c r="E12" s="117" t="s">
        <v>39</v>
      </c>
      <c r="F12" s="117" t="s">
        <v>1125</v>
      </c>
      <c r="G12" s="118" t="s">
        <v>1010</v>
      </c>
      <c r="I12" s="488" t="s">
        <v>1278</v>
      </c>
      <c r="J12" s="97" t="str">
        <f>I12&amp;"D"</f>
        <v>44000189D</v>
      </c>
      <c r="K12" s="326">
        <v>0.11454651665179083</v>
      </c>
      <c r="L12" s="326">
        <v>0.17289696767561938</v>
      </c>
      <c r="M12" s="326">
        <v>0.22835066584310032</v>
      </c>
      <c r="N12" s="326">
        <v>0.21367575201678135</v>
      </c>
      <c r="O12" s="326">
        <v>9.0547861078427577E-2</v>
      </c>
      <c r="P12" s="326">
        <v>4.5676648076631909E-2</v>
      </c>
      <c r="Q12" s="326">
        <v>0.1502527155170196</v>
      </c>
      <c r="R12" s="326">
        <v>0.16097779018198916</v>
      </c>
      <c r="S12" s="326">
        <v>0.15776171600100014</v>
      </c>
      <c r="T12" s="326">
        <v>-2.0577530128600419E-3</v>
      </c>
    </row>
    <row r="13" spans="1:26">
      <c r="A13" s="104" t="s">
        <v>1301</v>
      </c>
      <c r="B13" s="89" t="s">
        <v>927</v>
      </c>
      <c r="C13" s="89" t="s">
        <v>930</v>
      </c>
      <c r="D13" s="94" t="s">
        <v>124</v>
      </c>
      <c r="E13" s="92" t="s">
        <v>918</v>
      </c>
      <c r="F13" s="114">
        <v>45476</v>
      </c>
      <c r="G13" s="322" t="s">
        <v>1314</v>
      </c>
      <c r="I13" s="488"/>
      <c r="J13" s="99" t="str">
        <f>I12&amp;"C"</f>
        <v>44000189C</v>
      </c>
      <c r="K13" s="327">
        <v>-1.2972260251531852E-3</v>
      </c>
      <c r="L13" s="327">
        <v>1.0827310822148848E-3</v>
      </c>
      <c r="M13" s="327">
        <v>-2.0955001522390652E-3</v>
      </c>
      <c r="N13" s="327">
        <v>-3.5440674706675105E-4</v>
      </c>
      <c r="O13" s="327">
        <v>-1.7359919061696483E-3</v>
      </c>
      <c r="P13" s="327">
        <v>-2.2317013970350125E-3</v>
      </c>
      <c r="Q13" s="327">
        <v>-2.4694604845254863E-3</v>
      </c>
      <c r="R13" s="327">
        <v>-1.9620446734604168E-3</v>
      </c>
      <c r="S13" s="327">
        <v>-1.4736370682387281E-3</v>
      </c>
      <c r="T13" s="327">
        <v>-1.9813174194126082E-3</v>
      </c>
    </row>
    <row r="14" spans="1:26">
      <c r="A14" s="104" t="s">
        <v>1302</v>
      </c>
      <c r="B14" s="89" t="s">
        <v>927</v>
      </c>
      <c r="C14" s="89" t="s">
        <v>930</v>
      </c>
      <c r="D14" s="94" t="s">
        <v>124</v>
      </c>
      <c r="E14" s="92" t="s">
        <v>931</v>
      </c>
      <c r="F14" s="114">
        <v>45387</v>
      </c>
      <c r="G14" s="322" t="s">
        <v>1303</v>
      </c>
      <c r="I14" s="488"/>
      <c r="J14" s="99" t="str">
        <f>I12&amp;"B"</f>
        <v>44000189B</v>
      </c>
      <c r="K14" s="327">
        <v>-3.3225167706661385E-5</v>
      </c>
      <c r="L14" s="327">
        <v>-3.4980637303921245E-5</v>
      </c>
      <c r="M14" s="327">
        <v>-1.2398229825240138E-5</v>
      </c>
      <c r="N14" s="327">
        <v>-8.0776018888319291E-7</v>
      </c>
      <c r="O14" s="327">
        <v>-1.1266145699747796E-5</v>
      </c>
      <c r="P14" s="327">
        <v>-1.9272080025719478E-5</v>
      </c>
      <c r="Q14" s="327">
        <v>-7.1202642685452468E-6</v>
      </c>
      <c r="R14" s="327">
        <v>-1.5702956155148248E-5</v>
      </c>
      <c r="S14" s="327">
        <v>-1.672112729940848E-5</v>
      </c>
      <c r="T14" s="327">
        <v>-2.8722792247932842E-5</v>
      </c>
    </row>
    <row r="15" spans="1:26">
      <c r="A15" s="104" t="s">
        <v>1304</v>
      </c>
      <c r="B15" s="89" t="s">
        <v>927</v>
      </c>
      <c r="C15" s="89" t="s">
        <v>930</v>
      </c>
      <c r="D15" s="94" t="s">
        <v>124</v>
      </c>
      <c r="E15" s="92" t="s">
        <v>932</v>
      </c>
      <c r="F15" s="114">
        <v>45476</v>
      </c>
      <c r="G15" s="322" t="s">
        <v>1315</v>
      </c>
      <c r="I15" s="488"/>
      <c r="J15" s="99" t="str">
        <f>I12&amp;"A"</f>
        <v>44000189A</v>
      </c>
      <c r="K15" s="327">
        <v>2.275594128909724E-7</v>
      </c>
      <c r="L15" s="327">
        <v>2.7219220711966444E-7</v>
      </c>
      <c r="M15" s="327">
        <v>1.3127770312059587E-7</v>
      </c>
      <c r="N15" s="327">
        <v>1.1773908086539215E-7</v>
      </c>
      <c r="O15" s="327">
        <v>1.1890033502585144E-7</v>
      </c>
      <c r="P15" s="327">
        <v>1.5729093167004657E-7</v>
      </c>
      <c r="Q15" s="327">
        <v>1.073305092018688E-7</v>
      </c>
      <c r="R15" s="327">
        <v>1.3077119720302951E-7</v>
      </c>
      <c r="S15" s="327">
        <v>1.4293839230030788E-7</v>
      </c>
      <c r="T15" s="327">
        <v>2.200394900899796E-7</v>
      </c>
    </row>
    <row r="16" spans="1:26">
      <c r="A16" s="104" t="s">
        <v>1309</v>
      </c>
      <c r="B16" s="89" t="s">
        <v>927</v>
      </c>
      <c r="C16" s="89" t="s">
        <v>930</v>
      </c>
      <c r="D16" s="94" t="s">
        <v>124</v>
      </c>
      <c r="E16" s="92" t="s">
        <v>1310</v>
      </c>
      <c r="F16" s="114">
        <v>45387</v>
      </c>
      <c r="G16" s="322" t="s">
        <v>1311</v>
      </c>
      <c r="I16" s="488"/>
      <c r="J16" s="100" t="str">
        <f>I12&amp;"Residuals"</f>
        <v>44000189Residuals</v>
      </c>
      <c r="K16" s="328">
        <v>1.3138748289433885E-2</v>
      </c>
      <c r="L16" s="328">
        <v>1.82990588792529E-2</v>
      </c>
      <c r="M16" s="328">
        <v>1.231644241413607E-2</v>
      </c>
      <c r="N16" s="328">
        <v>2.9095039875407125E-2</v>
      </c>
      <c r="O16" s="328">
        <v>1.0295990992475662E-2</v>
      </c>
      <c r="P16" s="328">
        <v>1.5211815053377771E-2</v>
      </c>
      <c r="Q16" s="328">
        <v>1.5951025895248563E-2</v>
      </c>
      <c r="R16" s="328">
        <v>1.968911668143436E-2</v>
      </c>
      <c r="S16" s="328">
        <v>1.3002930714416217E-2</v>
      </c>
      <c r="T16" s="328">
        <v>1.5299879339329955E-2</v>
      </c>
    </row>
    <row r="17" spans="1:20">
      <c r="A17" s="106" t="s">
        <v>1282</v>
      </c>
      <c r="B17" s="107" t="s">
        <v>1006</v>
      </c>
      <c r="C17" s="113" t="s">
        <v>928</v>
      </c>
      <c r="D17" s="108" t="s">
        <v>1007</v>
      </c>
      <c r="E17" s="109" t="s">
        <v>1009</v>
      </c>
      <c r="F17" s="114">
        <v>44949</v>
      </c>
      <c r="G17" s="322" t="s">
        <v>1259</v>
      </c>
      <c r="I17" s="488">
        <v>50195015</v>
      </c>
      <c r="J17" s="101" t="str">
        <f>I17&amp;"D"</f>
        <v>50195015D</v>
      </c>
      <c r="K17" s="326"/>
      <c r="L17" s="326"/>
      <c r="M17" s="326"/>
      <c r="N17" s="326"/>
      <c r="O17" s="326"/>
      <c r="P17" s="326"/>
      <c r="Q17" s="326"/>
      <c r="R17" s="326"/>
      <c r="S17" s="326"/>
      <c r="T17" s="326"/>
    </row>
    <row r="18" spans="1:20">
      <c r="A18" s="104" t="s">
        <v>1305</v>
      </c>
      <c r="B18" s="89" t="s">
        <v>1006</v>
      </c>
      <c r="C18" s="90" t="s">
        <v>928</v>
      </c>
      <c r="D18" s="94" t="s">
        <v>1007</v>
      </c>
      <c r="E18" s="92" t="s">
        <v>1008</v>
      </c>
      <c r="F18" s="95">
        <v>45386</v>
      </c>
      <c r="G18" s="354" t="s">
        <v>1308</v>
      </c>
      <c r="I18" s="488"/>
      <c r="J18" s="99" t="str">
        <f>I17&amp;"C"</f>
        <v>50195015C</v>
      </c>
      <c r="K18" s="327"/>
      <c r="L18" s="327"/>
      <c r="M18" s="327"/>
      <c r="N18" s="327"/>
      <c r="O18" s="327"/>
      <c r="P18" s="327"/>
      <c r="Q18" s="327"/>
      <c r="R18" s="327"/>
      <c r="S18" s="327"/>
      <c r="T18" s="327"/>
    </row>
    <row r="19" spans="1:20">
      <c r="I19" s="488"/>
      <c r="J19" s="99" t="str">
        <f>I17&amp;"B"</f>
        <v>50195015B</v>
      </c>
      <c r="K19" s="327"/>
      <c r="L19" s="327"/>
      <c r="M19" s="327"/>
      <c r="N19" s="327"/>
      <c r="O19" s="327"/>
      <c r="P19" s="327"/>
      <c r="Q19" s="327"/>
      <c r="R19" s="327"/>
      <c r="S19" s="327"/>
      <c r="T19" s="327"/>
    </row>
    <row r="20" spans="1:20">
      <c r="I20" s="488"/>
      <c r="J20" s="99" t="str">
        <f>I17&amp;"A"</f>
        <v>50195015A</v>
      </c>
      <c r="K20" s="327"/>
      <c r="L20" s="327"/>
      <c r="M20" s="327"/>
      <c r="N20" s="327"/>
      <c r="O20" s="327"/>
      <c r="P20" s="327"/>
      <c r="Q20" s="327"/>
      <c r="R20" s="327"/>
      <c r="S20" s="327"/>
      <c r="T20" s="327"/>
    </row>
    <row r="21" spans="1:20">
      <c r="I21" s="488"/>
      <c r="J21" s="96" t="str">
        <f>I17&amp;"Residuals"</f>
        <v>50195015Residuals</v>
      </c>
      <c r="K21" s="328"/>
      <c r="L21" s="328"/>
      <c r="M21" s="328"/>
      <c r="N21" s="328"/>
      <c r="O21" s="328"/>
      <c r="P21" s="328"/>
      <c r="Q21" s="328"/>
      <c r="R21" s="328"/>
      <c r="S21" s="328"/>
      <c r="T21" s="328"/>
    </row>
    <row r="22" spans="1:20">
      <c r="I22" s="488" t="s">
        <v>1174</v>
      </c>
      <c r="J22" s="100" t="str">
        <f>I22&amp;"D"</f>
        <v>43930196D</v>
      </c>
      <c r="K22" s="100"/>
      <c r="L22" s="100"/>
      <c r="M22" s="100"/>
      <c r="N22" s="100"/>
      <c r="O22" s="100"/>
      <c r="P22" s="100"/>
      <c r="Q22" s="100"/>
      <c r="R22" s="100"/>
      <c r="S22" s="100"/>
      <c r="T22" s="100"/>
    </row>
    <row r="23" spans="1:20">
      <c r="I23" s="488"/>
      <c r="J23" s="99" t="str">
        <f>I22&amp;"C"</f>
        <v>43930196C</v>
      </c>
      <c r="K23" s="99"/>
      <c r="L23" s="99"/>
      <c r="M23" s="99"/>
      <c r="N23" s="99"/>
      <c r="O23" s="99"/>
      <c r="P23" s="99"/>
      <c r="Q23" s="99"/>
      <c r="R23" s="99"/>
      <c r="S23" s="99"/>
      <c r="T23" s="99"/>
    </row>
    <row r="24" spans="1:20">
      <c r="A24" s="44" t="s">
        <v>1134</v>
      </c>
      <c r="I24" s="488"/>
      <c r="J24" s="99" t="str">
        <f>I22&amp;"B"</f>
        <v>43930196B</v>
      </c>
      <c r="K24" s="99"/>
      <c r="L24" s="99"/>
      <c r="M24" s="99"/>
      <c r="N24" s="99"/>
      <c r="O24" s="99"/>
      <c r="P24" s="99"/>
      <c r="Q24" s="99"/>
      <c r="R24" s="99"/>
      <c r="S24" s="99"/>
      <c r="T24" s="99"/>
    </row>
    <row r="25" spans="1:20">
      <c r="A25" s="122" t="s">
        <v>1127</v>
      </c>
      <c r="B25" s="123" t="s">
        <v>1126</v>
      </c>
      <c r="C25" s="123" t="s">
        <v>1128</v>
      </c>
      <c r="D25" s="123" t="s">
        <v>38</v>
      </c>
      <c r="E25" s="123" t="s">
        <v>39</v>
      </c>
      <c r="F25" s="123" t="s">
        <v>1125</v>
      </c>
      <c r="G25" s="124" t="s">
        <v>1010</v>
      </c>
      <c r="I25" s="488"/>
      <c r="J25" s="99" t="str">
        <f>I22&amp;"A"</f>
        <v>43930196A</v>
      </c>
      <c r="K25" s="99"/>
      <c r="L25" s="99"/>
      <c r="M25" s="99"/>
      <c r="N25" s="99"/>
      <c r="O25" s="99"/>
      <c r="P25" s="99"/>
      <c r="Q25" s="99"/>
      <c r="R25" s="99"/>
      <c r="S25" s="99"/>
      <c r="T25" s="99"/>
    </row>
    <row r="26" spans="1:20">
      <c r="A26" s="137" t="s">
        <v>1287</v>
      </c>
      <c r="B26" s="138" t="s">
        <v>1132</v>
      </c>
      <c r="C26" s="139" t="s">
        <v>928</v>
      </c>
      <c r="D26" s="140" t="s">
        <v>1130</v>
      </c>
      <c r="E26" s="129" t="s">
        <v>1284</v>
      </c>
      <c r="F26" s="95" t="s">
        <v>1316</v>
      </c>
      <c r="G26" s="105" t="s">
        <v>1312</v>
      </c>
      <c r="I26" s="488"/>
      <c r="J26" s="98" t="str">
        <f>I22&amp;"Residuals"</f>
        <v>43930196Residuals</v>
      </c>
      <c r="K26" s="98"/>
      <c r="L26" s="98"/>
      <c r="M26" s="98"/>
      <c r="N26" s="98"/>
      <c r="O26" s="98"/>
      <c r="P26" s="98"/>
      <c r="Q26" s="98"/>
      <c r="R26" s="98"/>
      <c r="S26" s="98"/>
      <c r="T26" s="98"/>
    </row>
    <row r="27" spans="1:20">
      <c r="A27" s="126" t="s">
        <v>1288</v>
      </c>
      <c r="B27" s="120" t="s">
        <v>1133</v>
      </c>
      <c r="C27" s="127" t="s">
        <v>928</v>
      </c>
      <c r="D27" s="128" t="s">
        <v>1130</v>
      </c>
      <c r="E27" s="141" t="s">
        <v>1307</v>
      </c>
      <c r="F27" s="95"/>
      <c r="G27" s="105"/>
    </row>
    <row r="28" spans="1:20">
      <c r="A28" s="126" t="s">
        <v>1289</v>
      </c>
      <c r="B28" s="120" t="s">
        <v>1132</v>
      </c>
      <c r="C28" s="127" t="s">
        <v>928</v>
      </c>
      <c r="D28" s="128" t="s">
        <v>1130</v>
      </c>
      <c r="E28" s="129" t="s">
        <v>1278</v>
      </c>
      <c r="F28" s="95" t="s">
        <v>1317</v>
      </c>
      <c r="G28" s="105" t="s">
        <v>1295</v>
      </c>
    </row>
    <row r="29" spans="1:20">
      <c r="A29" s="126" t="s">
        <v>1296</v>
      </c>
      <c r="B29" s="120" t="s">
        <v>1133</v>
      </c>
      <c r="C29" s="127" t="s">
        <v>928</v>
      </c>
      <c r="D29" s="128" t="s">
        <v>1131</v>
      </c>
      <c r="E29" s="129" t="s">
        <v>1313</v>
      </c>
      <c r="F29" s="135"/>
      <c r="G29" s="136"/>
    </row>
    <row r="30" spans="1:20">
      <c r="A30" s="130" t="s">
        <v>1285</v>
      </c>
      <c r="B30" s="131" t="s">
        <v>1133</v>
      </c>
      <c r="C30" s="132" t="s">
        <v>928</v>
      </c>
      <c r="D30" s="133" t="s">
        <v>1130</v>
      </c>
      <c r="E30" s="134" t="s">
        <v>1286</v>
      </c>
      <c r="F30" s="114"/>
      <c r="G30" s="115"/>
    </row>
  </sheetData>
  <mergeCells count="6">
    <mergeCell ref="I22:I26"/>
    <mergeCell ref="I1:J1"/>
    <mergeCell ref="I2:I6"/>
    <mergeCell ref="I7:I11"/>
    <mergeCell ref="I12:I16"/>
    <mergeCell ref="I17:I21"/>
  </mergeCells>
  <phoneticPr fontId="9" type="noConversion"/>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31E6B-C12C-45B8-A815-C9B18E0D586D}">
  <sheetPr codeName="Sheet7"/>
  <dimension ref="A1:CK958"/>
  <sheetViews>
    <sheetView topLeftCell="A891" zoomScale="130" zoomScaleNormal="130" workbookViewId="0">
      <selection activeCell="AH904" sqref="AH904:AI904"/>
    </sheetView>
  </sheetViews>
  <sheetFormatPr defaultRowHeight="14.85" customHeight="1"/>
  <cols>
    <col min="1" max="4" width="2.85546875" style="221" customWidth="1"/>
    <col min="5" max="22" width="2.42578125" style="219" customWidth="1"/>
    <col min="23" max="23" width="2.42578125" style="220" customWidth="1"/>
    <col min="24" max="33" width="2.42578125" style="221" customWidth="1"/>
    <col min="34" max="34" width="2.28515625" style="221" customWidth="1"/>
    <col min="35" max="35" width="8.28515625" style="221" customWidth="1"/>
    <col min="36" max="36" width="9.5703125" style="221" customWidth="1"/>
    <col min="37" max="37" width="6.85546875" style="153" customWidth="1"/>
    <col min="38" max="43" width="7.85546875" style="153" customWidth="1"/>
    <col min="44" max="44" width="4" style="153" bestFit="1" customWidth="1"/>
    <col min="45" max="45" width="9.140625" style="312" customWidth="1"/>
    <col min="46" max="46" width="9.140625" style="153" customWidth="1"/>
    <col min="47" max="50" width="9" style="153" customWidth="1"/>
    <col min="51" max="51" width="9.140625" style="153"/>
    <col min="52" max="52" width="10.85546875" style="153" customWidth="1"/>
    <col min="53" max="53" width="10.42578125" style="153" customWidth="1"/>
    <col min="54" max="57" width="8.5703125" style="153" customWidth="1"/>
    <col min="58" max="67" width="9.140625" style="153"/>
    <col min="68" max="68" width="10" style="153" bestFit="1" customWidth="1"/>
    <col min="69" max="16384" width="9.140625" style="153"/>
  </cols>
  <sheetData>
    <row r="1" spans="1:89" ht="14.85" customHeight="1">
      <c r="A1" s="218"/>
      <c r="B1" s="500" t="s">
        <v>1137</v>
      </c>
      <c r="C1" s="500"/>
      <c r="D1" s="500"/>
      <c r="E1" s="500"/>
      <c r="F1" s="500"/>
      <c r="G1" s="500"/>
      <c r="H1" s="500"/>
      <c r="I1" s="500"/>
      <c r="J1" s="501" t="str">
        <f>IF(Page1!C22="","",Page1!C22)</f>
        <v>W_TEM_006</v>
      </c>
      <c r="K1" s="501"/>
      <c r="L1" s="501"/>
      <c r="M1" s="501"/>
      <c r="N1" s="501"/>
      <c r="O1" s="501"/>
      <c r="P1" s="501"/>
      <c r="Y1" s="222"/>
      <c r="AU1" s="154" t="s">
        <v>99</v>
      </c>
      <c r="AV1" s="204">
        <v>101</v>
      </c>
      <c r="AW1" s="204">
        <v>102</v>
      </c>
      <c r="AX1" s="204">
        <v>103</v>
      </c>
      <c r="AY1" s="204">
        <v>104</v>
      </c>
      <c r="AZ1" s="204">
        <v>105</v>
      </c>
      <c r="BA1" s="204">
        <v>106</v>
      </c>
      <c r="BB1" s="155"/>
      <c r="BC1" s="155"/>
      <c r="BD1" s="155"/>
      <c r="BE1" s="155"/>
      <c r="BP1" s="155"/>
      <c r="BQ1" s="155"/>
      <c r="BR1" s="155"/>
      <c r="BS1" s="155"/>
      <c r="BT1" s="155"/>
      <c r="BU1" s="155"/>
      <c r="BV1" s="155"/>
      <c r="BW1" s="155"/>
      <c r="BX1" s="155"/>
      <c r="BY1" s="155"/>
      <c r="BZ1" s="155"/>
      <c r="CB1" s="155"/>
      <c r="CC1" s="155"/>
      <c r="CD1" s="155"/>
      <c r="CE1" s="155"/>
      <c r="CF1" s="155"/>
      <c r="CG1" s="155"/>
      <c r="CH1" s="155"/>
      <c r="CI1" s="155"/>
      <c r="CJ1" s="155"/>
      <c r="CK1" s="155"/>
    </row>
    <row r="2" spans="1:89" ht="14.85" customHeight="1">
      <c r="A2" s="218"/>
      <c r="D2" s="648" t="s">
        <v>1136</v>
      </c>
      <c r="E2" s="648"/>
      <c r="F2" s="648"/>
      <c r="G2" s="648"/>
      <c r="H2" s="648"/>
      <c r="I2" s="648"/>
      <c r="J2" s="501" t="str">
        <f>IF(J1="","",Page1!C23)</f>
        <v>W_TEM_006/1</v>
      </c>
      <c r="K2" s="501"/>
      <c r="L2" s="501"/>
      <c r="M2" s="501"/>
      <c r="N2" s="501"/>
      <c r="O2" s="501"/>
      <c r="P2" s="501"/>
      <c r="Z2" s="494" t="s">
        <v>7</v>
      </c>
      <c r="AA2" s="494"/>
      <c r="AB2" s="494"/>
      <c r="AC2" s="495">
        <f>Page1!AO1+1</f>
        <v>2</v>
      </c>
      <c r="AD2" s="495"/>
      <c r="AE2" s="223" t="s">
        <v>8</v>
      </c>
      <c r="AF2" s="495">
        <f>Page1!$AR$1</f>
        <v>1</v>
      </c>
      <c r="AG2" s="495"/>
      <c r="AO2" s="171"/>
      <c r="AR2" s="153" t="str">
        <f>IF($AC$4="","",VLOOKUP($AC$4,#REF!,5,TRUE)&amp;CO2)</f>
        <v/>
      </c>
      <c r="AS2" s="313"/>
      <c r="AT2" s="151" t="str">
        <f>IF($J$2="","",VLOOKUP($J$2,Module10[[#All],[Tool Code]:[Serial No]],5,1)&amp;AU2)</f>
        <v>44000189D</v>
      </c>
      <c r="AU2" s="170" t="s">
        <v>919</v>
      </c>
      <c r="AV2" s="205">
        <f t="array" ref="AV2:AZ2">VLOOKUP($AT2,STD!$J$2:$T$26,{2,3,4,5,6,7,8,9,10,11},0)</f>
        <v>0.11454651665179083</v>
      </c>
      <c r="AW2" s="205">
        <v>0.17289696767561938</v>
      </c>
      <c r="AX2" s="205">
        <v>0.22835066584310032</v>
      </c>
      <c r="AY2" s="205">
        <v>0.21367575201678135</v>
      </c>
      <c r="AZ2" s="205">
        <v>9.0547861078427577E-2</v>
      </c>
      <c r="BA2" s="205">
        <f>VLOOKUP($AT2,STD!$J$2:$T$26,{2,3,4,5,6,7,8,9,10,11},0)</f>
        <v>0.11454651665179083</v>
      </c>
      <c r="BP2" s="156"/>
      <c r="BQ2" s="156"/>
      <c r="BR2" s="156"/>
      <c r="BS2" s="156"/>
      <c r="BT2" s="156"/>
      <c r="BU2" s="156"/>
      <c r="BV2" s="156"/>
      <c r="BW2" s="156"/>
      <c r="BX2" s="156"/>
      <c r="BY2" s="156"/>
      <c r="BZ2" s="156"/>
      <c r="CB2" s="156"/>
      <c r="CC2" s="156"/>
      <c r="CD2" s="156"/>
      <c r="CE2" s="156"/>
      <c r="CF2" s="156"/>
      <c r="CG2" s="156"/>
      <c r="CH2" s="156"/>
      <c r="CI2" s="156"/>
      <c r="CJ2" s="156"/>
      <c r="CK2" s="156"/>
    </row>
    <row r="3" spans="1:89" ht="14.85" customHeight="1">
      <c r="A3" s="224"/>
      <c r="B3" s="494" t="s">
        <v>10</v>
      </c>
      <c r="C3" s="494"/>
      <c r="D3" s="494"/>
      <c r="E3" s="494"/>
      <c r="F3" s="494"/>
      <c r="G3" s="494"/>
      <c r="H3" s="494"/>
      <c r="I3" s="494"/>
      <c r="J3" s="496">
        <v>44.5</v>
      </c>
      <c r="K3" s="496"/>
      <c r="L3" s="496"/>
      <c r="M3" s="497" t="s">
        <v>165</v>
      </c>
      <c r="N3" s="497"/>
      <c r="W3" s="498" t="s">
        <v>9</v>
      </c>
      <c r="X3" s="498"/>
      <c r="Y3" s="498"/>
      <c r="Z3" s="498"/>
      <c r="AA3" s="498"/>
      <c r="AB3" s="498"/>
      <c r="AC3" s="498"/>
      <c r="AD3" s="499" t="str">
        <f>IF(Page1!AO6=""," "&amp;Page1!AO4&amp;Page1!AR4&amp;" "&amp;Page1!AT4," "&amp;Page1!AO4&amp;Page1!AR4&amp;" "&amp;"R"&amp;Page1!AO6)</f>
        <v xml:space="preserve"> PT2/67 </v>
      </c>
      <c r="AE3" s="499"/>
      <c r="AF3" s="499"/>
      <c r="AG3" s="499"/>
      <c r="AH3" s="499"/>
      <c r="AI3" s="218"/>
      <c r="AJ3" s="218"/>
      <c r="AS3" s="313"/>
      <c r="AT3" s="151" t="str">
        <f>IF($J$2="","",VLOOKUP($J$2,Module10[[#All],[Tool Code]:[Serial No]],5,1)&amp;AU3)</f>
        <v>44000189C</v>
      </c>
      <c r="AU3" s="170" t="s">
        <v>920</v>
      </c>
      <c r="AV3" s="205">
        <f t="array" ref="AV3:AZ3">VLOOKUP($AT3,STD!$J$2:$T$26,{2,3,4,5,6,7,8,9,10,11},0)</f>
        <v>-1.2972260251531852E-3</v>
      </c>
      <c r="AW3" s="205">
        <v>1.0827310822148848E-3</v>
      </c>
      <c r="AX3" s="205">
        <v>-2.0955001522390652E-3</v>
      </c>
      <c r="AY3" s="205">
        <v>-3.5440674706675105E-4</v>
      </c>
      <c r="AZ3" s="205">
        <v>-1.7359919061696483E-3</v>
      </c>
      <c r="BA3" s="205">
        <f>VLOOKUP($AT3,STD!$J$2:$T$26,{2,3,4,5,6,7,8,9,10,11},0)</f>
        <v>-1.2972260251531852E-3</v>
      </c>
      <c r="BP3" s="156"/>
      <c r="BQ3" s="156"/>
      <c r="BR3" s="156"/>
      <c r="BS3" s="156"/>
      <c r="BT3" s="156"/>
      <c r="BU3" s="156"/>
      <c r="BV3" s="156"/>
      <c r="BW3" s="156"/>
      <c r="BX3" s="156"/>
      <c r="BY3" s="156"/>
      <c r="BZ3" s="156"/>
      <c r="CB3" s="156"/>
      <c r="CC3" s="156"/>
      <c r="CD3" s="156"/>
      <c r="CE3" s="156"/>
      <c r="CF3" s="156"/>
      <c r="CG3" s="156"/>
      <c r="CH3" s="156"/>
      <c r="CI3" s="156"/>
      <c r="CJ3" s="156"/>
      <c r="CK3" s="156"/>
    </row>
    <row r="4" spans="1:89" ht="14.85" customHeight="1">
      <c r="A4" s="224"/>
      <c r="D4" s="494" t="s">
        <v>11</v>
      </c>
      <c r="E4" s="494"/>
      <c r="F4" s="494"/>
      <c r="G4" s="494"/>
      <c r="H4" s="494"/>
      <c r="I4" s="494"/>
      <c r="J4" s="536">
        <v>44.5</v>
      </c>
      <c r="K4" s="536"/>
      <c r="L4" s="536"/>
      <c r="M4" s="497" t="s">
        <v>165</v>
      </c>
      <c r="N4" s="497"/>
      <c r="W4" s="498" t="s">
        <v>2</v>
      </c>
      <c r="X4" s="498"/>
      <c r="Y4" s="498"/>
      <c r="Z4" s="498"/>
      <c r="AA4" s="498"/>
      <c r="AB4" s="498"/>
      <c r="AC4" s="498"/>
      <c r="AD4" s="537" t="str">
        <f>Page1!AO5</f>
        <v>-</v>
      </c>
      <c r="AE4" s="537"/>
      <c r="AF4" s="537"/>
      <c r="AG4" s="537"/>
      <c r="AH4" s="537"/>
      <c r="AI4" s="218"/>
      <c r="AJ4" s="218"/>
      <c r="AL4" s="348"/>
      <c r="AM4" s="348"/>
      <c r="AN4" s="348"/>
      <c r="AO4" s="348"/>
      <c r="AP4" s="348"/>
      <c r="AQ4" s="160"/>
      <c r="AS4" s="313"/>
      <c r="AT4" s="151" t="str">
        <f>IF($J$2="","",VLOOKUP($J$2,Module10[[#All],[Tool Code]:[Serial No]],5,1)&amp;AU4)</f>
        <v>44000189B</v>
      </c>
      <c r="AU4" s="170" t="s">
        <v>921</v>
      </c>
      <c r="AV4" s="205">
        <f t="array" ref="AV4:AZ4">VLOOKUP($AT4,STD!$J$2:$T$26,{2,3,4,5,6,7,8,9,10,11},0)</f>
        <v>-3.3225167706661385E-5</v>
      </c>
      <c r="AW4" s="205">
        <v>-3.4980637303921245E-5</v>
      </c>
      <c r="AX4" s="205">
        <v>-1.2398229825240138E-5</v>
      </c>
      <c r="AY4" s="205">
        <v>-8.0776018888319291E-7</v>
      </c>
      <c r="AZ4" s="205">
        <v>-1.1266145699747796E-5</v>
      </c>
      <c r="BA4" s="205">
        <f>VLOOKUP($AT4,STD!$J$2:$T$26,{2,3,4,5,6,7,8,9,10,11},0)</f>
        <v>-3.3225167706661385E-5</v>
      </c>
      <c r="BB4" s="203"/>
      <c r="BC4" s="203"/>
      <c r="BD4" s="203"/>
      <c r="BE4" s="203"/>
      <c r="BP4" s="156"/>
      <c r="BQ4" s="156"/>
      <c r="BR4" s="156"/>
      <c r="BS4" s="156"/>
      <c r="BT4" s="156"/>
      <c r="BU4" s="156"/>
      <c r="BV4" s="156"/>
      <c r="BW4" s="156"/>
      <c r="BX4" s="156"/>
      <c r="BY4" s="156"/>
      <c r="BZ4" s="156"/>
      <c r="CB4" s="156"/>
      <c r="CC4" s="156"/>
      <c r="CD4" s="156"/>
      <c r="CE4" s="156"/>
      <c r="CF4" s="156"/>
      <c r="CG4" s="156"/>
      <c r="CH4" s="156"/>
      <c r="CI4" s="156"/>
      <c r="CJ4" s="156"/>
      <c r="CK4" s="156"/>
    </row>
    <row r="5" spans="1:89" ht="14.85" customHeight="1" thickBot="1">
      <c r="A5" s="226"/>
      <c r="C5" s="224"/>
      <c r="E5" s="497" t="s">
        <v>12</v>
      </c>
      <c r="F5" s="497"/>
      <c r="G5" s="497"/>
      <c r="H5" s="497"/>
      <c r="I5" s="497"/>
      <c r="J5" s="538">
        <v>0.01</v>
      </c>
      <c r="K5" s="538"/>
      <c r="L5" s="538"/>
      <c r="M5" s="497" t="s">
        <v>165</v>
      </c>
      <c r="N5" s="497"/>
      <c r="O5" s="227"/>
      <c r="P5" s="227"/>
      <c r="Q5" s="227"/>
      <c r="R5" s="228"/>
      <c r="S5" s="228"/>
      <c r="T5" s="228"/>
      <c r="U5" s="228" t="s">
        <v>1324</v>
      </c>
      <c r="V5" s="228"/>
      <c r="AE5" s="229"/>
      <c r="AF5" s="513"/>
      <c r="AG5" s="513"/>
      <c r="AH5" s="230"/>
      <c r="AI5" s="230"/>
      <c r="AJ5" s="230"/>
      <c r="AL5" s="348"/>
      <c r="AM5" s="348"/>
      <c r="AN5" s="348"/>
      <c r="AO5" s="348"/>
      <c r="AP5" s="348"/>
      <c r="AQ5" s="160"/>
      <c r="AS5" s="313"/>
      <c r="AT5" s="151" t="str">
        <f>IF($J$2="","",VLOOKUP($J$2,Module10[[#All],[Tool Code]:[Serial No]],5,1)&amp;AU5)</f>
        <v>44000189A</v>
      </c>
      <c r="AU5" s="170" t="s">
        <v>922</v>
      </c>
      <c r="AV5" s="205">
        <f t="array" ref="AV5:AZ5">VLOOKUP($AT5,STD!$J$2:$T$26,{2,3,4,5,6,7,8,9,10,11},0)</f>
        <v>2.275594128909724E-7</v>
      </c>
      <c r="AW5" s="205">
        <v>2.7219220711966444E-7</v>
      </c>
      <c r="AX5" s="205">
        <v>1.3127770312059587E-7</v>
      </c>
      <c r="AY5" s="205">
        <v>1.1773908086539215E-7</v>
      </c>
      <c r="AZ5" s="205">
        <v>1.1890033502585144E-7</v>
      </c>
      <c r="BA5" s="205">
        <f>VLOOKUP($AT5,STD!$J$2:$T$26,{2,3,4,5,6,7,8,9,10,11},0)</f>
        <v>2.275594128909724E-7</v>
      </c>
      <c r="BP5" s="158"/>
      <c r="BQ5" s="156"/>
      <c r="BR5" s="156"/>
      <c r="BS5" s="156"/>
      <c r="BT5" s="156"/>
      <c r="BU5" s="156"/>
      <c r="BV5" s="156"/>
      <c r="BW5" s="156"/>
      <c r="BX5" s="156"/>
      <c r="BY5" s="156"/>
      <c r="BZ5" s="156"/>
      <c r="CB5" s="159"/>
      <c r="CC5" s="156"/>
      <c r="CD5" s="156"/>
      <c r="CE5" s="156"/>
      <c r="CF5" s="156"/>
      <c r="CG5" s="156"/>
      <c r="CH5" s="156"/>
      <c r="CI5" s="156"/>
      <c r="CJ5" s="156"/>
      <c r="CK5" s="156"/>
    </row>
    <row r="6" spans="1:89" ht="14.85" customHeight="1" thickTop="1" thickBot="1">
      <c r="A6" s="231"/>
      <c r="B6" s="514" t="s">
        <v>13</v>
      </c>
      <c r="C6" s="515"/>
      <c r="D6" s="516"/>
      <c r="E6" s="517" t="s">
        <v>67</v>
      </c>
      <c r="F6" s="518"/>
      <c r="G6" s="518"/>
      <c r="H6" s="518"/>
      <c r="I6" s="518"/>
      <c r="J6" s="518"/>
      <c r="K6" s="518"/>
      <c r="L6" s="518"/>
      <c r="M6" s="518"/>
      <c r="N6" s="518"/>
      <c r="O6" s="518"/>
      <c r="P6" s="518"/>
      <c r="Q6" s="518"/>
      <c r="R6" s="518"/>
      <c r="S6" s="518"/>
      <c r="T6" s="232"/>
      <c r="U6" s="232"/>
      <c r="V6" s="232"/>
      <c r="W6" s="519" t="s">
        <v>55</v>
      </c>
      <c r="X6" s="520"/>
      <c r="Y6" s="520"/>
      <c r="Z6" s="520"/>
      <c r="AA6" s="520"/>
      <c r="AB6" s="521"/>
      <c r="AC6" s="522" t="s">
        <v>1176</v>
      </c>
      <c r="AD6" s="523"/>
      <c r="AE6" s="523"/>
      <c r="AF6" s="523"/>
      <c r="AG6" s="523"/>
      <c r="AH6" s="524"/>
      <c r="AI6" s="233"/>
      <c r="AJ6" s="233"/>
      <c r="AL6" s="348"/>
      <c r="AM6" s="348"/>
      <c r="AN6" s="348"/>
      <c r="AO6" s="348"/>
      <c r="AP6" s="348"/>
      <c r="AQ6" s="160"/>
      <c r="AS6" s="313"/>
      <c r="AT6" s="151" t="str">
        <f>IF($J$2="","",VLOOKUP($J$2,Module10[[#All],[Tool Code]:[Serial No]],5,1)&amp;AU6)</f>
        <v>44000189Residuals</v>
      </c>
      <c r="AU6" s="170" t="s">
        <v>923</v>
      </c>
      <c r="AV6" s="205">
        <f t="array" ref="AV6:AZ6">VLOOKUP($AT6,STD!$J$2:$T$26,{2,3,4,5,6,7,8,9,10,11},0)</f>
        <v>1.3138748289433885E-2</v>
      </c>
      <c r="AW6" s="205">
        <v>1.82990588792529E-2</v>
      </c>
      <c r="AX6" s="205">
        <v>1.231644241413607E-2</v>
      </c>
      <c r="AY6" s="205">
        <v>2.9095039875407125E-2</v>
      </c>
      <c r="AZ6" s="205">
        <v>1.0295990992475662E-2</v>
      </c>
      <c r="BA6" s="205">
        <f>VLOOKUP($AT6,STD!$J$2:$T$26,{2,3,4,5,6,7,8,9,10,11},0)</f>
        <v>1.3138748289433885E-2</v>
      </c>
    </row>
    <row r="7" spans="1:89" ht="14.85" customHeight="1" thickTop="1" thickBot="1">
      <c r="A7" s="231"/>
      <c r="B7" s="555" t="s">
        <v>8</v>
      </c>
      <c r="C7" s="556"/>
      <c r="D7" s="557"/>
      <c r="E7" s="504" t="s">
        <v>15</v>
      </c>
      <c r="F7" s="505"/>
      <c r="G7" s="506"/>
      <c r="H7" s="504" t="s">
        <v>16</v>
      </c>
      <c r="I7" s="505"/>
      <c r="J7" s="506"/>
      <c r="K7" s="504" t="s">
        <v>17</v>
      </c>
      <c r="L7" s="505"/>
      <c r="M7" s="506"/>
      <c r="N7" s="504" t="s">
        <v>18</v>
      </c>
      <c r="O7" s="505"/>
      <c r="P7" s="506"/>
      <c r="Q7" s="504" t="s">
        <v>19</v>
      </c>
      <c r="R7" s="505"/>
      <c r="S7" s="506"/>
      <c r="T7" s="504" t="s">
        <v>1238</v>
      </c>
      <c r="U7" s="505"/>
      <c r="V7" s="506"/>
      <c r="W7" s="558" t="s">
        <v>5</v>
      </c>
      <c r="X7" s="494"/>
      <c r="Y7" s="494"/>
      <c r="Z7" s="494"/>
      <c r="AA7" s="494"/>
      <c r="AB7" s="559"/>
      <c r="AC7" s="525"/>
      <c r="AD7" s="526"/>
      <c r="AE7" s="526"/>
      <c r="AF7" s="526"/>
      <c r="AG7" s="526"/>
      <c r="AH7" s="527"/>
      <c r="AI7" s="233"/>
      <c r="AJ7" s="233"/>
      <c r="AT7" s="156"/>
    </row>
    <row r="8" spans="1:89" ht="14.85" customHeight="1" thickTop="1" thickBot="1">
      <c r="A8" s="234"/>
      <c r="B8" s="531" t="s">
        <v>0</v>
      </c>
      <c r="C8" s="513"/>
      <c r="D8" s="532"/>
      <c r="E8" s="507"/>
      <c r="F8" s="508"/>
      <c r="G8" s="509"/>
      <c r="H8" s="507"/>
      <c r="I8" s="508"/>
      <c r="J8" s="509"/>
      <c r="K8" s="507"/>
      <c r="L8" s="508"/>
      <c r="M8" s="509"/>
      <c r="N8" s="507"/>
      <c r="O8" s="508"/>
      <c r="P8" s="509"/>
      <c r="Q8" s="507"/>
      <c r="R8" s="508"/>
      <c r="S8" s="509"/>
      <c r="T8" s="507"/>
      <c r="U8" s="508"/>
      <c r="V8" s="509"/>
      <c r="W8" s="531"/>
      <c r="X8" s="513"/>
      <c r="Y8" s="513"/>
      <c r="Z8" s="513"/>
      <c r="AA8" s="513"/>
      <c r="AB8" s="532"/>
      <c r="AC8" s="525"/>
      <c r="AD8" s="526"/>
      <c r="AE8" s="526"/>
      <c r="AF8" s="526"/>
      <c r="AG8" s="526"/>
      <c r="AH8" s="527"/>
      <c r="AI8" s="233"/>
      <c r="AJ8" s="233"/>
      <c r="AK8" s="560" t="s">
        <v>1277</v>
      </c>
      <c r="AL8" s="561"/>
      <c r="AM8" s="561"/>
      <c r="AN8" s="561"/>
      <c r="AO8" s="561"/>
      <c r="AP8" s="561"/>
      <c r="AQ8" s="562"/>
      <c r="AS8" s="560" t="s">
        <v>66</v>
      </c>
      <c r="AT8" s="561"/>
      <c r="AU8" s="561"/>
      <c r="AV8" s="561"/>
      <c r="AW8" s="561"/>
      <c r="AX8" s="561"/>
      <c r="AY8" s="562"/>
      <c r="BA8" s="560" t="s">
        <v>68</v>
      </c>
      <c r="BB8" s="561"/>
      <c r="BC8" s="561"/>
      <c r="BD8" s="561"/>
      <c r="BE8" s="561"/>
      <c r="BF8" s="561"/>
      <c r="BG8" s="562"/>
      <c r="BH8" s="169"/>
      <c r="BI8" s="546" t="s">
        <v>5</v>
      </c>
      <c r="BJ8" s="547"/>
      <c r="BK8" s="547"/>
      <c r="BL8" s="548"/>
      <c r="BM8" s="169"/>
    </row>
    <row r="9" spans="1:89" ht="14.85" customHeight="1" thickTop="1" thickBot="1">
      <c r="A9" s="234"/>
      <c r="B9" s="533" t="s">
        <v>20</v>
      </c>
      <c r="C9" s="534"/>
      <c r="D9" s="535"/>
      <c r="E9" s="510" t="s">
        <v>166</v>
      </c>
      <c r="F9" s="511"/>
      <c r="G9" s="512"/>
      <c r="H9" s="510" t="s">
        <v>166</v>
      </c>
      <c r="I9" s="511"/>
      <c r="J9" s="512"/>
      <c r="K9" s="510" t="s">
        <v>166</v>
      </c>
      <c r="L9" s="511"/>
      <c r="M9" s="512"/>
      <c r="N9" s="510" t="s">
        <v>166</v>
      </c>
      <c r="O9" s="511"/>
      <c r="P9" s="512"/>
      <c r="Q9" s="510" t="s">
        <v>166</v>
      </c>
      <c r="R9" s="511"/>
      <c r="S9" s="512"/>
      <c r="T9" s="510" t="s">
        <v>166</v>
      </c>
      <c r="U9" s="511"/>
      <c r="V9" s="512"/>
      <c r="W9" s="542" t="s">
        <v>166</v>
      </c>
      <c r="X9" s="543"/>
      <c r="Y9" s="543"/>
      <c r="Z9" s="543"/>
      <c r="AA9" s="543"/>
      <c r="AB9" s="544"/>
      <c r="AC9" s="525"/>
      <c r="AD9" s="526"/>
      <c r="AE9" s="526"/>
      <c r="AF9" s="526"/>
      <c r="AG9" s="526"/>
      <c r="AH9" s="527"/>
      <c r="AI9" s="233"/>
      <c r="AJ9" s="233"/>
      <c r="AK9" s="563"/>
      <c r="AL9" s="564"/>
      <c r="AM9" s="564"/>
      <c r="AN9" s="564"/>
      <c r="AO9" s="564"/>
      <c r="AP9" s="564"/>
      <c r="AQ9" s="565"/>
      <c r="AS9" s="563"/>
      <c r="AT9" s="564"/>
      <c r="AU9" s="564"/>
      <c r="AV9" s="564"/>
      <c r="AW9" s="564"/>
      <c r="AX9" s="564"/>
      <c r="AY9" s="565"/>
      <c r="BA9" s="563"/>
      <c r="BB9" s="564"/>
      <c r="BC9" s="564"/>
      <c r="BD9" s="564"/>
      <c r="BE9" s="564"/>
      <c r="BF9" s="564"/>
      <c r="BG9" s="565"/>
      <c r="BH9" s="169"/>
      <c r="BI9" s="549"/>
      <c r="BJ9" s="550"/>
      <c r="BK9" s="550"/>
      <c r="BL9" s="551"/>
      <c r="BM9" s="169"/>
      <c r="BQ9" s="171"/>
      <c r="CC9" s="171"/>
    </row>
    <row r="10" spans="1:89" ht="14.85" customHeight="1" thickTop="1" thickBot="1">
      <c r="A10" s="238"/>
      <c r="B10" s="545" t="s">
        <v>167</v>
      </c>
      <c r="C10" s="545"/>
      <c r="D10" s="545"/>
      <c r="E10" s="502">
        <f t="shared" ref="E10:E41" si="0">BB12</f>
        <v>44.549409500000003</v>
      </c>
      <c r="F10" s="502"/>
      <c r="G10" s="502"/>
      <c r="H10" s="502">
        <f t="shared" ref="H10:H41" si="1">BC12</f>
        <v>44.535909500000002</v>
      </c>
      <c r="I10" s="502"/>
      <c r="J10" s="502"/>
      <c r="K10" s="502">
        <f t="shared" ref="K10:K41" si="2">BD12</f>
        <v>44.555239499999999</v>
      </c>
      <c r="L10" s="502"/>
      <c r="M10" s="502"/>
      <c r="N10" s="502">
        <f t="shared" ref="N10:N41" si="3">BE12</f>
        <v>44.5719195</v>
      </c>
      <c r="O10" s="502"/>
      <c r="P10" s="502"/>
      <c r="Q10" s="502">
        <f t="shared" ref="Q10:Q41" si="4">BF12</f>
        <v>44.488369500000005</v>
      </c>
      <c r="R10" s="502"/>
      <c r="S10" s="502"/>
      <c r="T10" s="502">
        <f>BG12</f>
        <v>44.514599500000003</v>
      </c>
      <c r="U10" s="502"/>
      <c r="V10" s="502"/>
      <c r="W10" s="541">
        <f>BM12</f>
        <v>8.354999999999535E-2</v>
      </c>
      <c r="X10" s="541"/>
      <c r="Y10" s="541"/>
      <c r="Z10" s="541"/>
      <c r="AA10" s="541"/>
      <c r="AB10" s="541"/>
      <c r="AC10" s="525"/>
      <c r="AD10" s="526"/>
      <c r="AE10" s="526"/>
      <c r="AF10" s="526"/>
      <c r="AG10" s="526"/>
      <c r="AH10" s="527"/>
      <c r="AI10" s="233"/>
      <c r="AJ10" s="233"/>
      <c r="AK10" s="566"/>
      <c r="AL10" s="567"/>
      <c r="AM10" s="567"/>
      <c r="AN10" s="567"/>
      <c r="AO10" s="567"/>
      <c r="AP10" s="567"/>
      <c r="AQ10" s="568"/>
      <c r="AS10" s="569"/>
      <c r="AT10" s="570"/>
      <c r="AU10" s="570"/>
      <c r="AV10" s="570"/>
      <c r="AW10" s="570"/>
      <c r="AX10" s="570"/>
      <c r="AY10" s="571"/>
      <c r="BA10" s="569"/>
      <c r="BB10" s="570"/>
      <c r="BC10" s="570"/>
      <c r="BD10" s="570"/>
      <c r="BE10" s="570"/>
      <c r="BF10" s="570"/>
      <c r="BG10" s="571"/>
      <c r="BH10" s="169"/>
      <c r="BI10" s="552"/>
      <c r="BJ10" s="553"/>
      <c r="BK10" s="553"/>
      <c r="BL10" s="554"/>
      <c r="BM10" s="169"/>
      <c r="BV10" s="171"/>
    </row>
    <row r="11" spans="1:89" ht="14.85" customHeight="1" thickTop="1" thickBot="1">
      <c r="A11" s="238"/>
      <c r="B11" s="540" t="s">
        <v>168</v>
      </c>
      <c r="C11" s="540"/>
      <c r="D11" s="540"/>
      <c r="E11" s="503">
        <f t="shared" si="0"/>
        <v>44.547529500000003</v>
      </c>
      <c r="F11" s="503"/>
      <c r="G11" s="503"/>
      <c r="H11" s="503">
        <f t="shared" si="1"/>
        <v>44.535599499999996</v>
      </c>
      <c r="I11" s="503"/>
      <c r="J11" s="503"/>
      <c r="K11" s="503">
        <f t="shared" si="2"/>
        <v>44.556169499999996</v>
      </c>
      <c r="L11" s="503"/>
      <c r="M11" s="503"/>
      <c r="N11" s="503">
        <f t="shared" si="3"/>
        <v>44.570909499999999</v>
      </c>
      <c r="O11" s="503"/>
      <c r="P11" s="503"/>
      <c r="Q11" s="503">
        <f t="shared" si="4"/>
        <v>44.505459500000001</v>
      </c>
      <c r="R11" s="503"/>
      <c r="S11" s="503"/>
      <c r="T11" s="503">
        <f>BG13</f>
        <v>44.530309500000001</v>
      </c>
      <c r="U11" s="503"/>
      <c r="V11" s="503"/>
      <c r="W11" s="539">
        <f t="shared" ref="W11:W41" si="5">BM13</f>
        <v>6.5449999999998454E-2</v>
      </c>
      <c r="X11" s="539"/>
      <c r="Y11" s="539"/>
      <c r="Z11" s="539"/>
      <c r="AA11" s="539"/>
      <c r="AB11" s="539"/>
      <c r="AC11" s="525"/>
      <c r="AD11" s="526"/>
      <c r="AE11" s="526"/>
      <c r="AF11" s="526"/>
      <c r="AG11" s="526"/>
      <c r="AH11" s="527"/>
      <c r="AI11" s="233"/>
      <c r="AJ11" s="233"/>
      <c r="AK11" s="311" t="s">
        <v>1252</v>
      </c>
      <c r="AL11" s="172">
        <v>1</v>
      </c>
      <c r="AM11" s="172">
        <v>2</v>
      </c>
      <c r="AN11" s="172">
        <v>3</v>
      </c>
      <c r="AO11" s="172">
        <v>4</v>
      </c>
      <c r="AP11" s="172">
        <v>5</v>
      </c>
      <c r="AQ11" s="340" t="s">
        <v>1238</v>
      </c>
      <c r="AS11" s="314" t="s">
        <v>1252</v>
      </c>
      <c r="AT11" s="173">
        <v>1</v>
      </c>
      <c r="AU11" s="173">
        <v>2</v>
      </c>
      <c r="AV11" s="173">
        <v>3</v>
      </c>
      <c r="AW11" s="173">
        <v>4</v>
      </c>
      <c r="AX11" s="173">
        <v>5</v>
      </c>
      <c r="AY11" s="162" t="s">
        <v>1238</v>
      </c>
      <c r="BA11" s="320" t="s">
        <v>1252</v>
      </c>
      <c r="BB11" s="162">
        <v>1</v>
      </c>
      <c r="BC11" s="162">
        <v>2</v>
      </c>
      <c r="BD11" s="162">
        <v>3</v>
      </c>
      <c r="BE11" s="162">
        <v>4</v>
      </c>
      <c r="BF11" s="162">
        <v>5</v>
      </c>
      <c r="BG11" s="162" t="s">
        <v>1238</v>
      </c>
      <c r="BH11" s="169"/>
      <c r="BI11" s="193" t="s">
        <v>1177</v>
      </c>
      <c r="BJ11" s="193" t="s">
        <v>1178</v>
      </c>
      <c r="BK11" s="193" t="s">
        <v>1179</v>
      </c>
      <c r="BL11" s="193" t="s">
        <v>1180</v>
      </c>
      <c r="BM11" s="194" t="s">
        <v>1208</v>
      </c>
      <c r="BV11" s="171"/>
    </row>
    <row r="12" spans="1:89" ht="14.85" customHeight="1" thickTop="1" thickBot="1">
      <c r="A12" s="238"/>
      <c r="B12" s="540" t="s">
        <v>169</v>
      </c>
      <c r="C12" s="540"/>
      <c r="D12" s="540"/>
      <c r="E12" s="503">
        <f t="shared" si="0"/>
        <v>44.545749499999999</v>
      </c>
      <c r="F12" s="503"/>
      <c r="G12" s="503"/>
      <c r="H12" s="503">
        <f t="shared" si="1"/>
        <v>44.535989499999999</v>
      </c>
      <c r="I12" s="503"/>
      <c r="J12" s="503"/>
      <c r="K12" s="503">
        <f t="shared" si="2"/>
        <v>44.559349499999996</v>
      </c>
      <c r="L12" s="503"/>
      <c r="M12" s="503"/>
      <c r="N12" s="503">
        <f t="shared" si="3"/>
        <v>44.570099500000005</v>
      </c>
      <c r="O12" s="503"/>
      <c r="P12" s="503"/>
      <c r="Q12" s="503">
        <f t="shared" si="4"/>
        <v>44.512009500000005</v>
      </c>
      <c r="R12" s="503"/>
      <c r="S12" s="503"/>
      <c r="T12" s="503">
        <f t="shared" ref="T12:T69" si="6">BG14</f>
        <v>44.498189500000002</v>
      </c>
      <c r="U12" s="503"/>
      <c r="V12" s="503"/>
      <c r="W12" s="539">
        <f t="shared" si="5"/>
        <v>5.8089999999999975E-2</v>
      </c>
      <c r="X12" s="539"/>
      <c r="Y12" s="539"/>
      <c r="Z12" s="539"/>
      <c r="AA12" s="539"/>
      <c r="AB12" s="539"/>
      <c r="AC12" s="525"/>
      <c r="AD12" s="526"/>
      <c r="AE12" s="526"/>
      <c r="AF12" s="526"/>
      <c r="AG12" s="526"/>
      <c r="AH12" s="527"/>
      <c r="AI12" s="233"/>
      <c r="AJ12" s="233"/>
      <c r="AK12" s="197">
        <v>1</v>
      </c>
      <c r="AL12" s="206">
        <v>44.608870000000003</v>
      </c>
      <c r="AM12" s="206">
        <v>44.485370000000003</v>
      </c>
      <c r="AN12" s="206">
        <v>44.6447</v>
      </c>
      <c r="AO12" s="206">
        <v>44.711379999999998</v>
      </c>
      <c r="AP12" s="339">
        <v>44.557830000000003</v>
      </c>
      <c r="AQ12" s="342">
        <v>44.584060000000001</v>
      </c>
      <c r="AR12" s="155"/>
      <c r="AS12" s="315">
        <f t="shared" ref="AS12:AS75" si="7">AK12</f>
        <v>1</v>
      </c>
      <c r="AT12" s="175">
        <v>-5.9460499999999999E-2</v>
      </c>
      <c r="AU12" s="163">
        <v>5.0539500000000001E-2</v>
      </c>
      <c r="AV12" s="163">
        <v>-8.9460499999999998E-2</v>
      </c>
      <c r="AW12" s="163">
        <v>-0.13946050000000002</v>
      </c>
      <c r="AX12" s="163">
        <v>-6.9460500000000008E-2</v>
      </c>
      <c r="AY12" s="163">
        <v>-6.9460500000000008E-2</v>
      </c>
      <c r="BA12" s="329">
        <f t="shared" ref="BA12:BA75" si="8">AK12</f>
        <v>1</v>
      </c>
      <c r="BB12" s="330">
        <f>IF(AL12="","",AL12+AT12)</f>
        <v>44.549409500000003</v>
      </c>
      <c r="BC12" s="330">
        <f t="shared" ref="BC12:BF12" si="9">IF(AM12="","",AM12+AU12)</f>
        <v>44.535909500000002</v>
      </c>
      <c r="BD12" s="330">
        <f t="shared" si="9"/>
        <v>44.555239499999999</v>
      </c>
      <c r="BE12" s="330">
        <f t="shared" si="9"/>
        <v>44.5719195</v>
      </c>
      <c r="BF12" s="330">
        <f t="shared" si="9"/>
        <v>44.488369500000005</v>
      </c>
      <c r="BG12" s="330">
        <f>IF(AQ12="","",AQ12+AY12)</f>
        <v>44.514599500000003</v>
      </c>
      <c r="BH12" s="195">
        <v>1</v>
      </c>
      <c r="BI12" s="335">
        <f>IF(BB12="","",ABS($BF12-BB12))</f>
        <v>6.1039999999998429E-2</v>
      </c>
      <c r="BJ12" s="335">
        <f>IF(BC12="","",ABS($BF12-BC12))</f>
        <v>4.7539999999997917E-2</v>
      </c>
      <c r="BK12" s="335">
        <f t="shared" ref="BK12" si="10">IF(BD12="","",ABS($BF12-BD12))</f>
        <v>6.6869999999994434E-2</v>
      </c>
      <c r="BL12" s="335">
        <f>IF(BE12="","",ABS($BF12-BE12))</f>
        <v>8.354999999999535E-2</v>
      </c>
      <c r="BM12" s="189">
        <f>IF(BF12="","",MAX(BI12:BL12))</f>
        <v>8.354999999999535E-2</v>
      </c>
      <c r="BV12" s="171"/>
    </row>
    <row r="13" spans="1:89" ht="14.85" customHeight="1" thickTop="1">
      <c r="A13" s="238"/>
      <c r="B13" s="540" t="s">
        <v>170</v>
      </c>
      <c r="C13" s="540"/>
      <c r="D13" s="540"/>
      <c r="E13" s="503">
        <f t="shared" si="0"/>
        <v>44.5464895</v>
      </c>
      <c r="F13" s="503"/>
      <c r="G13" s="503"/>
      <c r="H13" s="503">
        <f t="shared" si="1"/>
        <v>44.535799499999996</v>
      </c>
      <c r="I13" s="503"/>
      <c r="J13" s="503"/>
      <c r="K13" s="503">
        <f t="shared" si="2"/>
        <v>44.560319499999999</v>
      </c>
      <c r="L13" s="503"/>
      <c r="M13" s="503"/>
      <c r="N13" s="503">
        <f t="shared" si="3"/>
        <v>44.568459500000003</v>
      </c>
      <c r="O13" s="503"/>
      <c r="P13" s="503"/>
      <c r="Q13" s="503">
        <f t="shared" si="4"/>
        <v>44.514599500000003</v>
      </c>
      <c r="R13" s="503"/>
      <c r="S13" s="503"/>
      <c r="T13" s="503">
        <f t="shared" si="6"/>
        <v>44.5087495</v>
      </c>
      <c r="U13" s="503"/>
      <c r="V13" s="503"/>
      <c r="W13" s="539">
        <f t="shared" si="5"/>
        <v>5.3860000000000241E-2</v>
      </c>
      <c r="X13" s="539"/>
      <c r="Y13" s="539"/>
      <c r="Z13" s="539"/>
      <c r="AA13" s="539"/>
      <c r="AB13" s="539"/>
      <c r="AC13" s="525"/>
      <c r="AD13" s="526"/>
      <c r="AE13" s="526"/>
      <c r="AF13" s="526"/>
      <c r="AG13" s="526"/>
      <c r="AH13" s="527"/>
      <c r="AI13" s="233"/>
      <c r="AJ13" s="233"/>
      <c r="AK13" s="197">
        <v>2</v>
      </c>
      <c r="AL13" s="206">
        <v>44.606990000000003</v>
      </c>
      <c r="AM13" s="206">
        <v>44.485059999999997</v>
      </c>
      <c r="AN13" s="206">
        <v>44.645629999999997</v>
      </c>
      <c r="AO13" s="206">
        <v>44.710369999999998</v>
      </c>
      <c r="AP13" s="339">
        <v>44.574919999999999</v>
      </c>
      <c r="AQ13" s="342">
        <v>44.599769999999999</v>
      </c>
      <c r="AR13" s="155"/>
      <c r="AS13" s="197">
        <f t="shared" si="7"/>
        <v>2</v>
      </c>
      <c r="AT13" s="175">
        <v>-5.9460499999999999E-2</v>
      </c>
      <c r="AU13" s="163">
        <v>5.0539500000000001E-2</v>
      </c>
      <c r="AV13" s="163">
        <v>-8.9460499999999998E-2</v>
      </c>
      <c r="AW13" s="163">
        <v>-0.13946050000000002</v>
      </c>
      <c r="AX13" s="163">
        <v>-6.9460500000000008E-2</v>
      </c>
      <c r="AY13" s="163">
        <v>-6.9460500000000008E-2</v>
      </c>
      <c r="BA13" s="331">
        <f t="shared" si="8"/>
        <v>2</v>
      </c>
      <c r="BB13" s="332">
        <f t="shared" ref="BB13:BB76" si="11">IF(AL13="","",AL13+AT13)</f>
        <v>44.547529500000003</v>
      </c>
      <c r="BC13" s="332">
        <f t="shared" ref="BC13:BC76" si="12">IF(AM13="","",AM13+AU13)</f>
        <v>44.535599499999996</v>
      </c>
      <c r="BD13" s="332">
        <f t="shared" ref="BD13:BD76" si="13">IF(AN13="","",AN13+AV13)</f>
        <v>44.556169499999996</v>
      </c>
      <c r="BE13" s="332">
        <f t="shared" ref="BE13:BE76" si="14">IF(AO13="","",AO13+AW13)</f>
        <v>44.570909499999999</v>
      </c>
      <c r="BF13" s="332">
        <f t="shared" ref="BF13:BF76" si="15">IF(AP13="","",AP13+AX13)</f>
        <v>44.505459500000001</v>
      </c>
      <c r="BG13" s="332">
        <f t="shared" ref="BG13:BG76" si="16">IF(AQ13="","",AQ13+AY13)</f>
        <v>44.530309500000001</v>
      </c>
      <c r="BH13" s="195">
        <v>2</v>
      </c>
      <c r="BI13" s="336">
        <f t="shared" ref="BI13:BI76" si="17">IF(BB13="","",ABS($BF13-BB13))</f>
        <v>4.2070000000002494E-2</v>
      </c>
      <c r="BJ13" s="336">
        <f t="shared" ref="BJ13:BJ76" si="18">IF(BC13="","",ABS($BF13-BC13))</f>
        <v>3.0139999999995837E-2</v>
      </c>
      <c r="BK13" s="336">
        <f t="shared" ref="BK13:BK76" si="19">IF(BD13="","",ABS($BF13-BD13))</f>
        <v>5.0709999999995148E-2</v>
      </c>
      <c r="BL13" s="336">
        <f t="shared" ref="BL13:BL76" si="20">IF(BE13="","",ABS($BF13-BE13))</f>
        <v>6.5449999999998454E-2</v>
      </c>
      <c r="BM13" s="189">
        <f t="shared" ref="BM13:BM76" si="21">IF(BF13="","",MAX(BI13:BL13))</f>
        <v>6.5449999999998454E-2</v>
      </c>
      <c r="BV13" s="171"/>
    </row>
    <row r="14" spans="1:89" ht="14.85" customHeight="1">
      <c r="A14" s="238"/>
      <c r="B14" s="540" t="s">
        <v>171</v>
      </c>
      <c r="C14" s="540"/>
      <c r="D14" s="540"/>
      <c r="E14" s="503">
        <f t="shared" si="0"/>
        <v>44.543179500000001</v>
      </c>
      <c r="F14" s="503"/>
      <c r="G14" s="503"/>
      <c r="H14" s="503">
        <f t="shared" si="1"/>
        <v>44.5365295</v>
      </c>
      <c r="I14" s="503"/>
      <c r="J14" s="503"/>
      <c r="K14" s="503">
        <f t="shared" si="2"/>
        <v>44.562519500000001</v>
      </c>
      <c r="L14" s="503"/>
      <c r="M14" s="503"/>
      <c r="N14" s="503">
        <f t="shared" si="3"/>
        <v>44.567449500000002</v>
      </c>
      <c r="O14" s="503"/>
      <c r="P14" s="503"/>
      <c r="Q14" s="503">
        <f t="shared" si="4"/>
        <v>44.509939500000002</v>
      </c>
      <c r="R14" s="503"/>
      <c r="S14" s="503"/>
      <c r="T14" s="503">
        <f t="shared" si="6"/>
        <v>44.5369995</v>
      </c>
      <c r="U14" s="503"/>
      <c r="V14" s="503"/>
      <c r="W14" s="539">
        <f t="shared" si="5"/>
        <v>5.7510000000000616E-2</v>
      </c>
      <c r="X14" s="539"/>
      <c r="Y14" s="539"/>
      <c r="Z14" s="539"/>
      <c r="AA14" s="539"/>
      <c r="AB14" s="539"/>
      <c r="AC14" s="525"/>
      <c r="AD14" s="526"/>
      <c r="AE14" s="526"/>
      <c r="AF14" s="526"/>
      <c r="AG14" s="526"/>
      <c r="AH14" s="527"/>
      <c r="AI14" s="233"/>
      <c r="AJ14" s="233"/>
      <c r="AK14" s="197">
        <v>3</v>
      </c>
      <c r="AL14" s="206">
        <v>44.60521</v>
      </c>
      <c r="AM14" s="206">
        <v>44.48545</v>
      </c>
      <c r="AN14" s="206">
        <v>44.648809999999997</v>
      </c>
      <c r="AO14" s="206">
        <v>44.709560000000003</v>
      </c>
      <c r="AP14" s="339">
        <v>44.581470000000003</v>
      </c>
      <c r="AQ14" s="343">
        <v>44.56765</v>
      </c>
      <c r="AR14" s="155"/>
      <c r="AS14" s="197">
        <f t="shared" si="7"/>
        <v>3</v>
      </c>
      <c r="AT14" s="175">
        <v>-5.9460499999999999E-2</v>
      </c>
      <c r="AU14" s="163">
        <v>5.0539500000000001E-2</v>
      </c>
      <c r="AV14" s="163">
        <v>-8.9460499999999998E-2</v>
      </c>
      <c r="AW14" s="163">
        <v>-0.13946050000000002</v>
      </c>
      <c r="AX14" s="163">
        <v>-6.9460500000000008E-2</v>
      </c>
      <c r="AY14" s="163">
        <v>-6.9460500000000008E-2</v>
      </c>
      <c r="BA14" s="331">
        <f t="shared" si="8"/>
        <v>3</v>
      </c>
      <c r="BB14" s="332">
        <f t="shared" si="11"/>
        <v>44.545749499999999</v>
      </c>
      <c r="BC14" s="332">
        <f t="shared" si="12"/>
        <v>44.535989499999999</v>
      </c>
      <c r="BD14" s="332">
        <f t="shared" si="13"/>
        <v>44.559349499999996</v>
      </c>
      <c r="BE14" s="332">
        <f t="shared" si="14"/>
        <v>44.570099500000005</v>
      </c>
      <c r="BF14" s="332">
        <f t="shared" si="15"/>
        <v>44.512009500000005</v>
      </c>
      <c r="BG14" s="332">
        <f t="shared" si="16"/>
        <v>44.498189500000002</v>
      </c>
      <c r="BH14" s="195">
        <v>3</v>
      </c>
      <c r="BI14" s="336">
        <f t="shared" si="17"/>
        <v>3.3739999999994552E-2</v>
      </c>
      <c r="BJ14" s="336">
        <f t="shared" si="18"/>
        <v>2.3979999999994561E-2</v>
      </c>
      <c r="BK14" s="336">
        <f t="shared" si="19"/>
        <v>4.7339999999991278E-2</v>
      </c>
      <c r="BL14" s="336">
        <f t="shared" si="20"/>
        <v>5.8089999999999975E-2</v>
      </c>
      <c r="BM14" s="189">
        <f t="shared" si="21"/>
        <v>5.8089999999999975E-2</v>
      </c>
      <c r="BV14" s="171"/>
    </row>
    <row r="15" spans="1:89" ht="14.85" customHeight="1">
      <c r="A15" s="238"/>
      <c r="B15" s="540" t="s">
        <v>172</v>
      </c>
      <c r="C15" s="540"/>
      <c r="D15" s="540"/>
      <c r="E15" s="503">
        <f t="shared" si="0"/>
        <v>44.543909499999998</v>
      </c>
      <c r="F15" s="503"/>
      <c r="G15" s="503"/>
      <c r="H15" s="503">
        <f t="shared" si="1"/>
        <v>44.537219499999999</v>
      </c>
      <c r="I15" s="503"/>
      <c r="J15" s="503"/>
      <c r="K15" s="503">
        <f t="shared" si="2"/>
        <v>44.562789500000001</v>
      </c>
      <c r="L15" s="503"/>
      <c r="M15" s="503"/>
      <c r="N15" s="503">
        <f t="shared" si="3"/>
        <v>44.564409500000004</v>
      </c>
      <c r="O15" s="503"/>
      <c r="P15" s="503"/>
      <c r="Q15" s="503">
        <f t="shared" si="4"/>
        <v>44.516349500000004</v>
      </c>
      <c r="R15" s="503"/>
      <c r="S15" s="503"/>
      <c r="T15" s="503">
        <f t="shared" si="6"/>
        <v>44.525129499999998</v>
      </c>
      <c r="U15" s="503"/>
      <c r="V15" s="503"/>
      <c r="W15" s="539">
        <f t="shared" si="5"/>
        <v>4.8059999999999548E-2</v>
      </c>
      <c r="X15" s="539"/>
      <c r="Y15" s="539"/>
      <c r="Z15" s="539"/>
      <c r="AA15" s="539"/>
      <c r="AB15" s="539"/>
      <c r="AC15" s="525"/>
      <c r="AD15" s="526"/>
      <c r="AE15" s="526"/>
      <c r="AF15" s="526"/>
      <c r="AG15" s="526"/>
      <c r="AH15" s="527"/>
      <c r="AI15" s="233"/>
      <c r="AJ15" s="233"/>
      <c r="AK15" s="197">
        <v>4</v>
      </c>
      <c r="AL15" s="206">
        <v>44.60595</v>
      </c>
      <c r="AM15" s="206">
        <v>44.485259999999997</v>
      </c>
      <c r="AN15" s="206">
        <v>44.64978</v>
      </c>
      <c r="AO15" s="206">
        <v>44.707920000000001</v>
      </c>
      <c r="AP15" s="339">
        <v>44.584060000000001</v>
      </c>
      <c r="AQ15" s="343">
        <v>44.578209999999999</v>
      </c>
      <c r="AR15" s="155"/>
      <c r="AS15" s="197">
        <f t="shared" si="7"/>
        <v>4</v>
      </c>
      <c r="AT15" s="175">
        <v>-5.9460499999999999E-2</v>
      </c>
      <c r="AU15" s="163">
        <v>5.0539500000000001E-2</v>
      </c>
      <c r="AV15" s="163">
        <v>-8.9460499999999998E-2</v>
      </c>
      <c r="AW15" s="163">
        <v>-0.13946050000000002</v>
      </c>
      <c r="AX15" s="163">
        <v>-6.9460500000000008E-2</v>
      </c>
      <c r="AY15" s="163">
        <v>-6.9460500000000008E-2</v>
      </c>
      <c r="BA15" s="331">
        <f t="shared" si="8"/>
        <v>4</v>
      </c>
      <c r="BB15" s="332">
        <f t="shared" si="11"/>
        <v>44.5464895</v>
      </c>
      <c r="BC15" s="332">
        <f t="shared" si="12"/>
        <v>44.535799499999996</v>
      </c>
      <c r="BD15" s="332">
        <f t="shared" si="13"/>
        <v>44.560319499999999</v>
      </c>
      <c r="BE15" s="332">
        <f t="shared" si="14"/>
        <v>44.568459500000003</v>
      </c>
      <c r="BF15" s="332">
        <f t="shared" si="15"/>
        <v>44.514599500000003</v>
      </c>
      <c r="BG15" s="332">
        <f t="shared" si="16"/>
        <v>44.5087495</v>
      </c>
      <c r="BH15" s="195">
        <v>4</v>
      </c>
      <c r="BI15" s="336">
        <f t="shared" si="17"/>
        <v>3.1889999999997087E-2</v>
      </c>
      <c r="BJ15" s="336">
        <f t="shared" si="18"/>
        <v>2.1199999999993224E-2</v>
      </c>
      <c r="BK15" s="336">
        <f t="shared" si="19"/>
        <v>4.5719999999995764E-2</v>
      </c>
      <c r="BL15" s="336">
        <f t="shared" si="20"/>
        <v>5.3860000000000241E-2</v>
      </c>
      <c r="BM15" s="189">
        <f t="shared" si="21"/>
        <v>5.3860000000000241E-2</v>
      </c>
      <c r="BV15" s="171"/>
    </row>
    <row r="16" spans="1:89" ht="14.85" customHeight="1">
      <c r="A16" s="238"/>
      <c r="B16" s="540" t="s">
        <v>173</v>
      </c>
      <c r="C16" s="540"/>
      <c r="D16" s="540"/>
      <c r="E16" s="503">
        <f t="shared" si="0"/>
        <v>44.544819500000003</v>
      </c>
      <c r="F16" s="503"/>
      <c r="G16" s="503"/>
      <c r="H16" s="503">
        <f t="shared" si="1"/>
        <v>44.536649499999996</v>
      </c>
      <c r="I16" s="503"/>
      <c r="J16" s="503"/>
      <c r="K16" s="503">
        <f t="shared" si="2"/>
        <v>44.564179500000002</v>
      </c>
      <c r="L16" s="503"/>
      <c r="M16" s="503"/>
      <c r="N16" s="503">
        <f t="shared" si="3"/>
        <v>44.5653395</v>
      </c>
      <c r="O16" s="503"/>
      <c r="P16" s="503"/>
      <c r="Q16" s="503">
        <f t="shared" si="4"/>
        <v>44.528229500000002</v>
      </c>
      <c r="R16" s="503"/>
      <c r="S16" s="503"/>
      <c r="T16" s="503">
        <f t="shared" si="6"/>
        <v>44.511969499999999</v>
      </c>
      <c r="U16" s="503"/>
      <c r="V16" s="503"/>
      <c r="W16" s="539">
        <f t="shared" si="5"/>
        <v>3.7109999999998422E-2</v>
      </c>
      <c r="X16" s="539"/>
      <c r="Y16" s="539"/>
      <c r="Z16" s="539"/>
      <c r="AA16" s="539"/>
      <c r="AB16" s="539"/>
      <c r="AC16" s="525"/>
      <c r="AD16" s="526"/>
      <c r="AE16" s="526"/>
      <c r="AF16" s="526"/>
      <c r="AG16" s="526"/>
      <c r="AH16" s="527"/>
      <c r="AI16" s="233"/>
      <c r="AJ16" s="233"/>
      <c r="AK16" s="197">
        <v>5</v>
      </c>
      <c r="AL16" s="206">
        <v>44.602640000000001</v>
      </c>
      <c r="AM16" s="206">
        <v>44.485990000000001</v>
      </c>
      <c r="AN16" s="206">
        <v>44.651980000000002</v>
      </c>
      <c r="AO16" s="206">
        <v>44.706910000000001</v>
      </c>
      <c r="AP16" s="339">
        <v>44.5794</v>
      </c>
      <c r="AQ16" s="343">
        <v>44.606459999999998</v>
      </c>
      <c r="AR16" s="155"/>
      <c r="AS16" s="197">
        <f>AK16</f>
        <v>5</v>
      </c>
      <c r="AT16" s="175">
        <v>-5.9460499999999999E-2</v>
      </c>
      <c r="AU16" s="163">
        <v>5.0539500000000001E-2</v>
      </c>
      <c r="AV16" s="163">
        <v>-8.9460499999999998E-2</v>
      </c>
      <c r="AW16" s="163">
        <v>-0.13946050000000002</v>
      </c>
      <c r="AX16" s="163">
        <v>-6.9460500000000008E-2</v>
      </c>
      <c r="AY16" s="163">
        <v>-6.9460500000000008E-2</v>
      </c>
      <c r="BA16" s="331">
        <f t="shared" si="8"/>
        <v>5</v>
      </c>
      <c r="BB16" s="332">
        <f t="shared" si="11"/>
        <v>44.543179500000001</v>
      </c>
      <c r="BC16" s="332">
        <f t="shared" si="12"/>
        <v>44.5365295</v>
      </c>
      <c r="BD16" s="332">
        <f t="shared" si="13"/>
        <v>44.562519500000001</v>
      </c>
      <c r="BE16" s="332">
        <f t="shared" si="14"/>
        <v>44.567449500000002</v>
      </c>
      <c r="BF16" s="332">
        <f t="shared" si="15"/>
        <v>44.509939500000002</v>
      </c>
      <c r="BG16" s="332">
        <f t="shared" si="16"/>
        <v>44.5369995</v>
      </c>
      <c r="BH16" s="195">
        <v>5</v>
      </c>
      <c r="BI16" s="336">
        <f t="shared" si="17"/>
        <v>3.323999999999927E-2</v>
      </c>
      <c r="BJ16" s="336">
        <f t="shared" si="18"/>
        <v>2.6589999999998781E-2</v>
      </c>
      <c r="BK16" s="336">
        <f t="shared" si="19"/>
        <v>5.2579999999998961E-2</v>
      </c>
      <c r="BL16" s="336">
        <f t="shared" si="20"/>
        <v>5.7510000000000616E-2</v>
      </c>
      <c r="BM16" s="189">
        <f t="shared" si="21"/>
        <v>5.7510000000000616E-2</v>
      </c>
      <c r="BV16" s="171"/>
    </row>
    <row r="17" spans="1:74" ht="14.85" customHeight="1">
      <c r="A17" s="238"/>
      <c r="B17" s="540" t="s">
        <v>174</v>
      </c>
      <c r="C17" s="540"/>
      <c r="D17" s="540"/>
      <c r="E17" s="503">
        <f t="shared" si="0"/>
        <v>44.544009500000001</v>
      </c>
      <c r="F17" s="503"/>
      <c r="G17" s="503"/>
      <c r="H17" s="503">
        <f t="shared" si="1"/>
        <v>44.535439500000003</v>
      </c>
      <c r="I17" s="503"/>
      <c r="J17" s="503"/>
      <c r="K17" s="503">
        <f t="shared" si="2"/>
        <v>44.564549499999998</v>
      </c>
      <c r="L17" s="503"/>
      <c r="M17" s="503"/>
      <c r="N17" s="503">
        <f t="shared" si="3"/>
        <v>44.565099500000002</v>
      </c>
      <c r="O17" s="503"/>
      <c r="P17" s="503"/>
      <c r="Q17" s="503">
        <f t="shared" si="4"/>
        <v>44.539569499999999</v>
      </c>
      <c r="R17" s="503"/>
      <c r="S17" s="503"/>
      <c r="T17" s="503">
        <f t="shared" si="6"/>
        <v>44.520809499999999</v>
      </c>
      <c r="U17" s="503"/>
      <c r="V17" s="503"/>
      <c r="W17" s="539">
        <f t="shared" si="5"/>
        <v>2.5530000000003383E-2</v>
      </c>
      <c r="X17" s="539"/>
      <c r="Y17" s="539"/>
      <c r="Z17" s="539"/>
      <c r="AA17" s="539"/>
      <c r="AB17" s="539"/>
      <c r="AC17" s="525"/>
      <c r="AD17" s="526"/>
      <c r="AE17" s="526"/>
      <c r="AF17" s="526"/>
      <c r="AG17" s="526"/>
      <c r="AH17" s="527"/>
      <c r="AI17" s="233"/>
      <c r="AJ17" s="233"/>
      <c r="AK17" s="197">
        <v>6</v>
      </c>
      <c r="AL17" s="206">
        <v>44.603369999999998</v>
      </c>
      <c r="AM17" s="206">
        <v>44.48668</v>
      </c>
      <c r="AN17" s="206">
        <v>44.652250000000002</v>
      </c>
      <c r="AO17" s="206">
        <v>44.703870000000002</v>
      </c>
      <c r="AP17" s="339">
        <v>44.585810000000002</v>
      </c>
      <c r="AQ17" s="343">
        <v>44.594589999999997</v>
      </c>
      <c r="AR17" s="155"/>
      <c r="AS17" s="197">
        <f t="shared" si="7"/>
        <v>6</v>
      </c>
      <c r="AT17" s="175">
        <v>-5.9460499999999999E-2</v>
      </c>
      <c r="AU17" s="163">
        <v>5.0539500000000001E-2</v>
      </c>
      <c r="AV17" s="163">
        <v>-8.9460499999999998E-2</v>
      </c>
      <c r="AW17" s="163">
        <v>-0.13946050000000002</v>
      </c>
      <c r="AX17" s="163">
        <v>-6.9460500000000008E-2</v>
      </c>
      <c r="AY17" s="163">
        <v>-6.9460500000000008E-2</v>
      </c>
      <c r="BA17" s="331">
        <f t="shared" si="8"/>
        <v>6</v>
      </c>
      <c r="BB17" s="332">
        <f t="shared" si="11"/>
        <v>44.543909499999998</v>
      </c>
      <c r="BC17" s="332">
        <f t="shared" si="12"/>
        <v>44.537219499999999</v>
      </c>
      <c r="BD17" s="332">
        <f t="shared" si="13"/>
        <v>44.562789500000001</v>
      </c>
      <c r="BE17" s="332">
        <f t="shared" si="14"/>
        <v>44.564409500000004</v>
      </c>
      <c r="BF17" s="332">
        <f t="shared" si="15"/>
        <v>44.516349500000004</v>
      </c>
      <c r="BG17" s="332">
        <f t="shared" si="16"/>
        <v>44.525129499999998</v>
      </c>
      <c r="BH17" s="195">
        <v>6</v>
      </c>
      <c r="BI17" s="336">
        <f t="shared" si="17"/>
        <v>2.7559999999994034E-2</v>
      </c>
      <c r="BJ17" s="336">
        <f t="shared" si="18"/>
        <v>2.0869999999995059E-2</v>
      </c>
      <c r="BK17" s="336">
        <f t="shared" si="19"/>
        <v>4.6439999999996928E-2</v>
      </c>
      <c r="BL17" s="336">
        <f t="shared" si="20"/>
        <v>4.8059999999999548E-2</v>
      </c>
      <c r="BM17" s="189">
        <f t="shared" si="21"/>
        <v>4.8059999999999548E-2</v>
      </c>
      <c r="BV17" s="171"/>
    </row>
    <row r="18" spans="1:74" ht="14.85" customHeight="1">
      <c r="A18" s="238"/>
      <c r="B18" s="540" t="s">
        <v>175</v>
      </c>
      <c r="C18" s="540"/>
      <c r="D18" s="540"/>
      <c r="E18" s="503">
        <f t="shared" si="0"/>
        <v>44.544819500000003</v>
      </c>
      <c r="F18" s="503"/>
      <c r="G18" s="503"/>
      <c r="H18" s="503">
        <f t="shared" si="1"/>
        <v>44.535299500000001</v>
      </c>
      <c r="I18" s="503"/>
      <c r="J18" s="503"/>
      <c r="K18" s="503">
        <f t="shared" si="2"/>
        <v>44.564829500000002</v>
      </c>
      <c r="L18" s="503"/>
      <c r="M18" s="503"/>
      <c r="N18" s="503">
        <f t="shared" si="3"/>
        <v>44.565369500000003</v>
      </c>
      <c r="O18" s="503"/>
      <c r="P18" s="503"/>
      <c r="Q18" s="503">
        <f t="shared" si="4"/>
        <v>44.546269500000001</v>
      </c>
      <c r="R18" s="503"/>
      <c r="S18" s="503"/>
      <c r="T18" s="503">
        <f t="shared" si="6"/>
        <v>44.5458395</v>
      </c>
      <c r="U18" s="503"/>
      <c r="V18" s="503"/>
      <c r="W18" s="539">
        <f t="shared" si="5"/>
        <v>1.9100000000001671E-2</v>
      </c>
      <c r="X18" s="539"/>
      <c r="Y18" s="539"/>
      <c r="Z18" s="539"/>
      <c r="AA18" s="539"/>
      <c r="AB18" s="539"/>
      <c r="AC18" s="525"/>
      <c r="AD18" s="526"/>
      <c r="AE18" s="526"/>
      <c r="AF18" s="526"/>
      <c r="AG18" s="526"/>
      <c r="AH18" s="527"/>
      <c r="AI18" s="233"/>
      <c r="AJ18" s="233"/>
      <c r="AK18" s="197">
        <v>7</v>
      </c>
      <c r="AL18" s="206">
        <v>44.604280000000003</v>
      </c>
      <c r="AM18" s="206">
        <v>44.486109999999996</v>
      </c>
      <c r="AN18" s="206">
        <v>44.653640000000003</v>
      </c>
      <c r="AO18" s="206">
        <v>44.704799999999999</v>
      </c>
      <c r="AP18" s="339">
        <v>44.59769</v>
      </c>
      <c r="AQ18" s="343">
        <v>44.581429999999997</v>
      </c>
      <c r="AR18" s="155"/>
      <c r="AS18" s="197">
        <f t="shared" si="7"/>
        <v>7</v>
      </c>
      <c r="AT18" s="175">
        <v>-5.9460499999999999E-2</v>
      </c>
      <c r="AU18" s="163">
        <v>5.0539500000000001E-2</v>
      </c>
      <c r="AV18" s="163">
        <v>-8.9460499999999998E-2</v>
      </c>
      <c r="AW18" s="163">
        <v>-0.13946050000000002</v>
      </c>
      <c r="AX18" s="163">
        <v>-6.9460500000000008E-2</v>
      </c>
      <c r="AY18" s="163">
        <v>-6.9460500000000008E-2</v>
      </c>
      <c r="BA18" s="331">
        <f t="shared" si="8"/>
        <v>7</v>
      </c>
      <c r="BB18" s="332">
        <f t="shared" si="11"/>
        <v>44.544819500000003</v>
      </c>
      <c r="BC18" s="332">
        <f t="shared" si="12"/>
        <v>44.536649499999996</v>
      </c>
      <c r="BD18" s="332">
        <f t="shared" si="13"/>
        <v>44.564179500000002</v>
      </c>
      <c r="BE18" s="332">
        <f t="shared" si="14"/>
        <v>44.5653395</v>
      </c>
      <c r="BF18" s="332">
        <f t="shared" si="15"/>
        <v>44.528229500000002</v>
      </c>
      <c r="BG18" s="332">
        <f t="shared" si="16"/>
        <v>44.511969499999999</v>
      </c>
      <c r="BH18" s="195">
        <v>7</v>
      </c>
      <c r="BI18" s="336">
        <f t="shared" si="17"/>
        <v>1.6590000000000771E-2</v>
      </c>
      <c r="BJ18" s="336">
        <f t="shared" si="18"/>
        <v>8.4199999999938768E-3</v>
      </c>
      <c r="BK18" s="336">
        <f t="shared" si="19"/>
        <v>3.5949999999999704E-2</v>
      </c>
      <c r="BL18" s="336">
        <f t="shared" si="20"/>
        <v>3.7109999999998422E-2</v>
      </c>
      <c r="BM18" s="189">
        <f t="shared" si="21"/>
        <v>3.7109999999998422E-2</v>
      </c>
      <c r="BV18" s="171"/>
    </row>
    <row r="19" spans="1:74" ht="14.85" customHeight="1">
      <c r="A19" s="238"/>
      <c r="B19" s="540" t="s">
        <v>176</v>
      </c>
      <c r="C19" s="540"/>
      <c r="D19" s="540"/>
      <c r="E19" s="503">
        <f t="shared" si="0"/>
        <v>44.548379500000003</v>
      </c>
      <c r="F19" s="503"/>
      <c r="G19" s="503"/>
      <c r="H19" s="503">
        <f t="shared" si="1"/>
        <v>44.536289500000002</v>
      </c>
      <c r="I19" s="503"/>
      <c r="J19" s="503"/>
      <c r="K19" s="503">
        <f t="shared" si="2"/>
        <v>44.563899499999998</v>
      </c>
      <c r="L19" s="503"/>
      <c r="M19" s="503"/>
      <c r="N19" s="503">
        <f t="shared" si="3"/>
        <v>44.566029499999999</v>
      </c>
      <c r="O19" s="503"/>
      <c r="P19" s="503"/>
      <c r="Q19" s="503">
        <f t="shared" si="4"/>
        <v>44.550129500000004</v>
      </c>
      <c r="R19" s="503"/>
      <c r="S19" s="503"/>
      <c r="T19" s="503">
        <f t="shared" si="6"/>
        <v>44.514109500000004</v>
      </c>
      <c r="U19" s="503"/>
      <c r="V19" s="503"/>
      <c r="W19" s="539">
        <f t="shared" si="5"/>
        <v>1.5899999999994918E-2</v>
      </c>
      <c r="X19" s="539"/>
      <c r="Y19" s="539"/>
      <c r="Z19" s="539"/>
      <c r="AA19" s="539"/>
      <c r="AB19" s="539"/>
      <c r="AC19" s="525"/>
      <c r="AD19" s="526"/>
      <c r="AE19" s="526"/>
      <c r="AF19" s="526"/>
      <c r="AG19" s="526"/>
      <c r="AH19" s="527"/>
      <c r="AI19" s="233"/>
      <c r="AJ19" s="233"/>
      <c r="AK19" s="197">
        <v>8</v>
      </c>
      <c r="AL19" s="206">
        <v>44.603470000000002</v>
      </c>
      <c r="AM19" s="206">
        <v>44.484900000000003</v>
      </c>
      <c r="AN19" s="206">
        <v>44.65401</v>
      </c>
      <c r="AO19" s="206">
        <v>44.704560000000001</v>
      </c>
      <c r="AP19" s="339">
        <v>44.609029999999997</v>
      </c>
      <c r="AQ19" s="343">
        <v>44.590269999999997</v>
      </c>
      <c r="AR19" s="155"/>
      <c r="AS19" s="197">
        <f t="shared" si="7"/>
        <v>8</v>
      </c>
      <c r="AT19" s="175">
        <v>-5.9460499999999999E-2</v>
      </c>
      <c r="AU19" s="163">
        <v>5.0539500000000001E-2</v>
      </c>
      <c r="AV19" s="163">
        <v>-8.9460499999999998E-2</v>
      </c>
      <c r="AW19" s="163">
        <v>-0.13946050000000002</v>
      </c>
      <c r="AX19" s="163">
        <v>-6.9460500000000008E-2</v>
      </c>
      <c r="AY19" s="163">
        <v>-6.9460500000000008E-2</v>
      </c>
      <c r="BA19" s="331">
        <f t="shared" si="8"/>
        <v>8</v>
      </c>
      <c r="BB19" s="332">
        <f t="shared" si="11"/>
        <v>44.544009500000001</v>
      </c>
      <c r="BC19" s="332">
        <f t="shared" si="12"/>
        <v>44.535439500000003</v>
      </c>
      <c r="BD19" s="332">
        <f t="shared" si="13"/>
        <v>44.564549499999998</v>
      </c>
      <c r="BE19" s="332">
        <f t="shared" si="14"/>
        <v>44.565099500000002</v>
      </c>
      <c r="BF19" s="332">
        <f t="shared" si="15"/>
        <v>44.539569499999999</v>
      </c>
      <c r="BG19" s="332">
        <f t="shared" si="16"/>
        <v>44.520809499999999</v>
      </c>
      <c r="BH19" s="195">
        <v>8</v>
      </c>
      <c r="BI19" s="336">
        <f t="shared" si="17"/>
        <v>4.440000000002442E-3</v>
      </c>
      <c r="BJ19" s="336">
        <f t="shared" si="18"/>
        <v>4.1299999999964143E-3</v>
      </c>
      <c r="BK19" s="336">
        <f t="shared" si="19"/>
        <v>2.4979999999999336E-2</v>
      </c>
      <c r="BL19" s="336">
        <f t="shared" si="20"/>
        <v>2.5530000000003383E-2</v>
      </c>
      <c r="BM19" s="189">
        <f t="shared" si="21"/>
        <v>2.5530000000003383E-2</v>
      </c>
      <c r="BV19" s="171"/>
    </row>
    <row r="20" spans="1:74" ht="14.85" customHeight="1">
      <c r="A20" s="238"/>
      <c r="B20" s="540" t="s">
        <v>177</v>
      </c>
      <c r="C20" s="540"/>
      <c r="D20" s="540"/>
      <c r="E20" s="503">
        <f t="shared" si="0"/>
        <v>44.551529500000001</v>
      </c>
      <c r="F20" s="503"/>
      <c r="G20" s="503"/>
      <c r="H20" s="503">
        <f t="shared" si="1"/>
        <v>44.536829499999996</v>
      </c>
      <c r="I20" s="503"/>
      <c r="J20" s="503"/>
      <c r="K20" s="503">
        <f t="shared" si="2"/>
        <v>44.564179500000002</v>
      </c>
      <c r="L20" s="503"/>
      <c r="M20" s="503"/>
      <c r="N20" s="503">
        <f t="shared" si="3"/>
        <v>44.567189500000005</v>
      </c>
      <c r="O20" s="503"/>
      <c r="P20" s="503"/>
      <c r="Q20" s="503">
        <f t="shared" si="4"/>
        <v>44.5472495</v>
      </c>
      <c r="R20" s="503"/>
      <c r="S20" s="503"/>
      <c r="T20" s="503">
        <f t="shared" si="6"/>
        <v>44.542989500000004</v>
      </c>
      <c r="U20" s="503"/>
      <c r="V20" s="503"/>
      <c r="W20" s="539">
        <f t="shared" si="5"/>
        <v>1.9940000000005398E-2</v>
      </c>
      <c r="X20" s="539"/>
      <c r="Y20" s="539"/>
      <c r="Z20" s="539"/>
      <c r="AA20" s="539"/>
      <c r="AB20" s="539"/>
      <c r="AC20" s="525"/>
      <c r="AD20" s="526"/>
      <c r="AE20" s="526"/>
      <c r="AF20" s="526"/>
      <c r="AG20" s="526"/>
      <c r="AH20" s="527"/>
      <c r="AI20" s="233"/>
      <c r="AJ20" s="233"/>
      <c r="AK20" s="197">
        <v>9</v>
      </c>
      <c r="AL20" s="206">
        <v>44.604280000000003</v>
      </c>
      <c r="AM20" s="206">
        <v>44.484760000000001</v>
      </c>
      <c r="AN20" s="206">
        <v>44.654290000000003</v>
      </c>
      <c r="AO20" s="206">
        <v>44.704830000000001</v>
      </c>
      <c r="AP20" s="339">
        <v>44.615729999999999</v>
      </c>
      <c r="AQ20" s="343">
        <v>44.615299999999998</v>
      </c>
      <c r="AR20" s="155"/>
      <c r="AS20" s="197">
        <f t="shared" si="7"/>
        <v>9</v>
      </c>
      <c r="AT20" s="175">
        <v>-5.9460499999999999E-2</v>
      </c>
      <c r="AU20" s="163">
        <v>5.0539500000000001E-2</v>
      </c>
      <c r="AV20" s="163">
        <v>-8.9460499999999998E-2</v>
      </c>
      <c r="AW20" s="163">
        <v>-0.13946050000000002</v>
      </c>
      <c r="AX20" s="163">
        <v>-6.9460500000000008E-2</v>
      </c>
      <c r="AY20" s="163">
        <v>-6.9460500000000008E-2</v>
      </c>
      <c r="BA20" s="331">
        <f t="shared" si="8"/>
        <v>9</v>
      </c>
      <c r="BB20" s="332">
        <f t="shared" si="11"/>
        <v>44.544819500000003</v>
      </c>
      <c r="BC20" s="332">
        <f t="shared" si="12"/>
        <v>44.535299500000001</v>
      </c>
      <c r="BD20" s="332">
        <f t="shared" si="13"/>
        <v>44.564829500000002</v>
      </c>
      <c r="BE20" s="332">
        <f t="shared" si="14"/>
        <v>44.565369500000003</v>
      </c>
      <c r="BF20" s="332">
        <f t="shared" si="15"/>
        <v>44.546269500000001</v>
      </c>
      <c r="BG20" s="332">
        <f t="shared" si="16"/>
        <v>44.5458395</v>
      </c>
      <c r="BH20" s="195">
        <v>9</v>
      </c>
      <c r="BI20" s="336">
        <f t="shared" si="17"/>
        <v>1.449999999998397E-3</v>
      </c>
      <c r="BJ20" s="336">
        <f t="shared" si="18"/>
        <v>1.0970000000000368E-2</v>
      </c>
      <c r="BK20" s="336">
        <f t="shared" si="19"/>
        <v>1.8560000000000798E-2</v>
      </c>
      <c r="BL20" s="336">
        <f t="shared" si="20"/>
        <v>1.9100000000001671E-2</v>
      </c>
      <c r="BM20" s="189">
        <f t="shared" si="21"/>
        <v>1.9100000000001671E-2</v>
      </c>
      <c r="BV20" s="171"/>
    </row>
    <row r="21" spans="1:74" ht="14.85" customHeight="1">
      <c r="A21" s="238"/>
      <c r="B21" s="540" t="s">
        <v>178</v>
      </c>
      <c r="C21" s="540"/>
      <c r="D21" s="540"/>
      <c r="E21" s="503">
        <f t="shared" si="0"/>
        <v>44.5522195</v>
      </c>
      <c r="F21" s="503"/>
      <c r="G21" s="503"/>
      <c r="H21" s="503">
        <f t="shared" si="1"/>
        <v>44.538269499999998</v>
      </c>
      <c r="I21" s="503"/>
      <c r="J21" s="503"/>
      <c r="K21" s="503">
        <f t="shared" si="2"/>
        <v>44.563779499999995</v>
      </c>
      <c r="L21" s="503"/>
      <c r="M21" s="503"/>
      <c r="N21" s="503">
        <f t="shared" si="3"/>
        <v>44.562369500000003</v>
      </c>
      <c r="O21" s="503"/>
      <c r="P21" s="503"/>
      <c r="Q21" s="503">
        <f t="shared" si="4"/>
        <v>44.544889500000004</v>
      </c>
      <c r="R21" s="503"/>
      <c r="S21" s="503"/>
      <c r="T21" s="503">
        <f t="shared" si="6"/>
        <v>44.566769499999999</v>
      </c>
      <c r="U21" s="503"/>
      <c r="V21" s="503"/>
      <c r="W21" s="539">
        <f t="shared" si="5"/>
        <v>1.8889999999991858E-2</v>
      </c>
      <c r="X21" s="539"/>
      <c r="Y21" s="539"/>
      <c r="Z21" s="539"/>
      <c r="AA21" s="539"/>
      <c r="AB21" s="539"/>
      <c r="AC21" s="525"/>
      <c r="AD21" s="526"/>
      <c r="AE21" s="526"/>
      <c r="AF21" s="526"/>
      <c r="AG21" s="526"/>
      <c r="AH21" s="527"/>
      <c r="AI21" s="233"/>
      <c r="AJ21" s="233"/>
      <c r="AK21" s="197">
        <v>10</v>
      </c>
      <c r="AL21" s="206">
        <v>44.607840000000003</v>
      </c>
      <c r="AM21" s="206">
        <v>44.485750000000003</v>
      </c>
      <c r="AN21" s="206">
        <v>44.653359999999999</v>
      </c>
      <c r="AO21" s="206">
        <v>44.705489999999998</v>
      </c>
      <c r="AP21" s="339">
        <v>44.619590000000002</v>
      </c>
      <c r="AQ21" s="343">
        <v>44.583570000000002</v>
      </c>
      <c r="AR21" s="155"/>
      <c r="AS21" s="197">
        <f t="shared" si="7"/>
        <v>10</v>
      </c>
      <c r="AT21" s="175">
        <v>-5.9460499999999999E-2</v>
      </c>
      <c r="AU21" s="163">
        <v>5.0539500000000001E-2</v>
      </c>
      <c r="AV21" s="163">
        <v>-8.9460499999999998E-2</v>
      </c>
      <c r="AW21" s="163">
        <v>-0.13946050000000002</v>
      </c>
      <c r="AX21" s="163">
        <v>-6.9460500000000008E-2</v>
      </c>
      <c r="AY21" s="163">
        <v>-6.9460500000000008E-2</v>
      </c>
      <c r="BA21" s="331">
        <f t="shared" si="8"/>
        <v>10</v>
      </c>
      <c r="BB21" s="332">
        <f t="shared" si="11"/>
        <v>44.548379500000003</v>
      </c>
      <c r="BC21" s="332">
        <f t="shared" si="12"/>
        <v>44.536289500000002</v>
      </c>
      <c r="BD21" s="332">
        <f t="shared" si="13"/>
        <v>44.563899499999998</v>
      </c>
      <c r="BE21" s="332">
        <f t="shared" si="14"/>
        <v>44.566029499999999</v>
      </c>
      <c r="BF21" s="332">
        <f t="shared" si="15"/>
        <v>44.550129500000004</v>
      </c>
      <c r="BG21" s="332">
        <f t="shared" si="16"/>
        <v>44.514109500000004</v>
      </c>
      <c r="BH21" s="195">
        <v>10</v>
      </c>
      <c r="BI21" s="336">
        <f t="shared" si="17"/>
        <v>1.7500000000012506E-3</v>
      </c>
      <c r="BJ21" s="336">
        <f t="shared" si="18"/>
        <v>1.3840000000001851E-2</v>
      </c>
      <c r="BK21" s="336">
        <f t="shared" si="19"/>
        <v>1.3769999999993843E-2</v>
      </c>
      <c r="BL21" s="336">
        <f t="shared" si="20"/>
        <v>1.5899999999994918E-2</v>
      </c>
      <c r="BM21" s="189">
        <f t="shared" si="21"/>
        <v>1.5899999999994918E-2</v>
      </c>
    </row>
    <row r="22" spans="1:74" ht="14.85" customHeight="1">
      <c r="A22" s="238"/>
      <c r="B22" s="540" t="s">
        <v>179</v>
      </c>
      <c r="C22" s="540"/>
      <c r="D22" s="540"/>
      <c r="E22" s="503">
        <f t="shared" si="0"/>
        <v>44.555229500000003</v>
      </c>
      <c r="F22" s="503"/>
      <c r="G22" s="503"/>
      <c r="H22" s="503">
        <f t="shared" si="1"/>
        <v>44.540639499999997</v>
      </c>
      <c r="I22" s="503"/>
      <c r="J22" s="503"/>
      <c r="K22" s="503">
        <f t="shared" si="2"/>
        <v>44.563979500000002</v>
      </c>
      <c r="L22" s="503"/>
      <c r="M22" s="503"/>
      <c r="N22" s="503">
        <f t="shared" si="3"/>
        <v>44.563059500000001</v>
      </c>
      <c r="O22" s="503"/>
      <c r="P22" s="503"/>
      <c r="Q22" s="503">
        <f t="shared" si="4"/>
        <v>44.544949500000001</v>
      </c>
      <c r="R22" s="503"/>
      <c r="S22" s="503"/>
      <c r="T22" s="503">
        <f t="shared" si="6"/>
        <v>44.5781195</v>
      </c>
      <c r="U22" s="503"/>
      <c r="V22" s="503"/>
      <c r="W22" s="539">
        <f t="shared" si="5"/>
        <v>1.9030000000000769E-2</v>
      </c>
      <c r="X22" s="539"/>
      <c r="Y22" s="539"/>
      <c r="Z22" s="539"/>
      <c r="AA22" s="539"/>
      <c r="AB22" s="539"/>
      <c r="AC22" s="525"/>
      <c r="AD22" s="526"/>
      <c r="AE22" s="526"/>
      <c r="AF22" s="526"/>
      <c r="AG22" s="526"/>
      <c r="AH22" s="527"/>
      <c r="AI22" s="233"/>
      <c r="AJ22" s="233"/>
      <c r="AK22" s="197">
        <v>11</v>
      </c>
      <c r="AL22" s="206">
        <v>44.610990000000001</v>
      </c>
      <c r="AM22" s="206">
        <v>44.486289999999997</v>
      </c>
      <c r="AN22" s="206">
        <v>44.653640000000003</v>
      </c>
      <c r="AO22" s="206">
        <v>44.706650000000003</v>
      </c>
      <c r="AP22" s="339">
        <v>44.616709999999998</v>
      </c>
      <c r="AQ22" s="343">
        <v>44.612450000000003</v>
      </c>
      <c r="AR22" s="155"/>
      <c r="AS22" s="197">
        <f t="shared" si="7"/>
        <v>11</v>
      </c>
      <c r="AT22" s="175">
        <v>-5.9460499999999999E-2</v>
      </c>
      <c r="AU22" s="163">
        <v>5.0539500000000001E-2</v>
      </c>
      <c r="AV22" s="163">
        <v>-8.9460499999999998E-2</v>
      </c>
      <c r="AW22" s="163">
        <v>-0.13946050000000002</v>
      </c>
      <c r="AX22" s="163">
        <v>-6.9460500000000008E-2</v>
      </c>
      <c r="AY22" s="163">
        <v>-6.9460500000000008E-2</v>
      </c>
      <c r="BA22" s="331">
        <f t="shared" si="8"/>
        <v>11</v>
      </c>
      <c r="BB22" s="332">
        <f t="shared" si="11"/>
        <v>44.551529500000001</v>
      </c>
      <c r="BC22" s="332">
        <f t="shared" si="12"/>
        <v>44.536829499999996</v>
      </c>
      <c r="BD22" s="332">
        <f t="shared" si="13"/>
        <v>44.564179500000002</v>
      </c>
      <c r="BE22" s="332">
        <f t="shared" si="14"/>
        <v>44.567189500000005</v>
      </c>
      <c r="BF22" s="332">
        <f t="shared" si="15"/>
        <v>44.5472495</v>
      </c>
      <c r="BG22" s="332">
        <f t="shared" si="16"/>
        <v>44.542989500000004</v>
      </c>
      <c r="BH22" s="195">
        <v>11</v>
      </c>
      <c r="BI22" s="336">
        <f t="shared" si="17"/>
        <v>4.2800000000013938E-3</v>
      </c>
      <c r="BJ22" s="336">
        <f t="shared" si="18"/>
        <v>1.0420000000003427E-2</v>
      </c>
      <c r="BK22" s="336">
        <f t="shared" si="19"/>
        <v>1.693000000000211E-2</v>
      </c>
      <c r="BL22" s="336">
        <f t="shared" si="20"/>
        <v>1.9940000000005398E-2</v>
      </c>
      <c r="BM22" s="189">
        <f t="shared" si="21"/>
        <v>1.9940000000005398E-2</v>
      </c>
    </row>
    <row r="23" spans="1:74" ht="14.85" customHeight="1">
      <c r="A23" s="238"/>
      <c r="B23" s="540" t="s">
        <v>180</v>
      </c>
      <c r="C23" s="540"/>
      <c r="D23" s="540"/>
      <c r="E23" s="503">
        <f t="shared" si="0"/>
        <v>44.560019500000003</v>
      </c>
      <c r="F23" s="503"/>
      <c r="G23" s="503"/>
      <c r="H23" s="503">
        <f t="shared" si="1"/>
        <v>44.5438495</v>
      </c>
      <c r="I23" s="503"/>
      <c r="J23" s="503"/>
      <c r="K23" s="503">
        <f t="shared" si="2"/>
        <v>44.566179499999997</v>
      </c>
      <c r="L23" s="503"/>
      <c r="M23" s="503"/>
      <c r="N23" s="503">
        <f t="shared" si="3"/>
        <v>44.565869499999998</v>
      </c>
      <c r="O23" s="503"/>
      <c r="P23" s="503"/>
      <c r="Q23" s="503">
        <f t="shared" si="4"/>
        <v>44.5473395</v>
      </c>
      <c r="R23" s="503"/>
      <c r="S23" s="503"/>
      <c r="T23" s="503">
        <f t="shared" si="6"/>
        <v>44.558439499999999</v>
      </c>
      <c r="U23" s="503"/>
      <c r="V23" s="503"/>
      <c r="W23" s="539">
        <f t="shared" si="5"/>
        <v>1.8839999999997303E-2</v>
      </c>
      <c r="X23" s="539"/>
      <c r="Y23" s="539"/>
      <c r="Z23" s="539"/>
      <c r="AA23" s="539"/>
      <c r="AB23" s="539"/>
      <c r="AC23" s="525"/>
      <c r="AD23" s="526"/>
      <c r="AE23" s="526"/>
      <c r="AF23" s="526"/>
      <c r="AG23" s="526"/>
      <c r="AH23" s="527"/>
      <c r="AI23" s="233"/>
      <c r="AJ23" s="233"/>
      <c r="AK23" s="197">
        <v>12</v>
      </c>
      <c r="AL23" s="206">
        <v>44.61168</v>
      </c>
      <c r="AM23" s="206">
        <v>44.487729999999999</v>
      </c>
      <c r="AN23" s="206">
        <v>44.653239999999997</v>
      </c>
      <c r="AO23" s="206">
        <v>44.701830000000001</v>
      </c>
      <c r="AP23" s="339">
        <v>44.614350000000002</v>
      </c>
      <c r="AQ23" s="343">
        <v>44.636229999999998</v>
      </c>
      <c r="AR23" s="155"/>
      <c r="AS23" s="197">
        <f t="shared" si="7"/>
        <v>12</v>
      </c>
      <c r="AT23" s="175">
        <v>-5.9460499999999999E-2</v>
      </c>
      <c r="AU23" s="163">
        <v>5.0539500000000001E-2</v>
      </c>
      <c r="AV23" s="163">
        <v>-8.9460499999999998E-2</v>
      </c>
      <c r="AW23" s="163">
        <v>-0.13946050000000002</v>
      </c>
      <c r="AX23" s="163">
        <v>-6.9460500000000008E-2</v>
      </c>
      <c r="AY23" s="163">
        <v>-6.9460500000000008E-2</v>
      </c>
      <c r="BA23" s="331">
        <f t="shared" si="8"/>
        <v>12</v>
      </c>
      <c r="BB23" s="332">
        <f t="shared" si="11"/>
        <v>44.5522195</v>
      </c>
      <c r="BC23" s="332">
        <f t="shared" si="12"/>
        <v>44.538269499999998</v>
      </c>
      <c r="BD23" s="332">
        <f t="shared" si="13"/>
        <v>44.563779499999995</v>
      </c>
      <c r="BE23" s="332">
        <f t="shared" si="14"/>
        <v>44.562369500000003</v>
      </c>
      <c r="BF23" s="332">
        <f t="shared" si="15"/>
        <v>44.544889500000004</v>
      </c>
      <c r="BG23" s="332">
        <f t="shared" si="16"/>
        <v>44.566769499999999</v>
      </c>
      <c r="BH23" s="195">
        <v>12</v>
      </c>
      <c r="BI23" s="336">
        <f t="shared" si="17"/>
        <v>7.3299999999960619E-3</v>
      </c>
      <c r="BJ23" s="336">
        <f t="shared" si="18"/>
        <v>6.6200000000051773E-3</v>
      </c>
      <c r="BK23" s="336">
        <f t="shared" si="19"/>
        <v>1.8889999999991858E-2</v>
      </c>
      <c r="BL23" s="336">
        <f t="shared" si="20"/>
        <v>1.7479999999999052E-2</v>
      </c>
      <c r="BM23" s="189">
        <f t="shared" si="21"/>
        <v>1.8889999999991858E-2</v>
      </c>
    </row>
    <row r="24" spans="1:74" ht="14.85" customHeight="1">
      <c r="A24" s="238"/>
      <c r="B24" s="540" t="s">
        <v>181</v>
      </c>
      <c r="C24" s="540"/>
      <c r="D24" s="540"/>
      <c r="E24" s="503">
        <f t="shared" si="0"/>
        <v>44.560169500000001</v>
      </c>
      <c r="F24" s="503"/>
      <c r="G24" s="503"/>
      <c r="H24" s="503">
        <f t="shared" si="1"/>
        <v>44.545609499999998</v>
      </c>
      <c r="I24" s="503"/>
      <c r="J24" s="503"/>
      <c r="K24" s="503">
        <f t="shared" si="2"/>
        <v>44.5675995</v>
      </c>
      <c r="L24" s="503"/>
      <c r="M24" s="503"/>
      <c r="N24" s="503">
        <f t="shared" si="3"/>
        <v>44.562819500000003</v>
      </c>
      <c r="O24" s="503"/>
      <c r="P24" s="503"/>
      <c r="Q24" s="503">
        <f t="shared" si="4"/>
        <v>44.547919499999999</v>
      </c>
      <c r="R24" s="503"/>
      <c r="S24" s="503"/>
      <c r="T24" s="503">
        <f t="shared" si="6"/>
        <v>44.513749500000003</v>
      </c>
      <c r="U24" s="503"/>
      <c r="V24" s="503"/>
      <c r="W24" s="539">
        <f t="shared" si="5"/>
        <v>1.968000000000103E-2</v>
      </c>
      <c r="X24" s="539"/>
      <c r="Y24" s="539"/>
      <c r="Z24" s="539"/>
      <c r="AA24" s="539"/>
      <c r="AB24" s="539"/>
      <c r="AC24" s="525"/>
      <c r="AD24" s="526"/>
      <c r="AE24" s="526"/>
      <c r="AF24" s="526"/>
      <c r="AG24" s="526"/>
      <c r="AH24" s="527"/>
      <c r="AI24" s="233"/>
      <c r="AJ24" s="233"/>
      <c r="AK24" s="197">
        <v>13</v>
      </c>
      <c r="AL24" s="206">
        <v>44.614690000000003</v>
      </c>
      <c r="AM24" s="206">
        <v>44.490099999999998</v>
      </c>
      <c r="AN24" s="206">
        <v>44.653440000000003</v>
      </c>
      <c r="AO24" s="206">
        <v>44.70252</v>
      </c>
      <c r="AP24" s="339">
        <v>44.614409999999999</v>
      </c>
      <c r="AQ24" s="343">
        <v>44.647579999999998</v>
      </c>
      <c r="AR24" s="155"/>
      <c r="AS24" s="197">
        <f t="shared" si="7"/>
        <v>13</v>
      </c>
      <c r="AT24" s="175">
        <v>-5.9460499999999999E-2</v>
      </c>
      <c r="AU24" s="163">
        <v>5.0539500000000001E-2</v>
      </c>
      <c r="AV24" s="163">
        <v>-8.9460499999999998E-2</v>
      </c>
      <c r="AW24" s="163">
        <v>-0.13946050000000002</v>
      </c>
      <c r="AX24" s="163">
        <v>-6.9460500000000008E-2</v>
      </c>
      <c r="AY24" s="163">
        <v>-6.9460500000000008E-2</v>
      </c>
      <c r="BA24" s="331">
        <f t="shared" si="8"/>
        <v>13</v>
      </c>
      <c r="BB24" s="332">
        <f t="shared" si="11"/>
        <v>44.555229500000003</v>
      </c>
      <c r="BC24" s="332">
        <f t="shared" si="12"/>
        <v>44.540639499999997</v>
      </c>
      <c r="BD24" s="332">
        <f t="shared" si="13"/>
        <v>44.563979500000002</v>
      </c>
      <c r="BE24" s="332">
        <f t="shared" si="14"/>
        <v>44.563059500000001</v>
      </c>
      <c r="BF24" s="332">
        <f t="shared" si="15"/>
        <v>44.544949500000001</v>
      </c>
      <c r="BG24" s="332">
        <f t="shared" si="16"/>
        <v>44.5781195</v>
      </c>
      <c r="BH24" s="195">
        <v>13</v>
      </c>
      <c r="BI24" s="336">
        <f t="shared" si="17"/>
        <v>1.0280000000001621E-2</v>
      </c>
      <c r="BJ24" s="336">
        <f t="shared" si="18"/>
        <v>4.3100000000038108E-3</v>
      </c>
      <c r="BK24" s="336">
        <f t="shared" si="19"/>
        <v>1.9030000000000769E-2</v>
      </c>
      <c r="BL24" s="336">
        <f t="shared" si="20"/>
        <v>1.811000000000007E-2</v>
      </c>
      <c r="BM24" s="189">
        <f t="shared" si="21"/>
        <v>1.9030000000000769E-2</v>
      </c>
    </row>
    <row r="25" spans="1:74" ht="14.85" customHeight="1">
      <c r="A25" s="238"/>
      <c r="B25" s="540" t="s">
        <v>182</v>
      </c>
      <c r="C25" s="540"/>
      <c r="D25" s="540"/>
      <c r="E25" s="503">
        <f t="shared" si="0"/>
        <v>44.561769499999997</v>
      </c>
      <c r="F25" s="503"/>
      <c r="G25" s="503"/>
      <c r="H25" s="503">
        <f t="shared" si="1"/>
        <v>44.545649499999996</v>
      </c>
      <c r="I25" s="503"/>
      <c r="J25" s="503"/>
      <c r="K25" s="503">
        <f t="shared" si="2"/>
        <v>44.568649499999999</v>
      </c>
      <c r="L25" s="503"/>
      <c r="M25" s="503"/>
      <c r="N25" s="503">
        <f t="shared" si="3"/>
        <v>44.561439499999999</v>
      </c>
      <c r="O25" s="503"/>
      <c r="P25" s="503"/>
      <c r="Q25" s="503">
        <f t="shared" si="4"/>
        <v>44.546429500000002</v>
      </c>
      <c r="R25" s="503"/>
      <c r="S25" s="503"/>
      <c r="T25" s="503">
        <f t="shared" si="6"/>
        <v>44.5282695</v>
      </c>
      <c r="U25" s="503"/>
      <c r="V25" s="503"/>
      <c r="W25" s="539">
        <f t="shared" si="5"/>
        <v>2.2219999999997242E-2</v>
      </c>
      <c r="X25" s="539"/>
      <c r="Y25" s="539"/>
      <c r="Z25" s="539"/>
      <c r="AA25" s="539"/>
      <c r="AB25" s="539"/>
      <c r="AC25" s="525"/>
      <c r="AD25" s="526"/>
      <c r="AE25" s="526"/>
      <c r="AF25" s="526"/>
      <c r="AG25" s="526"/>
      <c r="AH25" s="527"/>
      <c r="AI25" s="233"/>
      <c r="AJ25" s="233"/>
      <c r="AK25" s="197">
        <v>14</v>
      </c>
      <c r="AL25" s="206">
        <v>44.619480000000003</v>
      </c>
      <c r="AM25" s="206">
        <v>44.493310000000001</v>
      </c>
      <c r="AN25" s="206">
        <v>44.655639999999998</v>
      </c>
      <c r="AO25" s="206">
        <v>44.705329999999996</v>
      </c>
      <c r="AP25" s="339">
        <v>44.616799999999998</v>
      </c>
      <c r="AQ25" s="343">
        <v>44.627899999999997</v>
      </c>
      <c r="AR25" s="155"/>
      <c r="AS25" s="197">
        <f t="shared" si="7"/>
        <v>14</v>
      </c>
      <c r="AT25" s="175">
        <v>-5.9460499999999999E-2</v>
      </c>
      <c r="AU25" s="163">
        <v>5.0539500000000001E-2</v>
      </c>
      <c r="AV25" s="163">
        <v>-8.9460499999999998E-2</v>
      </c>
      <c r="AW25" s="163">
        <v>-0.13946050000000002</v>
      </c>
      <c r="AX25" s="163">
        <v>-6.9460500000000008E-2</v>
      </c>
      <c r="AY25" s="163">
        <v>-6.9460500000000008E-2</v>
      </c>
      <c r="BA25" s="331">
        <f t="shared" si="8"/>
        <v>14</v>
      </c>
      <c r="BB25" s="332">
        <f t="shared" si="11"/>
        <v>44.560019500000003</v>
      </c>
      <c r="BC25" s="332">
        <f t="shared" si="12"/>
        <v>44.5438495</v>
      </c>
      <c r="BD25" s="332">
        <f t="shared" si="13"/>
        <v>44.566179499999997</v>
      </c>
      <c r="BE25" s="332">
        <f t="shared" si="14"/>
        <v>44.565869499999998</v>
      </c>
      <c r="BF25" s="332">
        <f t="shared" si="15"/>
        <v>44.5473395</v>
      </c>
      <c r="BG25" s="332">
        <f t="shared" si="16"/>
        <v>44.558439499999999</v>
      </c>
      <c r="BH25" s="195">
        <v>14</v>
      </c>
      <c r="BI25" s="336">
        <f t="shared" si="17"/>
        <v>1.2680000000003133E-2</v>
      </c>
      <c r="BJ25" s="336">
        <f t="shared" si="18"/>
        <v>3.489999999999327E-3</v>
      </c>
      <c r="BK25" s="336">
        <f t="shared" si="19"/>
        <v>1.8839999999997303E-2</v>
      </c>
      <c r="BL25" s="336">
        <f t="shared" si="20"/>
        <v>1.8529999999998381E-2</v>
      </c>
      <c r="BM25" s="189">
        <f t="shared" si="21"/>
        <v>1.8839999999997303E-2</v>
      </c>
    </row>
    <row r="26" spans="1:74" ht="14.85" customHeight="1">
      <c r="A26" s="238"/>
      <c r="B26" s="540" t="s">
        <v>183</v>
      </c>
      <c r="C26" s="540"/>
      <c r="D26" s="540"/>
      <c r="E26" s="503">
        <f t="shared" si="0"/>
        <v>44.561969499999996</v>
      </c>
      <c r="F26" s="503"/>
      <c r="G26" s="503"/>
      <c r="H26" s="503">
        <f t="shared" si="1"/>
        <v>44.544239499999996</v>
      </c>
      <c r="I26" s="503"/>
      <c r="J26" s="503"/>
      <c r="K26" s="503">
        <f t="shared" si="2"/>
        <v>44.570929499999998</v>
      </c>
      <c r="L26" s="503"/>
      <c r="M26" s="503"/>
      <c r="N26" s="503">
        <f t="shared" si="3"/>
        <v>44.565059500000004</v>
      </c>
      <c r="O26" s="503"/>
      <c r="P26" s="503"/>
      <c r="Q26" s="503">
        <f t="shared" si="4"/>
        <v>44.5446095</v>
      </c>
      <c r="R26" s="503"/>
      <c r="S26" s="503"/>
      <c r="T26" s="503">
        <f t="shared" si="6"/>
        <v>44.524729499999999</v>
      </c>
      <c r="U26" s="503"/>
      <c r="V26" s="503"/>
      <c r="W26" s="539">
        <f t="shared" si="5"/>
        <v>2.6319999999998345E-2</v>
      </c>
      <c r="X26" s="539"/>
      <c r="Y26" s="539"/>
      <c r="Z26" s="539"/>
      <c r="AA26" s="539"/>
      <c r="AB26" s="539"/>
      <c r="AC26" s="525"/>
      <c r="AD26" s="526"/>
      <c r="AE26" s="526"/>
      <c r="AF26" s="526"/>
      <c r="AG26" s="526"/>
      <c r="AH26" s="527"/>
      <c r="AI26" s="233"/>
      <c r="AJ26" s="233"/>
      <c r="AK26" s="197">
        <v>15</v>
      </c>
      <c r="AL26" s="206">
        <v>44.619630000000001</v>
      </c>
      <c r="AM26" s="206">
        <v>44.495069999999998</v>
      </c>
      <c r="AN26" s="206">
        <v>44.657060000000001</v>
      </c>
      <c r="AO26" s="206">
        <v>44.702280000000002</v>
      </c>
      <c r="AP26" s="339">
        <v>44.617379999999997</v>
      </c>
      <c r="AQ26" s="343">
        <v>44.583210000000001</v>
      </c>
      <c r="AR26" s="155"/>
      <c r="AS26" s="197">
        <f t="shared" si="7"/>
        <v>15</v>
      </c>
      <c r="AT26" s="175">
        <v>-5.9460499999999999E-2</v>
      </c>
      <c r="AU26" s="163">
        <v>5.0539500000000001E-2</v>
      </c>
      <c r="AV26" s="163">
        <v>-8.9460499999999998E-2</v>
      </c>
      <c r="AW26" s="163">
        <v>-0.13946050000000002</v>
      </c>
      <c r="AX26" s="163">
        <v>-6.9460500000000008E-2</v>
      </c>
      <c r="AY26" s="163">
        <v>-6.9460500000000008E-2</v>
      </c>
      <c r="BA26" s="331">
        <f t="shared" si="8"/>
        <v>15</v>
      </c>
      <c r="BB26" s="332">
        <f t="shared" si="11"/>
        <v>44.560169500000001</v>
      </c>
      <c r="BC26" s="332">
        <f t="shared" si="12"/>
        <v>44.545609499999998</v>
      </c>
      <c r="BD26" s="332">
        <f t="shared" si="13"/>
        <v>44.5675995</v>
      </c>
      <c r="BE26" s="332">
        <f t="shared" si="14"/>
        <v>44.562819500000003</v>
      </c>
      <c r="BF26" s="332">
        <f t="shared" si="15"/>
        <v>44.547919499999999</v>
      </c>
      <c r="BG26" s="332">
        <f t="shared" si="16"/>
        <v>44.513749500000003</v>
      </c>
      <c r="BH26" s="195">
        <v>15</v>
      </c>
      <c r="BI26" s="336">
        <f t="shared" si="17"/>
        <v>1.2250000000001648E-2</v>
      </c>
      <c r="BJ26" s="336">
        <f t="shared" si="18"/>
        <v>2.3100000000013665E-3</v>
      </c>
      <c r="BK26" s="336">
        <f t="shared" si="19"/>
        <v>1.968000000000103E-2</v>
      </c>
      <c r="BL26" s="336">
        <f t="shared" si="20"/>
        <v>1.4900000000004354E-2</v>
      </c>
      <c r="BM26" s="189">
        <f t="shared" si="21"/>
        <v>1.968000000000103E-2</v>
      </c>
    </row>
    <row r="27" spans="1:74" ht="14.85" customHeight="1">
      <c r="A27" s="238"/>
      <c r="B27" s="540" t="s">
        <v>184</v>
      </c>
      <c r="C27" s="540"/>
      <c r="D27" s="540"/>
      <c r="E27" s="503">
        <f t="shared" si="0"/>
        <v>44.562589500000001</v>
      </c>
      <c r="F27" s="503"/>
      <c r="G27" s="503"/>
      <c r="H27" s="503">
        <f t="shared" si="1"/>
        <v>44.537539500000001</v>
      </c>
      <c r="I27" s="503"/>
      <c r="J27" s="503"/>
      <c r="K27" s="503">
        <f t="shared" si="2"/>
        <v>44.5723895</v>
      </c>
      <c r="L27" s="503"/>
      <c r="M27" s="503"/>
      <c r="N27" s="503">
        <f t="shared" si="3"/>
        <v>44.571649499999999</v>
      </c>
      <c r="O27" s="503"/>
      <c r="P27" s="503"/>
      <c r="Q27" s="503">
        <f t="shared" si="4"/>
        <v>44.544499500000001</v>
      </c>
      <c r="R27" s="503"/>
      <c r="S27" s="503"/>
      <c r="T27" s="503">
        <f t="shared" si="6"/>
        <v>44.508469500000004</v>
      </c>
      <c r="U27" s="503"/>
      <c r="V27" s="503"/>
      <c r="W27" s="539">
        <f t="shared" si="5"/>
        <v>2.7889999999999304E-2</v>
      </c>
      <c r="X27" s="539"/>
      <c r="Y27" s="539"/>
      <c r="Z27" s="539"/>
      <c r="AA27" s="539"/>
      <c r="AB27" s="539"/>
      <c r="AC27" s="525"/>
      <c r="AD27" s="526"/>
      <c r="AE27" s="526"/>
      <c r="AF27" s="526"/>
      <c r="AG27" s="526"/>
      <c r="AH27" s="527"/>
      <c r="AI27" s="233"/>
      <c r="AJ27" s="233"/>
      <c r="AK27" s="197">
        <v>16</v>
      </c>
      <c r="AL27" s="206">
        <v>44.621229999999997</v>
      </c>
      <c r="AM27" s="206">
        <v>44.495109999999997</v>
      </c>
      <c r="AN27" s="206">
        <v>44.658110000000001</v>
      </c>
      <c r="AO27" s="206">
        <v>44.700899999999997</v>
      </c>
      <c r="AP27" s="339">
        <v>44.61589</v>
      </c>
      <c r="AQ27" s="343">
        <v>44.597729999999999</v>
      </c>
      <c r="AR27" s="155"/>
      <c r="AS27" s="197">
        <f t="shared" si="7"/>
        <v>16</v>
      </c>
      <c r="AT27" s="175">
        <v>-5.9460499999999999E-2</v>
      </c>
      <c r="AU27" s="163">
        <v>5.0539500000000001E-2</v>
      </c>
      <c r="AV27" s="163">
        <v>-8.9460499999999998E-2</v>
      </c>
      <c r="AW27" s="163">
        <v>-0.13946050000000002</v>
      </c>
      <c r="AX27" s="163">
        <v>-6.9460500000000008E-2</v>
      </c>
      <c r="AY27" s="163">
        <v>-6.9460500000000008E-2</v>
      </c>
      <c r="BA27" s="331">
        <f t="shared" si="8"/>
        <v>16</v>
      </c>
      <c r="BB27" s="332">
        <f t="shared" si="11"/>
        <v>44.561769499999997</v>
      </c>
      <c r="BC27" s="332">
        <f t="shared" si="12"/>
        <v>44.545649499999996</v>
      </c>
      <c r="BD27" s="332">
        <f t="shared" si="13"/>
        <v>44.568649499999999</v>
      </c>
      <c r="BE27" s="332">
        <f t="shared" si="14"/>
        <v>44.561439499999999</v>
      </c>
      <c r="BF27" s="332">
        <f t="shared" si="15"/>
        <v>44.546429500000002</v>
      </c>
      <c r="BG27" s="332">
        <f t="shared" si="16"/>
        <v>44.5282695</v>
      </c>
      <c r="BH27" s="195">
        <v>16</v>
      </c>
      <c r="BI27" s="336">
        <f t="shared" si="17"/>
        <v>1.5339999999994802E-2</v>
      </c>
      <c r="BJ27" s="336">
        <f t="shared" si="18"/>
        <v>7.8000000000599812E-4</v>
      </c>
      <c r="BK27" s="336">
        <f t="shared" si="19"/>
        <v>2.2219999999997242E-2</v>
      </c>
      <c r="BL27" s="336">
        <f t="shared" si="20"/>
        <v>1.5009999999996637E-2</v>
      </c>
      <c r="BM27" s="189">
        <f t="shared" si="21"/>
        <v>2.2219999999997242E-2</v>
      </c>
    </row>
    <row r="28" spans="1:74" ht="14.85" customHeight="1">
      <c r="A28" s="238"/>
      <c r="B28" s="540" t="s">
        <v>185</v>
      </c>
      <c r="C28" s="540"/>
      <c r="D28" s="540"/>
      <c r="E28" s="503">
        <f t="shared" si="0"/>
        <v>44.562789500000001</v>
      </c>
      <c r="F28" s="503"/>
      <c r="G28" s="503"/>
      <c r="H28" s="503">
        <f t="shared" si="1"/>
        <v>44.528279499999996</v>
      </c>
      <c r="I28" s="503"/>
      <c r="J28" s="503"/>
      <c r="K28" s="503">
        <f t="shared" si="2"/>
        <v>44.572489499999996</v>
      </c>
      <c r="L28" s="503"/>
      <c r="M28" s="503"/>
      <c r="N28" s="503">
        <f t="shared" si="3"/>
        <v>44.574279500000003</v>
      </c>
      <c r="O28" s="503"/>
      <c r="P28" s="503"/>
      <c r="Q28" s="503">
        <f t="shared" si="4"/>
        <v>44.543189500000004</v>
      </c>
      <c r="R28" s="503"/>
      <c r="S28" s="503"/>
      <c r="T28" s="503">
        <f t="shared" si="6"/>
        <v>44.532129500000003</v>
      </c>
      <c r="U28" s="503"/>
      <c r="V28" s="503"/>
      <c r="W28" s="539">
        <f t="shared" si="5"/>
        <v>3.1089999999998952E-2</v>
      </c>
      <c r="X28" s="539"/>
      <c r="Y28" s="539"/>
      <c r="Z28" s="539"/>
      <c r="AA28" s="539"/>
      <c r="AB28" s="539"/>
      <c r="AC28" s="525"/>
      <c r="AD28" s="526"/>
      <c r="AE28" s="526"/>
      <c r="AF28" s="526"/>
      <c r="AG28" s="526"/>
      <c r="AH28" s="527"/>
      <c r="AI28" s="233"/>
      <c r="AJ28" s="233"/>
      <c r="AK28" s="197">
        <v>17</v>
      </c>
      <c r="AL28" s="206">
        <v>44.621429999999997</v>
      </c>
      <c r="AM28" s="206">
        <v>44.493699999999997</v>
      </c>
      <c r="AN28" s="206">
        <v>44.66039</v>
      </c>
      <c r="AO28" s="206">
        <v>44.704520000000002</v>
      </c>
      <c r="AP28" s="339">
        <v>44.614069999999998</v>
      </c>
      <c r="AQ28" s="343">
        <v>44.594189999999998</v>
      </c>
      <c r="AR28" s="155"/>
      <c r="AS28" s="197">
        <f t="shared" si="7"/>
        <v>17</v>
      </c>
      <c r="AT28" s="175">
        <v>-5.9460499999999999E-2</v>
      </c>
      <c r="AU28" s="163">
        <v>5.0539500000000001E-2</v>
      </c>
      <c r="AV28" s="163">
        <v>-8.9460499999999998E-2</v>
      </c>
      <c r="AW28" s="163">
        <v>-0.13946050000000002</v>
      </c>
      <c r="AX28" s="163">
        <v>-6.9460500000000008E-2</v>
      </c>
      <c r="AY28" s="163">
        <v>-6.9460500000000008E-2</v>
      </c>
      <c r="BA28" s="331">
        <f t="shared" si="8"/>
        <v>17</v>
      </c>
      <c r="BB28" s="332">
        <f t="shared" si="11"/>
        <v>44.561969499999996</v>
      </c>
      <c r="BC28" s="332">
        <f t="shared" si="12"/>
        <v>44.544239499999996</v>
      </c>
      <c r="BD28" s="332">
        <f t="shared" si="13"/>
        <v>44.570929499999998</v>
      </c>
      <c r="BE28" s="332">
        <f t="shared" si="14"/>
        <v>44.565059500000004</v>
      </c>
      <c r="BF28" s="332">
        <f t="shared" si="15"/>
        <v>44.5446095</v>
      </c>
      <c r="BG28" s="332">
        <f t="shared" si="16"/>
        <v>44.524729499999999</v>
      </c>
      <c r="BH28" s="195">
        <v>17</v>
      </c>
      <c r="BI28" s="336">
        <f t="shared" si="17"/>
        <v>1.7359999999996489E-2</v>
      </c>
      <c r="BJ28" s="336">
        <f t="shared" si="18"/>
        <v>3.7000000000375621E-4</v>
      </c>
      <c r="BK28" s="336">
        <f t="shared" si="19"/>
        <v>2.6319999999998345E-2</v>
      </c>
      <c r="BL28" s="336">
        <f t="shared" si="20"/>
        <v>2.0450000000003854E-2</v>
      </c>
      <c r="BM28" s="189">
        <f t="shared" si="21"/>
        <v>2.6319999999998345E-2</v>
      </c>
    </row>
    <row r="29" spans="1:74" ht="14.85" customHeight="1">
      <c r="A29" s="238"/>
      <c r="B29" s="540" t="s">
        <v>186</v>
      </c>
      <c r="C29" s="540"/>
      <c r="D29" s="540"/>
      <c r="E29" s="503">
        <f t="shared" si="0"/>
        <v>44.5639295</v>
      </c>
      <c r="F29" s="503"/>
      <c r="G29" s="503"/>
      <c r="H29" s="503">
        <f t="shared" si="1"/>
        <v>44.531129499999999</v>
      </c>
      <c r="I29" s="503"/>
      <c r="J29" s="503"/>
      <c r="K29" s="503">
        <f t="shared" si="2"/>
        <v>44.5715395</v>
      </c>
      <c r="L29" s="503"/>
      <c r="M29" s="503"/>
      <c r="N29" s="503">
        <f t="shared" si="3"/>
        <v>44.573659500000005</v>
      </c>
      <c r="O29" s="503"/>
      <c r="P29" s="503"/>
      <c r="Q29" s="503">
        <f t="shared" si="4"/>
        <v>44.542619500000001</v>
      </c>
      <c r="R29" s="503"/>
      <c r="S29" s="503"/>
      <c r="T29" s="503">
        <f t="shared" si="6"/>
        <v>44.524769500000005</v>
      </c>
      <c r="U29" s="503"/>
      <c r="V29" s="503"/>
      <c r="W29" s="539">
        <f t="shared" si="5"/>
        <v>3.1040000000004397E-2</v>
      </c>
      <c r="X29" s="539"/>
      <c r="Y29" s="539"/>
      <c r="Z29" s="539"/>
      <c r="AA29" s="539"/>
      <c r="AB29" s="539"/>
      <c r="AC29" s="525"/>
      <c r="AD29" s="526"/>
      <c r="AE29" s="526"/>
      <c r="AF29" s="526"/>
      <c r="AG29" s="526"/>
      <c r="AH29" s="527"/>
      <c r="AI29" s="233"/>
      <c r="AJ29" s="233"/>
      <c r="AK29" s="197">
        <v>18</v>
      </c>
      <c r="AL29" s="206">
        <v>44.622050000000002</v>
      </c>
      <c r="AM29" s="206">
        <v>44.487000000000002</v>
      </c>
      <c r="AN29" s="206">
        <v>44.661850000000001</v>
      </c>
      <c r="AO29" s="206">
        <v>44.711109999999998</v>
      </c>
      <c r="AP29" s="339">
        <v>44.613959999999999</v>
      </c>
      <c r="AQ29" s="343">
        <v>44.577930000000002</v>
      </c>
      <c r="AR29" s="155"/>
      <c r="AS29" s="197">
        <f t="shared" si="7"/>
        <v>18</v>
      </c>
      <c r="AT29" s="175">
        <v>-5.9460499999999999E-2</v>
      </c>
      <c r="AU29" s="163">
        <v>5.0539500000000001E-2</v>
      </c>
      <c r="AV29" s="163">
        <v>-8.9460499999999998E-2</v>
      </c>
      <c r="AW29" s="163">
        <v>-0.13946050000000002</v>
      </c>
      <c r="AX29" s="163">
        <v>-6.9460500000000008E-2</v>
      </c>
      <c r="AY29" s="163">
        <v>-6.9460500000000008E-2</v>
      </c>
      <c r="BA29" s="331">
        <f t="shared" si="8"/>
        <v>18</v>
      </c>
      <c r="BB29" s="332">
        <f t="shared" si="11"/>
        <v>44.562589500000001</v>
      </c>
      <c r="BC29" s="332">
        <f t="shared" si="12"/>
        <v>44.537539500000001</v>
      </c>
      <c r="BD29" s="332">
        <f t="shared" si="13"/>
        <v>44.5723895</v>
      </c>
      <c r="BE29" s="332">
        <f t="shared" si="14"/>
        <v>44.571649499999999</v>
      </c>
      <c r="BF29" s="332">
        <f t="shared" si="15"/>
        <v>44.544499500000001</v>
      </c>
      <c r="BG29" s="332">
        <f t="shared" si="16"/>
        <v>44.508469500000004</v>
      </c>
      <c r="BH29" s="195">
        <v>18</v>
      </c>
      <c r="BI29" s="336">
        <f t="shared" si="17"/>
        <v>1.8090000000000828E-2</v>
      </c>
      <c r="BJ29" s="336">
        <f t="shared" si="18"/>
        <v>6.9599999999994111E-3</v>
      </c>
      <c r="BK29" s="336">
        <f t="shared" si="19"/>
        <v>2.7889999999999304E-2</v>
      </c>
      <c r="BL29" s="336">
        <f t="shared" si="20"/>
        <v>2.7149999999998897E-2</v>
      </c>
      <c r="BM29" s="189">
        <f t="shared" si="21"/>
        <v>2.7889999999999304E-2</v>
      </c>
    </row>
    <row r="30" spans="1:74" ht="14.85" customHeight="1" thickBot="1">
      <c r="A30" s="238"/>
      <c r="B30" s="540" t="s">
        <v>187</v>
      </c>
      <c r="C30" s="540"/>
      <c r="D30" s="540"/>
      <c r="E30" s="503">
        <f t="shared" si="0"/>
        <v>44.561239499999999</v>
      </c>
      <c r="F30" s="503"/>
      <c r="G30" s="503"/>
      <c r="H30" s="503">
        <f t="shared" si="1"/>
        <v>44.538569500000001</v>
      </c>
      <c r="I30" s="503"/>
      <c r="J30" s="503"/>
      <c r="K30" s="503">
        <f t="shared" si="2"/>
        <v>44.570149499999999</v>
      </c>
      <c r="L30" s="503"/>
      <c r="M30" s="503"/>
      <c r="N30" s="503">
        <f t="shared" si="3"/>
        <v>44.566219500000003</v>
      </c>
      <c r="O30" s="503"/>
      <c r="P30" s="503"/>
      <c r="Q30" s="503">
        <f t="shared" si="4"/>
        <v>44.540639500000005</v>
      </c>
      <c r="R30" s="503"/>
      <c r="S30" s="503"/>
      <c r="T30" s="503">
        <f t="shared" si="6"/>
        <v>44.5391695</v>
      </c>
      <c r="U30" s="503"/>
      <c r="V30" s="503"/>
      <c r="W30" s="539">
        <f t="shared" si="5"/>
        <v>2.9509999999994818E-2</v>
      </c>
      <c r="X30" s="539"/>
      <c r="Y30" s="539"/>
      <c r="Z30" s="539"/>
      <c r="AA30" s="539"/>
      <c r="AB30" s="539"/>
      <c r="AC30" s="525"/>
      <c r="AD30" s="526"/>
      <c r="AE30" s="526"/>
      <c r="AF30" s="526"/>
      <c r="AG30" s="526"/>
      <c r="AH30" s="527"/>
      <c r="AI30" s="233"/>
      <c r="AJ30" s="233"/>
      <c r="AK30" s="197">
        <v>19</v>
      </c>
      <c r="AL30" s="206">
        <v>44.622250000000001</v>
      </c>
      <c r="AM30" s="206">
        <v>44.477739999999997</v>
      </c>
      <c r="AN30" s="206">
        <v>44.661949999999997</v>
      </c>
      <c r="AO30" s="206">
        <v>44.713740000000001</v>
      </c>
      <c r="AP30" s="339">
        <v>44.612650000000002</v>
      </c>
      <c r="AQ30" s="344">
        <v>44.601590000000002</v>
      </c>
      <c r="AR30" s="155"/>
      <c r="AS30" s="197">
        <f t="shared" si="7"/>
        <v>19</v>
      </c>
      <c r="AT30" s="175">
        <v>-5.9460499999999999E-2</v>
      </c>
      <c r="AU30" s="163">
        <v>5.0539500000000001E-2</v>
      </c>
      <c r="AV30" s="163">
        <v>-8.9460499999999998E-2</v>
      </c>
      <c r="AW30" s="163">
        <v>-0.13946050000000002</v>
      </c>
      <c r="AX30" s="163">
        <v>-6.9460500000000008E-2</v>
      </c>
      <c r="AY30" s="163">
        <v>-6.9460500000000008E-2</v>
      </c>
      <c r="BA30" s="331">
        <f t="shared" si="8"/>
        <v>19</v>
      </c>
      <c r="BB30" s="332">
        <f t="shared" si="11"/>
        <v>44.562789500000001</v>
      </c>
      <c r="BC30" s="332">
        <f t="shared" si="12"/>
        <v>44.528279499999996</v>
      </c>
      <c r="BD30" s="332">
        <f t="shared" si="13"/>
        <v>44.572489499999996</v>
      </c>
      <c r="BE30" s="332">
        <f t="shared" si="14"/>
        <v>44.574279500000003</v>
      </c>
      <c r="BF30" s="332">
        <f t="shared" si="15"/>
        <v>44.543189500000004</v>
      </c>
      <c r="BG30" s="332">
        <f t="shared" si="16"/>
        <v>44.532129500000003</v>
      </c>
      <c r="BH30" s="195">
        <v>19</v>
      </c>
      <c r="BI30" s="336">
        <f t="shared" si="17"/>
        <v>1.9599999999996953E-2</v>
      </c>
      <c r="BJ30" s="336">
        <f t="shared" si="18"/>
        <v>1.4910000000007528E-2</v>
      </c>
      <c r="BK30" s="336">
        <f t="shared" si="19"/>
        <v>2.929999999999211E-2</v>
      </c>
      <c r="BL30" s="336">
        <f t="shared" si="20"/>
        <v>3.1089999999998952E-2</v>
      </c>
      <c r="BM30" s="189">
        <f t="shared" si="21"/>
        <v>3.1089999999998952E-2</v>
      </c>
    </row>
    <row r="31" spans="1:74" ht="14.85" customHeight="1" thickTop="1">
      <c r="A31" s="238"/>
      <c r="B31" s="540" t="s">
        <v>188</v>
      </c>
      <c r="C31" s="540"/>
      <c r="D31" s="540"/>
      <c r="E31" s="503">
        <f t="shared" si="0"/>
        <v>44.5578395</v>
      </c>
      <c r="F31" s="503"/>
      <c r="G31" s="503"/>
      <c r="H31" s="503">
        <f t="shared" si="1"/>
        <v>44.543229500000002</v>
      </c>
      <c r="I31" s="503"/>
      <c r="J31" s="503"/>
      <c r="K31" s="503">
        <f t="shared" si="2"/>
        <v>44.570149499999999</v>
      </c>
      <c r="L31" s="503"/>
      <c r="M31" s="503"/>
      <c r="N31" s="503">
        <f t="shared" si="3"/>
        <v>44.5691895</v>
      </c>
      <c r="O31" s="503"/>
      <c r="P31" s="503"/>
      <c r="Q31" s="503">
        <f t="shared" si="4"/>
        <v>44.535179500000005</v>
      </c>
      <c r="R31" s="503"/>
      <c r="S31" s="503"/>
      <c r="T31" s="503">
        <f t="shared" si="6"/>
        <v>44.549089500000001</v>
      </c>
      <c r="U31" s="503"/>
      <c r="V31" s="503"/>
      <c r="W31" s="539">
        <f t="shared" si="5"/>
        <v>3.4969999999994172E-2</v>
      </c>
      <c r="X31" s="539"/>
      <c r="Y31" s="539"/>
      <c r="Z31" s="539"/>
      <c r="AA31" s="539"/>
      <c r="AB31" s="539"/>
      <c r="AC31" s="525"/>
      <c r="AD31" s="526"/>
      <c r="AE31" s="526"/>
      <c r="AF31" s="526"/>
      <c r="AG31" s="526"/>
      <c r="AH31" s="527"/>
      <c r="AI31" s="233"/>
      <c r="AJ31" s="233"/>
      <c r="AK31" s="197">
        <v>20</v>
      </c>
      <c r="AL31" s="206">
        <v>44.623390000000001</v>
      </c>
      <c r="AM31" s="206">
        <v>44.480589999999999</v>
      </c>
      <c r="AN31" s="206">
        <v>44.661000000000001</v>
      </c>
      <c r="AO31" s="206">
        <v>44.713120000000004</v>
      </c>
      <c r="AP31" s="339">
        <v>44.612079999999999</v>
      </c>
      <c r="AQ31" s="345">
        <v>44.594230000000003</v>
      </c>
      <c r="AR31" s="155"/>
      <c r="AS31" s="197">
        <f t="shared" si="7"/>
        <v>20</v>
      </c>
      <c r="AT31" s="175">
        <v>-5.9460499999999999E-2</v>
      </c>
      <c r="AU31" s="163">
        <v>5.0539500000000001E-2</v>
      </c>
      <c r="AV31" s="163">
        <v>-8.9460499999999998E-2</v>
      </c>
      <c r="AW31" s="163">
        <v>-0.13946050000000002</v>
      </c>
      <c r="AX31" s="163">
        <v>-6.9460500000000008E-2</v>
      </c>
      <c r="AY31" s="163">
        <v>-6.9460500000000008E-2</v>
      </c>
      <c r="BA31" s="331">
        <f t="shared" si="8"/>
        <v>20</v>
      </c>
      <c r="BB31" s="332">
        <f t="shared" si="11"/>
        <v>44.5639295</v>
      </c>
      <c r="BC31" s="332">
        <f t="shared" si="12"/>
        <v>44.531129499999999</v>
      </c>
      <c r="BD31" s="332">
        <f t="shared" si="13"/>
        <v>44.5715395</v>
      </c>
      <c r="BE31" s="332">
        <f t="shared" si="14"/>
        <v>44.573659500000005</v>
      </c>
      <c r="BF31" s="332">
        <f t="shared" si="15"/>
        <v>44.542619500000001</v>
      </c>
      <c r="BG31" s="332">
        <f t="shared" si="16"/>
        <v>44.524769500000005</v>
      </c>
      <c r="BH31" s="195">
        <v>20</v>
      </c>
      <c r="BI31" s="336">
        <f t="shared" si="17"/>
        <v>2.1309999999999718E-2</v>
      </c>
      <c r="BJ31" s="336">
        <f t="shared" si="18"/>
        <v>1.1490000000001999E-2</v>
      </c>
      <c r="BK31" s="336">
        <f t="shared" si="19"/>
        <v>2.8919999999999391E-2</v>
      </c>
      <c r="BL31" s="336">
        <f t="shared" si="20"/>
        <v>3.1040000000004397E-2</v>
      </c>
      <c r="BM31" s="189">
        <f t="shared" si="21"/>
        <v>3.1040000000004397E-2</v>
      </c>
    </row>
    <row r="32" spans="1:74" ht="14.85" customHeight="1">
      <c r="A32" s="238"/>
      <c r="B32" s="540" t="s">
        <v>189</v>
      </c>
      <c r="C32" s="540"/>
      <c r="D32" s="540"/>
      <c r="E32" s="503">
        <f t="shared" si="0"/>
        <v>44.555069500000002</v>
      </c>
      <c r="F32" s="503"/>
      <c r="G32" s="503"/>
      <c r="H32" s="503">
        <f t="shared" si="1"/>
        <v>44.545429499999997</v>
      </c>
      <c r="I32" s="503"/>
      <c r="J32" s="503"/>
      <c r="K32" s="503">
        <f t="shared" si="2"/>
        <v>44.571869499999998</v>
      </c>
      <c r="L32" s="503"/>
      <c r="M32" s="503"/>
      <c r="N32" s="503">
        <f t="shared" si="3"/>
        <v>44.571799500000004</v>
      </c>
      <c r="O32" s="503"/>
      <c r="P32" s="503"/>
      <c r="Q32" s="503">
        <f t="shared" si="4"/>
        <v>44.521689500000001</v>
      </c>
      <c r="R32" s="503"/>
      <c r="S32" s="503"/>
      <c r="T32" s="503">
        <f t="shared" si="6"/>
        <v>44.531889499999998</v>
      </c>
      <c r="U32" s="503"/>
      <c r="V32" s="503"/>
      <c r="W32" s="539">
        <f t="shared" si="5"/>
        <v>5.0179999999997449E-2</v>
      </c>
      <c r="X32" s="539"/>
      <c r="Y32" s="539"/>
      <c r="Z32" s="539"/>
      <c r="AA32" s="539"/>
      <c r="AB32" s="539"/>
      <c r="AC32" s="525"/>
      <c r="AD32" s="526"/>
      <c r="AE32" s="526"/>
      <c r="AF32" s="526"/>
      <c r="AG32" s="526"/>
      <c r="AH32" s="527"/>
      <c r="AI32" s="233"/>
      <c r="AJ32" s="233"/>
      <c r="AK32" s="197">
        <v>21</v>
      </c>
      <c r="AL32" s="206">
        <v>44.620699999999999</v>
      </c>
      <c r="AM32" s="206">
        <v>44.488030000000002</v>
      </c>
      <c r="AN32" s="206">
        <v>44.659610000000001</v>
      </c>
      <c r="AO32" s="206">
        <v>44.705680000000001</v>
      </c>
      <c r="AP32" s="339">
        <v>44.610100000000003</v>
      </c>
      <c r="AQ32" s="345">
        <v>44.608629999999998</v>
      </c>
      <c r="AR32" s="155"/>
      <c r="AS32" s="197">
        <f t="shared" si="7"/>
        <v>21</v>
      </c>
      <c r="AT32" s="175">
        <v>-5.9460499999999999E-2</v>
      </c>
      <c r="AU32" s="163">
        <v>5.0539500000000001E-2</v>
      </c>
      <c r="AV32" s="163">
        <v>-8.9460499999999998E-2</v>
      </c>
      <c r="AW32" s="163">
        <v>-0.13946050000000002</v>
      </c>
      <c r="AX32" s="163">
        <v>-6.9460500000000008E-2</v>
      </c>
      <c r="AY32" s="163">
        <v>-6.9460500000000008E-2</v>
      </c>
      <c r="BA32" s="331">
        <f t="shared" si="8"/>
        <v>21</v>
      </c>
      <c r="BB32" s="332">
        <f t="shared" si="11"/>
        <v>44.561239499999999</v>
      </c>
      <c r="BC32" s="332">
        <f t="shared" si="12"/>
        <v>44.538569500000001</v>
      </c>
      <c r="BD32" s="332">
        <f t="shared" si="13"/>
        <v>44.570149499999999</v>
      </c>
      <c r="BE32" s="332">
        <f t="shared" si="14"/>
        <v>44.566219500000003</v>
      </c>
      <c r="BF32" s="332">
        <f t="shared" si="15"/>
        <v>44.540639500000005</v>
      </c>
      <c r="BG32" s="332">
        <f t="shared" si="16"/>
        <v>44.5391695</v>
      </c>
      <c r="BH32" s="195">
        <v>21</v>
      </c>
      <c r="BI32" s="336">
        <f t="shared" si="17"/>
        <v>2.0599999999994623E-2</v>
      </c>
      <c r="BJ32" s="336">
        <f t="shared" si="18"/>
        <v>2.0700000000033469E-3</v>
      </c>
      <c r="BK32" s="336">
        <f t="shared" si="19"/>
        <v>2.9509999999994818E-2</v>
      </c>
      <c r="BL32" s="336">
        <f t="shared" si="20"/>
        <v>2.5579999999997938E-2</v>
      </c>
      <c r="BM32" s="189">
        <f t="shared" si="21"/>
        <v>2.9509999999994818E-2</v>
      </c>
    </row>
    <row r="33" spans="1:65" ht="14.85" customHeight="1">
      <c r="A33" s="238"/>
      <c r="B33" s="540" t="s">
        <v>190</v>
      </c>
      <c r="C33" s="540"/>
      <c r="D33" s="540"/>
      <c r="E33" s="503">
        <f t="shared" si="0"/>
        <v>44.552799499999999</v>
      </c>
      <c r="F33" s="503"/>
      <c r="G33" s="503"/>
      <c r="H33" s="503">
        <f t="shared" si="1"/>
        <v>44.5443395</v>
      </c>
      <c r="I33" s="503"/>
      <c r="J33" s="503"/>
      <c r="K33" s="503">
        <f t="shared" si="2"/>
        <v>44.574419499999998</v>
      </c>
      <c r="L33" s="503"/>
      <c r="M33" s="503"/>
      <c r="N33" s="503">
        <f t="shared" si="3"/>
        <v>44.567729499999999</v>
      </c>
      <c r="O33" s="503"/>
      <c r="P33" s="503"/>
      <c r="Q33" s="503">
        <f t="shared" si="4"/>
        <v>44.5177695</v>
      </c>
      <c r="R33" s="503"/>
      <c r="S33" s="503"/>
      <c r="T33" s="503">
        <f t="shared" si="6"/>
        <v>44.518919500000003</v>
      </c>
      <c r="U33" s="503"/>
      <c r="V33" s="503"/>
      <c r="W33" s="539">
        <f t="shared" si="5"/>
        <v>5.6649999999997647E-2</v>
      </c>
      <c r="X33" s="539"/>
      <c r="Y33" s="539"/>
      <c r="Z33" s="539"/>
      <c r="AA33" s="539"/>
      <c r="AB33" s="539"/>
      <c r="AC33" s="525"/>
      <c r="AD33" s="526"/>
      <c r="AE33" s="526"/>
      <c r="AF33" s="526"/>
      <c r="AG33" s="526"/>
      <c r="AH33" s="527"/>
      <c r="AI33" s="233"/>
      <c r="AJ33" s="233"/>
      <c r="AK33" s="197">
        <v>22</v>
      </c>
      <c r="AL33" s="206">
        <v>44.6173</v>
      </c>
      <c r="AM33" s="206">
        <v>44.492690000000003</v>
      </c>
      <c r="AN33" s="206">
        <v>44.659610000000001</v>
      </c>
      <c r="AO33" s="206">
        <v>44.708649999999999</v>
      </c>
      <c r="AP33" s="339">
        <v>44.604640000000003</v>
      </c>
      <c r="AQ33" s="345">
        <v>44.618549999999999</v>
      </c>
      <c r="AR33" s="155"/>
      <c r="AS33" s="197">
        <f t="shared" si="7"/>
        <v>22</v>
      </c>
      <c r="AT33" s="175">
        <v>-5.9460499999999999E-2</v>
      </c>
      <c r="AU33" s="163">
        <v>5.0539500000000001E-2</v>
      </c>
      <c r="AV33" s="163">
        <v>-8.9460499999999998E-2</v>
      </c>
      <c r="AW33" s="163">
        <v>-0.13946050000000002</v>
      </c>
      <c r="AX33" s="163">
        <v>-6.9460500000000008E-2</v>
      </c>
      <c r="AY33" s="163">
        <v>-6.9460500000000008E-2</v>
      </c>
      <c r="BA33" s="331">
        <f t="shared" si="8"/>
        <v>22</v>
      </c>
      <c r="BB33" s="332">
        <f t="shared" si="11"/>
        <v>44.5578395</v>
      </c>
      <c r="BC33" s="332">
        <f t="shared" si="12"/>
        <v>44.543229500000002</v>
      </c>
      <c r="BD33" s="332">
        <f t="shared" si="13"/>
        <v>44.570149499999999</v>
      </c>
      <c r="BE33" s="332">
        <f t="shared" si="14"/>
        <v>44.5691895</v>
      </c>
      <c r="BF33" s="332">
        <f t="shared" si="15"/>
        <v>44.535179500000005</v>
      </c>
      <c r="BG33" s="332">
        <f t="shared" si="16"/>
        <v>44.549089500000001</v>
      </c>
      <c r="BH33" s="195">
        <v>22</v>
      </c>
      <c r="BI33" s="336">
        <f t="shared" si="17"/>
        <v>2.2659999999994795E-2</v>
      </c>
      <c r="BJ33" s="336">
        <f t="shared" si="18"/>
        <v>8.049999999997226E-3</v>
      </c>
      <c r="BK33" s="336">
        <f t="shared" si="19"/>
        <v>3.4969999999994172E-2</v>
      </c>
      <c r="BL33" s="336">
        <f t="shared" si="20"/>
        <v>3.4009999999994989E-2</v>
      </c>
      <c r="BM33" s="189">
        <f t="shared" si="21"/>
        <v>3.4969999999994172E-2</v>
      </c>
    </row>
    <row r="34" spans="1:65" ht="14.85" customHeight="1">
      <c r="A34" s="238"/>
      <c r="B34" s="540" t="s">
        <v>191</v>
      </c>
      <c r="C34" s="540"/>
      <c r="D34" s="540"/>
      <c r="E34" s="503">
        <f t="shared" si="0"/>
        <v>44.5532295</v>
      </c>
      <c r="F34" s="503"/>
      <c r="G34" s="503"/>
      <c r="H34" s="503">
        <f t="shared" si="1"/>
        <v>44.545969499999998</v>
      </c>
      <c r="I34" s="503"/>
      <c r="J34" s="503"/>
      <c r="K34" s="503">
        <f t="shared" si="2"/>
        <v>44.576879499999997</v>
      </c>
      <c r="L34" s="503"/>
      <c r="M34" s="503"/>
      <c r="N34" s="503">
        <f t="shared" si="3"/>
        <v>44.569309500000003</v>
      </c>
      <c r="O34" s="503"/>
      <c r="P34" s="503"/>
      <c r="Q34" s="503">
        <f t="shared" si="4"/>
        <v>44.530869500000001</v>
      </c>
      <c r="R34" s="503"/>
      <c r="S34" s="503"/>
      <c r="T34" s="503">
        <f t="shared" si="6"/>
        <v>44.488449500000002</v>
      </c>
      <c r="U34" s="503"/>
      <c r="V34" s="503"/>
      <c r="W34" s="539">
        <f t="shared" si="5"/>
        <v>4.6009999999995443E-2</v>
      </c>
      <c r="X34" s="539"/>
      <c r="Y34" s="539"/>
      <c r="Z34" s="539"/>
      <c r="AA34" s="539"/>
      <c r="AB34" s="539"/>
      <c r="AC34" s="525"/>
      <c r="AD34" s="526"/>
      <c r="AE34" s="526"/>
      <c r="AF34" s="526"/>
      <c r="AG34" s="526"/>
      <c r="AH34" s="527"/>
      <c r="AI34" s="233"/>
      <c r="AJ34" s="233"/>
      <c r="AK34" s="197">
        <v>23</v>
      </c>
      <c r="AL34" s="206">
        <v>44.614530000000002</v>
      </c>
      <c r="AM34" s="206">
        <v>44.494889999999998</v>
      </c>
      <c r="AN34" s="206">
        <v>44.66133</v>
      </c>
      <c r="AO34" s="206">
        <v>44.711260000000003</v>
      </c>
      <c r="AP34" s="339">
        <v>44.591149999999999</v>
      </c>
      <c r="AQ34" s="345">
        <v>44.601349999999996</v>
      </c>
      <c r="AR34" s="155"/>
      <c r="AS34" s="197">
        <f t="shared" si="7"/>
        <v>23</v>
      </c>
      <c r="AT34" s="175">
        <v>-5.9460499999999999E-2</v>
      </c>
      <c r="AU34" s="163">
        <v>5.0539500000000001E-2</v>
      </c>
      <c r="AV34" s="163">
        <v>-8.9460499999999998E-2</v>
      </c>
      <c r="AW34" s="163">
        <v>-0.13946050000000002</v>
      </c>
      <c r="AX34" s="163">
        <v>-6.9460500000000008E-2</v>
      </c>
      <c r="AY34" s="163">
        <v>-6.9460500000000008E-2</v>
      </c>
      <c r="BA34" s="331">
        <f t="shared" si="8"/>
        <v>23</v>
      </c>
      <c r="BB34" s="332">
        <f t="shared" si="11"/>
        <v>44.555069500000002</v>
      </c>
      <c r="BC34" s="332">
        <f t="shared" si="12"/>
        <v>44.545429499999997</v>
      </c>
      <c r="BD34" s="332">
        <f t="shared" si="13"/>
        <v>44.571869499999998</v>
      </c>
      <c r="BE34" s="332">
        <f t="shared" si="14"/>
        <v>44.571799500000004</v>
      </c>
      <c r="BF34" s="332">
        <f t="shared" si="15"/>
        <v>44.521689500000001</v>
      </c>
      <c r="BG34" s="332">
        <f t="shared" si="16"/>
        <v>44.531889499999998</v>
      </c>
      <c r="BH34" s="195">
        <v>23</v>
      </c>
      <c r="BI34" s="336">
        <f t="shared" si="17"/>
        <v>3.3380000000001075E-2</v>
      </c>
      <c r="BJ34" s="336">
        <f t="shared" si="18"/>
        <v>2.3739999999996542E-2</v>
      </c>
      <c r="BK34" s="336">
        <f t="shared" si="19"/>
        <v>5.0179999999997449E-2</v>
      </c>
      <c r="BL34" s="336">
        <f t="shared" si="20"/>
        <v>5.0110000000003652E-2</v>
      </c>
      <c r="BM34" s="189">
        <f t="shared" si="21"/>
        <v>5.0179999999997449E-2</v>
      </c>
    </row>
    <row r="35" spans="1:65" ht="14.85" customHeight="1">
      <c r="A35" s="238"/>
      <c r="B35" s="540" t="s">
        <v>192</v>
      </c>
      <c r="C35" s="540"/>
      <c r="D35" s="540"/>
      <c r="E35" s="503">
        <f t="shared" si="0"/>
        <v>44.555419499999999</v>
      </c>
      <c r="F35" s="503"/>
      <c r="G35" s="503"/>
      <c r="H35" s="503">
        <f t="shared" si="1"/>
        <v>44.545189499999999</v>
      </c>
      <c r="I35" s="503"/>
      <c r="J35" s="503"/>
      <c r="K35" s="503">
        <f t="shared" si="2"/>
        <v>44.5755695</v>
      </c>
      <c r="L35" s="503"/>
      <c r="M35" s="503"/>
      <c r="N35" s="503">
        <f t="shared" si="3"/>
        <v>44.576429500000003</v>
      </c>
      <c r="O35" s="503"/>
      <c r="P35" s="503"/>
      <c r="Q35" s="503">
        <f t="shared" si="4"/>
        <v>44.543189500000004</v>
      </c>
      <c r="R35" s="503"/>
      <c r="S35" s="503"/>
      <c r="T35" s="503">
        <f t="shared" si="6"/>
        <v>44.497729499999998</v>
      </c>
      <c r="U35" s="503"/>
      <c r="V35" s="503"/>
      <c r="W35" s="539">
        <f t="shared" si="5"/>
        <v>3.323999999999927E-2</v>
      </c>
      <c r="X35" s="539"/>
      <c r="Y35" s="539"/>
      <c r="Z35" s="539"/>
      <c r="AA35" s="539"/>
      <c r="AB35" s="539"/>
      <c r="AC35" s="525"/>
      <c r="AD35" s="526"/>
      <c r="AE35" s="526"/>
      <c r="AF35" s="526"/>
      <c r="AG35" s="526"/>
      <c r="AH35" s="527"/>
      <c r="AI35" s="233"/>
      <c r="AJ35" s="233"/>
      <c r="AK35" s="197">
        <v>24</v>
      </c>
      <c r="AL35" s="206">
        <v>44.612259999999999</v>
      </c>
      <c r="AM35" s="206">
        <v>44.4938</v>
      </c>
      <c r="AN35" s="206">
        <v>44.663879999999999</v>
      </c>
      <c r="AO35" s="206">
        <v>44.707189999999997</v>
      </c>
      <c r="AP35" s="339">
        <v>44.587229999999998</v>
      </c>
      <c r="AQ35" s="345">
        <v>44.588380000000001</v>
      </c>
      <c r="AR35" s="155"/>
      <c r="AS35" s="197">
        <f t="shared" si="7"/>
        <v>24</v>
      </c>
      <c r="AT35" s="175">
        <v>-5.9460499999999999E-2</v>
      </c>
      <c r="AU35" s="163">
        <v>5.0539500000000001E-2</v>
      </c>
      <c r="AV35" s="163">
        <v>-8.9460499999999998E-2</v>
      </c>
      <c r="AW35" s="163">
        <v>-0.13946050000000002</v>
      </c>
      <c r="AX35" s="163">
        <v>-6.9460500000000008E-2</v>
      </c>
      <c r="AY35" s="163">
        <v>-6.9460500000000008E-2</v>
      </c>
      <c r="BA35" s="331">
        <f t="shared" si="8"/>
        <v>24</v>
      </c>
      <c r="BB35" s="332">
        <f t="shared" si="11"/>
        <v>44.552799499999999</v>
      </c>
      <c r="BC35" s="332">
        <f t="shared" si="12"/>
        <v>44.5443395</v>
      </c>
      <c r="BD35" s="332">
        <f t="shared" si="13"/>
        <v>44.574419499999998</v>
      </c>
      <c r="BE35" s="332">
        <f t="shared" si="14"/>
        <v>44.567729499999999</v>
      </c>
      <c r="BF35" s="332">
        <f t="shared" si="15"/>
        <v>44.5177695</v>
      </c>
      <c r="BG35" s="332">
        <f t="shared" si="16"/>
        <v>44.518919500000003</v>
      </c>
      <c r="BH35" s="195">
        <v>24</v>
      </c>
      <c r="BI35" s="336">
        <f t="shared" si="17"/>
        <v>3.5029999999999006E-2</v>
      </c>
      <c r="BJ35" s="336">
        <f t="shared" si="18"/>
        <v>2.6569999999999538E-2</v>
      </c>
      <c r="BK35" s="336">
        <f t="shared" si="19"/>
        <v>5.6649999999997647E-2</v>
      </c>
      <c r="BL35" s="336">
        <f t="shared" si="20"/>
        <v>4.9959999999998672E-2</v>
      </c>
      <c r="BM35" s="189">
        <f t="shared" si="21"/>
        <v>5.6649999999997647E-2</v>
      </c>
    </row>
    <row r="36" spans="1:65" ht="14.85" customHeight="1">
      <c r="A36" s="238"/>
      <c r="B36" s="540" t="s">
        <v>193</v>
      </c>
      <c r="C36" s="540"/>
      <c r="D36" s="540"/>
      <c r="E36" s="503">
        <f t="shared" si="0"/>
        <v>44.557009499999999</v>
      </c>
      <c r="F36" s="503"/>
      <c r="G36" s="503"/>
      <c r="H36" s="503">
        <f t="shared" si="1"/>
        <v>44.545119499999998</v>
      </c>
      <c r="I36" s="503"/>
      <c r="J36" s="503"/>
      <c r="K36" s="503">
        <f t="shared" si="2"/>
        <v>44.573379500000001</v>
      </c>
      <c r="L36" s="503"/>
      <c r="M36" s="503"/>
      <c r="N36" s="503">
        <f t="shared" si="3"/>
        <v>44.578469500000004</v>
      </c>
      <c r="O36" s="503"/>
      <c r="P36" s="503"/>
      <c r="Q36" s="503">
        <f t="shared" si="4"/>
        <v>44.550269499999999</v>
      </c>
      <c r="R36" s="503"/>
      <c r="S36" s="503"/>
      <c r="T36" s="503">
        <f t="shared" si="6"/>
        <v>44.510369500000003</v>
      </c>
      <c r="U36" s="503"/>
      <c r="V36" s="503"/>
      <c r="W36" s="539">
        <f t="shared" si="5"/>
        <v>2.8200000000005332E-2</v>
      </c>
      <c r="X36" s="539"/>
      <c r="Y36" s="539"/>
      <c r="Z36" s="539"/>
      <c r="AA36" s="539"/>
      <c r="AB36" s="539"/>
      <c r="AC36" s="525"/>
      <c r="AD36" s="526"/>
      <c r="AE36" s="526"/>
      <c r="AF36" s="526"/>
      <c r="AG36" s="526"/>
      <c r="AH36" s="527"/>
      <c r="AI36" s="233"/>
      <c r="AJ36" s="233"/>
      <c r="AK36" s="197">
        <v>25</v>
      </c>
      <c r="AL36" s="206">
        <v>44.612690000000001</v>
      </c>
      <c r="AM36" s="206">
        <v>44.495429999999999</v>
      </c>
      <c r="AN36" s="206">
        <v>44.666339999999998</v>
      </c>
      <c r="AO36" s="206">
        <v>44.708770000000001</v>
      </c>
      <c r="AP36" s="339">
        <v>44.60033</v>
      </c>
      <c r="AQ36" s="345">
        <v>44.55791</v>
      </c>
      <c r="AR36" s="155"/>
      <c r="AS36" s="197">
        <f t="shared" si="7"/>
        <v>25</v>
      </c>
      <c r="AT36" s="175">
        <v>-5.9460499999999999E-2</v>
      </c>
      <c r="AU36" s="163">
        <v>5.0539500000000001E-2</v>
      </c>
      <c r="AV36" s="163">
        <v>-8.9460499999999998E-2</v>
      </c>
      <c r="AW36" s="163">
        <v>-0.13946050000000002</v>
      </c>
      <c r="AX36" s="163">
        <v>-6.9460500000000008E-2</v>
      </c>
      <c r="AY36" s="163">
        <v>-6.9460500000000008E-2</v>
      </c>
      <c r="BA36" s="331">
        <f t="shared" si="8"/>
        <v>25</v>
      </c>
      <c r="BB36" s="332">
        <f t="shared" si="11"/>
        <v>44.5532295</v>
      </c>
      <c r="BC36" s="332">
        <f t="shared" si="12"/>
        <v>44.545969499999998</v>
      </c>
      <c r="BD36" s="332">
        <f t="shared" si="13"/>
        <v>44.576879499999997</v>
      </c>
      <c r="BE36" s="332">
        <f t="shared" si="14"/>
        <v>44.569309500000003</v>
      </c>
      <c r="BF36" s="332">
        <f t="shared" si="15"/>
        <v>44.530869500000001</v>
      </c>
      <c r="BG36" s="332">
        <f t="shared" si="16"/>
        <v>44.488449500000002</v>
      </c>
      <c r="BH36" s="195">
        <v>25</v>
      </c>
      <c r="BI36" s="336">
        <f t="shared" si="17"/>
        <v>2.2359999999999047E-2</v>
      </c>
      <c r="BJ36" s="336">
        <f t="shared" si="18"/>
        <v>1.5099999999996783E-2</v>
      </c>
      <c r="BK36" s="336">
        <f t="shared" si="19"/>
        <v>4.6009999999995443E-2</v>
      </c>
      <c r="BL36" s="336">
        <f t="shared" si="20"/>
        <v>3.8440000000001362E-2</v>
      </c>
      <c r="BM36" s="189">
        <f t="shared" si="21"/>
        <v>4.6009999999995443E-2</v>
      </c>
    </row>
    <row r="37" spans="1:65" ht="14.85" customHeight="1">
      <c r="A37" s="238"/>
      <c r="B37" s="540" t="s">
        <v>194</v>
      </c>
      <c r="C37" s="540"/>
      <c r="D37" s="540"/>
      <c r="E37" s="503">
        <f t="shared" si="0"/>
        <v>44.5585095</v>
      </c>
      <c r="F37" s="503"/>
      <c r="G37" s="503"/>
      <c r="H37" s="503">
        <f t="shared" si="1"/>
        <v>44.543729499999998</v>
      </c>
      <c r="I37" s="503"/>
      <c r="J37" s="503"/>
      <c r="K37" s="503">
        <f t="shared" si="2"/>
        <v>44.572309499999996</v>
      </c>
      <c r="L37" s="503"/>
      <c r="M37" s="503"/>
      <c r="N37" s="503">
        <f t="shared" si="3"/>
        <v>44.580549500000004</v>
      </c>
      <c r="O37" s="503"/>
      <c r="P37" s="503"/>
      <c r="Q37" s="503">
        <f t="shared" si="4"/>
        <v>44.555359500000002</v>
      </c>
      <c r="R37" s="503"/>
      <c r="S37" s="503"/>
      <c r="T37" s="503">
        <f t="shared" si="6"/>
        <v>44.521269500000002</v>
      </c>
      <c r="U37" s="503"/>
      <c r="V37" s="503"/>
      <c r="W37" s="539">
        <f t="shared" si="5"/>
        <v>2.5190000000002044E-2</v>
      </c>
      <c r="X37" s="539"/>
      <c r="Y37" s="539"/>
      <c r="Z37" s="539"/>
      <c r="AA37" s="539"/>
      <c r="AB37" s="539"/>
      <c r="AC37" s="525"/>
      <c r="AD37" s="526"/>
      <c r="AE37" s="526"/>
      <c r="AF37" s="526"/>
      <c r="AG37" s="526"/>
      <c r="AH37" s="527"/>
      <c r="AI37" s="233"/>
      <c r="AJ37" s="233"/>
      <c r="AK37" s="197">
        <v>26</v>
      </c>
      <c r="AL37" s="206">
        <v>44.614879999999999</v>
      </c>
      <c r="AM37" s="206">
        <v>44.49465</v>
      </c>
      <c r="AN37" s="206">
        <v>44.665030000000002</v>
      </c>
      <c r="AO37" s="206">
        <v>44.715890000000002</v>
      </c>
      <c r="AP37" s="339">
        <v>44.612650000000002</v>
      </c>
      <c r="AQ37" s="345">
        <v>44.567189999999997</v>
      </c>
      <c r="AR37" s="155"/>
      <c r="AS37" s="197">
        <f t="shared" si="7"/>
        <v>26</v>
      </c>
      <c r="AT37" s="175">
        <v>-5.9460499999999999E-2</v>
      </c>
      <c r="AU37" s="163">
        <v>5.0539500000000001E-2</v>
      </c>
      <c r="AV37" s="163">
        <v>-8.9460499999999998E-2</v>
      </c>
      <c r="AW37" s="163">
        <v>-0.13946050000000002</v>
      </c>
      <c r="AX37" s="163">
        <v>-6.9460500000000008E-2</v>
      </c>
      <c r="AY37" s="163">
        <v>-6.9460500000000008E-2</v>
      </c>
      <c r="BA37" s="331">
        <f t="shared" si="8"/>
        <v>26</v>
      </c>
      <c r="BB37" s="332">
        <f t="shared" si="11"/>
        <v>44.555419499999999</v>
      </c>
      <c r="BC37" s="332">
        <f t="shared" si="12"/>
        <v>44.545189499999999</v>
      </c>
      <c r="BD37" s="332">
        <f t="shared" si="13"/>
        <v>44.5755695</v>
      </c>
      <c r="BE37" s="332">
        <f t="shared" si="14"/>
        <v>44.576429500000003</v>
      </c>
      <c r="BF37" s="332">
        <f t="shared" si="15"/>
        <v>44.543189500000004</v>
      </c>
      <c r="BG37" s="332">
        <f t="shared" si="16"/>
        <v>44.497729499999998</v>
      </c>
      <c r="BH37" s="195">
        <v>26</v>
      </c>
      <c r="BI37" s="336">
        <f t="shared" si="17"/>
        <v>1.22299999999953E-2</v>
      </c>
      <c r="BJ37" s="336">
        <f t="shared" si="18"/>
        <v>1.9999999999953388E-3</v>
      </c>
      <c r="BK37" s="336">
        <f t="shared" si="19"/>
        <v>3.2379999999996301E-2</v>
      </c>
      <c r="BL37" s="336">
        <f t="shared" si="20"/>
        <v>3.323999999999927E-2</v>
      </c>
      <c r="BM37" s="189">
        <f t="shared" si="21"/>
        <v>3.323999999999927E-2</v>
      </c>
    </row>
    <row r="38" spans="1:65" ht="14.85" customHeight="1">
      <c r="A38" s="238"/>
      <c r="B38" s="540" t="s">
        <v>195</v>
      </c>
      <c r="C38" s="540"/>
      <c r="D38" s="540"/>
      <c r="E38" s="503">
        <f t="shared" si="0"/>
        <v>44.5578395</v>
      </c>
      <c r="F38" s="503"/>
      <c r="G38" s="503"/>
      <c r="H38" s="503">
        <f t="shared" si="1"/>
        <v>44.542029499999998</v>
      </c>
      <c r="I38" s="503"/>
      <c r="J38" s="503"/>
      <c r="K38" s="503">
        <f t="shared" si="2"/>
        <v>44.570959500000001</v>
      </c>
      <c r="L38" s="503"/>
      <c r="M38" s="503"/>
      <c r="N38" s="503">
        <f t="shared" si="3"/>
        <v>44.577939499999999</v>
      </c>
      <c r="O38" s="503"/>
      <c r="P38" s="503"/>
      <c r="Q38" s="503">
        <f t="shared" si="4"/>
        <v>44.558759500000001</v>
      </c>
      <c r="R38" s="503"/>
      <c r="S38" s="503"/>
      <c r="T38" s="503">
        <f t="shared" si="6"/>
        <v>44.5091295</v>
      </c>
      <c r="U38" s="503"/>
      <c r="V38" s="503"/>
      <c r="W38" s="539">
        <f t="shared" si="5"/>
        <v>1.9179999999998643E-2</v>
      </c>
      <c r="X38" s="539"/>
      <c r="Y38" s="539"/>
      <c r="Z38" s="539"/>
      <c r="AA38" s="539"/>
      <c r="AB38" s="539"/>
      <c r="AC38" s="525"/>
      <c r="AD38" s="526"/>
      <c r="AE38" s="526"/>
      <c r="AF38" s="526"/>
      <c r="AG38" s="526"/>
      <c r="AH38" s="527"/>
      <c r="AI38" s="233"/>
      <c r="AJ38" s="233"/>
      <c r="AK38" s="197">
        <v>27</v>
      </c>
      <c r="AL38" s="206">
        <v>44.61647</v>
      </c>
      <c r="AM38" s="206">
        <v>44.494579999999999</v>
      </c>
      <c r="AN38" s="206">
        <v>44.662840000000003</v>
      </c>
      <c r="AO38" s="206">
        <v>44.717930000000003</v>
      </c>
      <c r="AP38" s="339">
        <v>44.619729999999997</v>
      </c>
      <c r="AQ38" s="345">
        <v>44.579830000000001</v>
      </c>
      <c r="AR38" s="155"/>
      <c r="AS38" s="197">
        <f t="shared" si="7"/>
        <v>27</v>
      </c>
      <c r="AT38" s="175">
        <v>-5.9460499999999999E-2</v>
      </c>
      <c r="AU38" s="163">
        <v>5.0539500000000001E-2</v>
      </c>
      <c r="AV38" s="163">
        <v>-8.9460499999999998E-2</v>
      </c>
      <c r="AW38" s="163">
        <v>-0.13946050000000002</v>
      </c>
      <c r="AX38" s="163">
        <v>-6.9460500000000008E-2</v>
      </c>
      <c r="AY38" s="163">
        <v>-6.9460500000000008E-2</v>
      </c>
      <c r="BA38" s="331">
        <f t="shared" si="8"/>
        <v>27</v>
      </c>
      <c r="BB38" s="332">
        <f t="shared" si="11"/>
        <v>44.557009499999999</v>
      </c>
      <c r="BC38" s="332">
        <f t="shared" si="12"/>
        <v>44.545119499999998</v>
      </c>
      <c r="BD38" s="332">
        <f t="shared" si="13"/>
        <v>44.573379500000001</v>
      </c>
      <c r="BE38" s="332">
        <f t="shared" si="14"/>
        <v>44.578469500000004</v>
      </c>
      <c r="BF38" s="332">
        <f t="shared" si="15"/>
        <v>44.550269499999999</v>
      </c>
      <c r="BG38" s="332">
        <f t="shared" si="16"/>
        <v>44.510369500000003</v>
      </c>
      <c r="BH38" s="195">
        <v>27</v>
      </c>
      <c r="BI38" s="336">
        <f t="shared" si="17"/>
        <v>6.7400000000006344E-3</v>
      </c>
      <c r="BJ38" s="336">
        <f t="shared" si="18"/>
        <v>5.150000000000432E-3</v>
      </c>
      <c r="BK38" s="336">
        <f t="shared" si="19"/>
        <v>2.3110000000002628E-2</v>
      </c>
      <c r="BL38" s="336">
        <f t="shared" si="20"/>
        <v>2.8200000000005332E-2</v>
      </c>
      <c r="BM38" s="189">
        <f t="shared" si="21"/>
        <v>2.8200000000005332E-2</v>
      </c>
    </row>
    <row r="39" spans="1:65" ht="14.85" customHeight="1" thickBot="1">
      <c r="A39" s="238"/>
      <c r="B39" s="540" t="s">
        <v>196</v>
      </c>
      <c r="C39" s="540"/>
      <c r="D39" s="540"/>
      <c r="E39" s="503">
        <f t="shared" si="0"/>
        <v>44.560109500000003</v>
      </c>
      <c r="F39" s="503"/>
      <c r="G39" s="503"/>
      <c r="H39" s="503">
        <f t="shared" si="1"/>
        <v>44.536569499999999</v>
      </c>
      <c r="I39" s="503"/>
      <c r="J39" s="503"/>
      <c r="K39" s="503">
        <f t="shared" si="2"/>
        <v>44.569459500000001</v>
      </c>
      <c r="L39" s="503"/>
      <c r="M39" s="503"/>
      <c r="N39" s="503">
        <f t="shared" si="3"/>
        <v>44.578069499999998</v>
      </c>
      <c r="O39" s="503"/>
      <c r="P39" s="503"/>
      <c r="Q39" s="503">
        <f t="shared" si="4"/>
        <v>44.562299500000002</v>
      </c>
      <c r="R39" s="503"/>
      <c r="S39" s="503"/>
      <c r="T39" s="503">
        <f t="shared" si="6"/>
        <v>44.502969499999999</v>
      </c>
      <c r="U39" s="503"/>
      <c r="V39" s="503"/>
      <c r="W39" s="539">
        <f t="shared" si="5"/>
        <v>2.5730000000002917E-2</v>
      </c>
      <c r="X39" s="539"/>
      <c r="Y39" s="539"/>
      <c r="Z39" s="539"/>
      <c r="AA39" s="539"/>
      <c r="AB39" s="539"/>
      <c r="AC39" s="525"/>
      <c r="AD39" s="526"/>
      <c r="AE39" s="526"/>
      <c r="AF39" s="526"/>
      <c r="AG39" s="526"/>
      <c r="AH39" s="527"/>
      <c r="AI39" s="233"/>
      <c r="AJ39" s="233"/>
      <c r="AK39" s="197">
        <v>28</v>
      </c>
      <c r="AL39" s="206">
        <v>44.61797</v>
      </c>
      <c r="AM39" s="206">
        <v>44.493189999999998</v>
      </c>
      <c r="AN39" s="206">
        <v>44.661769999999997</v>
      </c>
      <c r="AO39" s="206">
        <v>44.720010000000002</v>
      </c>
      <c r="AP39" s="339">
        <v>44.62482</v>
      </c>
      <c r="AQ39" s="346">
        <v>44.590730000000001</v>
      </c>
      <c r="AR39" s="155"/>
      <c r="AS39" s="197">
        <f t="shared" si="7"/>
        <v>28</v>
      </c>
      <c r="AT39" s="175">
        <v>-5.9460499999999999E-2</v>
      </c>
      <c r="AU39" s="163">
        <v>5.0539500000000001E-2</v>
      </c>
      <c r="AV39" s="163">
        <v>-8.9460499999999998E-2</v>
      </c>
      <c r="AW39" s="163">
        <v>-0.13946050000000002</v>
      </c>
      <c r="AX39" s="163">
        <v>-6.9460500000000008E-2</v>
      </c>
      <c r="AY39" s="163">
        <v>-6.9460500000000008E-2</v>
      </c>
      <c r="BA39" s="331">
        <f t="shared" si="8"/>
        <v>28</v>
      </c>
      <c r="BB39" s="332">
        <f t="shared" si="11"/>
        <v>44.5585095</v>
      </c>
      <c r="BC39" s="332">
        <f t="shared" si="12"/>
        <v>44.543729499999998</v>
      </c>
      <c r="BD39" s="332">
        <f t="shared" si="13"/>
        <v>44.572309499999996</v>
      </c>
      <c r="BE39" s="332">
        <f t="shared" si="14"/>
        <v>44.580549500000004</v>
      </c>
      <c r="BF39" s="332">
        <f t="shared" si="15"/>
        <v>44.555359500000002</v>
      </c>
      <c r="BG39" s="332">
        <f t="shared" si="16"/>
        <v>44.521269500000002</v>
      </c>
      <c r="BH39" s="195">
        <v>28</v>
      </c>
      <c r="BI39" s="336">
        <f t="shared" si="17"/>
        <v>3.1499999999979877E-3</v>
      </c>
      <c r="BJ39" s="336">
        <f t="shared" si="18"/>
        <v>1.1630000000003804E-2</v>
      </c>
      <c r="BK39" s="336">
        <f t="shared" si="19"/>
        <v>1.6949999999994247E-2</v>
      </c>
      <c r="BL39" s="336">
        <f t="shared" si="20"/>
        <v>2.5190000000002044E-2</v>
      </c>
      <c r="BM39" s="189">
        <f t="shared" si="21"/>
        <v>2.5190000000002044E-2</v>
      </c>
    </row>
    <row r="40" spans="1:65" ht="14.85" customHeight="1" thickTop="1">
      <c r="A40" s="239"/>
      <c r="B40" s="540" t="s">
        <v>197</v>
      </c>
      <c r="C40" s="540"/>
      <c r="D40" s="540"/>
      <c r="E40" s="503">
        <f t="shared" si="0"/>
        <v>44.560269499999997</v>
      </c>
      <c r="F40" s="503"/>
      <c r="G40" s="503"/>
      <c r="H40" s="503">
        <f t="shared" si="1"/>
        <v>44.5331695</v>
      </c>
      <c r="I40" s="503"/>
      <c r="J40" s="503"/>
      <c r="K40" s="503">
        <f t="shared" si="2"/>
        <v>44.5699495</v>
      </c>
      <c r="L40" s="503"/>
      <c r="M40" s="503"/>
      <c r="N40" s="503">
        <f t="shared" si="3"/>
        <v>44.575269500000005</v>
      </c>
      <c r="O40" s="503"/>
      <c r="P40" s="503"/>
      <c r="Q40" s="503">
        <f t="shared" si="4"/>
        <v>44.565599500000005</v>
      </c>
      <c r="R40" s="503"/>
      <c r="S40" s="503"/>
      <c r="T40" s="503" t="str">
        <f t="shared" si="6"/>
        <v/>
      </c>
      <c r="U40" s="503"/>
      <c r="V40" s="503"/>
      <c r="W40" s="503">
        <f t="shared" si="5"/>
        <v>3.2430000000005066E-2</v>
      </c>
      <c r="X40" s="503"/>
      <c r="Y40" s="503"/>
      <c r="Z40" s="503"/>
      <c r="AA40" s="503"/>
      <c r="AB40" s="503"/>
      <c r="AC40" s="525"/>
      <c r="AD40" s="526"/>
      <c r="AE40" s="526"/>
      <c r="AF40" s="526"/>
      <c r="AG40" s="526"/>
      <c r="AH40" s="527"/>
      <c r="AI40" s="233"/>
      <c r="AJ40" s="233"/>
      <c r="AK40" s="197">
        <v>29</v>
      </c>
      <c r="AL40" s="206">
        <v>44.6173</v>
      </c>
      <c r="AM40" s="206">
        <v>44.491489999999999</v>
      </c>
      <c r="AN40" s="206">
        <v>44.660420000000002</v>
      </c>
      <c r="AO40" s="206">
        <v>44.717399999999998</v>
      </c>
      <c r="AP40" s="339">
        <v>44.628219999999999</v>
      </c>
      <c r="AQ40" s="347">
        <v>44.578589999999998</v>
      </c>
      <c r="AR40" s="155"/>
      <c r="AS40" s="197">
        <f t="shared" si="7"/>
        <v>29</v>
      </c>
      <c r="AT40" s="175">
        <v>-5.9460499999999999E-2</v>
      </c>
      <c r="AU40" s="163">
        <v>5.0539500000000001E-2</v>
      </c>
      <c r="AV40" s="163">
        <v>-8.9460499999999998E-2</v>
      </c>
      <c r="AW40" s="163">
        <v>-0.13946050000000002</v>
      </c>
      <c r="AX40" s="163">
        <v>-6.9460500000000008E-2</v>
      </c>
      <c r="AY40" s="163">
        <v>-6.9460500000000008E-2</v>
      </c>
      <c r="BA40" s="331">
        <f t="shared" si="8"/>
        <v>29</v>
      </c>
      <c r="BB40" s="332">
        <f t="shared" si="11"/>
        <v>44.5578395</v>
      </c>
      <c r="BC40" s="332">
        <f t="shared" si="12"/>
        <v>44.542029499999998</v>
      </c>
      <c r="BD40" s="332">
        <f t="shared" si="13"/>
        <v>44.570959500000001</v>
      </c>
      <c r="BE40" s="332">
        <f t="shared" si="14"/>
        <v>44.577939499999999</v>
      </c>
      <c r="BF40" s="332">
        <f t="shared" si="15"/>
        <v>44.558759500000001</v>
      </c>
      <c r="BG40" s="332">
        <f t="shared" si="16"/>
        <v>44.5091295</v>
      </c>
      <c r="BH40" s="195">
        <v>29</v>
      </c>
      <c r="BI40" s="336">
        <f t="shared" si="17"/>
        <v>9.2000000000069804E-4</v>
      </c>
      <c r="BJ40" s="336">
        <f t="shared" si="18"/>
        <v>1.6730000000002576E-2</v>
      </c>
      <c r="BK40" s="336">
        <f t="shared" si="19"/>
        <v>1.2199999999999989E-2</v>
      </c>
      <c r="BL40" s="336">
        <f t="shared" si="20"/>
        <v>1.9179999999998643E-2</v>
      </c>
      <c r="BM40" s="189">
        <f t="shared" si="21"/>
        <v>1.9179999999998643E-2</v>
      </c>
    </row>
    <row r="41" spans="1:65" ht="14.85" customHeight="1">
      <c r="A41" s="239"/>
      <c r="B41" s="540" t="s">
        <v>198</v>
      </c>
      <c r="C41" s="540"/>
      <c r="D41" s="540"/>
      <c r="E41" s="503">
        <f t="shared" si="0"/>
        <v>44.562509499999997</v>
      </c>
      <c r="F41" s="503"/>
      <c r="G41" s="503"/>
      <c r="H41" s="503">
        <f t="shared" si="1"/>
        <v>44.534489499999999</v>
      </c>
      <c r="I41" s="503"/>
      <c r="J41" s="503"/>
      <c r="K41" s="503">
        <f t="shared" si="2"/>
        <v>44.570759500000001</v>
      </c>
      <c r="L41" s="503"/>
      <c r="M41" s="503"/>
      <c r="N41" s="503">
        <f t="shared" si="3"/>
        <v>44.576849500000002</v>
      </c>
      <c r="O41" s="503"/>
      <c r="P41" s="503"/>
      <c r="Q41" s="503">
        <f t="shared" si="4"/>
        <v>44.5653395</v>
      </c>
      <c r="R41" s="503"/>
      <c r="S41" s="503"/>
      <c r="T41" s="503" t="str">
        <f t="shared" si="6"/>
        <v/>
      </c>
      <c r="U41" s="503"/>
      <c r="V41" s="503"/>
      <c r="W41" s="503">
        <f t="shared" si="5"/>
        <v>3.0850000000000932E-2</v>
      </c>
      <c r="X41" s="503"/>
      <c r="Y41" s="503"/>
      <c r="Z41" s="503"/>
      <c r="AA41" s="503"/>
      <c r="AB41" s="503"/>
      <c r="AC41" s="525"/>
      <c r="AD41" s="526"/>
      <c r="AE41" s="526"/>
      <c r="AF41" s="526"/>
      <c r="AG41" s="526"/>
      <c r="AH41" s="527"/>
      <c r="AI41" s="233"/>
      <c r="AJ41" s="233"/>
      <c r="AK41" s="197">
        <v>30</v>
      </c>
      <c r="AL41" s="206">
        <v>44.619570000000003</v>
      </c>
      <c r="AM41" s="206">
        <v>44.48603</v>
      </c>
      <c r="AN41" s="206">
        <v>44.658920000000002</v>
      </c>
      <c r="AO41" s="206">
        <v>44.717529999999996</v>
      </c>
      <c r="AP41" s="339">
        <v>44.63176</v>
      </c>
      <c r="AQ41" s="345">
        <v>44.572429999999997</v>
      </c>
      <c r="AR41" s="155"/>
      <c r="AS41" s="197">
        <f t="shared" si="7"/>
        <v>30</v>
      </c>
      <c r="AT41" s="175">
        <v>-5.9460499999999999E-2</v>
      </c>
      <c r="AU41" s="163">
        <v>5.0539500000000001E-2</v>
      </c>
      <c r="AV41" s="163">
        <v>-8.9460499999999998E-2</v>
      </c>
      <c r="AW41" s="163">
        <v>-0.13946050000000002</v>
      </c>
      <c r="AX41" s="163">
        <v>-6.9460500000000008E-2</v>
      </c>
      <c r="AY41" s="163">
        <v>-6.9460500000000008E-2</v>
      </c>
      <c r="BA41" s="331">
        <f t="shared" si="8"/>
        <v>30</v>
      </c>
      <c r="BB41" s="332">
        <f t="shared" si="11"/>
        <v>44.560109500000003</v>
      </c>
      <c r="BC41" s="332">
        <f t="shared" si="12"/>
        <v>44.536569499999999</v>
      </c>
      <c r="BD41" s="332">
        <f t="shared" si="13"/>
        <v>44.569459500000001</v>
      </c>
      <c r="BE41" s="332">
        <f t="shared" si="14"/>
        <v>44.578069499999998</v>
      </c>
      <c r="BF41" s="332">
        <f t="shared" si="15"/>
        <v>44.562299500000002</v>
      </c>
      <c r="BG41" s="332">
        <f t="shared" si="16"/>
        <v>44.502969499999999</v>
      </c>
      <c r="BH41" s="195">
        <v>30</v>
      </c>
      <c r="BI41" s="336">
        <f t="shared" si="17"/>
        <v>2.189999999998804E-3</v>
      </c>
      <c r="BJ41" s="336">
        <f t="shared" si="18"/>
        <v>2.5730000000002917E-2</v>
      </c>
      <c r="BK41" s="336">
        <f t="shared" si="19"/>
        <v>7.159999999998945E-3</v>
      </c>
      <c r="BL41" s="336">
        <f t="shared" si="20"/>
        <v>1.5769999999996287E-2</v>
      </c>
      <c r="BM41" s="189">
        <f t="shared" si="21"/>
        <v>2.5730000000002917E-2</v>
      </c>
    </row>
    <row r="42" spans="1:65" ht="14.85" customHeight="1">
      <c r="A42" s="239"/>
      <c r="B42" s="540" t="s">
        <v>199</v>
      </c>
      <c r="C42" s="540"/>
      <c r="D42" s="540"/>
      <c r="E42" s="503">
        <f t="shared" ref="E42:E69" si="22">BB44</f>
        <v>44.564899500000003</v>
      </c>
      <c r="F42" s="503"/>
      <c r="G42" s="503"/>
      <c r="H42" s="503">
        <f t="shared" ref="H42:H69" si="23">BC44</f>
        <v>44.541689499999997</v>
      </c>
      <c r="I42" s="503"/>
      <c r="J42" s="503"/>
      <c r="K42" s="503">
        <f t="shared" ref="K42:K69" si="24">BD44</f>
        <v>44.570879499999997</v>
      </c>
      <c r="L42" s="503"/>
      <c r="M42" s="503"/>
      <c r="N42" s="503">
        <f t="shared" ref="N42:N69" si="25">BE44</f>
        <v>44.580589500000002</v>
      </c>
      <c r="O42" s="503"/>
      <c r="P42" s="503"/>
      <c r="Q42" s="503">
        <f t="shared" ref="Q42:Q69" si="26">BF44</f>
        <v>44.563209499999999</v>
      </c>
      <c r="R42" s="503"/>
      <c r="S42" s="503"/>
      <c r="T42" s="503" t="str">
        <f t="shared" si="6"/>
        <v/>
      </c>
      <c r="U42" s="503"/>
      <c r="V42" s="503"/>
      <c r="W42" s="503">
        <f t="shared" ref="W42:W69" si="27">BM44</f>
        <v>2.1520000000002426E-2</v>
      </c>
      <c r="X42" s="503"/>
      <c r="Y42" s="503"/>
      <c r="Z42" s="503"/>
      <c r="AA42" s="503"/>
      <c r="AB42" s="503"/>
      <c r="AC42" s="525"/>
      <c r="AD42" s="526"/>
      <c r="AE42" s="526"/>
      <c r="AF42" s="526"/>
      <c r="AG42" s="526"/>
      <c r="AH42" s="527"/>
      <c r="AI42" s="233"/>
      <c r="AJ42" s="233"/>
      <c r="AK42" s="197">
        <v>31</v>
      </c>
      <c r="AL42" s="207">
        <v>44.619729999999997</v>
      </c>
      <c r="AM42" s="207">
        <v>44.48263</v>
      </c>
      <c r="AN42" s="207">
        <v>44.659410000000001</v>
      </c>
      <c r="AO42" s="207">
        <v>44.714730000000003</v>
      </c>
      <c r="AP42" s="207">
        <v>44.635060000000003</v>
      </c>
      <c r="AQ42" s="341"/>
      <c r="AR42" s="155"/>
      <c r="AS42" s="197">
        <f t="shared" si="7"/>
        <v>31</v>
      </c>
      <c r="AT42" s="175">
        <v>-5.9460499999999999E-2</v>
      </c>
      <c r="AU42" s="163">
        <v>5.0539500000000001E-2</v>
      </c>
      <c r="AV42" s="163">
        <v>-8.9460499999999998E-2</v>
      </c>
      <c r="AW42" s="163">
        <v>-0.13946050000000002</v>
      </c>
      <c r="AX42" s="163">
        <v>-6.9460500000000008E-2</v>
      </c>
      <c r="AY42" s="163">
        <v>-6.9460500000000008E-2</v>
      </c>
      <c r="BA42" s="331">
        <f t="shared" si="8"/>
        <v>31</v>
      </c>
      <c r="BB42" s="332">
        <f>IF(AL42="","",AL42+AT42)</f>
        <v>44.560269499999997</v>
      </c>
      <c r="BC42" s="332">
        <f t="shared" si="12"/>
        <v>44.5331695</v>
      </c>
      <c r="BD42" s="332">
        <f t="shared" si="13"/>
        <v>44.5699495</v>
      </c>
      <c r="BE42" s="332">
        <f t="shared" si="14"/>
        <v>44.575269500000005</v>
      </c>
      <c r="BF42" s="332">
        <f t="shared" si="15"/>
        <v>44.565599500000005</v>
      </c>
      <c r="BG42" s="332" t="str">
        <f>IF(AQ42="","",AQ42+AY42)</f>
        <v/>
      </c>
      <c r="BH42" s="164">
        <v>31</v>
      </c>
      <c r="BI42" s="337">
        <f t="shared" si="17"/>
        <v>5.3300000000078285E-3</v>
      </c>
      <c r="BJ42" s="337">
        <f t="shared" si="18"/>
        <v>3.2430000000005066E-2</v>
      </c>
      <c r="BK42" s="337">
        <f t="shared" si="19"/>
        <v>4.349999999995191E-3</v>
      </c>
      <c r="BL42" s="337">
        <f t="shared" si="20"/>
        <v>9.6699999999998454E-3</v>
      </c>
      <c r="BM42" s="165">
        <f t="shared" si="21"/>
        <v>3.2430000000005066E-2</v>
      </c>
    </row>
    <row r="43" spans="1:65" ht="14.85" customHeight="1">
      <c r="A43" s="239"/>
      <c r="B43" s="540" t="s">
        <v>200</v>
      </c>
      <c r="C43" s="540"/>
      <c r="D43" s="540"/>
      <c r="E43" s="503">
        <f t="shared" si="22"/>
        <v>44.565589500000002</v>
      </c>
      <c r="F43" s="503"/>
      <c r="G43" s="503"/>
      <c r="H43" s="503">
        <f t="shared" si="23"/>
        <v>44.549269500000001</v>
      </c>
      <c r="I43" s="503"/>
      <c r="J43" s="503"/>
      <c r="K43" s="503">
        <f t="shared" si="24"/>
        <v>44.571949499999995</v>
      </c>
      <c r="L43" s="503"/>
      <c r="M43" s="503"/>
      <c r="N43" s="503">
        <f t="shared" si="25"/>
        <v>44.5824395</v>
      </c>
      <c r="O43" s="503"/>
      <c r="P43" s="503"/>
      <c r="Q43" s="503">
        <f t="shared" si="26"/>
        <v>44.557409499999999</v>
      </c>
      <c r="R43" s="503"/>
      <c r="S43" s="503"/>
      <c r="T43" s="503" t="str">
        <f t="shared" si="6"/>
        <v/>
      </c>
      <c r="U43" s="503"/>
      <c r="V43" s="503"/>
      <c r="W43" s="503">
        <f t="shared" si="27"/>
        <v>2.5030000000000996E-2</v>
      </c>
      <c r="X43" s="503"/>
      <c r="Y43" s="503"/>
      <c r="Z43" s="503"/>
      <c r="AA43" s="503"/>
      <c r="AB43" s="503"/>
      <c r="AC43" s="525"/>
      <c r="AD43" s="526"/>
      <c r="AE43" s="526"/>
      <c r="AF43" s="526"/>
      <c r="AG43" s="526"/>
      <c r="AH43" s="527"/>
      <c r="AI43" s="233"/>
      <c r="AJ43" s="233"/>
      <c r="AK43" s="197">
        <v>32</v>
      </c>
      <c r="AL43" s="207">
        <v>44.621969999999997</v>
      </c>
      <c r="AM43" s="207">
        <v>44.48395</v>
      </c>
      <c r="AN43" s="207">
        <v>44.660220000000002</v>
      </c>
      <c r="AO43" s="207">
        <v>44.71631</v>
      </c>
      <c r="AP43" s="207">
        <v>44.634799999999998</v>
      </c>
      <c r="AQ43" s="208"/>
      <c r="AR43" s="155"/>
      <c r="AS43" s="197">
        <f t="shared" si="7"/>
        <v>32</v>
      </c>
      <c r="AT43" s="175">
        <v>-5.9460499999999999E-2</v>
      </c>
      <c r="AU43" s="163">
        <v>5.0539500000000001E-2</v>
      </c>
      <c r="AV43" s="163">
        <v>-8.9460499999999998E-2</v>
      </c>
      <c r="AW43" s="163">
        <v>-0.13946050000000002</v>
      </c>
      <c r="AX43" s="163">
        <v>-6.9460500000000008E-2</v>
      </c>
      <c r="AY43" s="163">
        <v>-6.9460500000000008E-2</v>
      </c>
      <c r="BA43" s="331">
        <f t="shared" si="8"/>
        <v>32</v>
      </c>
      <c r="BB43" s="332">
        <f t="shared" si="11"/>
        <v>44.562509499999997</v>
      </c>
      <c r="BC43" s="332">
        <f t="shared" si="12"/>
        <v>44.534489499999999</v>
      </c>
      <c r="BD43" s="332">
        <f t="shared" si="13"/>
        <v>44.570759500000001</v>
      </c>
      <c r="BE43" s="332">
        <f t="shared" si="14"/>
        <v>44.576849500000002</v>
      </c>
      <c r="BF43" s="332">
        <f t="shared" si="15"/>
        <v>44.5653395</v>
      </c>
      <c r="BG43" s="332" t="str">
        <f t="shared" si="16"/>
        <v/>
      </c>
      <c r="BH43" s="164">
        <v>32</v>
      </c>
      <c r="BI43" s="337">
        <f t="shared" si="17"/>
        <v>2.8300000000029968E-3</v>
      </c>
      <c r="BJ43" s="337">
        <f t="shared" si="18"/>
        <v>3.0850000000000932E-2</v>
      </c>
      <c r="BK43" s="337">
        <f t="shared" si="19"/>
        <v>5.4200000000008686E-3</v>
      </c>
      <c r="BL43" s="337">
        <f t="shared" si="20"/>
        <v>1.1510000000001241E-2</v>
      </c>
      <c r="BM43" s="165">
        <f t="shared" si="21"/>
        <v>3.0850000000000932E-2</v>
      </c>
    </row>
    <row r="44" spans="1:65" ht="14.85" customHeight="1">
      <c r="A44" s="239"/>
      <c r="B44" s="540" t="s">
        <v>201</v>
      </c>
      <c r="C44" s="540"/>
      <c r="D44" s="540"/>
      <c r="E44" s="503">
        <f t="shared" si="22"/>
        <v>44.566359499999997</v>
      </c>
      <c r="F44" s="503"/>
      <c r="G44" s="503"/>
      <c r="H44" s="503">
        <f t="shared" si="23"/>
        <v>44.550769500000001</v>
      </c>
      <c r="I44" s="503"/>
      <c r="J44" s="503"/>
      <c r="K44" s="503">
        <f t="shared" si="24"/>
        <v>44.572469499999997</v>
      </c>
      <c r="L44" s="503"/>
      <c r="M44" s="503"/>
      <c r="N44" s="503">
        <f t="shared" si="25"/>
        <v>44.583629500000001</v>
      </c>
      <c r="O44" s="503"/>
      <c r="P44" s="503"/>
      <c r="Q44" s="503">
        <f t="shared" si="26"/>
        <v>44.558439499999999</v>
      </c>
      <c r="R44" s="503"/>
      <c r="S44" s="503"/>
      <c r="T44" s="503" t="str">
        <f t="shared" si="6"/>
        <v/>
      </c>
      <c r="U44" s="503"/>
      <c r="V44" s="503"/>
      <c r="W44" s="503">
        <f t="shared" si="27"/>
        <v>2.5190000000002044E-2</v>
      </c>
      <c r="X44" s="503"/>
      <c r="Y44" s="503"/>
      <c r="Z44" s="503"/>
      <c r="AA44" s="503"/>
      <c r="AB44" s="503"/>
      <c r="AC44" s="525"/>
      <c r="AD44" s="526"/>
      <c r="AE44" s="526"/>
      <c r="AF44" s="526"/>
      <c r="AG44" s="526"/>
      <c r="AH44" s="527"/>
      <c r="AI44" s="233"/>
      <c r="AJ44" s="233"/>
      <c r="AK44" s="197">
        <v>33</v>
      </c>
      <c r="AL44" s="207">
        <v>44.624360000000003</v>
      </c>
      <c r="AM44" s="207">
        <v>44.491149999999998</v>
      </c>
      <c r="AN44" s="207">
        <v>44.660339999999998</v>
      </c>
      <c r="AO44" s="207">
        <v>44.720050000000001</v>
      </c>
      <c r="AP44" s="207">
        <v>44.632669999999997</v>
      </c>
      <c r="AQ44" s="208"/>
      <c r="AR44" s="155"/>
      <c r="AS44" s="197">
        <f t="shared" si="7"/>
        <v>33</v>
      </c>
      <c r="AT44" s="175">
        <v>-5.9460499999999999E-2</v>
      </c>
      <c r="AU44" s="163">
        <v>5.0539500000000001E-2</v>
      </c>
      <c r="AV44" s="163">
        <v>-8.9460499999999998E-2</v>
      </c>
      <c r="AW44" s="163">
        <v>-0.13946050000000002</v>
      </c>
      <c r="AX44" s="163">
        <v>-6.9460500000000008E-2</v>
      </c>
      <c r="AY44" s="163">
        <v>-6.9460500000000008E-2</v>
      </c>
      <c r="BA44" s="331">
        <f t="shared" si="8"/>
        <v>33</v>
      </c>
      <c r="BB44" s="332">
        <f t="shared" si="11"/>
        <v>44.564899500000003</v>
      </c>
      <c r="BC44" s="332">
        <f t="shared" si="12"/>
        <v>44.541689499999997</v>
      </c>
      <c r="BD44" s="332">
        <f t="shared" si="13"/>
        <v>44.570879499999997</v>
      </c>
      <c r="BE44" s="332">
        <f t="shared" si="14"/>
        <v>44.580589500000002</v>
      </c>
      <c r="BF44" s="332">
        <f t="shared" si="15"/>
        <v>44.563209499999999</v>
      </c>
      <c r="BG44" s="332" t="str">
        <f t="shared" si="16"/>
        <v/>
      </c>
      <c r="BH44" s="164">
        <v>33</v>
      </c>
      <c r="BI44" s="337">
        <f t="shared" si="17"/>
        <v>1.690000000003522E-3</v>
      </c>
      <c r="BJ44" s="337">
        <f t="shared" si="18"/>
        <v>2.1520000000002426E-2</v>
      </c>
      <c r="BK44" s="337">
        <f t="shared" si="19"/>
        <v>7.6699999999974011E-3</v>
      </c>
      <c r="BL44" s="337">
        <f t="shared" si="20"/>
        <v>1.7380000000002838E-2</v>
      </c>
      <c r="BM44" s="165">
        <f t="shared" si="21"/>
        <v>2.1520000000002426E-2</v>
      </c>
    </row>
    <row r="45" spans="1:65" ht="14.85" customHeight="1">
      <c r="A45" s="238"/>
      <c r="B45" s="540" t="s">
        <v>202</v>
      </c>
      <c r="C45" s="540"/>
      <c r="D45" s="540"/>
      <c r="E45" s="503">
        <f t="shared" si="22"/>
        <v>44.563729500000001</v>
      </c>
      <c r="F45" s="503"/>
      <c r="G45" s="503"/>
      <c r="H45" s="503">
        <f t="shared" si="23"/>
        <v>44.553129499999997</v>
      </c>
      <c r="I45" s="503"/>
      <c r="J45" s="503"/>
      <c r="K45" s="503">
        <f t="shared" si="24"/>
        <v>44.572919499999998</v>
      </c>
      <c r="L45" s="503"/>
      <c r="M45" s="503"/>
      <c r="N45" s="503">
        <f t="shared" si="25"/>
        <v>44.583439500000004</v>
      </c>
      <c r="O45" s="503"/>
      <c r="P45" s="503"/>
      <c r="Q45" s="503">
        <f t="shared" si="26"/>
        <v>44.561169499999998</v>
      </c>
      <c r="R45" s="503"/>
      <c r="S45" s="503"/>
      <c r="T45" s="503" t="str">
        <f t="shared" si="6"/>
        <v/>
      </c>
      <c r="U45" s="503"/>
      <c r="V45" s="503"/>
      <c r="W45" s="503">
        <f t="shared" si="27"/>
        <v>2.2270000000006007E-2</v>
      </c>
      <c r="X45" s="503"/>
      <c r="Y45" s="503"/>
      <c r="Z45" s="503"/>
      <c r="AA45" s="503"/>
      <c r="AB45" s="503"/>
      <c r="AC45" s="525"/>
      <c r="AD45" s="526"/>
      <c r="AE45" s="526"/>
      <c r="AF45" s="526"/>
      <c r="AG45" s="526"/>
      <c r="AH45" s="527"/>
      <c r="AI45" s="233"/>
      <c r="AJ45" s="233"/>
      <c r="AK45" s="197">
        <v>34</v>
      </c>
      <c r="AL45" s="207">
        <v>44.625050000000002</v>
      </c>
      <c r="AM45" s="207">
        <v>44.498730000000002</v>
      </c>
      <c r="AN45" s="207">
        <v>44.661409999999997</v>
      </c>
      <c r="AO45" s="207">
        <v>44.721899999999998</v>
      </c>
      <c r="AP45" s="207">
        <v>44.626869999999997</v>
      </c>
      <c r="AQ45" s="208"/>
      <c r="AR45" s="155"/>
      <c r="AS45" s="197">
        <f t="shared" si="7"/>
        <v>34</v>
      </c>
      <c r="AT45" s="175">
        <v>-5.9460499999999999E-2</v>
      </c>
      <c r="AU45" s="163">
        <v>5.0539500000000001E-2</v>
      </c>
      <c r="AV45" s="163">
        <v>-8.9460499999999998E-2</v>
      </c>
      <c r="AW45" s="163">
        <v>-0.13946050000000002</v>
      </c>
      <c r="AX45" s="163">
        <v>-6.9460500000000008E-2</v>
      </c>
      <c r="AY45" s="163">
        <v>-6.9460500000000008E-2</v>
      </c>
      <c r="BA45" s="331">
        <f t="shared" si="8"/>
        <v>34</v>
      </c>
      <c r="BB45" s="332">
        <f t="shared" si="11"/>
        <v>44.565589500000002</v>
      </c>
      <c r="BC45" s="332">
        <f t="shared" si="12"/>
        <v>44.549269500000001</v>
      </c>
      <c r="BD45" s="332">
        <f t="shared" si="13"/>
        <v>44.571949499999995</v>
      </c>
      <c r="BE45" s="332">
        <f t="shared" si="14"/>
        <v>44.5824395</v>
      </c>
      <c r="BF45" s="332">
        <f t="shared" si="15"/>
        <v>44.557409499999999</v>
      </c>
      <c r="BG45" s="332" t="str">
        <f t="shared" si="16"/>
        <v/>
      </c>
      <c r="BH45" s="164">
        <v>34</v>
      </c>
      <c r="BI45" s="337">
        <f t="shared" si="17"/>
        <v>8.1800000000029627E-3</v>
      </c>
      <c r="BJ45" s="337">
        <f t="shared" si="18"/>
        <v>8.1399999999973716E-3</v>
      </c>
      <c r="BK45" s="337">
        <f t="shared" si="19"/>
        <v>1.4539999999996667E-2</v>
      </c>
      <c r="BL45" s="337">
        <f t="shared" si="20"/>
        <v>2.5030000000000996E-2</v>
      </c>
      <c r="BM45" s="165">
        <f t="shared" si="21"/>
        <v>2.5030000000000996E-2</v>
      </c>
    </row>
    <row r="46" spans="1:65" ht="14.85" customHeight="1">
      <c r="A46" s="238"/>
      <c r="B46" s="540" t="s">
        <v>203</v>
      </c>
      <c r="C46" s="540"/>
      <c r="D46" s="540"/>
      <c r="E46" s="503">
        <f t="shared" si="22"/>
        <v>44.561579500000001</v>
      </c>
      <c r="F46" s="503"/>
      <c r="G46" s="503"/>
      <c r="H46" s="503">
        <f t="shared" si="23"/>
        <v>44.555319499999996</v>
      </c>
      <c r="I46" s="503"/>
      <c r="J46" s="503"/>
      <c r="K46" s="503">
        <f t="shared" si="24"/>
        <v>44.574109499999999</v>
      </c>
      <c r="L46" s="503"/>
      <c r="M46" s="503"/>
      <c r="N46" s="503">
        <f t="shared" si="25"/>
        <v>44.568459500000003</v>
      </c>
      <c r="O46" s="503"/>
      <c r="P46" s="503"/>
      <c r="Q46" s="503">
        <f t="shared" si="26"/>
        <v>44.562139500000001</v>
      </c>
      <c r="R46" s="503"/>
      <c r="S46" s="503"/>
      <c r="T46" s="503" t="str">
        <f t="shared" si="6"/>
        <v/>
      </c>
      <c r="U46" s="503"/>
      <c r="V46" s="503"/>
      <c r="W46" s="503">
        <f t="shared" si="27"/>
        <v>1.1969999999998038E-2</v>
      </c>
      <c r="X46" s="503"/>
      <c r="Y46" s="503"/>
      <c r="Z46" s="503"/>
      <c r="AA46" s="503"/>
      <c r="AB46" s="503"/>
      <c r="AC46" s="525"/>
      <c r="AD46" s="526"/>
      <c r="AE46" s="526"/>
      <c r="AF46" s="526"/>
      <c r="AG46" s="526"/>
      <c r="AH46" s="527"/>
      <c r="AI46" s="233"/>
      <c r="AJ46" s="233"/>
      <c r="AK46" s="197">
        <v>35</v>
      </c>
      <c r="AL46" s="207">
        <v>44.625819999999997</v>
      </c>
      <c r="AM46" s="207">
        <v>44.500230000000002</v>
      </c>
      <c r="AN46" s="207">
        <v>44.661929999999998</v>
      </c>
      <c r="AO46" s="207">
        <v>44.723089999999999</v>
      </c>
      <c r="AP46" s="207">
        <v>44.627899999999997</v>
      </c>
      <c r="AQ46" s="208"/>
      <c r="AR46" s="155"/>
      <c r="AS46" s="197">
        <f t="shared" si="7"/>
        <v>35</v>
      </c>
      <c r="AT46" s="175">
        <v>-5.9460499999999999E-2</v>
      </c>
      <c r="AU46" s="163">
        <v>5.0539500000000001E-2</v>
      </c>
      <c r="AV46" s="163">
        <v>-8.9460499999999998E-2</v>
      </c>
      <c r="AW46" s="163">
        <v>-0.13946050000000002</v>
      </c>
      <c r="AX46" s="163">
        <v>-6.9460500000000008E-2</v>
      </c>
      <c r="AY46" s="163">
        <v>-6.9460500000000008E-2</v>
      </c>
      <c r="BA46" s="331">
        <f t="shared" si="8"/>
        <v>35</v>
      </c>
      <c r="BB46" s="332">
        <f t="shared" si="11"/>
        <v>44.566359499999997</v>
      </c>
      <c r="BC46" s="332">
        <f t="shared" si="12"/>
        <v>44.550769500000001</v>
      </c>
      <c r="BD46" s="332">
        <f t="shared" si="13"/>
        <v>44.572469499999997</v>
      </c>
      <c r="BE46" s="332">
        <f t="shared" si="14"/>
        <v>44.583629500000001</v>
      </c>
      <c r="BF46" s="332">
        <f t="shared" si="15"/>
        <v>44.558439499999999</v>
      </c>
      <c r="BG46" s="332" t="str">
        <f t="shared" si="16"/>
        <v/>
      </c>
      <c r="BH46" s="164">
        <v>35</v>
      </c>
      <c r="BI46" s="337">
        <f t="shared" si="17"/>
        <v>7.9199999999985948E-3</v>
      </c>
      <c r="BJ46" s="337">
        <f t="shared" si="18"/>
        <v>7.6699999999974011E-3</v>
      </c>
      <c r="BK46" s="337">
        <f t="shared" si="19"/>
        <v>1.4029999999998211E-2</v>
      </c>
      <c r="BL46" s="337">
        <f t="shared" si="20"/>
        <v>2.5190000000002044E-2</v>
      </c>
      <c r="BM46" s="165">
        <f t="shared" si="21"/>
        <v>2.5190000000002044E-2</v>
      </c>
    </row>
    <row r="47" spans="1:65" ht="14.85" customHeight="1">
      <c r="A47" s="238"/>
      <c r="B47" s="540" t="s">
        <v>204</v>
      </c>
      <c r="C47" s="540"/>
      <c r="D47" s="540"/>
      <c r="E47" s="503">
        <f t="shared" si="22"/>
        <v>44.559279500000002</v>
      </c>
      <c r="F47" s="503"/>
      <c r="G47" s="503"/>
      <c r="H47" s="503">
        <f t="shared" si="23"/>
        <v>44.554629499999997</v>
      </c>
      <c r="I47" s="503"/>
      <c r="J47" s="503"/>
      <c r="K47" s="503">
        <f t="shared" si="24"/>
        <v>44.578379499999997</v>
      </c>
      <c r="L47" s="503"/>
      <c r="M47" s="503"/>
      <c r="N47" s="503">
        <f t="shared" si="25"/>
        <v>44.566879499999999</v>
      </c>
      <c r="O47" s="503"/>
      <c r="P47" s="503"/>
      <c r="Q47" s="503">
        <f t="shared" si="26"/>
        <v>44.557829500000004</v>
      </c>
      <c r="R47" s="503"/>
      <c r="S47" s="503"/>
      <c r="T47" s="503" t="str">
        <f t="shared" si="6"/>
        <v/>
      </c>
      <c r="U47" s="503"/>
      <c r="V47" s="503"/>
      <c r="W47" s="503">
        <f t="shared" si="27"/>
        <v>2.0549999999992963E-2</v>
      </c>
      <c r="X47" s="503"/>
      <c r="Y47" s="503"/>
      <c r="Z47" s="503"/>
      <c r="AA47" s="503"/>
      <c r="AB47" s="503"/>
      <c r="AC47" s="525"/>
      <c r="AD47" s="526"/>
      <c r="AE47" s="526"/>
      <c r="AF47" s="526"/>
      <c r="AG47" s="526"/>
      <c r="AH47" s="527"/>
      <c r="AI47" s="233"/>
      <c r="AJ47" s="233"/>
      <c r="AK47" s="197">
        <v>36</v>
      </c>
      <c r="AL47" s="207">
        <v>44.623190000000001</v>
      </c>
      <c r="AM47" s="207">
        <v>44.502589999999998</v>
      </c>
      <c r="AN47" s="207">
        <v>44.662379999999999</v>
      </c>
      <c r="AO47" s="207">
        <v>44.722900000000003</v>
      </c>
      <c r="AP47" s="207">
        <v>44.630629999999996</v>
      </c>
      <c r="AQ47" s="208"/>
      <c r="AR47" s="155"/>
      <c r="AS47" s="197">
        <f t="shared" si="7"/>
        <v>36</v>
      </c>
      <c r="AT47" s="175">
        <v>-5.9460499999999999E-2</v>
      </c>
      <c r="AU47" s="163">
        <v>5.0539500000000001E-2</v>
      </c>
      <c r="AV47" s="163">
        <v>-8.9460499999999998E-2</v>
      </c>
      <c r="AW47" s="163">
        <v>-0.13946050000000002</v>
      </c>
      <c r="AX47" s="163">
        <v>-6.9460500000000008E-2</v>
      </c>
      <c r="AY47" s="163">
        <v>-6.9460500000000008E-2</v>
      </c>
      <c r="BA47" s="331">
        <f t="shared" si="8"/>
        <v>36</v>
      </c>
      <c r="BB47" s="332">
        <f t="shared" si="11"/>
        <v>44.563729500000001</v>
      </c>
      <c r="BC47" s="332">
        <f t="shared" si="12"/>
        <v>44.553129499999997</v>
      </c>
      <c r="BD47" s="332">
        <f t="shared" si="13"/>
        <v>44.572919499999998</v>
      </c>
      <c r="BE47" s="332">
        <f t="shared" si="14"/>
        <v>44.583439500000004</v>
      </c>
      <c r="BF47" s="332">
        <f t="shared" si="15"/>
        <v>44.561169499999998</v>
      </c>
      <c r="BG47" s="332" t="str">
        <f t="shared" si="16"/>
        <v/>
      </c>
      <c r="BH47" s="164">
        <v>36</v>
      </c>
      <c r="BI47" s="337">
        <f t="shared" si="17"/>
        <v>2.5600000000025602E-3</v>
      </c>
      <c r="BJ47" s="337">
        <f t="shared" si="18"/>
        <v>8.0400000000011573E-3</v>
      </c>
      <c r="BK47" s="337">
        <f t="shared" si="19"/>
        <v>1.1749999999999261E-2</v>
      </c>
      <c r="BL47" s="337">
        <f t="shared" si="20"/>
        <v>2.2270000000006007E-2</v>
      </c>
      <c r="BM47" s="165">
        <f t="shared" si="21"/>
        <v>2.2270000000006007E-2</v>
      </c>
    </row>
    <row r="48" spans="1:65" ht="14.85" customHeight="1">
      <c r="A48" s="238"/>
      <c r="B48" s="540" t="s">
        <v>205</v>
      </c>
      <c r="C48" s="540"/>
      <c r="D48" s="540"/>
      <c r="E48" s="503">
        <f t="shared" si="22"/>
        <v>44.560019500000003</v>
      </c>
      <c r="F48" s="503"/>
      <c r="G48" s="503"/>
      <c r="H48" s="503">
        <f t="shared" si="23"/>
        <v>44.555749499999997</v>
      </c>
      <c r="I48" s="503"/>
      <c r="J48" s="503"/>
      <c r="K48" s="503">
        <f t="shared" si="24"/>
        <v>44.5797095</v>
      </c>
      <c r="L48" s="503"/>
      <c r="M48" s="503"/>
      <c r="N48" s="503">
        <f t="shared" si="25"/>
        <v>44.568989500000001</v>
      </c>
      <c r="O48" s="503"/>
      <c r="P48" s="503"/>
      <c r="Q48" s="503">
        <f t="shared" si="26"/>
        <v>44.556939499999999</v>
      </c>
      <c r="R48" s="503"/>
      <c r="S48" s="503"/>
      <c r="T48" s="503" t="str">
        <f t="shared" si="6"/>
        <v/>
      </c>
      <c r="U48" s="503"/>
      <c r="V48" s="503"/>
      <c r="W48" s="503">
        <f t="shared" si="27"/>
        <v>2.2770000000001289E-2</v>
      </c>
      <c r="X48" s="503"/>
      <c r="Y48" s="503"/>
      <c r="Z48" s="503"/>
      <c r="AA48" s="503"/>
      <c r="AB48" s="503"/>
      <c r="AC48" s="525"/>
      <c r="AD48" s="526"/>
      <c r="AE48" s="526"/>
      <c r="AF48" s="526"/>
      <c r="AG48" s="526"/>
      <c r="AH48" s="527"/>
      <c r="AI48" s="233"/>
      <c r="AJ48" s="233"/>
      <c r="AK48" s="197">
        <v>37</v>
      </c>
      <c r="AL48" s="207">
        <v>44.621040000000001</v>
      </c>
      <c r="AM48" s="207">
        <v>44.504779999999997</v>
      </c>
      <c r="AN48" s="207">
        <v>44.66357</v>
      </c>
      <c r="AO48" s="207">
        <v>44.707920000000001</v>
      </c>
      <c r="AP48" s="207">
        <v>44.631599999999999</v>
      </c>
      <c r="AQ48" s="208"/>
      <c r="AR48" s="155"/>
      <c r="AS48" s="197">
        <f t="shared" si="7"/>
        <v>37</v>
      </c>
      <c r="AT48" s="175">
        <v>-5.9460499999999999E-2</v>
      </c>
      <c r="AU48" s="163">
        <v>5.0539500000000001E-2</v>
      </c>
      <c r="AV48" s="163">
        <v>-8.9460499999999998E-2</v>
      </c>
      <c r="AW48" s="163">
        <v>-0.13946050000000002</v>
      </c>
      <c r="AX48" s="163">
        <v>-6.9460500000000008E-2</v>
      </c>
      <c r="AY48" s="163">
        <v>-6.9460500000000008E-2</v>
      </c>
      <c r="BA48" s="331">
        <f t="shared" si="8"/>
        <v>37</v>
      </c>
      <c r="BB48" s="332">
        <f t="shared" si="11"/>
        <v>44.561579500000001</v>
      </c>
      <c r="BC48" s="332">
        <f t="shared" si="12"/>
        <v>44.555319499999996</v>
      </c>
      <c r="BD48" s="332">
        <f t="shared" si="13"/>
        <v>44.574109499999999</v>
      </c>
      <c r="BE48" s="332">
        <f t="shared" si="14"/>
        <v>44.568459500000003</v>
      </c>
      <c r="BF48" s="332">
        <f t="shared" si="15"/>
        <v>44.562139500000001</v>
      </c>
      <c r="BG48" s="332" t="str">
        <f t="shared" si="16"/>
        <v/>
      </c>
      <c r="BH48" s="164">
        <v>37</v>
      </c>
      <c r="BI48" s="337">
        <f t="shared" si="17"/>
        <v>5.6000000000011596E-4</v>
      </c>
      <c r="BJ48" s="337">
        <f t="shared" si="18"/>
        <v>6.8200000000047112E-3</v>
      </c>
      <c r="BK48" s="337">
        <f t="shared" si="19"/>
        <v>1.1969999999998038E-2</v>
      </c>
      <c r="BL48" s="337">
        <f t="shared" si="20"/>
        <v>6.3200000000023238E-3</v>
      </c>
      <c r="BM48" s="165">
        <f t="shared" si="21"/>
        <v>1.1969999999998038E-2</v>
      </c>
    </row>
    <row r="49" spans="1:65" ht="14.85" customHeight="1">
      <c r="A49" s="238"/>
      <c r="B49" s="540" t="s">
        <v>206</v>
      </c>
      <c r="C49" s="540"/>
      <c r="D49" s="540"/>
      <c r="E49" s="503">
        <f t="shared" si="22"/>
        <v>44.558069500000002</v>
      </c>
      <c r="F49" s="503"/>
      <c r="G49" s="503"/>
      <c r="H49" s="503">
        <f t="shared" si="23"/>
        <v>44.553079500000003</v>
      </c>
      <c r="I49" s="503"/>
      <c r="J49" s="503"/>
      <c r="K49" s="503">
        <f t="shared" si="24"/>
        <v>44.581429499999999</v>
      </c>
      <c r="L49" s="503"/>
      <c r="M49" s="503"/>
      <c r="N49" s="503">
        <f t="shared" si="25"/>
        <v>44.572039500000002</v>
      </c>
      <c r="O49" s="503"/>
      <c r="P49" s="503"/>
      <c r="Q49" s="503">
        <f t="shared" si="26"/>
        <v>44.555629500000002</v>
      </c>
      <c r="R49" s="503"/>
      <c r="S49" s="503"/>
      <c r="T49" s="503" t="str">
        <f t="shared" si="6"/>
        <v/>
      </c>
      <c r="U49" s="503"/>
      <c r="V49" s="503"/>
      <c r="W49" s="503">
        <f t="shared" si="27"/>
        <v>2.5799999999996714E-2</v>
      </c>
      <c r="X49" s="503"/>
      <c r="Y49" s="503"/>
      <c r="Z49" s="503"/>
      <c r="AA49" s="503"/>
      <c r="AB49" s="503"/>
      <c r="AC49" s="525"/>
      <c r="AD49" s="526"/>
      <c r="AE49" s="526"/>
      <c r="AF49" s="526"/>
      <c r="AG49" s="526"/>
      <c r="AH49" s="527"/>
      <c r="AI49" s="233"/>
      <c r="AJ49" s="233"/>
      <c r="AK49" s="197">
        <v>38</v>
      </c>
      <c r="AL49" s="207">
        <v>44.618740000000003</v>
      </c>
      <c r="AM49" s="207">
        <v>44.504089999999998</v>
      </c>
      <c r="AN49" s="207">
        <v>44.667839999999998</v>
      </c>
      <c r="AO49" s="207">
        <v>44.706339999999997</v>
      </c>
      <c r="AP49" s="207">
        <v>44.627290000000002</v>
      </c>
      <c r="AQ49" s="208"/>
      <c r="AR49" s="155"/>
      <c r="AS49" s="197">
        <f t="shared" si="7"/>
        <v>38</v>
      </c>
      <c r="AT49" s="175">
        <v>-5.9460499999999999E-2</v>
      </c>
      <c r="AU49" s="163">
        <v>5.0539500000000001E-2</v>
      </c>
      <c r="AV49" s="163">
        <v>-8.9460499999999998E-2</v>
      </c>
      <c r="AW49" s="163">
        <v>-0.13946050000000002</v>
      </c>
      <c r="AX49" s="163">
        <v>-6.9460500000000008E-2</v>
      </c>
      <c r="AY49" s="163">
        <v>-6.9460500000000008E-2</v>
      </c>
      <c r="BA49" s="331">
        <f t="shared" si="8"/>
        <v>38</v>
      </c>
      <c r="BB49" s="332">
        <f t="shared" si="11"/>
        <v>44.559279500000002</v>
      </c>
      <c r="BC49" s="332">
        <f t="shared" si="12"/>
        <v>44.554629499999997</v>
      </c>
      <c r="BD49" s="332">
        <f t="shared" si="13"/>
        <v>44.578379499999997</v>
      </c>
      <c r="BE49" s="332">
        <f t="shared" si="14"/>
        <v>44.566879499999999</v>
      </c>
      <c r="BF49" s="332">
        <f t="shared" si="15"/>
        <v>44.557829500000004</v>
      </c>
      <c r="BG49" s="332" t="str">
        <f t="shared" si="16"/>
        <v/>
      </c>
      <c r="BH49" s="164">
        <v>38</v>
      </c>
      <c r="BI49" s="337">
        <f t="shared" si="17"/>
        <v>1.449999999998397E-3</v>
      </c>
      <c r="BJ49" s="337">
        <f t="shared" si="18"/>
        <v>3.200000000006753E-3</v>
      </c>
      <c r="BK49" s="337">
        <f t="shared" si="19"/>
        <v>2.0549999999992963E-2</v>
      </c>
      <c r="BL49" s="337">
        <f t="shared" si="20"/>
        <v>9.0499999999948955E-3</v>
      </c>
      <c r="BM49" s="165">
        <f t="shared" si="21"/>
        <v>2.0549999999992963E-2</v>
      </c>
    </row>
    <row r="50" spans="1:65" ht="14.85" customHeight="1">
      <c r="A50" s="238"/>
      <c r="B50" s="540" t="s">
        <v>207</v>
      </c>
      <c r="C50" s="540"/>
      <c r="D50" s="540"/>
      <c r="E50" s="503">
        <f t="shared" si="22"/>
        <v>44.556889499999997</v>
      </c>
      <c r="F50" s="503"/>
      <c r="G50" s="503"/>
      <c r="H50" s="503">
        <f t="shared" si="23"/>
        <v>44.553209500000001</v>
      </c>
      <c r="I50" s="503"/>
      <c r="J50" s="503"/>
      <c r="K50" s="503">
        <f t="shared" si="24"/>
        <v>44.581249499999998</v>
      </c>
      <c r="L50" s="503"/>
      <c r="M50" s="503"/>
      <c r="N50" s="503">
        <f t="shared" si="25"/>
        <v>44.5727695</v>
      </c>
      <c r="O50" s="503"/>
      <c r="P50" s="503"/>
      <c r="Q50" s="503">
        <f t="shared" si="26"/>
        <v>44.553479500000002</v>
      </c>
      <c r="R50" s="503"/>
      <c r="S50" s="503"/>
      <c r="T50" s="503" t="str">
        <f t="shared" si="6"/>
        <v/>
      </c>
      <c r="U50" s="503"/>
      <c r="V50" s="503"/>
      <c r="W50" s="503">
        <f t="shared" si="27"/>
        <v>2.7769999999996742E-2</v>
      </c>
      <c r="X50" s="503"/>
      <c r="Y50" s="503"/>
      <c r="Z50" s="503"/>
      <c r="AA50" s="503"/>
      <c r="AB50" s="503"/>
      <c r="AC50" s="525"/>
      <c r="AD50" s="526"/>
      <c r="AE50" s="526"/>
      <c r="AF50" s="526"/>
      <c r="AG50" s="526"/>
      <c r="AH50" s="527"/>
      <c r="AI50" s="233"/>
      <c r="AJ50" s="233"/>
      <c r="AK50" s="197">
        <v>39</v>
      </c>
      <c r="AL50" s="207">
        <v>44.619480000000003</v>
      </c>
      <c r="AM50" s="207">
        <v>44.505209999999998</v>
      </c>
      <c r="AN50" s="207">
        <v>44.669170000000001</v>
      </c>
      <c r="AO50" s="207">
        <v>44.708449999999999</v>
      </c>
      <c r="AP50" s="207">
        <v>44.626399999999997</v>
      </c>
      <c r="AQ50" s="208"/>
      <c r="AR50" s="155"/>
      <c r="AS50" s="197">
        <f t="shared" si="7"/>
        <v>39</v>
      </c>
      <c r="AT50" s="175">
        <v>-5.9460499999999999E-2</v>
      </c>
      <c r="AU50" s="163">
        <v>5.0539500000000001E-2</v>
      </c>
      <c r="AV50" s="163">
        <v>-8.9460499999999998E-2</v>
      </c>
      <c r="AW50" s="163">
        <v>-0.13946050000000002</v>
      </c>
      <c r="AX50" s="163">
        <v>-6.9460500000000008E-2</v>
      </c>
      <c r="AY50" s="163">
        <v>-6.9460500000000008E-2</v>
      </c>
      <c r="BA50" s="331">
        <f t="shared" si="8"/>
        <v>39</v>
      </c>
      <c r="BB50" s="332">
        <f t="shared" si="11"/>
        <v>44.560019500000003</v>
      </c>
      <c r="BC50" s="332">
        <f t="shared" si="12"/>
        <v>44.555749499999997</v>
      </c>
      <c r="BD50" s="332">
        <f t="shared" si="13"/>
        <v>44.5797095</v>
      </c>
      <c r="BE50" s="332">
        <f t="shared" si="14"/>
        <v>44.568989500000001</v>
      </c>
      <c r="BF50" s="332">
        <f t="shared" si="15"/>
        <v>44.556939499999999</v>
      </c>
      <c r="BG50" s="332" t="str">
        <f t="shared" si="16"/>
        <v/>
      </c>
      <c r="BH50" s="164">
        <v>39</v>
      </c>
      <c r="BI50" s="337">
        <f t="shared" si="17"/>
        <v>3.0800000000041905E-3</v>
      </c>
      <c r="BJ50" s="337">
        <f t="shared" si="18"/>
        <v>1.1900000000011346E-3</v>
      </c>
      <c r="BK50" s="337">
        <f t="shared" si="19"/>
        <v>2.2770000000001289E-2</v>
      </c>
      <c r="BL50" s="337">
        <f t="shared" si="20"/>
        <v>1.2050000000002115E-2</v>
      </c>
      <c r="BM50" s="165">
        <f t="shared" si="21"/>
        <v>2.2770000000001289E-2</v>
      </c>
    </row>
    <row r="51" spans="1:65" ht="14.85" customHeight="1">
      <c r="A51" s="238"/>
      <c r="B51" s="540" t="s">
        <v>208</v>
      </c>
      <c r="C51" s="540"/>
      <c r="D51" s="540"/>
      <c r="E51" s="503">
        <f t="shared" si="22"/>
        <v>44.557119499999999</v>
      </c>
      <c r="F51" s="503"/>
      <c r="G51" s="503"/>
      <c r="H51" s="503">
        <f t="shared" si="23"/>
        <v>44.551619500000001</v>
      </c>
      <c r="I51" s="503"/>
      <c r="J51" s="503"/>
      <c r="K51" s="503">
        <f t="shared" si="24"/>
        <v>44.582119499999997</v>
      </c>
      <c r="L51" s="503"/>
      <c r="M51" s="503"/>
      <c r="N51" s="503">
        <f t="shared" si="25"/>
        <v>44.576389500000005</v>
      </c>
      <c r="O51" s="503"/>
      <c r="P51" s="503"/>
      <c r="Q51" s="503">
        <f t="shared" si="26"/>
        <v>44.551199500000003</v>
      </c>
      <c r="R51" s="503"/>
      <c r="S51" s="503"/>
      <c r="T51" s="503" t="str">
        <f t="shared" si="6"/>
        <v/>
      </c>
      <c r="U51" s="503"/>
      <c r="V51" s="503"/>
      <c r="W51" s="503">
        <f t="shared" si="27"/>
        <v>3.0919999999994729E-2</v>
      </c>
      <c r="X51" s="503"/>
      <c r="Y51" s="503"/>
      <c r="Z51" s="503"/>
      <c r="AA51" s="503"/>
      <c r="AB51" s="503"/>
      <c r="AC51" s="525"/>
      <c r="AD51" s="526"/>
      <c r="AE51" s="526"/>
      <c r="AF51" s="526"/>
      <c r="AG51" s="526"/>
      <c r="AH51" s="527"/>
      <c r="AI51" s="233"/>
      <c r="AJ51" s="233"/>
      <c r="AK51" s="197">
        <v>40</v>
      </c>
      <c r="AL51" s="207">
        <v>44.617530000000002</v>
      </c>
      <c r="AM51" s="207">
        <v>44.502540000000003</v>
      </c>
      <c r="AN51" s="207">
        <v>44.67089</v>
      </c>
      <c r="AO51" s="207">
        <v>44.711500000000001</v>
      </c>
      <c r="AP51" s="207">
        <v>44.62509</v>
      </c>
      <c r="AQ51" s="208"/>
      <c r="AR51" s="155"/>
      <c r="AS51" s="197">
        <f t="shared" si="7"/>
        <v>40</v>
      </c>
      <c r="AT51" s="175">
        <v>-5.9460499999999999E-2</v>
      </c>
      <c r="AU51" s="163">
        <v>5.0539500000000001E-2</v>
      </c>
      <c r="AV51" s="163">
        <v>-8.9460499999999998E-2</v>
      </c>
      <c r="AW51" s="163">
        <v>-0.13946050000000002</v>
      </c>
      <c r="AX51" s="163">
        <v>-6.9460500000000008E-2</v>
      </c>
      <c r="AY51" s="163">
        <v>-6.9460500000000008E-2</v>
      </c>
      <c r="BA51" s="331">
        <f t="shared" si="8"/>
        <v>40</v>
      </c>
      <c r="BB51" s="332">
        <f t="shared" si="11"/>
        <v>44.558069500000002</v>
      </c>
      <c r="BC51" s="332">
        <f t="shared" si="12"/>
        <v>44.553079500000003</v>
      </c>
      <c r="BD51" s="332">
        <f t="shared" si="13"/>
        <v>44.581429499999999</v>
      </c>
      <c r="BE51" s="332">
        <f t="shared" si="14"/>
        <v>44.572039500000002</v>
      </c>
      <c r="BF51" s="332">
        <f t="shared" si="15"/>
        <v>44.555629500000002</v>
      </c>
      <c r="BG51" s="332" t="str">
        <f t="shared" si="16"/>
        <v/>
      </c>
      <c r="BH51" s="164">
        <v>40</v>
      </c>
      <c r="BI51" s="337">
        <f t="shared" si="17"/>
        <v>2.4399999999999977E-3</v>
      </c>
      <c r="BJ51" s="337">
        <f t="shared" si="18"/>
        <v>2.5499999999993861E-3</v>
      </c>
      <c r="BK51" s="337">
        <f t="shared" si="19"/>
        <v>2.5799999999996714E-2</v>
      </c>
      <c r="BL51" s="337">
        <f t="shared" si="20"/>
        <v>1.641000000000048E-2</v>
      </c>
      <c r="BM51" s="165">
        <f t="shared" si="21"/>
        <v>2.5799999999996714E-2</v>
      </c>
    </row>
    <row r="52" spans="1:65" ht="14.85" customHeight="1">
      <c r="A52" s="238"/>
      <c r="B52" s="540" t="s">
        <v>209</v>
      </c>
      <c r="C52" s="540"/>
      <c r="D52" s="540"/>
      <c r="E52" s="503">
        <f t="shared" si="22"/>
        <v>44.555879500000003</v>
      </c>
      <c r="F52" s="503"/>
      <c r="G52" s="503"/>
      <c r="H52" s="503">
        <f t="shared" si="23"/>
        <v>44.550889499999997</v>
      </c>
      <c r="I52" s="503"/>
      <c r="J52" s="503"/>
      <c r="K52" s="503">
        <f t="shared" si="24"/>
        <v>44.5815895</v>
      </c>
      <c r="L52" s="503"/>
      <c r="M52" s="503"/>
      <c r="N52" s="503">
        <f t="shared" si="25"/>
        <v>44.579519500000004</v>
      </c>
      <c r="O52" s="503"/>
      <c r="P52" s="503"/>
      <c r="Q52" s="503">
        <f t="shared" si="26"/>
        <v>44.547819500000003</v>
      </c>
      <c r="R52" s="503"/>
      <c r="S52" s="503"/>
      <c r="T52" s="503" t="str">
        <f t="shared" si="6"/>
        <v/>
      </c>
      <c r="U52" s="503"/>
      <c r="V52" s="503"/>
      <c r="W52" s="503">
        <f t="shared" si="27"/>
        <v>3.3769999999996969E-2</v>
      </c>
      <c r="X52" s="503"/>
      <c r="Y52" s="503"/>
      <c r="Z52" s="503"/>
      <c r="AA52" s="503"/>
      <c r="AB52" s="503"/>
      <c r="AC52" s="525"/>
      <c r="AD52" s="526"/>
      <c r="AE52" s="526"/>
      <c r="AF52" s="526"/>
      <c r="AG52" s="526"/>
      <c r="AH52" s="527"/>
      <c r="AI52" s="233"/>
      <c r="AJ52" s="233"/>
      <c r="AK52" s="197">
        <v>41</v>
      </c>
      <c r="AL52" s="207">
        <v>44.616349999999997</v>
      </c>
      <c r="AM52" s="207">
        <v>44.502670000000002</v>
      </c>
      <c r="AN52" s="207">
        <v>44.67071</v>
      </c>
      <c r="AO52" s="207">
        <v>44.712229999999998</v>
      </c>
      <c r="AP52" s="207">
        <v>44.62294</v>
      </c>
      <c r="AQ52" s="208"/>
      <c r="AR52" s="155"/>
      <c r="AS52" s="197">
        <f t="shared" si="7"/>
        <v>41</v>
      </c>
      <c r="AT52" s="175">
        <v>-5.9460499999999999E-2</v>
      </c>
      <c r="AU52" s="163">
        <v>5.0539500000000001E-2</v>
      </c>
      <c r="AV52" s="163">
        <v>-8.9460499999999998E-2</v>
      </c>
      <c r="AW52" s="163">
        <v>-0.13946050000000002</v>
      </c>
      <c r="AX52" s="163">
        <v>-6.9460500000000008E-2</v>
      </c>
      <c r="AY52" s="163">
        <v>-6.9460500000000008E-2</v>
      </c>
      <c r="BA52" s="331">
        <f t="shared" si="8"/>
        <v>41</v>
      </c>
      <c r="BB52" s="332">
        <f t="shared" si="11"/>
        <v>44.556889499999997</v>
      </c>
      <c r="BC52" s="332">
        <f t="shared" si="12"/>
        <v>44.553209500000001</v>
      </c>
      <c r="BD52" s="332">
        <f t="shared" si="13"/>
        <v>44.581249499999998</v>
      </c>
      <c r="BE52" s="332">
        <f t="shared" si="14"/>
        <v>44.5727695</v>
      </c>
      <c r="BF52" s="332">
        <f t="shared" si="15"/>
        <v>44.553479500000002</v>
      </c>
      <c r="BG52" s="332" t="str">
        <f t="shared" si="16"/>
        <v/>
      </c>
      <c r="BH52" s="164">
        <v>41</v>
      </c>
      <c r="BI52" s="337">
        <f t="shared" si="17"/>
        <v>3.4099999999952502E-3</v>
      </c>
      <c r="BJ52" s="337">
        <f t="shared" si="18"/>
        <v>2.7000000000043656E-4</v>
      </c>
      <c r="BK52" s="337">
        <f t="shared" si="19"/>
        <v>2.7769999999996742E-2</v>
      </c>
      <c r="BL52" s="337">
        <f t="shared" si="20"/>
        <v>1.9289999999998031E-2</v>
      </c>
      <c r="BM52" s="165">
        <f t="shared" si="21"/>
        <v>2.7769999999996742E-2</v>
      </c>
    </row>
    <row r="53" spans="1:65" ht="14.85" customHeight="1">
      <c r="A53" s="238"/>
      <c r="B53" s="540" t="s">
        <v>210</v>
      </c>
      <c r="C53" s="540"/>
      <c r="D53" s="540"/>
      <c r="E53" s="503">
        <f t="shared" si="22"/>
        <v>44.553349500000003</v>
      </c>
      <c r="F53" s="503"/>
      <c r="G53" s="503"/>
      <c r="H53" s="503">
        <f t="shared" si="23"/>
        <v>44.549539500000002</v>
      </c>
      <c r="I53" s="503"/>
      <c r="J53" s="503"/>
      <c r="K53" s="503">
        <f t="shared" si="24"/>
        <v>44.580319500000002</v>
      </c>
      <c r="L53" s="503"/>
      <c r="M53" s="503"/>
      <c r="N53" s="503">
        <f t="shared" si="25"/>
        <v>44.580549500000004</v>
      </c>
      <c r="O53" s="503"/>
      <c r="P53" s="503"/>
      <c r="Q53" s="503">
        <f t="shared" si="26"/>
        <v>44.545029500000005</v>
      </c>
      <c r="R53" s="503"/>
      <c r="S53" s="503"/>
      <c r="T53" s="503" t="str">
        <f t="shared" si="6"/>
        <v/>
      </c>
      <c r="U53" s="503"/>
      <c r="V53" s="503"/>
      <c r="W53" s="503">
        <f t="shared" si="27"/>
        <v>3.551999999999822E-2</v>
      </c>
      <c r="X53" s="503"/>
      <c r="Y53" s="503"/>
      <c r="Z53" s="503"/>
      <c r="AA53" s="503"/>
      <c r="AB53" s="503"/>
      <c r="AC53" s="525"/>
      <c r="AD53" s="526"/>
      <c r="AE53" s="526"/>
      <c r="AF53" s="526"/>
      <c r="AG53" s="526"/>
      <c r="AH53" s="527"/>
      <c r="AI53" s="233"/>
      <c r="AJ53" s="233"/>
      <c r="AK53" s="197">
        <v>42</v>
      </c>
      <c r="AL53" s="207">
        <v>44.616579999999999</v>
      </c>
      <c r="AM53" s="207">
        <v>44.501080000000002</v>
      </c>
      <c r="AN53" s="207">
        <v>44.671579999999999</v>
      </c>
      <c r="AO53" s="207">
        <v>44.715850000000003</v>
      </c>
      <c r="AP53" s="207">
        <v>44.620660000000001</v>
      </c>
      <c r="AQ53" s="208"/>
      <c r="AR53" s="155"/>
      <c r="AS53" s="197">
        <f t="shared" si="7"/>
        <v>42</v>
      </c>
      <c r="AT53" s="175">
        <v>-5.9460499999999999E-2</v>
      </c>
      <c r="AU53" s="163">
        <v>5.0539500000000001E-2</v>
      </c>
      <c r="AV53" s="163">
        <v>-8.9460499999999998E-2</v>
      </c>
      <c r="AW53" s="163">
        <v>-0.13946050000000002</v>
      </c>
      <c r="AX53" s="163">
        <v>-6.9460500000000008E-2</v>
      </c>
      <c r="AY53" s="163">
        <v>-6.9460500000000008E-2</v>
      </c>
      <c r="BA53" s="331">
        <f t="shared" si="8"/>
        <v>42</v>
      </c>
      <c r="BB53" s="332">
        <f t="shared" si="11"/>
        <v>44.557119499999999</v>
      </c>
      <c r="BC53" s="332">
        <f t="shared" si="12"/>
        <v>44.551619500000001</v>
      </c>
      <c r="BD53" s="332">
        <f t="shared" si="13"/>
        <v>44.582119499999997</v>
      </c>
      <c r="BE53" s="332">
        <f t="shared" si="14"/>
        <v>44.576389500000005</v>
      </c>
      <c r="BF53" s="332">
        <f t="shared" si="15"/>
        <v>44.551199500000003</v>
      </c>
      <c r="BG53" s="332" t="str">
        <f t="shared" si="16"/>
        <v/>
      </c>
      <c r="BH53" s="164">
        <v>42</v>
      </c>
      <c r="BI53" s="337">
        <f t="shared" si="17"/>
        <v>5.9199999999961506E-3</v>
      </c>
      <c r="BJ53" s="337">
        <f t="shared" si="18"/>
        <v>4.1999999999831061E-4</v>
      </c>
      <c r="BK53" s="337">
        <f t="shared" si="19"/>
        <v>3.0919999999994729E-2</v>
      </c>
      <c r="BL53" s="337">
        <f t="shared" si="20"/>
        <v>2.5190000000002044E-2</v>
      </c>
      <c r="BM53" s="165">
        <f t="shared" si="21"/>
        <v>3.0919999999994729E-2</v>
      </c>
    </row>
    <row r="54" spans="1:65" ht="14.85" customHeight="1">
      <c r="A54" s="238"/>
      <c r="B54" s="540" t="s">
        <v>211</v>
      </c>
      <c r="C54" s="540"/>
      <c r="D54" s="540"/>
      <c r="E54" s="503">
        <f t="shared" si="22"/>
        <v>44.550949500000002</v>
      </c>
      <c r="F54" s="503"/>
      <c r="G54" s="503"/>
      <c r="H54" s="503">
        <f t="shared" si="23"/>
        <v>44.5478995</v>
      </c>
      <c r="I54" s="503"/>
      <c r="J54" s="503"/>
      <c r="K54" s="503">
        <f t="shared" si="24"/>
        <v>44.577489499999999</v>
      </c>
      <c r="L54" s="503"/>
      <c r="M54" s="503"/>
      <c r="N54" s="503">
        <f t="shared" si="25"/>
        <v>44.577049500000001</v>
      </c>
      <c r="O54" s="503"/>
      <c r="P54" s="503"/>
      <c r="Q54" s="503">
        <f t="shared" si="26"/>
        <v>44.538479500000001</v>
      </c>
      <c r="R54" s="503"/>
      <c r="S54" s="503"/>
      <c r="T54" s="503" t="str">
        <f t="shared" si="6"/>
        <v/>
      </c>
      <c r="U54" s="503"/>
      <c r="V54" s="503"/>
      <c r="W54" s="503">
        <f t="shared" si="27"/>
        <v>3.9009999999997547E-2</v>
      </c>
      <c r="X54" s="503"/>
      <c r="Y54" s="503"/>
      <c r="Z54" s="503"/>
      <c r="AA54" s="503"/>
      <c r="AB54" s="503"/>
      <c r="AC54" s="525"/>
      <c r="AD54" s="526"/>
      <c r="AE54" s="526"/>
      <c r="AF54" s="526"/>
      <c r="AG54" s="526"/>
      <c r="AH54" s="527"/>
      <c r="AI54" s="233"/>
      <c r="AJ54" s="233"/>
      <c r="AK54" s="197">
        <v>43</v>
      </c>
      <c r="AL54" s="207">
        <v>44.615340000000003</v>
      </c>
      <c r="AM54" s="207">
        <v>44.500349999999997</v>
      </c>
      <c r="AN54" s="207">
        <v>44.671050000000001</v>
      </c>
      <c r="AO54" s="207">
        <v>44.718980000000002</v>
      </c>
      <c r="AP54" s="207">
        <v>44.617280000000001</v>
      </c>
      <c r="AQ54" s="208"/>
      <c r="AR54" s="155"/>
      <c r="AS54" s="197">
        <f t="shared" si="7"/>
        <v>43</v>
      </c>
      <c r="AT54" s="175">
        <v>-5.9460499999999999E-2</v>
      </c>
      <c r="AU54" s="163">
        <v>5.0539500000000001E-2</v>
      </c>
      <c r="AV54" s="163">
        <v>-8.9460499999999998E-2</v>
      </c>
      <c r="AW54" s="163">
        <v>-0.13946050000000002</v>
      </c>
      <c r="AX54" s="163">
        <v>-6.9460500000000008E-2</v>
      </c>
      <c r="AY54" s="163">
        <v>-6.9460500000000008E-2</v>
      </c>
      <c r="BA54" s="331">
        <f t="shared" si="8"/>
        <v>43</v>
      </c>
      <c r="BB54" s="332">
        <f t="shared" si="11"/>
        <v>44.555879500000003</v>
      </c>
      <c r="BC54" s="332">
        <f t="shared" si="12"/>
        <v>44.550889499999997</v>
      </c>
      <c r="BD54" s="332">
        <f t="shared" si="13"/>
        <v>44.5815895</v>
      </c>
      <c r="BE54" s="332">
        <f t="shared" si="14"/>
        <v>44.579519500000004</v>
      </c>
      <c r="BF54" s="332">
        <f t="shared" si="15"/>
        <v>44.547819500000003</v>
      </c>
      <c r="BG54" s="332" t="str">
        <f t="shared" si="16"/>
        <v/>
      </c>
      <c r="BH54" s="164">
        <v>43</v>
      </c>
      <c r="BI54" s="337">
        <f t="shared" si="17"/>
        <v>8.0600000000004002E-3</v>
      </c>
      <c r="BJ54" s="337">
        <f t="shared" si="18"/>
        <v>3.0699999999939109E-3</v>
      </c>
      <c r="BK54" s="337">
        <f t="shared" si="19"/>
        <v>3.3769999999996969E-2</v>
      </c>
      <c r="BL54" s="337">
        <f t="shared" si="20"/>
        <v>3.1700000000000728E-2</v>
      </c>
      <c r="BM54" s="165">
        <f t="shared" si="21"/>
        <v>3.3769999999996969E-2</v>
      </c>
    </row>
    <row r="55" spans="1:65" ht="14.85" customHeight="1">
      <c r="A55" s="238"/>
      <c r="B55" s="540" t="s">
        <v>212</v>
      </c>
      <c r="C55" s="540"/>
      <c r="D55" s="540"/>
      <c r="E55" s="503">
        <f t="shared" si="22"/>
        <v>44.547689499999997</v>
      </c>
      <c r="F55" s="503"/>
      <c r="G55" s="503"/>
      <c r="H55" s="503">
        <f t="shared" si="23"/>
        <v>44.5461995</v>
      </c>
      <c r="I55" s="503"/>
      <c r="J55" s="503"/>
      <c r="K55" s="503">
        <f t="shared" si="24"/>
        <v>44.573529499999999</v>
      </c>
      <c r="L55" s="503"/>
      <c r="M55" s="503"/>
      <c r="N55" s="503">
        <f t="shared" si="25"/>
        <v>44.572239500000002</v>
      </c>
      <c r="O55" s="503"/>
      <c r="P55" s="503"/>
      <c r="Q55" s="503">
        <f t="shared" si="26"/>
        <v>44.524359500000003</v>
      </c>
      <c r="R55" s="503"/>
      <c r="S55" s="503"/>
      <c r="T55" s="503" t="str">
        <f t="shared" si="6"/>
        <v/>
      </c>
      <c r="U55" s="503"/>
      <c r="V55" s="503"/>
      <c r="W55" s="503">
        <f t="shared" si="27"/>
        <v>4.9169999999996605E-2</v>
      </c>
      <c r="X55" s="503"/>
      <c r="Y55" s="503"/>
      <c r="Z55" s="503"/>
      <c r="AA55" s="503"/>
      <c r="AB55" s="503"/>
      <c r="AC55" s="525"/>
      <c r="AD55" s="526"/>
      <c r="AE55" s="526"/>
      <c r="AF55" s="526"/>
      <c r="AG55" s="526"/>
      <c r="AH55" s="527"/>
      <c r="AI55" s="233"/>
      <c r="AJ55" s="233"/>
      <c r="AK55" s="197">
        <v>44</v>
      </c>
      <c r="AL55" s="207">
        <v>44.612810000000003</v>
      </c>
      <c r="AM55" s="207">
        <v>44.499000000000002</v>
      </c>
      <c r="AN55" s="207">
        <v>44.669780000000003</v>
      </c>
      <c r="AO55" s="207">
        <v>44.720010000000002</v>
      </c>
      <c r="AP55" s="207">
        <v>44.614490000000004</v>
      </c>
      <c r="AQ55" s="208"/>
      <c r="AR55" s="155"/>
      <c r="AS55" s="197">
        <f t="shared" si="7"/>
        <v>44</v>
      </c>
      <c r="AT55" s="175">
        <v>-5.9460499999999999E-2</v>
      </c>
      <c r="AU55" s="163">
        <v>5.0539500000000001E-2</v>
      </c>
      <c r="AV55" s="163">
        <v>-8.9460499999999998E-2</v>
      </c>
      <c r="AW55" s="163">
        <v>-0.13946050000000002</v>
      </c>
      <c r="AX55" s="163">
        <v>-6.9460500000000008E-2</v>
      </c>
      <c r="AY55" s="163">
        <v>-6.9460500000000008E-2</v>
      </c>
      <c r="BA55" s="331">
        <f t="shared" si="8"/>
        <v>44</v>
      </c>
      <c r="BB55" s="332">
        <f t="shared" si="11"/>
        <v>44.553349500000003</v>
      </c>
      <c r="BC55" s="332">
        <f t="shared" si="12"/>
        <v>44.549539500000002</v>
      </c>
      <c r="BD55" s="332">
        <f t="shared" si="13"/>
        <v>44.580319500000002</v>
      </c>
      <c r="BE55" s="332">
        <f t="shared" si="14"/>
        <v>44.580549500000004</v>
      </c>
      <c r="BF55" s="332">
        <f t="shared" si="15"/>
        <v>44.545029500000005</v>
      </c>
      <c r="BG55" s="332" t="str">
        <f t="shared" si="16"/>
        <v/>
      </c>
      <c r="BH55" s="164">
        <v>44</v>
      </c>
      <c r="BI55" s="337">
        <f t="shared" si="17"/>
        <v>8.3199999999976626E-3</v>
      </c>
      <c r="BJ55" s="337">
        <f t="shared" si="18"/>
        <v>4.5099999999962392E-3</v>
      </c>
      <c r="BK55" s="337">
        <f t="shared" si="19"/>
        <v>3.5289999999996269E-2</v>
      </c>
      <c r="BL55" s="337">
        <f t="shared" si="20"/>
        <v>3.551999999999822E-2</v>
      </c>
      <c r="BM55" s="165">
        <f t="shared" si="21"/>
        <v>3.551999999999822E-2</v>
      </c>
    </row>
    <row r="56" spans="1:65" ht="14.85" customHeight="1">
      <c r="A56" s="238"/>
      <c r="B56" s="540" t="s">
        <v>213</v>
      </c>
      <c r="C56" s="540"/>
      <c r="D56" s="540"/>
      <c r="E56" s="503">
        <f t="shared" si="22"/>
        <v>44.543909499999998</v>
      </c>
      <c r="F56" s="503"/>
      <c r="G56" s="503"/>
      <c r="H56" s="503">
        <f t="shared" si="23"/>
        <v>44.544779499999997</v>
      </c>
      <c r="I56" s="503"/>
      <c r="J56" s="503"/>
      <c r="K56" s="503">
        <f t="shared" si="24"/>
        <v>44.5619795</v>
      </c>
      <c r="L56" s="503"/>
      <c r="M56" s="503"/>
      <c r="N56" s="503">
        <f t="shared" si="25"/>
        <v>44.569309500000003</v>
      </c>
      <c r="O56" s="503"/>
      <c r="P56" s="503"/>
      <c r="Q56" s="503">
        <f t="shared" si="26"/>
        <v>44.518919500000003</v>
      </c>
      <c r="R56" s="503"/>
      <c r="S56" s="503"/>
      <c r="T56" s="503" t="str">
        <f t="shared" si="6"/>
        <v/>
      </c>
      <c r="U56" s="503"/>
      <c r="V56" s="503"/>
      <c r="W56" s="503">
        <f t="shared" si="27"/>
        <v>5.0390000000000157E-2</v>
      </c>
      <c r="X56" s="503"/>
      <c r="Y56" s="503"/>
      <c r="Z56" s="503"/>
      <c r="AA56" s="503"/>
      <c r="AB56" s="503"/>
      <c r="AC56" s="525"/>
      <c r="AD56" s="526"/>
      <c r="AE56" s="526"/>
      <c r="AF56" s="526"/>
      <c r="AG56" s="526"/>
      <c r="AH56" s="527"/>
      <c r="AI56" s="233"/>
      <c r="AJ56" s="233"/>
      <c r="AK56" s="197">
        <v>45</v>
      </c>
      <c r="AL56" s="207">
        <v>44.610410000000002</v>
      </c>
      <c r="AM56" s="207">
        <v>44.49736</v>
      </c>
      <c r="AN56" s="207">
        <v>44.66695</v>
      </c>
      <c r="AO56" s="207">
        <v>44.71651</v>
      </c>
      <c r="AP56" s="207">
        <v>44.607939999999999</v>
      </c>
      <c r="AQ56" s="208"/>
      <c r="AR56" s="155"/>
      <c r="AS56" s="197">
        <f t="shared" si="7"/>
        <v>45</v>
      </c>
      <c r="AT56" s="175">
        <v>-5.9460499999999999E-2</v>
      </c>
      <c r="AU56" s="163">
        <v>5.0539500000000001E-2</v>
      </c>
      <c r="AV56" s="163">
        <v>-8.9460499999999998E-2</v>
      </c>
      <c r="AW56" s="163">
        <v>-0.13946050000000002</v>
      </c>
      <c r="AX56" s="163">
        <v>-6.9460500000000008E-2</v>
      </c>
      <c r="AY56" s="163">
        <v>-6.9460500000000008E-2</v>
      </c>
      <c r="BA56" s="331">
        <f t="shared" si="8"/>
        <v>45</v>
      </c>
      <c r="BB56" s="332">
        <f t="shared" si="11"/>
        <v>44.550949500000002</v>
      </c>
      <c r="BC56" s="332">
        <f t="shared" si="12"/>
        <v>44.5478995</v>
      </c>
      <c r="BD56" s="332">
        <f t="shared" si="13"/>
        <v>44.577489499999999</v>
      </c>
      <c r="BE56" s="332">
        <f t="shared" si="14"/>
        <v>44.577049500000001</v>
      </c>
      <c r="BF56" s="332">
        <f t="shared" si="15"/>
        <v>44.538479500000001</v>
      </c>
      <c r="BG56" s="332" t="str">
        <f t="shared" si="16"/>
        <v/>
      </c>
      <c r="BH56" s="164">
        <v>45</v>
      </c>
      <c r="BI56" s="337">
        <f t="shared" si="17"/>
        <v>1.2470000000000425E-2</v>
      </c>
      <c r="BJ56" s="337">
        <f t="shared" si="18"/>
        <v>9.4199999999986517E-3</v>
      </c>
      <c r="BK56" s="337">
        <f t="shared" si="19"/>
        <v>3.9009999999997547E-2</v>
      </c>
      <c r="BL56" s="337">
        <f t="shared" si="20"/>
        <v>3.8569999999999993E-2</v>
      </c>
      <c r="BM56" s="165">
        <f t="shared" si="21"/>
        <v>3.9009999999997547E-2</v>
      </c>
    </row>
    <row r="57" spans="1:65" ht="14.85" customHeight="1">
      <c r="A57" s="238"/>
      <c r="B57" s="540" t="s">
        <v>214</v>
      </c>
      <c r="C57" s="540"/>
      <c r="D57" s="540"/>
      <c r="E57" s="503">
        <f t="shared" si="22"/>
        <v>44.541769500000001</v>
      </c>
      <c r="F57" s="503"/>
      <c r="G57" s="503"/>
      <c r="H57" s="503">
        <f t="shared" si="23"/>
        <v>44.545919499999997</v>
      </c>
      <c r="I57" s="503"/>
      <c r="J57" s="503"/>
      <c r="K57" s="503">
        <f t="shared" si="24"/>
        <v>44.556169499999996</v>
      </c>
      <c r="L57" s="503"/>
      <c r="M57" s="503"/>
      <c r="N57" s="503">
        <f t="shared" si="25"/>
        <v>44.572809499999998</v>
      </c>
      <c r="O57" s="503"/>
      <c r="P57" s="503"/>
      <c r="Q57" s="503">
        <f t="shared" si="26"/>
        <v>44.526349500000002</v>
      </c>
      <c r="R57" s="503"/>
      <c r="S57" s="503"/>
      <c r="T57" s="503" t="str">
        <f t="shared" si="6"/>
        <v/>
      </c>
      <c r="U57" s="503"/>
      <c r="V57" s="503"/>
      <c r="W57" s="503">
        <f t="shared" si="27"/>
        <v>4.6459999999996171E-2</v>
      </c>
      <c r="X57" s="503"/>
      <c r="Y57" s="503"/>
      <c r="Z57" s="503"/>
      <c r="AA57" s="503"/>
      <c r="AB57" s="503"/>
      <c r="AC57" s="525"/>
      <c r="AD57" s="526"/>
      <c r="AE57" s="526"/>
      <c r="AF57" s="526"/>
      <c r="AG57" s="526"/>
      <c r="AH57" s="527"/>
      <c r="AI57" s="233"/>
      <c r="AJ57" s="233"/>
      <c r="AK57" s="197">
        <v>46</v>
      </c>
      <c r="AL57" s="207">
        <v>44.607149999999997</v>
      </c>
      <c r="AM57" s="207">
        <v>44.495660000000001</v>
      </c>
      <c r="AN57" s="207">
        <v>44.662990000000001</v>
      </c>
      <c r="AO57" s="207">
        <v>44.7117</v>
      </c>
      <c r="AP57" s="207">
        <v>44.593820000000001</v>
      </c>
      <c r="AQ57" s="208"/>
      <c r="AR57" s="155"/>
      <c r="AS57" s="197">
        <f t="shared" si="7"/>
        <v>46</v>
      </c>
      <c r="AT57" s="175">
        <v>-5.9460499999999999E-2</v>
      </c>
      <c r="AU57" s="163">
        <v>5.0539500000000001E-2</v>
      </c>
      <c r="AV57" s="163">
        <v>-8.9460499999999998E-2</v>
      </c>
      <c r="AW57" s="163">
        <v>-0.13946050000000002</v>
      </c>
      <c r="AX57" s="163">
        <v>-6.9460500000000008E-2</v>
      </c>
      <c r="AY57" s="163">
        <v>-6.9460500000000008E-2</v>
      </c>
      <c r="BA57" s="331">
        <f t="shared" si="8"/>
        <v>46</v>
      </c>
      <c r="BB57" s="332">
        <f t="shared" si="11"/>
        <v>44.547689499999997</v>
      </c>
      <c r="BC57" s="332">
        <f t="shared" si="12"/>
        <v>44.5461995</v>
      </c>
      <c r="BD57" s="332">
        <f t="shared" si="13"/>
        <v>44.573529499999999</v>
      </c>
      <c r="BE57" s="332">
        <f t="shared" si="14"/>
        <v>44.572239500000002</v>
      </c>
      <c r="BF57" s="332">
        <f t="shared" si="15"/>
        <v>44.524359500000003</v>
      </c>
      <c r="BG57" s="332" t="str">
        <f t="shared" si="16"/>
        <v/>
      </c>
      <c r="BH57" s="164">
        <v>46</v>
      </c>
      <c r="BI57" s="337">
        <f t="shared" si="17"/>
        <v>2.33299999999943E-2</v>
      </c>
      <c r="BJ57" s="337">
        <f t="shared" si="18"/>
        <v>2.1839999999997417E-2</v>
      </c>
      <c r="BK57" s="337">
        <f t="shared" si="19"/>
        <v>4.9169999999996605E-2</v>
      </c>
      <c r="BL57" s="337">
        <f t="shared" si="20"/>
        <v>4.7879999999999256E-2</v>
      </c>
      <c r="BM57" s="165">
        <f t="shared" si="21"/>
        <v>4.9169999999996605E-2</v>
      </c>
    </row>
    <row r="58" spans="1:65" ht="14.85" customHeight="1">
      <c r="A58" s="238"/>
      <c r="B58" s="540" t="s">
        <v>215</v>
      </c>
      <c r="C58" s="540"/>
      <c r="D58" s="540"/>
      <c r="E58" s="503">
        <f t="shared" si="22"/>
        <v>44.5413195</v>
      </c>
      <c r="F58" s="503"/>
      <c r="G58" s="503"/>
      <c r="H58" s="503">
        <f t="shared" si="23"/>
        <v>44.543969499999996</v>
      </c>
      <c r="I58" s="503"/>
      <c r="J58" s="503"/>
      <c r="K58" s="503">
        <f t="shared" si="24"/>
        <v>44.556859500000002</v>
      </c>
      <c r="L58" s="503"/>
      <c r="M58" s="503"/>
      <c r="N58" s="503">
        <f t="shared" si="25"/>
        <v>44.572199500000004</v>
      </c>
      <c r="O58" s="503"/>
      <c r="P58" s="503"/>
      <c r="Q58" s="503">
        <f t="shared" si="26"/>
        <v>44.533019500000002</v>
      </c>
      <c r="R58" s="503"/>
      <c r="S58" s="503"/>
      <c r="T58" s="503" t="str">
        <f t="shared" si="6"/>
        <v/>
      </c>
      <c r="U58" s="503"/>
      <c r="V58" s="503"/>
      <c r="W58" s="503">
        <f t="shared" si="27"/>
        <v>3.9180000000001769E-2</v>
      </c>
      <c r="X58" s="503"/>
      <c r="Y58" s="503"/>
      <c r="Z58" s="503"/>
      <c r="AA58" s="503"/>
      <c r="AB58" s="503"/>
      <c r="AC58" s="525"/>
      <c r="AD58" s="526"/>
      <c r="AE58" s="526"/>
      <c r="AF58" s="526"/>
      <c r="AG58" s="526"/>
      <c r="AH58" s="527"/>
      <c r="AI58" s="233"/>
      <c r="AJ58" s="233"/>
      <c r="AK58" s="197">
        <v>47</v>
      </c>
      <c r="AL58" s="207">
        <v>44.603369999999998</v>
      </c>
      <c r="AM58" s="207">
        <v>44.494239999999998</v>
      </c>
      <c r="AN58" s="207">
        <v>44.651440000000001</v>
      </c>
      <c r="AO58" s="207">
        <v>44.708770000000001</v>
      </c>
      <c r="AP58" s="207">
        <v>44.588380000000001</v>
      </c>
      <c r="AQ58" s="208"/>
      <c r="AR58" s="155"/>
      <c r="AS58" s="197">
        <f t="shared" si="7"/>
        <v>47</v>
      </c>
      <c r="AT58" s="175">
        <v>-5.9460499999999999E-2</v>
      </c>
      <c r="AU58" s="163">
        <v>5.0539500000000001E-2</v>
      </c>
      <c r="AV58" s="163">
        <v>-8.9460499999999998E-2</v>
      </c>
      <c r="AW58" s="163">
        <v>-0.13946050000000002</v>
      </c>
      <c r="AX58" s="163">
        <v>-6.9460500000000008E-2</v>
      </c>
      <c r="AY58" s="163">
        <v>-6.9460500000000008E-2</v>
      </c>
      <c r="BA58" s="331">
        <f t="shared" si="8"/>
        <v>47</v>
      </c>
      <c r="BB58" s="332">
        <f t="shared" si="11"/>
        <v>44.543909499999998</v>
      </c>
      <c r="BC58" s="332">
        <f t="shared" si="12"/>
        <v>44.544779499999997</v>
      </c>
      <c r="BD58" s="332">
        <f t="shared" si="13"/>
        <v>44.5619795</v>
      </c>
      <c r="BE58" s="332">
        <f t="shared" si="14"/>
        <v>44.569309500000003</v>
      </c>
      <c r="BF58" s="332">
        <f t="shared" si="15"/>
        <v>44.518919500000003</v>
      </c>
      <c r="BG58" s="332" t="str">
        <f t="shared" si="16"/>
        <v/>
      </c>
      <c r="BH58" s="164">
        <v>47</v>
      </c>
      <c r="BI58" s="337">
        <f t="shared" si="17"/>
        <v>2.4989999999995405E-2</v>
      </c>
      <c r="BJ58" s="337">
        <f t="shared" si="18"/>
        <v>2.5859999999994443E-2</v>
      </c>
      <c r="BK58" s="337">
        <f t="shared" si="19"/>
        <v>4.305999999999699E-2</v>
      </c>
      <c r="BL58" s="337">
        <f t="shared" si="20"/>
        <v>5.0390000000000157E-2</v>
      </c>
      <c r="BM58" s="165">
        <f t="shared" si="21"/>
        <v>5.0390000000000157E-2</v>
      </c>
    </row>
    <row r="59" spans="1:65" ht="14.85" customHeight="1">
      <c r="A59" s="238"/>
      <c r="B59" s="540" t="s">
        <v>216</v>
      </c>
      <c r="C59" s="540"/>
      <c r="D59" s="540"/>
      <c r="E59" s="503">
        <f t="shared" si="22"/>
        <v>44.541639500000002</v>
      </c>
      <c r="F59" s="503"/>
      <c r="G59" s="503"/>
      <c r="H59" s="503">
        <f t="shared" si="23"/>
        <v>44.540839499999997</v>
      </c>
      <c r="I59" s="503"/>
      <c r="J59" s="503"/>
      <c r="K59" s="503">
        <f t="shared" si="24"/>
        <v>44.5585795</v>
      </c>
      <c r="L59" s="503"/>
      <c r="M59" s="503"/>
      <c r="N59" s="503">
        <f t="shared" si="25"/>
        <v>44.572419500000002</v>
      </c>
      <c r="O59" s="503"/>
      <c r="P59" s="503"/>
      <c r="Q59" s="503">
        <f t="shared" si="26"/>
        <v>44.535379500000005</v>
      </c>
      <c r="R59" s="503"/>
      <c r="S59" s="503"/>
      <c r="T59" s="503" t="str">
        <f t="shared" si="6"/>
        <v/>
      </c>
      <c r="U59" s="503"/>
      <c r="V59" s="503"/>
      <c r="W59" s="503">
        <f t="shared" si="27"/>
        <v>3.7039999999997519E-2</v>
      </c>
      <c r="X59" s="503"/>
      <c r="Y59" s="503"/>
      <c r="Z59" s="503"/>
      <c r="AA59" s="503"/>
      <c r="AB59" s="503"/>
      <c r="AC59" s="525"/>
      <c r="AD59" s="526"/>
      <c r="AE59" s="526"/>
      <c r="AF59" s="526"/>
      <c r="AG59" s="526"/>
      <c r="AH59" s="527"/>
      <c r="AI59" s="233"/>
      <c r="AJ59" s="233"/>
      <c r="AK59" s="197">
        <v>48</v>
      </c>
      <c r="AL59" s="207">
        <v>44.601230000000001</v>
      </c>
      <c r="AM59" s="207">
        <v>44.495379999999997</v>
      </c>
      <c r="AN59" s="207">
        <v>44.645629999999997</v>
      </c>
      <c r="AO59" s="207">
        <v>44.712269999999997</v>
      </c>
      <c r="AP59" s="207">
        <v>44.59581</v>
      </c>
      <c r="AQ59" s="208"/>
      <c r="AR59" s="155"/>
      <c r="AS59" s="197">
        <f t="shared" si="7"/>
        <v>48</v>
      </c>
      <c r="AT59" s="175">
        <v>-5.9460499999999999E-2</v>
      </c>
      <c r="AU59" s="163">
        <v>5.0539500000000001E-2</v>
      </c>
      <c r="AV59" s="163">
        <v>-8.9460499999999998E-2</v>
      </c>
      <c r="AW59" s="163">
        <v>-0.13946050000000002</v>
      </c>
      <c r="AX59" s="163">
        <v>-6.9460500000000008E-2</v>
      </c>
      <c r="AY59" s="163">
        <v>-6.9460500000000008E-2</v>
      </c>
      <c r="BA59" s="331">
        <f t="shared" si="8"/>
        <v>48</v>
      </c>
      <c r="BB59" s="332">
        <f t="shared" si="11"/>
        <v>44.541769500000001</v>
      </c>
      <c r="BC59" s="332">
        <f t="shared" si="12"/>
        <v>44.545919499999997</v>
      </c>
      <c r="BD59" s="332">
        <f t="shared" si="13"/>
        <v>44.556169499999996</v>
      </c>
      <c r="BE59" s="332">
        <f t="shared" si="14"/>
        <v>44.572809499999998</v>
      </c>
      <c r="BF59" s="332">
        <f t="shared" si="15"/>
        <v>44.526349500000002</v>
      </c>
      <c r="BG59" s="332" t="str">
        <f t="shared" si="16"/>
        <v/>
      </c>
      <c r="BH59" s="164">
        <v>48</v>
      </c>
      <c r="BI59" s="337">
        <f t="shared" si="17"/>
        <v>1.5419999999998879E-2</v>
      </c>
      <c r="BJ59" s="337">
        <f t="shared" si="18"/>
        <v>1.9569999999994536E-2</v>
      </c>
      <c r="BK59" s="337">
        <f t="shared" si="19"/>
        <v>2.981999999999374E-2</v>
      </c>
      <c r="BL59" s="337">
        <f t="shared" si="20"/>
        <v>4.6459999999996171E-2</v>
      </c>
      <c r="BM59" s="165">
        <f t="shared" si="21"/>
        <v>4.6459999999996171E-2</v>
      </c>
    </row>
    <row r="60" spans="1:65" ht="14.85" customHeight="1">
      <c r="A60" s="238"/>
      <c r="B60" s="540" t="s">
        <v>217</v>
      </c>
      <c r="C60" s="540"/>
      <c r="D60" s="540"/>
      <c r="E60" s="503">
        <f t="shared" si="22"/>
        <v>44.538509499999996</v>
      </c>
      <c r="F60" s="503"/>
      <c r="G60" s="503"/>
      <c r="H60" s="503">
        <f t="shared" si="23"/>
        <v>44.537989500000002</v>
      </c>
      <c r="I60" s="503"/>
      <c r="J60" s="503"/>
      <c r="K60" s="503">
        <f t="shared" si="24"/>
        <v>44.559949500000002</v>
      </c>
      <c r="L60" s="503"/>
      <c r="M60" s="503"/>
      <c r="N60" s="503">
        <f t="shared" si="25"/>
        <v>44.572579500000003</v>
      </c>
      <c r="O60" s="503"/>
      <c r="P60" s="503"/>
      <c r="Q60" s="503">
        <f t="shared" si="26"/>
        <v>44.534489499999999</v>
      </c>
      <c r="R60" s="503"/>
      <c r="S60" s="503"/>
      <c r="T60" s="503" t="str">
        <f t="shared" si="6"/>
        <v/>
      </c>
      <c r="U60" s="503"/>
      <c r="V60" s="503"/>
      <c r="W60" s="503">
        <f t="shared" si="27"/>
        <v>3.8090000000003954E-2</v>
      </c>
      <c r="X60" s="503"/>
      <c r="Y60" s="503"/>
      <c r="Z60" s="503"/>
      <c r="AA60" s="503"/>
      <c r="AB60" s="503"/>
      <c r="AC60" s="525"/>
      <c r="AD60" s="526"/>
      <c r="AE60" s="526"/>
      <c r="AF60" s="526"/>
      <c r="AG60" s="526"/>
      <c r="AH60" s="527"/>
      <c r="AI60" s="233"/>
      <c r="AJ60" s="233"/>
      <c r="AK60" s="197">
        <v>49</v>
      </c>
      <c r="AL60" s="207">
        <v>44.60078</v>
      </c>
      <c r="AM60" s="207">
        <v>44.493429999999996</v>
      </c>
      <c r="AN60" s="207">
        <v>44.646320000000003</v>
      </c>
      <c r="AO60" s="207">
        <v>44.711660000000002</v>
      </c>
      <c r="AP60" s="207">
        <v>44.60248</v>
      </c>
      <c r="AQ60" s="208"/>
      <c r="AR60" s="155"/>
      <c r="AS60" s="197">
        <f t="shared" si="7"/>
        <v>49</v>
      </c>
      <c r="AT60" s="175">
        <v>-5.9460499999999999E-2</v>
      </c>
      <c r="AU60" s="163">
        <v>5.0539500000000001E-2</v>
      </c>
      <c r="AV60" s="163">
        <v>-8.9460499999999998E-2</v>
      </c>
      <c r="AW60" s="163">
        <v>-0.13946050000000002</v>
      </c>
      <c r="AX60" s="163">
        <v>-6.9460500000000008E-2</v>
      </c>
      <c r="AY60" s="163">
        <v>-6.9460500000000008E-2</v>
      </c>
      <c r="BA60" s="331">
        <f t="shared" si="8"/>
        <v>49</v>
      </c>
      <c r="BB60" s="332">
        <f t="shared" si="11"/>
        <v>44.5413195</v>
      </c>
      <c r="BC60" s="332">
        <f t="shared" si="12"/>
        <v>44.543969499999996</v>
      </c>
      <c r="BD60" s="332">
        <f t="shared" si="13"/>
        <v>44.556859500000002</v>
      </c>
      <c r="BE60" s="332">
        <f t="shared" si="14"/>
        <v>44.572199500000004</v>
      </c>
      <c r="BF60" s="332">
        <f t="shared" si="15"/>
        <v>44.533019500000002</v>
      </c>
      <c r="BG60" s="332" t="str">
        <f t="shared" si="16"/>
        <v/>
      </c>
      <c r="BH60" s="164">
        <v>49</v>
      </c>
      <c r="BI60" s="337">
        <f t="shared" si="17"/>
        <v>8.2999999999984198E-3</v>
      </c>
      <c r="BJ60" s="337">
        <f t="shared" si="18"/>
        <v>1.094999999999402E-2</v>
      </c>
      <c r="BK60" s="337">
        <f t="shared" si="19"/>
        <v>2.3839999999999861E-2</v>
      </c>
      <c r="BL60" s="337">
        <f t="shared" si="20"/>
        <v>3.9180000000001769E-2</v>
      </c>
      <c r="BM60" s="165">
        <f t="shared" si="21"/>
        <v>3.9180000000001769E-2</v>
      </c>
    </row>
    <row r="61" spans="1:65" ht="14.85" customHeight="1">
      <c r="A61" s="238"/>
      <c r="B61" s="540" t="s">
        <v>218</v>
      </c>
      <c r="C61" s="540"/>
      <c r="D61" s="540"/>
      <c r="E61" s="503">
        <f t="shared" si="22"/>
        <v>44.5358795</v>
      </c>
      <c r="F61" s="503"/>
      <c r="G61" s="503"/>
      <c r="H61" s="503">
        <f t="shared" si="23"/>
        <v>44.535759499999998</v>
      </c>
      <c r="I61" s="503"/>
      <c r="J61" s="503"/>
      <c r="K61" s="503">
        <f t="shared" si="24"/>
        <v>44.560399499999995</v>
      </c>
      <c r="L61" s="503"/>
      <c r="M61" s="503"/>
      <c r="N61" s="503">
        <f t="shared" si="25"/>
        <v>44.573029500000004</v>
      </c>
      <c r="O61" s="503"/>
      <c r="P61" s="503"/>
      <c r="Q61" s="503">
        <f t="shared" si="26"/>
        <v>44.536799500000001</v>
      </c>
      <c r="R61" s="503"/>
      <c r="S61" s="503"/>
      <c r="T61" s="503" t="str">
        <f t="shared" si="6"/>
        <v/>
      </c>
      <c r="U61" s="503"/>
      <c r="V61" s="503"/>
      <c r="W61" s="503">
        <f t="shared" si="27"/>
        <v>3.6230000000003315E-2</v>
      </c>
      <c r="X61" s="503"/>
      <c r="Y61" s="503"/>
      <c r="Z61" s="503"/>
      <c r="AA61" s="503"/>
      <c r="AB61" s="503"/>
      <c r="AC61" s="525"/>
      <c r="AD61" s="526"/>
      <c r="AE61" s="526"/>
      <c r="AF61" s="526"/>
      <c r="AG61" s="526"/>
      <c r="AH61" s="527"/>
      <c r="AI61" s="233"/>
      <c r="AJ61" s="233"/>
      <c r="AK61" s="197">
        <v>50</v>
      </c>
      <c r="AL61" s="207">
        <v>44.601100000000002</v>
      </c>
      <c r="AM61" s="207">
        <v>44.490299999999998</v>
      </c>
      <c r="AN61" s="207">
        <v>44.648040000000002</v>
      </c>
      <c r="AO61" s="207">
        <v>44.711880000000001</v>
      </c>
      <c r="AP61" s="207">
        <v>44.604840000000003</v>
      </c>
      <c r="AQ61" s="208"/>
      <c r="AR61" s="155"/>
      <c r="AS61" s="197">
        <f t="shared" si="7"/>
        <v>50</v>
      </c>
      <c r="AT61" s="175">
        <v>-5.9460499999999999E-2</v>
      </c>
      <c r="AU61" s="163">
        <v>5.0539500000000001E-2</v>
      </c>
      <c r="AV61" s="163">
        <v>-8.9460499999999998E-2</v>
      </c>
      <c r="AW61" s="163">
        <v>-0.13946050000000002</v>
      </c>
      <c r="AX61" s="163">
        <v>-6.9460500000000008E-2</v>
      </c>
      <c r="AY61" s="163">
        <v>-6.9460500000000008E-2</v>
      </c>
      <c r="BA61" s="331">
        <f t="shared" si="8"/>
        <v>50</v>
      </c>
      <c r="BB61" s="332">
        <f t="shared" si="11"/>
        <v>44.541639500000002</v>
      </c>
      <c r="BC61" s="332">
        <f t="shared" si="12"/>
        <v>44.540839499999997</v>
      </c>
      <c r="BD61" s="332">
        <f t="shared" si="13"/>
        <v>44.5585795</v>
      </c>
      <c r="BE61" s="332">
        <f t="shared" si="14"/>
        <v>44.572419500000002</v>
      </c>
      <c r="BF61" s="332">
        <f t="shared" si="15"/>
        <v>44.535379500000005</v>
      </c>
      <c r="BG61" s="332" t="str">
        <f t="shared" si="16"/>
        <v/>
      </c>
      <c r="BH61" s="164">
        <v>50</v>
      </c>
      <c r="BI61" s="337">
        <f t="shared" si="17"/>
        <v>6.2599999999974898E-3</v>
      </c>
      <c r="BJ61" s="337">
        <f t="shared" si="18"/>
        <v>5.4599999999922488E-3</v>
      </c>
      <c r="BK61" s="337">
        <f t="shared" si="19"/>
        <v>2.3199999999995669E-2</v>
      </c>
      <c r="BL61" s="337">
        <f t="shared" si="20"/>
        <v>3.7039999999997519E-2</v>
      </c>
      <c r="BM61" s="165">
        <f t="shared" si="21"/>
        <v>3.7039999999997519E-2</v>
      </c>
    </row>
    <row r="62" spans="1:65" ht="14.85" customHeight="1">
      <c r="A62" s="238"/>
      <c r="B62" s="540" t="s">
        <v>219</v>
      </c>
      <c r="C62" s="540"/>
      <c r="D62" s="540"/>
      <c r="E62" s="503">
        <f t="shared" si="22"/>
        <v>44.534499500000003</v>
      </c>
      <c r="F62" s="503"/>
      <c r="G62" s="503"/>
      <c r="H62" s="503">
        <f t="shared" si="23"/>
        <v>44.533719499999997</v>
      </c>
      <c r="I62" s="503"/>
      <c r="J62" s="503"/>
      <c r="K62" s="503">
        <f t="shared" si="24"/>
        <v>44.559749499999995</v>
      </c>
      <c r="L62" s="503"/>
      <c r="M62" s="503"/>
      <c r="N62" s="503">
        <f t="shared" si="25"/>
        <v>44.5727695</v>
      </c>
      <c r="O62" s="503"/>
      <c r="P62" s="503"/>
      <c r="Q62" s="503">
        <f t="shared" si="26"/>
        <v>44.539609500000005</v>
      </c>
      <c r="R62" s="503"/>
      <c r="S62" s="503"/>
      <c r="T62" s="503" t="str">
        <f t="shared" si="6"/>
        <v/>
      </c>
      <c r="U62" s="503"/>
      <c r="V62" s="503"/>
      <c r="W62" s="503">
        <f t="shared" si="27"/>
        <v>3.3159999999995193E-2</v>
      </c>
      <c r="X62" s="503"/>
      <c r="Y62" s="503"/>
      <c r="Z62" s="503"/>
      <c r="AA62" s="503"/>
      <c r="AB62" s="503"/>
      <c r="AC62" s="525"/>
      <c r="AD62" s="526"/>
      <c r="AE62" s="526"/>
      <c r="AF62" s="526"/>
      <c r="AG62" s="526"/>
      <c r="AH62" s="527"/>
      <c r="AI62" s="233"/>
      <c r="AJ62" s="233"/>
      <c r="AK62" s="197">
        <v>51</v>
      </c>
      <c r="AL62" s="207">
        <v>44.597969999999997</v>
      </c>
      <c r="AM62" s="207">
        <v>44.487450000000003</v>
      </c>
      <c r="AN62" s="207">
        <v>44.649410000000003</v>
      </c>
      <c r="AO62" s="207">
        <v>44.712040000000002</v>
      </c>
      <c r="AP62" s="207">
        <v>44.603949999999998</v>
      </c>
      <c r="AQ62" s="208"/>
      <c r="AR62" s="155"/>
      <c r="AS62" s="197">
        <f t="shared" si="7"/>
        <v>51</v>
      </c>
      <c r="AT62" s="175">
        <v>-5.9460499999999999E-2</v>
      </c>
      <c r="AU62" s="163">
        <v>5.0539500000000001E-2</v>
      </c>
      <c r="AV62" s="163">
        <v>-8.9460499999999998E-2</v>
      </c>
      <c r="AW62" s="163">
        <v>-0.13946050000000002</v>
      </c>
      <c r="AX62" s="163">
        <v>-6.9460500000000008E-2</v>
      </c>
      <c r="AY62" s="163">
        <v>-6.9460500000000008E-2</v>
      </c>
      <c r="BA62" s="331">
        <f t="shared" si="8"/>
        <v>51</v>
      </c>
      <c r="BB62" s="332">
        <f t="shared" si="11"/>
        <v>44.538509499999996</v>
      </c>
      <c r="BC62" s="332">
        <f t="shared" si="12"/>
        <v>44.537989500000002</v>
      </c>
      <c r="BD62" s="332">
        <f t="shared" si="13"/>
        <v>44.559949500000002</v>
      </c>
      <c r="BE62" s="332">
        <f t="shared" si="14"/>
        <v>44.572579500000003</v>
      </c>
      <c r="BF62" s="332">
        <f t="shared" si="15"/>
        <v>44.534489499999999</v>
      </c>
      <c r="BG62" s="332" t="str">
        <f t="shared" si="16"/>
        <v/>
      </c>
      <c r="BH62" s="164">
        <v>51</v>
      </c>
      <c r="BI62" s="337">
        <f t="shared" si="17"/>
        <v>4.019999999997026E-3</v>
      </c>
      <c r="BJ62" s="337">
        <f t="shared" si="18"/>
        <v>3.5000000000025011E-3</v>
      </c>
      <c r="BK62" s="337">
        <f t="shared" si="19"/>
        <v>2.5460000000002481E-2</v>
      </c>
      <c r="BL62" s="337">
        <f t="shared" si="20"/>
        <v>3.8090000000003954E-2</v>
      </c>
      <c r="BM62" s="165">
        <f t="shared" si="21"/>
        <v>3.8090000000003954E-2</v>
      </c>
    </row>
    <row r="63" spans="1:65" ht="14.85" customHeight="1">
      <c r="A63" s="238"/>
      <c r="B63" s="540" t="s">
        <v>220</v>
      </c>
      <c r="C63" s="540"/>
      <c r="D63" s="540"/>
      <c r="E63" s="503">
        <f t="shared" si="22"/>
        <v>44.538429499999999</v>
      </c>
      <c r="F63" s="503"/>
      <c r="G63" s="503"/>
      <c r="H63" s="503">
        <f t="shared" si="23"/>
        <v>44.531109499999999</v>
      </c>
      <c r="I63" s="503"/>
      <c r="J63" s="503"/>
      <c r="K63" s="503">
        <f t="shared" si="24"/>
        <v>44.559789500000001</v>
      </c>
      <c r="L63" s="503"/>
      <c r="M63" s="503"/>
      <c r="N63" s="503">
        <f t="shared" si="25"/>
        <v>44.573699500000004</v>
      </c>
      <c r="O63" s="503"/>
      <c r="P63" s="503"/>
      <c r="Q63" s="503">
        <f t="shared" si="26"/>
        <v>44.540499500000003</v>
      </c>
      <c r="R63" s="503"/>
      <c r="S63" s="503"/>
      <c r="T63" s="503" t="str">
        <f t="shared" si="6"/>
        <v/>
      </c>
      <c r="U63" s="503"/>
      <c r="V63" s="503"/>
      <c r="W63" s="503">
        <f t="shared" si="27"/>
        <v>3.3200000000000784E-2</v>
      </c>
      <c r="X63" s="503"/>
      <c r="Y63" s="503"/>
      <c r="Z63" s="503"/>
      <c r="AA63" s="503"/>
      <c r="AB63" s="503"/>
      <c r="AC63" s="525"/>
      <c r="AD63" s="526"/>
      <c r="AE63" s="526"/>
      <c r="AF63" s="526"/>
      <c r="AG63" s="526"/>
      <c r="AH63" s="527"/>
      <c r="AI63" s="233"/>
      <c r="AJ63" s="233"/>
      <c r="AK63" s="197">
        <v>52</v>
      </c>
      <c r="AL63" s="207">
        <v>44.59534</v>
      </c>
      <c r="AM63" s="207">
        <v>44.485219999999998</v>
      </c>
      <c r="AN63" s="207">
        <v>44.649859999999997</v>
      </c>
      <c r="AO63" s="207">
        <v>44.712490000000003</v>
      </c>
      <c r="AP63" s="207">
        <v>44.606259999999999</v>
      </c>
      <c r="AQ63" s="208"/>
      <c r="AR63" s="155"/>
      <c r="AS63" s="197">
        <f t="shared" si="7"/>
        <v>52</v>
      </c>
      <c r="AT63" s="175">
        <v>-5.9460499999999999E-2</v>
      </c>
      <c r="AU63" s="163">
        <v>5.0539500000000001E-2</v>
      </c>
      <c r="AV63" s="163">
        <v>-8.9460499999999998E-2</v>
      </c>
      <c r="AW63" s="163">
        <v>-0.13946050000000002</v>
      </c>
      <c r="AX63" s="163">
        <v>-6.9460500000000008E-2</v>
      </c>
      <c r="AY63" s="163">
        <v>-6.9460500000000008E-2</v>
      </c>
      <c r="BA63" s="331">
        <f t="shared" si="8"/>
        <v>52</v>
      </c>
      <c r="BB63" s="332">
        <f t="shared" si="11"/>
        <v>44.5358795</v>
      </c>
      <c r="BC63" s="332">
        <f t="shared" si="12"/>
        <v>44.535759499999998</v>
      </c>
      <c r="BD63" s="332">
        <f t="shared" si="13"/>
        <v>44.560399499999995</v>
      </c>
      <c r="BE63" s="332">
        <f t="shared" si="14"/>
        <v>44.573029500000004</v>
      </c>
      <c r="BF63" s="332">
        <f t="shared" si="15"/>
        <v>44.536799500000001</v>
      </c>
      <c r="BG63" s="332" t="str">
        <f t="shared" si="16"/>
        <v/>
      </c>
      <c r="BH63" s="164">
        <v>52</v>
      </c>
      <c r="BI63" s="337">
        <f t="shared" si="17"/>
        <v>9.2000000000069804E-4</v>
      </c>
      <c r="BJ63" s="337">
        <f t="shared" si="18"/>
        <v>1.0400000000032605E-3</v>
      </c>
      <c r="BK63" s="337">
        <f t="shared" si="19"/>
        <v>2.3599999999994736E-2</v>
      </c>
      <c r="BL63" s="337">
        <f t="shared" si="20"/>
        <v>3.6230000000003315E-2</v>
      </c>
      <c r="BM63" s="165">
        <f t="shared" si="21"/>
        <v>3.6230000000003315E-2</v>
      </c>
    </row>
    <row r="64" spans="1:65" ht="14.85" customHeight="1">
      <c r="A64" s="238"/>
      <c r="B64" s="540" t="s">
        <v>221</v>
      </c>
      <c r="C64" s="540"/>
      <c r="D64" s="540"/>
      <c r="E64" s="503">
        <f t="shared" si="22"/>
        <v>44.543789500000003</v>
      </c>
      <c r="F64" s="503"/>
      <c r="G64" s="503"/>
      <c r="H64" s="503">
        <f t="shared" si="23"/>
        <v>44.5310895</v>
      </c>
      <c r="I64" s="503"/>
      <c r="J64" s="503"/>
      <c r="K64" s="503">
        <f t="shared" si="24"/>
        <v>44.560039500000002</v>
      </c>
      <c r="L64" s="503"/>
      <c r="M64" s="503"/>
      <c r="N64" s="503">
        <f t="shared" si="25"/>
        <v>44.573839499999998</v>
      </c>
      <c r="O64" s="503"/>
      <c r="P64" s="503"/>
      <c r="Q64" s="503">
        <f t="shared" si="26"/>
        <v>44.542419500000001</v>
      </c>
      <c r="R64" s="503"/>
      <c r="S64" s="503"/>
      <c r="T64" s="503" t="str">
        <f t="shared" si="6"/>
        <v/>
      </c>
      <c r="U64" s="503"/>
      <c r="V64" s="503"/>
      <c r="W64" s="503">
        <f t="shared" si="27"/>
        <v>3.1419999999997117E-2</v>
      </c>
      <c r="X64" s="503"/>
      <c r="Y64" s="503"/>
      <c r="Z64" s="503"/>
      <c r="AA64" s="503"/>
      <c r="AB64" s="503"/>
      <c r="AC64" s="525"/>
      <c r="AD64" s="526"/>
      <c r="AE64" s="526"/>
      <c r="AF64" s="526"/>
      <c r="AG64" s="526"/>
      <c r="AH64" s="527"/>
      <c r="AI64" s="233"/>
      <c r="AJ64" s="233"/>
      <c r="AK64" s="197">
        <v>53</v>
      </c>
      <c r="AL64" s="207">
        <v>44.593960000000003</v>
      </c>
      <c r="AM64" s="207">
        <v>44.483179999999997</v>
      </c>
      <c r="AN64" s="207">
        <v>44.649209999999997</v>
      </c>
      <c r="AO64" s="207">
        <v>44.712229999999998</v>
      </c>
      <c r="AP64" s="207">
        <v>44.609070000000003</v>
      </c>
      <c r="AQ64" s="208"/>
      <c r="AR64" s="155"/>
      <c r="AS64" s="197">
        <f t="shared" si="7"/>
        <v>53</v>
      </c>
      <c r="AT64" s="175">
        <v>-5.9460499999999999E-2</v>
      </c>
      <c r="AU64" s="163">
        <v>5.0539500000000001E-2</v>
      </c>
      <c r="AV64" s="163">
        <v>-8.9460499999999998E-2</v>
      </c>
      <c r="AW64" s="163">
        <v>-0.13946050000000002</v>
      </c>
      <c r="AX64" s="163">
        <v>-6.9460500000000008E-2</v>
      </c>
      <c r="AY64" s="163">
        <v>-6.9460500000000008E-2</v>
      </c>
      <c r="BA64" s="331">
        <f t="shared" si="8"/>
        <v>53</v>
      </c>
      <c r="BB64" s="332">
        <f t="shared" si="11"/>
        <v>44.534499500000003</v>
      </c>
      <c r="BC64" s="332">
        <f t="shared" si="12"/>
        <v>44.533719499999997</v>
      </c>
      <c r="BD64" s="332">
        <f t="shared" si="13"/>
        <v>44.559749499999995</v>
      </c>
      <c r="BE64" s="332">
        <f t="shared" si="14"/>
        <v>44.5727695</v>
      </c>
      <c r="BF64" s="332">
        <f t="shared" si="15"/>
        <v>44.539609500000005</v>
      </c>
      <c r="BG64" s="332" t="str">
        <f t="shared" si="16"/>
        <v/>
      </c>
      <c r="BH64" s="164">
        <v>53</v>
      </c>
      <c r="BI64" s="337">
        <f t="shared" si="17"/>
        <v>5.1100000000019463E-3</v>
      </c>
      <c r="BJ64" s="337">
        <f t="shared" si="18"/>
        <v>5.8900000000079444E-3</v>
      </c>
      <c r="BK64" s="337">
        <f t="shared" si="19"/>
        <v>2.0139999999990721E-2</v>
      </c>
      <c r="BL64" s="337">
        <f t="shared" si="20"/>
        <v>3.3159999999995193E-2</v>
      </c>
      <c r="BM64" s="165">
        <f t="shared" si="21"/>
        <v>3.3159999999995193E-2</v>
      </c>
    </row>
    <row r="65" spans="1:65" ht="14.85" customHeight="1">
      <c r="A65" s="238"/>
      <c r="B65" s="540" t="s">
        <v>222</v>
      </c>
      <c r="C65" s="540"/>
      <c r="D65" s="540"/>
      <c r="E65" s="503">
        <f t="shared" si="22"/>
        <v>44.545989499999997</v>
      </c>
      <c r="F65" s="503"/>
      <c r="G65" s="503"/>
      <c r="H65" s="503">
        <f t="shared" si="23"/>
        <v>44.529329499999996</v>
      </c>
      <c r="I65" s="503"/>
      <c r="J65" s="503"/>
      <c r="K65" s="503">
        <f t="shared" si="24"/>
        <v>44.562969500000001</v>
      </c>
      <c r="L65" s="503"/>
      <c r="M65" s="503"/>
      <c r="N65" s="503">
        <f t="shared" si="25"/>
        <v>44.578129500000003</v>
      </c>
      <c r="O65" s="503"/>
      <c r="P65" s="503"/>
      <c r="Q65" s="503">
        <f t="shared" si="26"/>
        <v>44.543149499999998</v>
      </c>
      <c r="R65" s="503"/>
      <c r="S65" s="503"/>
      <c r="T65" s="503" t="str">
        <f t="shared" si="6"/>
        <v/>
      </c>
      <c r="U65" s="503"/>
      <c r="V65" s="503"/>
      <c r="W65" s="503">
        <f t="shared" si="27"/>
        <v>3.4980000000004452E-2</v>
      </c>
      <c r="X65" s="503"/>
      <c r="Y65" s="503"/>
      <c r="Z65" s="503"/>
      <c r="AA65" s="503"/>
      <c r="AB65" s="503"/>
      <c r="AC65" s="525"/>
      <c r="AD65" s="526"/>
      <c r="AE65" s="526"/>
      <c r="AF65" s="526"/>
      <c r="AG65" s="526"/>
      <c r="AH65" s="527"/>
      <c r="AI65" s="233"/>
      <c r="AJ65" s="233"/>
      <c r="AK65" s="197">
        <v>54</v>
      </c>
      <c r="AL65" s="207">
        <v>44.59789</v>
      </c>
      <c r="AM65" s="207">
        <v>44.48057</v>
      </c>
      <c r="AN65" s="207">
        <v>44.649250000000002</v>
      </c>
      <c r="AO65" s="207">
        <v>44.713160000000002</v>
      </c>
      <c r="AP65" s="207">
        <v>44.609960000000001</v>
      </c>
      <c r="AQ65" s="208"/>
      <c r="AR65" s="155"/>
      <c r="AS65" s="197">
        <f t="shared" si="7"/>
        <v>54</v>
      </c>
      <c r="AT65" s="175">
        <v>-5.9460499999999999E-2</v>
      </c>
      <c r="AU65" s="163">
        <v>5.0539500000000001E-2</v>
      </c>
      <c r="AV65" s="163">
        <v>-8.9460499999999998E-2</v>
      </c>
      <c r="AW65" s="163">
        <v>-0.13946050000000002</v>
      </c>
      <c r="AX65" s="163">
        <v>-6.9460500000000008E-2</v>
      </c>
      <c r="AY65" s="163">
        <v>-6.9460500000000008E-2</v>
      </c>
      <c r="BA65" s="331">
        <f t="shared" si="8"/>
        <v>54</v>
      </c>
      <c r="BB65" s="332">
        <f t="shared" si="11"/>
        <v>44.538429499999999</v>
      </c>
      <c r="BC65" s="332">
        <f t="shared" si="12"/>
        <v>44.531109499999999</v>
      </c>
      <c r="BD65" s="332">
        <f t="shared" si="13"/>
        <v>44.559789500000001</v>
      </c>
      <c r="BE65" s="332">
        <f t="shared" si="14"/>
        <v>44.573699500000004</v>
      </c>
      <c r="BF65" s="332">
        <f t="shared" si="15"/>
        <v>44.540499500000003</v>
      </c>
      <c r="BG65" s="332" t="str">
        <f t="shared" si="16"/>
        <v/>
      </c>
      <c r="BH65" s="164">
        <v>54</v>
      </c>
      <c r="BI65" s="337">
        <f t="shared" si="17"/>
        <v>2.0700000000033469E-3</v>
      </c>
      <c r="BJ65" s="337">
        <f t="shared" si="18"/>
        <v>9.3900000000033401E-3</v>
      </c>
      <c r="BK65" s="337">
        <f t="shared" si="19"/>
        <v>1.9289999999998031E-2</v>
      </c>
      <c r="BL65" s="337">
        <f t="shared" si="20"/>
        <v>3.3200000000000784E-2</v>
      </c>
      <c r="BM65" s="165">
        <f t="shared" si="21"/>
        <v>3.3200000000000784E-2</v>
      </c>
    </row>
    <row r="66" spans="1:65" ht="14.85" customHeight="1">
      <c r="A66" s="238"/>
      <c r="B66" s="540" t="s">
        <v>223</v>
      </c>
      <c r="C66" s="540"/>
      <c r="D66" s="540"/>
      <c r="E66" s="503">
        <f t="shared" si="22"/>
        <v>44.5471395</v>
      </c>
      <c r="F66" s="503"/>
      <c r="G66" s="503"/>
      <c r="H66" s="503">
        <f t="shared" si="23"/>
        <v>44.527289500000002</v>
      </c>
      <c r="I66" s="503"/>
      <c r="J66" s="503"/>
      <c r="K66" s="503">
        <f t="shared" si="24"/>
        <v>44.565229500000001</v>
      </c>
      <c r="L66" s="503"/>
      <c r="M66" s="503"/>
      <c r="N66" s="503">
        <f t="shared" si="25"/>
        <v>44.5800895</v>
      </c>
      <c r="O66" s="503"/>
      <c r="P66" s="503"/>
      <c r="Q66" s="503">
        <f t="shared" si="26"/>
        <v>44.5429095</v>
      </c>
      <c r="R66" s="503"/>
      <c r="S66" s="503"/>
      <c r="T66" s="503" t="str">
        <f t="shared" si="6"/>
        <v/>
      </c>
      <c r="U66" s="503"/>
      <c r="V66" s="503"/>
      <c r="W66" s="503">
        <f t="shared" si="27"/>
        <v>3.7179999999999325E-2</v>
      </c>
      <c r="X66" s="503"/>
      <c r="Y66" s="503"/>
      <c r="Z66" s="503"/>
      <c r="AA66" s="503"/>
      <c r="AB66" s="503"/>
      <c r="AC66" s="525"/>
      <c r="AD66" s="526"/>
      <c r="AE66" s="526"/>
      <c r="AF66" s="526"/>
      <c r="AG66" s="526"/>
      <c r="AH66" s="527"/>
      <c r="AI66" s="233"/>
      <c r="AJ66" s="233"/>
      <c r="AK66" s="197">
        <v>55</v>
      </c>
      <c r="AL66" s="207">
        <v>44.603250000000003</v>
      </c>
      <c r="AM66" s="207">
        <v>44.480550000000001</v>
      </c>
      <c r="AN66" s="207">
        <v>44.649500000000003</v>
      </c>
      <c r="AO66" s="207">
        <v>44.713299999999997</v>
      </c>
      <c r="AP66" s="207">
        <v>44.611879999999999</v>
      </c>
      <c r="AQ66" s="208"/>
      <c r="AR66" s="155"/>
      <c r="AS66" s="197">
        <f t="shared" si="7"/>
        <v>55</v>
      </c>
      <c r="AT66" s="175">
        <v>-5.9460499999999999E-2</v>
      </c>
      <c r="AU66" s="163">
        <v>5.0539500000000001E-2</v>
      </c>
      <c r="AV66" s="163">
        <v>-8.9460499999999998E-2</v>
      </c>
      <c r="AW66" s="163">
        <v>-0.13946050000000002</v>
      </c>
      <c r="AX66" s="163">
        <v>-6.9460500000000008E-2</v>
      </c>
      <c r="AY66" s="163">
        <v>-6.9460500000000008E-2</v>
      </c>
      <c r="BA66" s="331">
        <f t="shared" si="8"/>
        <v>55</v>
      </c>
      <c r="BB66" s="332">
        <f t="shared" si="11"/>
        <v>44.543789500000003</v>
      </c>
      <c r="BC66" s="332">
        <f t="shared" si="12"/>
        <v>44.5310895</v>
      </c>
      <c r="BD66" s="332">
        <f t="shared" si="13"/>
        <v>44.560039500000002</v>
      </c>
      <c r="BE66" s="332">
        <f t="shared" si="14"/>
        <v>44.573839499999998</v>
      </c>
      <c r="BF66" s="332">
        <f t="shared" si="15"/>
        <v>44.542419500000001</v>
      </c>
      <c r="BG66" s="332" t="str">
        <f t="shared" si="16"/>
        <v/>
      </c>
      <c r="BH66" s="164">
        <v>55</v>
      </c>
      <c r="BI66" s="337">
        <f t="shared" si="17"/>
        <v>1.3700000000014256E-3</v>
      </c>
      <c r="BJ66" s="337">
        <f t="shared" si="18"/>
        <v>1.133000000000095E-2</v>
      </c>
      <c r="BK66" s="337">
        <f t="shared" si="19"/>
        <v>1.7620000000000857E-2</v>
      </c>
      <c r="BL66" s="337">
        <f t="shared" si="20"/>
        <v>3.1419999999997117E-2</v>
      </c>
      <c r="BM66" s="165">
        <f t="shared" si="21"/>
        <v>3.1419999999997117E-2</v>
      </c>
    </row>
    <row r="67" spans="1:65" ht="14.85" customHeight="1">
      <c r="A67" s="238"/>
      <c r="B67" s="540" t="s">
        <v>224</v>
      </c>
      <c r="C67" s="540"/>
      <c r="D67" s="540"/>
      <c r="E67" s="503">
        <f t="shared" si="22"/>
        <v>44.546169499999998</v>
      </c>
      <c r="F67" s="503"/>
      <c r="G67" s="503"/>
      <c r="H67" s="503">
        <f t="shared" si="23"/>
        <v>44.526739499999998</v>
      </c>
      <c r="I67" s="503"/>
      <c r="J67" s="503"/>
      <c r="K67" s="503">
        <f t="shared" si="24"/>
        <v>44.5669495</v>
      </c>
      <c r="L67" s="503"/>
      <c r="M67" s="503"/>
      <c r="N67" s="503">
        <f t="shared" si="25"/>
        <v>44.581239500000002</v>
      </c>
      <c r="O67" s="503"/>
      <c r="P67" s="503"/>
      <c r="Q67" s="503">
        <f t="shared" si="26"/>
        <v>44.541849500000005</v>
      </c>
      <c r="R67" s="503"/>
      <c r="S67" s="503"/>
      <c r="T67" s="503" t="str">
        <f t="shared" si="6"/>
        <v/>
      </c>
      <c r="U67" s="503"/>
      <c r="V67" s="503"/>
      <c r="W67" s="503">
        <f t="shared" si="27"/>
        <v>3.9389999999997372E-2</v>
      </c>
      <c r="X67" s="503"/>
      <c r="Y67" s="503"/>
      <c r="Z67" s="503"/>
      <c r="AA67" s="503"/>
      <c r="AB67" s="503"/>
      <c r="AC67" s="525"/>
      <c r="AD67" s="526"/>
      <c r="AE67" s="526"/>
      <c r="AF67" s="526"/>
      <c r="AG67" s="526"/>
      <c r="AH67" s="527"/>
      <c r="AI67" s="233"/>
      <c r="AJ67" s="233"/>
      <c r="AK67" s="197">
        <v>56</v>
      </c>
      <c r="AL67" s="207">
        <v>44.605449999999998</v>
      </c>
      <c r="AM67" s="207">
        <v>44.478789999999996</v>
      </c>
      <c r="AN67" s="207">
        <v>44.652430000000003</v>
      </c>
      <c r="AO67" s="207">
        <v>44.717590000000001</v>
      </c>
      <c r="AP67" s="207">
        <v>44.612609999999997</v>
      </c>
      <c r="AQ67" s="208"/>
      <c r="AR67" s="155"/>
      <c r="AS67" s="197">
        <f t="shared" si="7"/>
        <v>56</v>
      </c>
      <c r="AT67" s="175">
        <v>-5.9460499999999999E-2</v>
      </c>
      <c r="AU67" s="163">
        <v>5.0539500000000001E-2</v>
      </c>
      <c r="AV67" s="163">
        <v>-8.9460499999999998E-2</v>
      </c>
      <c r="AW67" s="163">
        <v>-0.13946050000000002</v>
      </c>
      <c r="AX67" s="163">
        <v>-6.9460500000000008E-2</v>
      </c>
      <c r="AY67" s="163">
        <v>-6.9460500000000008E-2</v>
      </c>
      <c r="BA67" s="331">
        <f t="shared" si="8"/>
        <v>56</v>
      </c>
      <c r="BB67" s="332">
        <f t="shared" si="11"/>
        <v>44.545989499999997</v>
      </c>
      <c r="BC67" s="332">
        <f t="shared" si="12"/>
        <v>44.529329499999996</v>
      </c>
      <c r="BD67" s="332">
        <f t="shared" si="13"/>
        <v>44.562969500000001</v>
      </c>
      <c r="BE67" s="332">
        <f t="shared" si="14"/>
        <v>44.578129500000003</v>
      </c>
      <c r="BF67" s="332">
        <f t="shared" si="15"/>
        <v>44.543149499999998</v>
      </c>
      <c r="BG67" s="332" t="str">
        <f t="shared" si="16"/>
        <v/>
      </c>
      <c r="BH67" s="164">
        <v>56</v>
      </c>
      <c r="BI67" s="337">
        <f t="shared" si="17"/>
        <v>2.8399999999990655E-3</v>
      </c>
      <c r="BJ67" s="337">
        <f t="shared" si="18"/>
        <v>1.3820000000002608E-2</v>
      </c>
      <c r="BK67" s="337">
        <f t="shared" si="19"/>
        <v>1.9820000000002835E-2</v>
      </c>
      <c r="BL67" s="337">
        <f t="shared" si="20"/>
        <v>3.4980000000004452E-2</v>
      </c>
      <c r="BM67" s="165">
        <f t="shared" si="21"/>
        <v>3.4980000000004452E-2</v>
      </c>
    </row>
    <row r="68" spans="1:65" ht="14.85" customHeight="1">
      <c r="A68" s="238"/>
      <c r="B68" s="540" t="s">
        <v>225</v>
      </c>
      <c r="C68" s="540"/>
      <c r="D68" s="540"/>
      <c r="E68" s="503">
        <f t="shared" si="22"/>
        <v>44.547829499999999</v>
      </c>
      <c r="F68" s="503"/>
      <c r="G68" s="503"/>
      <c r="H68" s="503">
        <f t="shared" si="23"/>
        <v>44.526359499999998</v>
      </c>
      <c r="I68" s="503"/>
      <c r="J68" s="503"/>
      <c r="K68" s="503">
        <f t="shared" si="24"/>
        <v>44.565799499999997</v>
      </c>
      <c r="L68" s="503"/>
      <c r="M68" s="503"/>
      <c r="N68" s="503">
        <f t="shared" si="25"/>
        <v>44.580129499999998</v>
      </c>
      <c r="O68" s="503"/>
      <c r="P68" s="503"/>
      <c r="Q68" s="503">
        <f t="shared" si="26"/>
        <v>44.541369500000002</v>
      </c>
      <c r="R68" s="503"/>
      <c r="S68" s="503"/>
      <c r="T68" s="503" t="str">
        <f t="shared" si="6"/>
        <v/>
      </c>
      <c r="U68" s="503"/>
      <c r="V68" s="503"/>
      <c r="W68" s="503">
        <f t="shared" si="27"/>
        <v>3.8759999999996353E-2</v>
      </c>
      <c r="X68" s="503"/>
      <c r="Y68" s="503"/>
      <c r="Z68" s="503"/>
      <c r="AA68" s="503"/>
      <c r="AB68" s="503"/>
      <c r="AC68" s="525"/>
      <c r="AD68" s="526"/>
      <c r="AE68" s="526"/>
      <c r="AF68" s="526"/>
      <c r="AG68" s="526"/>
      <c r="AH68" s="527"/>
      <c r="AI68" s="233"/>
      <c r="AJ68" s="233"/>
      <c r="AK68" s="197">
        <v>57</v>
      </c>
      <c r="AL68" s="207">
        <v>44.6066</v>
      </c>
      <c r="AM68" s="207">
        <v>44.476750000000003</v>
      </c>
      <c r="AN68" s="207">
        <v>44.654690000000002</v>
      </c>
      <c r="AO68" s="207">
        <v>44.719549999999998</v>
      </c>
      <c r="AP68" s="207">
        <v>44.612369999999999</v>
      </c>
      <c r="AQ68" s="208"/>
      <c r="AR68" s="155"/>
      <c r="AS68" s="197">
        <f t="shared" si="7"/>
        <v>57</v>
      </c>
      <c r="AT68" s="175">
        <v>-5.9460499999999999E-2</v>
      </c>
      <c r="AU68" s="163">
        <v>5.0539500000000001E-2</v>
      </c>
      <c r="AV68" s="163">
        <v>-8.9460499999999998E-2</v>
      </c>
      <c r="AW68" s="163">
        <v>-0.13946050000000002</v>
      </c>
      <c r="AX68" s="163">
        <v>-6.9460500000000008E-2</v>
      </c>
      <c r="AY68" s="163">
        <v>-6.9460500000000008E-2</v>
      </c>
      <c r="BA68" s="331">
        <f t="shared" si="8"/>
        <v>57</v>
      </c>
      <c r="BB68" s="332">
        <f t="shared" si="11"/>
        <v>44.5471395</v>
      </c>
      <c r="BC68" s="332">
        <f t="shared" si="12"/>
        <v>44.527289500000002</v>
      </c>
      <c r="BD68" s="332">
        <f t="shared" si="13"/>
        <v>44.565229500000001</v>
      </c>
      <c r="BE68" s="332">
        <f t="shared" si="14"/>
        <v>44.5800895</v>
      </c>
      <c r="BF68" s="332">
        <f t="shared" si="15"/>
        <v>44.5429095</v>
      </c>
      <c r="BG68" s="332" t="str">
        <f t="shared" si="16"/>
        <v/>
      </c>
      <c r="BH68" s="164">
        <v>57</v>
      </c>
      <c r="BI68" s="337">
        <f t="shared" si="17"/>
        <v>4.229999999999734E-3</v>
      </c>
      <c r="BJ68" s="337">
        <f t="shared" si="18"/>
        <v>1.5619999999998413E-2</v>
      </c>
      <c r="BK68" s="337">
        <f t="shared" si="19"/>
        <v>2.2320000000000562E-2</v>
      </c>
      <c r="BL68" s="337">
        <f t="shared" si="20"/>
        <v>3.7179999999999325E-2</v>
      </c>
      <c r="BM68" s="165">
        <f t="shared" si="21"/>
        <v>3.7179999999999325E-2</v>
      </c>
    </row>
    <row r="69" spans="1:65" ht="14.85" customHeight="1" thickBot="1">
      <c r="A69" s="238"/>
      <c r="B69" s="572" t="s">
        <v>226</v>
      </c>
      <c r="C69" s="572"/>
      <c r="D69" s="572"/>
      <c r="E69" s="573">
        <f t="shared" si="22"/>
        <v>44.5482595</v>
      </c>
      <c r="F69" s="573"/>
      <c r="G69" s="573"/>
      <c r="H69" s="573">
        <f t="shared" si="23"/>
        <v>44.528399499999999</v>
      </c>
      <c r="I69" s="573"/>
      <c r="J69" s="573"/>
      <c r="K69" s="573">
        <f t="shared" si="24"/>
        <v>44.562559499999999</v>
      </c>
      <c r="L69" s="573"/>
      <c r="M69" s="573"/>
      <c r="N69" s="573">
        <f t="shared" si="25"/>
        <v>44.5773595</v>
      </c>
      <c r="O69" s="573"/>
      <c r="P69" s="573"/>
      <c r="Q69" s="573">
        <f t="shared" si="26"/>
        <v>44.538719499999999</v>
      </c>
      <c r="R69" s="573"/>
      <c r="S69" s="573"/>
      <c r="T69" s="573" t="str">
        <f t="shared" si="6"/>
        <v/>
      </c>
      <c r="U69" s="573"/>
      <c r="V69" s="573"/>
      <c r="W69" s="573">
        <f t="shared" si="27"/>
        <v>3.8640000000000896E-2</v>
      </c>
      <c r="X69" s="573"/>
      <c r="Y69" s="573"/>
      <c r="Z69" s="573"/>
      <c r="AA69" s="573"/>
      <c r="AB69" s="573"/>
      <c r="AC69" s="528"/>
      <c r="AD69" s="529"/>
      <c r="AE69" s="529"/>
      <c r="AF69" s="529"/>
      <c r="AG69" s="529"/>
      <c r="AH69" s="530"/>
      <c r="AI69" s="233"/>
      <c r="AJ69" s="233"/>
      <c r="AK69" s="197">
        <v>58</v>
      </c>
      <c r="AL69" s="207">
        <v>44.605629999999998</v>
      </c>
      <c r="AM69" s="207">
        <v>44.476199999999999</v>
      </c>
      <c r="AN69" s="207">
        <v>44.656410000000001</v>
      </c>
      <c r="AO69" s="207">
        <v>44.720700000000001</v>
      </c>
      <c r="AP69" s="207">
        <v>44.611310000000003</v>
      </c>
      <c r="AQ69" s="208"/>
      <c r="AR69" s="155"/>
      <c r="AS69" s="197">
        <f t="shared" si="7"/>
        <v>58</v>
      </c>
      <c r="AT69" s="175">
        <v>-5.9460499999999999E-2</v>
      </c>
      <c r="AU69" s="163">
        <v>5.0539500000000001E-2</v>
      </c>
      <c r="AV69" s="163">
        <v>-8.9460499999999998E-2</v>
      </c>
      <c r="AW69" s="163">
        <v>-0.13946050000000002</v>
      </c>
      <c r="AX69" s="163">
        <v>-6.9460500000000008E-2</v>
      </c>
      <c r="AY69" s="163">
        <v>-6.9460500000000008E-2</v>
      </c>
      <c r="BA69" s="331">
        <f t="shared" si="8"/>
        <v>58</v>
      </c>
      <c r="BB69" s="332">
        <f t="shared" si="11"/>
        <v>44.546169499999998</v>
      </c>
      <c r="BC69" s="332">
        <f t="shared" si="12"/>
        <v>44.526739499999998</v>
      </c>
      <c r="BD69" s="332">
        <f t="shared" si="13"/>
        <v>44.5669495</v>
      </c>
      <c r="BE69" s="332">
        <f t="shared" si="14"/>
        <v>44.581239500000002</v>
      </c>
      <c r="BF69" s="332">
        <f t="shared" si="15"/>
        <v>44.541849500000005</v>
      </c>
      <c r="BG69" s="332" t="str">
        <f t="shared" si="16"/>
        <v/>
      </c>
      <c r="BH69" s="164">
        <v>58</v>
      </c>
      <c r="BI69" s="337">
        <f t="shared" si="17"/>
        <v>4.3199999999927741E-3</v>
      </c>
      <c r="BJ69" s="337">
        <f t="shared" si="18"/>
        <v>1.5110000000007062E-2</v>
      </c>
      <c r="BK69" s="337">
        <f t="shared" si="19"/>
        <v>2.5099999999994793E-2</v>
      </c>
      <c r="BL69" s="337">
        <f t="shared" si="20"/>
        <v>3.9389999999997372E-2</v>
      </c>
      <c r="BM69" s="165">
        <f t="shared" si="21"/>
        <v>3.9389999999997372E-2</v>
      </c>
    </row>
    <row r="70" spans="1:65" ht="14.85" customHeight="1" thickTop="1">
      <c r="B70" s="240"/>
      <c r="C70" s="240"/>
      <c r="D70" s="240"/>
      <c r="E70" s="241"/>
      <c r="F70" s="241"/>
      <c r="G70" s="241"/>
      <c r="H70" s="241"/>
      <c r="I70" s="241"/>
      <c r="J70" s="241"/>
      <c r="K70" s="241"/>
      <c r="L70" s="241"/>
      <c r="M70" s="241"/>
      <c r="N70" s="241"/>
      <c r="O70" s="241"/>
      <c r="P70" s="241"/>
      <c r="Q70" s="241"/>
      <c r="R70" s="241"/>
      <c r="S70" s="241"/>
      <c r="T70" s="241"/>
      <c r="U70" s="241"/>
      <c r="V70" s="241"/>
      <c r="Y70" s="242"/>
      <c r="Z70" s="242"/>
      <c r="AA70" s="242"/>
      <c r="AB70" s="242"/>
      <c r="AC70" s="242"/>
      <c r="AD70" s="242"/>
      <c r="AE70" s="242"/>
      <c r="AF70" s="242"/>
      <c r="AG70" s="242"/>
      <c r="AH70" s="243"/>
      <c r="AI70" s="243"/>
      <c r="AJ70" s="243"/>
      <c r="AK70" s="197">
        <v>59</v>
      </c>
      <c r="AL70" s="207">
        <v>44.607289999999999</v>
      </c>
      <c r="AM70" s="207">
        <v>44.475819999999999</v>
      </c>
      <c r="AN70" s="207">
        <v>44.655259999999998</v>
      </c>
      <c r="AO70" s="207">
        <v>44.719589999999997</v>
      </c>
      <c r="AP70" s="207">
        <v>44.61083</v>
      </c>
      <c r="AQ70" s="208"/>
      <c r="AR70" s="155"/>
      <c r="AS70" s="197">
        <f t="shared" si="7"/>
        <v>59</v>
      </c>
      <c r="AT70" s="175">
        <v>-5.9460499999999999E-2</v>
      </c>
      <c r="AU70" s="163">
        <v>5.0539500000000001E-2</v>
      </c>
      <c r="AV70" s="163">
        <v>-8.9460499999999998E-2</v>
      </c>
      <c r="AW70" s="163">
        <v>-0.13946050000000002</v>
      </c>
      <c r="AX70" s="163">
        <v>-6.9460500000000008E-2</v>
      </c>
      <c r="AY70" s="163">
        <v>-6.9460500000000008E-2</v>
      </c>
      <c r="BA70" s="331">
        <f t="shared" si="8"/>
        <v>59</v>
      </c>
      <c r="BB70" s="332">
        <f t="shared" si="11"/>
        <v>44.547829499999999</v>
      </c>
      <c r="BC70" s="332">
        <f t="shared" si="12"/>
        <v>44.526359499999998</v>
      </c>
      <c r="BD70" s="332">
        <f t="shared" si="13"/>
        <v>44.565799499999997</v>
      </c>
      <c r="BE70" s="332">
        <f t="shared" si="14"/>
        <v>44.580129499999998</v>
      </c>
      <c r="BF70" s="332">
        <f t="shared" si="15"/>
        <v>44.541369500000002</v>
      </c>
      <c r="BG70" s="332" t="str">
        <f t="shared" si="16"/>
        <v/>
      </c>
      <c r="BH70" s="164">
        <v>59</v>
      </c>
      <c r="BI70" s="337">
        <f t="shared" si="17"/>
        <v>6.4599999999970237E-3</v>
      </c>
      <c r="BJ70" s="337">
        <f t="shared" si="18"/>
        <v>1.5010000000003743E-2</v>
      </c>
      <c r="BK70" s="337">
        <f t="shared" si="19"/>
        <v>2.4429999999995289E-2</v>
      </c>
      <c r="BL70" s="337">
        <f t="shared" si="20"/>
        <v>3.8759999999996353E-2</v>
      </c>
      <c r="BM70" s="165">
        <f t="shared" si="21"/>
        <v>3.8759999999996353E-2</v>
      </c>
    </row>
    <row r="71" spans="1:65" ht="14.85" customHeight="1">
      <c r="A71" s="575"/>
      <c r="B71" s="575"/>
      <c r="C71" s="575"/>
      <c r="D71" s="575"/>
      <c r="E71" s="575"/>
      <c r="F71" s="575"/>
      <c r="G71" s="575"/>
      <c r="H71" s="575"/>
      <c r="I71" s="575"/>
      <c r="J71" s="575"/>
      <c r="K71" s="575"/>
      <c r="L71" s="575"/>
      <c r="M71" s="575"/>
      <c r="N71" s="575"/>
      <c r="O71" s="575"/>
      <c r="P71" s="575"/>
      <c r="Q71" s="575"/>
      <c r="R71" s="575"/>
      <c r="S71" s="575"/>
      <c r="T71" s="575"/>
      <c r="U71" s="575"/>
      <c r="V71" s="575"/>
      <c r="W71" s="575"/>
      <c r="X71" s="575"/>
      <c r="Y71" s="575"/>
      <c r="Z71" s="575"/>
      <c r="AA71" s="575"/>
      <c r="AB71" s="575"/>
      <c r="AC71" s="575"/>
      <c r="AD71" s="575"/>
      <c r="AE71" s="575"/>
      <c r="AF71" s="575"/>
      <c r="AG71" s="575"/>
      <c r="AH71" s="575"/>
      <c r="AI71" s="244"/>
      <c r="AJ71" s="244"/>
      <c r="AK71" s="197">
        <v>60</v>
      </c>
      <c r="AL71" s="207">
        <v>44.60772</v>
      </c>
      <c r="AM71" s="207">
        <v>44.47786</v>
      </c>
      <c r="AN71" s="207">
        <v>44.65202</v>
      </c>
      <c r="AO71" s="207">
        <v>44.716819999999998</v>
      </c>
      <c r="AP71" s="207">
        <v>44.608179999999997</v>
      </c>
      <c r="AQ71" s="208"/>
      <c r="AR71" s="155"/>
      <c r="AS71" s="197">
        <f t="shared" si="7"/>
        <v>60</v>
      </c>
      <c r="AT71" s="175">
        <v>-5.9460499999999999E-2</v>
      </c>
      <c r="AU71" s="163">
        <v>5.0539500000000001E-2</v>
      </c>
      <c r="AV71" s="163">
        <v>-8.9460499999999998E-2</v>
      </c>
      <c r="AW71" s="163">
        <v>-0.13946050000000002</v>
      </c>
      <c r="AX71" s="163">
        <v>-6.9460500000000008E-2</v>
      </c>
      <c r="AY71" s="163">
        <v>-6.9460500000000008E-2</v>
      </c>
      <c r="BA71" s="331">
        <f t="shared" si="8"/>
        <v>60</v>
      </c>
      <c r="BB71" s="332">
        <f t="shared" si="11"/>
        <v>44.5482595</v>
      </c>
      <c r="BC71" s="332">
        <f t="shared" si="12"/>
        <v>44.528399499999999</v>
      </c>
      <c r="BD71" s="332">
        <f t="shared" si="13"/>
        <v>44.562559499999999</v>
      </c>
      <c r="BE71" s="332">
        <f t="shared" si="14"/>
        <v>44.5773595</v>
      </c>
      <c r="BF71" s="332">
        <f t="shared" si="15"/>
        <v>44.538719499999999</v>
      </c>
      <c r="BG71" s="332" t="str">
        <f t="shared" si="16"/>
        <v/>
      </c>
      <c r="BH71" s="164">
        <v>60</v>
      </c>
      <c r="BI71" s="337">
        <f t="shared" si="17"/>
        <v>9.5400000000012142E-3</v>
      </c>
      <c r="BJ71" s="337">
        <f t="shared" si="18"/>
        <v>1.0320000000000107E-2</v>
      </c>
      <c r="BK71" s="337">
        <f t="shared" si="19"/>
        <v>2.3839999999999861E-2</v>
      </c>
      <c r="BL71" s="337">
        <f t="shared" si="20"/>
        <v>3.8640000000000896E-2</v>
      </c>
      <c r="BM71" s="165">
        <f t="shared" si="21"/>
        <v>3.8640000000000896E-2</v>
      </c>
    </row>
    <row r="72" spans="1:65" ht="14.85" customHeight="1">
      <c r="B72" s="245"/>
      <c r="C72" s="245"/>
      <c r="D72" s="245"/>
      <c r="E72" s="246"/>
      <c r="F72" s="246"/>
      <c r="G72" s="246"/>
      <c r="H72" s="247"/>
      <c r="J72" s="246"/>
      <c r="K72" s="246"/>
      <c r="AA72" s="494" t="s">
        <v>7</v>
      </c>
      <c r="AB72" s="494"/>
      <c r="AC72" s="494"/>
      <c r="AD72" s="495">
        <f>AC2+1</f>
        <v>3</v>
      </c>
      <c r="AE72" s="495"/>
      <c r="AF72" s="223" t="s">
        <v>8</v>
      </c>
      <c r="AG72" s="495">
        <f>Page1!$AR$1</f>
        <v>1</v>
      </c>
      <c r="AH72" s="495"/>
      <c r="AI72" s="218"/>
      <c r="AJ72" s="218"/>
      <c r="AK72" s="197">
        <v>61</v>
      </c>
      <c r="AL72" s="207">
        <v>44.608020000000003</v>
      </c>
      <c r="AM72" s="207">
        <v>44.479779999999998</v>
      </c>
      <c r="AN72" s="207">
        <v>44.650509999999997</v>
      </c>
      <c r="AO72" s="207">
        <v>44.712960000000002</v>
      </c>
      <c r="AP72" s="207">
        <v>44.60436</v>
      </c>
      <c r="AQ72" s="208"/>
      <c r="AR72" s="155"/>
      <c r="AS72" s="197">
        <f t="shared" si="7"/>
        <v>61</v>
      </c>
      <c r="AT72" s="175">
        <v>-5.9460499999999999E-2</v>
      </c>
      <c r="AU72" s="163">
        <v>5.0539500000000001E-2</v>
      </c>
      <c r="AV72" s="163">
        <v>-8.9460499999999998E-2</v>
      </c>
      <c r="AW72" s="163">
        <v>-0.13946050000000002</v>
      </c>
      <c r="AX72" s="163">
        <v>-6.9460500000000008E-2</v>
      </c>
      <c r="AY72" s="163">
        <v>-6.9460500000000008E-2</v>
      </c>
      <c r="BA72" s="331">
        <f t="shared" si="8"/>
        <v>61</v>
      </c>
      <c r="BB72" s="332">
        <f t="shared" si="11"/>
        <v>44.548559500000003</v>
      </c>
      <c r="BC72" s="332">
        <f t="shared" si="12"/>
        <v>44.530319499999997</v>
      </c>
      <c r="BD72" s="332">
        <f t="shared" si="13"/>
        <v>44.561049499999996</v>
      </c>
      <c r="BE72" s="332">
        <f t="shared" si="14"/>
        <v>44.573499500000004</v>
      </c>
      <c r="BF72" s="332">
        <f t="shared" si="15"/>
        <v>44.534899500000002</v>
      </c>
      <c r="BG72" s="332" t="str">
        <f t="shared" si="16"/>
        <v/>
      </c>
      <c r="BH72" s="164">
        <v>61</v>
      </c>
      <c r="BI72" s="337">
        <f t="shared" si="17"/>
        <v>1.366000000000156E-2</v>
      </c>
      <c r="BJ72" s="337">
        <f t="shared" si="18"/>
        <v>4.5800000000042473E-3</v>
      </c>
      <c r="BK72" s="337">
        <f t="shared" si="19"/>
        <v>2.6149999999994122E-2</v>
      </c>
      <c r="BL72" s="337">
        <f t="shared" si="20"/>
        <v>3.860000000000241E-2</v>
      </c>
      <c r="BM72" s="165">
        <f t="shared" si="21"/>
        <v>3.860000000000241E-2</v>
      </c>
    </row>
    <row r="73" spans="1:65" ht="14.85" customHeight="1">
      <c r="B73" s="248"/>
      <c r="C73" s="248"/>
      <c r="D73" s="248"/>
      <c r="E73" s="249"/>
      <c r="F73" s="227"/>
      <c r="G73" s="249"/>
      <c r="H73" s="249"/>
      <c r="I73" s="249"/>
      <c r="J73" s="249"/>
      <c r="K73" s="249"/>
      <c r="Y73" s="222"/>
      <c r="AK73" s="197">
        <v>62</v>
      </c>
      <c r="AL73" s="207">
        <v>44.609250000000003</v>
      </c>
      <c r="AM73" s="207">
        <v>44.482819999999997</v>
      </c>
      <c r="AN73" s="207">
        <v>44.64913</v>
      </c>
      <c r="AO73" s="207">
        <v>44.713180000000001</v>
      </c>
      <c r="AP73" s="207">
        <v>44.602440000000001</v>
      </c>
      <c r="AQ73" s="208"/>
      <c r="AR73" s="155"/>
      <c r="AS73" s="197">
        <f t="shared" si="7"/>
        <v>62</v>
      </c>
      <c r="AT73" s="175">
        <v>-5.9460499999999999E-2</v>
      </c>
      <c r="AU73" s="163">
        <v>5.0539500000000001E-2</v>
      </c>
      <c r="AV73" s="163">
        <v>-8.9460499999999998E-2</v>
      </c>
      <c r="AW73" s="163">
        <v>-0.13946050000000002</v>
      </c>
      <c r="AX73" s="163">
        <v>-6.9460500000000008E-2</v>
      </c>
      <c r="AY73" s="163">
        <v>-6.9460500000000008E-2</v>
      </c>
      <c r="BA73" s="331">
        <f t="shared" si="8"/>
        <v>62</v>
      </c>
      <c r="BB73" s="332">
        <f t="shared" si="11"/>
        <v>44.549789500000003</v>
      </c>
      <c r="BC73" s="332">
        <f t="shared" si="12"/>
        <v>44.533359499999996</v>
      </c>
      <c r="BD73" s="332">
        <f t="shared" si="13"/>
        <v>44.559669499999998</v>
      </c>
      <c r="BE73" s="332">
        <f t="shared" si="14"/>
        <v>44.573719500000003</v>
      </c>
      <c r="BF73" s="332">
        <f t="shared" si="15"/>
        <v>44.532979500000003</v>
      </c>
      <c r="BG73" s="332" t="str">
        <f t="shared" si="16"/>
        <v/>
      </c>
      <c r="BH73" s="164">
        <v>62</v>
      </c>
      <c r="BI73" s="337">
        <f t="shared" si="17"/>
        <v>1.6809999999999548E-2</v>
      </c>
      <c r="BJ73" s="337">
        <f t="shared" si="18"/>
        <v>3.7999999999271949E-4</v>
      </c>
      <c r="BK73" s="337">
        <f t="shared" si="19"/>
        <v>2.6689999999994996E-2</v>
      </c>
      <c r="BL73" s="337">
        <f t="shared" si="20"/>
        <v>4.0739999999999554E-2</v>
      </c>
      <c r="BM73" s="165">
        <f t="shared" si="21"/>
        <v>4.0739999999999554E-2</v>
      </c>
    </row>
    <row r="74" spans="1:65" ht="14.85" customHeight="1">
      <c r="A74" s="218"/>
      <c r="B74" s="218"/>
      <c r="C74" s="218"/>
      <c r="D74" s="218"/>
      <c r="E74" s="250"/>
      <c r="K74" s="250"/>
      <c r="Y74" s="222"/>
      <c r="AK74" s="197">
        <v>63</v>
      </c>
      <c r="AL74" s="207">
        <v>44.60772</v>
      </c>
      <c r="AM74" s="207">
        <v>44.483179999999997</v>
      </c>
      <c r="AN74" s="207">
        <v>44.648809999999997</v>
      </c>
      <c r="AO74" s="207">
        <v>44.711739999999999</v>
      </c>
      <c r="AP74" s="207">
        <v>44.599240000000002</v>
      </c>
      <c r="AQ74" s="208"/>
      <c r="AR74" s="155"/>
      <c r="AS74" s="197">
        <f t="shared" si="7"/>
        <v>63</v>
      </c>
      <c r="AT74" s="175">
        <v>-5.9460499999999999E-2</v>
      </c>
      <c r="AU74" s="163">
        <v>5.0539500000000001E-2</v>
      </c>
      <c r="AV74" s="163">
        <v>-8.9460499999999998E-2</v>
      </c>
      <c r="AW74" s="163">
        <v>-0.13946050000000002</v>
      </c>
      <c r="AX74" s="163">
        <v>-6.9460500000000008E-2</v>
      </c>
      <c r="AY74" s="163">
        <v>-6.9460500000000008E-2</v>
      </c>
      <c r="BA74" s="331">
        <f t="shared" si="8"/>
        <v>63</v>
      </c>
      <c r="BB74" s="332">
        <f t="shared" si="11"/>
        <v>44.5482595</v>
      </c>
      <c r="BC74" s="332">
        <f t="shared" si="12"/>
        <v>44.533719499999997</v>
      </c>
      <c r="BD74" s="332">
        <f t="shared" si="13"/>
        <v>44.559349499999996</v>
      </c>
      <c r="BE74" s="332">
        <f t="shared" si="14"/>
        <v>44.5722795</v>
      </c>
      <c r="BF74" s="332">
        <f t="shared" si="15"/>
        <v>44.529779500000004</v>
      </c>
      <c r="BG74" s="332" t="str">
        <f t="shared" si="16"/>
        <v/>
      </c>
      <c r="BH74" s="164">
        <v>63</v>
      </c>
      <c r="BI74" s="337">
        <f t="shared" si="17"/>
        <v>1.8479999999996721E-2</v>
      </c>
      <c r="BJ74" s="337">
        <f t="shared" si="18"/>
        <v>3.9399999999929491E-3</v>
      </c>
      <c r="BK74" s="337">
        <f t="shared" si="19"/>
        <v>2.9569999999992547E-2</v>
      </c>
      <c r="BL74" s="337">
        <f t="shared" si="20"/>
        <v>4.2499999999996874E-2</v>
      </c>
      <c r="BM74" s="165">
        <f t="shared" si="21"/>
        <v>4.2499999999996874E-2</v>
      </c>
    </row>
    <row r="75" spans="1:65" ht="14.85" customHeight="1">
      <c r="A75" s="218"/>
      <c r="B75" s="218"/>
      <c r="C75" s="218"/>
      <c r="D75" s="218"/>
      <c r="E75" s="250"/>
      <c r="F75" s="227"/>
      <c r="H75" s="250"/>
      <c r="I75" s="250"/>
      <c r="J75" s="250"/>
      <c r="K75" s="250"/>
      <c r="W75" s="498" t="s">
        <v>9</v>
      </c>
      <c r="X75" s="498"/>
      <c r="Y75" s="498"/>
      <c r="Z75" s="498"/>
      <c r="AA75" s="498"/>
      <c r="AB75" s="498"/>
      <c r="AC75" s="498"/>
      <c r="AD75" s="499" t="str">
        <f>AD3</f>
        <v xml:space="preserve"> PT2/67 </v>
      </c>
      <c r="AE75" s="499"/>
      <c r="AF75" s="499"/>
      <c r="AG75" s="499"/>
      <c r="AH75" s="499"/>
      <c r="AI75" s="218"/>
      <c r="AJ75" s="218"/>
      <c r="AK75" s="197">
        <v>64</v>
      </c>
      <c r="AL75" s="207">
        <v>44.606299999999997</v>
      </c>
      <c r="AM75" s="207">
        <v>44.48583</v>
      </c>
      <c r="AN75" s="207">
        <v>44.649209999999997</v>
      </c>
      <c r="AO75" s="207">
        <v>44.71049</v>
      </c>
      <c r="AP75" s="207">
        <v>44.599769999999999</v>
      </c>
      <c r="AQ75" s="208"/>
      <c r="AR75" s="155"/>
      <c r="AS75" s="197">
        <f t="shared" si="7"/>
        <v>64</v>
      </c>
      <c r="AT75" s="175">
        <v>-5.9460499999999999E-2</v>
      </c>
      <c r="AU75" s="163">
        <v>5.0539500000000001E-2</v>
      </c>
      <c r="AV75" s="163">
        <v>-8.9460499999999998E-2</v>
      </c>
      <c r="AW75" s="163">
        <v>-0.13946050000000002</v>
      </c>
      <c r="AX75" s="163">
        <v>-6.9460500000000008E-2</v>
      </c>
      <c r="AY75" s="163">
        <v>-6.9460500000000008E-2</v>
      </c>
      <c r="BA75" s="331">
        <f t="shared" si="8"/>
        <v>64</v>
      </c>
      <c r="BB75" s="332">
        <f t="shared" si="11"/>
        <v>44.546839499999997</v>
      </c>
      <c r="BC75" s="332">
        <f t="shared" si="12"/>
        <v>44.536369499999999</v>
      </c>
      <c r="BD75" s="332">
        <f t="shared" si="13"/>
        <v>44.559749499999995</v>
      </c>
      <c r="BE75" s="332">
        <f t="shared" si="14"/>
        <v>44.571029500000002</v>
      </c>
      <c r="BF75" s="332">
        <f t="shared" si="15"/>
        <v>44.530309500000001</v>
      </c>
      <c r="BG75" s="332" t="str">
        <f t="shared" si="16"/>
        <v/>
      </c>
      <c r="BH75" s="164">
        <v>64</v>
      </c>
      <c r="BI75" s="337">
        <f t="shared" si="17"/>
        <v>1.6529999999995937E-2</v>
      </c>
      <c r="BJ75" s="337">
        <f t="shared" si="18"/>
        <v>6.0599999999979559E-3</v>
      </c>
      <c r="BK75" s="337">
        <f t="shared" si="19"/>
        <v>2.9439999999993915E-2</v>
      </c>
      <c r="BL75" s="337">
        <f t="shared" si="20"/>
        <v>4.0720000000000312E-2</v>
      </c>
      <c r="BM75" s="165">
        <f t="shared" si="21"/>
        <v>4.0720000000000312E-2</v>
      </c>
    </row>
    <row r="76" spans="1:65" ht="14.85" customHeight="1">
      <c r="A76" s="224"/>
      <c r="C76" s="224"/>
      <c r="E76" s="227"/>
      <c r="H76" s="251"/>
      <c r="L76" s="227"/>
      <c r="W76" s="498" t="s">
        <v>2</v>
      </c>
      <c r="X76" s="498"/>
      <c r="Y76" s="498"/>
      <c r="Z76" s="498"/>
      <c r="AA76" s="498"/>
      <c r="AB76" s="498"/>
      <c r="AC76" s="498"/>
      <c r="AD76" s="537" t="str">
        <f>AD4</f>
        <v>-</v>
      </c>
      <c r="AE76" s="537"/>
      <c r="AF76" s="537"/>
      <c r="AG76" s="537"/>
      <c r="AH76" s="537"/>
      <c r="AI76" s="218"/>
      <c r="AJ76" s="218"/>
      <c r="AK76" s="197">
        <v>65</v>
      </c>
      <c r="AL76" s="207">
        <v>44.605289999999997</v>
      </c>
      <c r="AM76" s="207">
        <v>44.48704</v>
      </c>
      <c r="AN76" s="207">
        <v>44.648809999999997</v>
      </c>
      <c r="AO76" s="207">
        <v>44.70834</v>
      </c>
      <c r="AP76" s="207">
        <v>44.599200000000003</v>
      </c>
      <c r="AQ76" s="208"/>
      <c r="AR76" s="155"/>
      <c r="AS76" s="197">
        <f t="shared" ref="AS76:AS139" si="28">AK76</f>
        <v>65</v>
      </c>
      <c r="AT76" s="175">
        <v>-5.9460499999999999E-2</v>
      </c>
      <c r="AU76" s="163">
        <v>5.0539500000000001E-2</v>
      </c>
      <c r="AV76" s="163">
        <v>-8.9460499999999998E-2</v>
      </c>
      <c r="AW76" s="163">
        <v>-0.13946050000000002</v>
      </c>
      <c r="AX76" s="163">
        <v>-6.9460500000000008E-2</v>
      </c>
      <c r="AY76" s="163">
        <v>-6.9460500000000008E-2</v>
      </c>
      <c r="BA76" s="331">
        <f t="shared" ref="BA76:BA139" si="29">AK76</f>
        <v>65</v>
      </c>
      <c r="BB76" s="332">
        <f t="shared" si="11"/>
        <v>44.545829499999996</v>
      </c>
      <c r="BC76" s="332">
        <f t="shared" si="12"/>
        <v>44.5375795</v>
      </c>
      <c r="BD76" s="332">
        <f t="shared" si="13"/>
        <v>44.559349499999996</v>
      </c>
      <c r="BE76" s="332">
        <f t="shared" si="14"/>
        <v>44.568879500000001</v>
      </c>
      <c r="BF76" s="332">
        <f t="shared" si="15"/>
        <v>44.529739500000005</v>
      </c>
      <c r="BG76" s="332" t="str">
        <f t="shared" si="16"/>
        <v/>
      </c>
      <c r="BH76" s="164">
        <v>65</v>
      </c>
      <c r="BI76" s="337">
        <f t="shared" si="17"/>
        <v>1.6089999999991278E-2</v>
      </c>
      <c r="BJ76" s="337">
        <f t="shared" si="18"/>
        <v>7.839999999994518E-3</v>
      </c>
      <c r="BK76" s="337">
        <f t="shared" si="19"/>
        <v>2.9609999999991032E-2</v>
      </c>
      <c r="BL76" s="337">
        <f t="shared" si="20"/>
        <v>3.9139999999996178E-2</v>
      </c>
      <c r="BM76" s="165">
        <f t="shared" si="21"/>
        <v>3.9139999999996178E-2</v>
      </c>
    </row>
    <row r="77" spans="1:65" ht="14.85" customHeight="1" thickBot="1">
      <c r="A77" s="226"/>
      <c r="B77" s="494" t="s">
        <v>10</v>
      </c>
      <c r="C77" s="494"/>
      <c r="D77" s="494"/>
      <c r="E77" s="494"/>
      <c r="F77" s="494"/>
      <c r="G77" s="494"/>
      <c r="H77" s="494"/>
      <c r="I77" s="494"/>
      <c r="J77" s="574">
        <f>$J$3</f>
        <v>44.5</v>
      </c>
      <c r="K77" s="574"/>
      <c r="L77" s="574"/>
      <c r="M77" s="497" t="s">
        <v>165</v>
      </c>
      <c r="N77" s="497"/>
      <c r="O77" s="227"/>
      <c r="P77" s="227"/>
      <c r="Q77" s="227"/>
      <c r="R77" s="228"/>
      <c r="S77" s="228"/>
      <c r="T77" s="228"/>
      <c r="U77" s="228"/>
      <c r="V77" s="228"/>
      <c r="AE77" s="229"/>
      <c r="AF77" s="494"/>
      <c r="AG77" s="494"/>
      <c r="AH77" s="230"/>
      <c r="AI77" s="230"/>
      <c r="AJ77" s="230"/>
      <c r="AK77" s="197">
        <v>66</v>
      </c>
      <c r="AL77" s="207">
        <v>44.60398</v>
      </c>
      <c r="AM77" s="207">
        <v>44.485709999999997</v>
      </c>
      <c r="AN77" s="207">
        <v>44.649940000000001</v>
      </c>
      <c r="AO77" s="207">
        <v>44.706499999999998</v>
      </c>
      <c r="AP77" s="207">
        <v>44.597079999999998</v>
      </c>
      <c r="AQ77" s="208"/>
      <c r="AR77" s="155"/>
      <c r="AS77" s="197">
        <f t="shared" si="28"/>
        <v>66</v>
      </c>
      <c r="AT77" s="175">
        <v>-5.9460499999999999E-2</v>
      </c>
      <c r="AU77" s="163">
        <v>5.0539500000000001E-2</v>
      </c>
      <c r="AV77" s="163">
        <v>-8.9460499999999998E-2</v>
      </c>
      <c r="AW77" s="163">
        <v>-0.13946050000000002</v>
      </c>
      <c r="AX77" s="163">
        <v>-6.9460500000000008E-2</v>
      </c>
      <c r="AY77" s="163">
        <v>-6.9460500000000008E-2</v>
      </c>
      <c r="BA77" s="331">
        <f t="shared" si="29"/>
        <v>66</v>
      </c>
      <c r="BB77" s="332">
        <f t="shared" ref="BB77:BB140" si="30">IF(AL77="","",AL77+AT77)</f>
        <v>44.5445195</v>
      </c>
      <c r="BC77" s="332">
        <f t="shared" ref="BC77:BC140" si="31">IF(AM77="","",AM77+AU77)</f>
        <v>44.536249499999997</v>
      </c>
      <c r="BD77" s="332">
        <f t="shared" ref="BD77:BD140" si="32">IF(AN77="","",AN77+AV77)</f>
        <v>44.5604795</v>
      </c>
      <c r="BE77" s="332">
        <f t="shared" ref="BE77:BE140" si="33">IF(AO77="","",AO77+AW77)</f>
        <v>44.5670395</v>
      </c>
      <c r="BF77" s="332">
        <f t="shared" ref="BF77:BF140" si="34">IF(AP77="","",AP77+AX77)</f>
        <v>44.5276195</v>
      </c>
      <c r="BG77" s="332" t="str">
        <f t="shared" ref="BG77:BG140" si="35">IF(AQ77="","",AQ77+AY77)</f>
        <v/>
      </c>
      <c r="BH77" s="164">
        <v>66</v>
      </c>
      <c r="BI77" s="337">
        <f t="shared" ref="BI77:BI140" si="36">IF(BB77="","",ABS($BF77-BB77))</f>
        <v>1.6899999999999693E-2</v>
      </c>
      <c r="BJ77" s="337">
        <f t="shared" ref="BJ77:BJ140" si="37">IF(BC77="","",ABS($BF77-BC77))</f>
        <v>8.6299999999965848E-3</v>
      </c>
      <c r="BK77" s="337">
        <f t="shared" ref="BK77:BK140" si="38">IF(BD77="","",ABS($BF77-BD77))</f>
        <v>3.2859999999999445E-2</v>
      </c>
      <c r="BL77" s="337">
        <f t="shared" ref="BL77:BL140" si="39">IF(BE77="","",ABS($BF77-BE77))</f>
        <v>3.9419999999999789E-2</v>
      </c>
      <c r="BM77" s="165">
        <f t="shared" ref="BM77:BM140" si="40">IF(BF77="","",MAX(BI77:BL77))</f>
        <v>3.9419999999999789E-2</v>
      </c>
    </row>
    <row r="78" spans="1:65" ht="14.85" customHeight="1" thickTop="1" thickBot="1">
      <c r="A78" s="231"/>
      <c r="B78" s="514" t="s">
        <v>13</v>
      </c>
      <c r="C78" s="515"/>
      <c r="D78" s="516"/>
      <c r="E78" s="517" t="s">
        <v>67</v>
      </c>
      <c r="F78" s="518"/>
      <c r="G78" s="518"/>
      <c r="H78" s="518"/>
      <c r="I78" s="518"/>
      <c r="J78" s="518"/>
      <c r="K78" s="518"/>
      <c r="L78" s="518"/>
      <c r="M78" s="518"/>
      <c r="N78" s="518"/>
      <c r="O78" s="518"/>
      <c r="P78" s="518"/>
      <c r="Q78" s="518"/>
      <c r="R78" s="518"/>
      <c r="S78" s="518"/>
      <c r="T78" s="232"/>
      <c r="U78" s="232"/>
      <c r="V78" s="232"/>
      <c r="W78" s="519" t="s">
        <v>55</v>
      </c>
      <c r="X78" s="520"/>
      <c r="Y78" s="520"/>
      <c r="Z78" s="520"/>
      <c r="AA78" s="520"/>
      <c r="AB78" s="521"/>
      <c r="AC78" s="522" t="s">
        <v>1176</v>
      </c>
      <c r="AD78" s="523"/>
      <c r="AE78" s="523"/>
      <c r="AF78" s="523"/>
      <c r="AG78" s="523"/>
      <c r="AH78" s="524"/>
      <c r="AI78" s="233"/>
      <c r="AJ78" s="233"/>
      <c r="AK78" s="197">
        <v>67</v>
      </c>
      <c r="AL78" s="207">
        <v>44.603050000000003</v>
      </c>
      <c r="AM78" s="207">
        <v>44.485909999999997</v>
      </c>
      <c r="AN78" s="207">
        <v>44.648670000000003</v>
      </c>
      <c r="AO78" s="207">
        <v>44.708370000000002</v>
      </c>
      <c r="AP78" s="207">
        <v>44.596629999999998</v>
      </c>
      <c r="AQ78" s="208"/>
      <c r="AR78" s="155"/>
      <c r="AS78" s="197">
        <f t="shared" si="28"/>
        <v>67</v>
      </c>
      <c r="AT78" s="175">
        <v>-5.9460499999999999E-2</v>
      </c>
      <c r="AU78" s="163">
        <v>5.0539500000000001E-2</v>
      </c>
      <c r="AV78" s="163">
        <v>-8.9460499999999998E-2</v>
      </c>
      <c r="AW78" s="163">
        <v>-0.13946050000000002</v>
      </c>
      <c r="AX78" s="163">
        <v>-6.9460500000000008E-2</v>
      </c>
      <c r="AY78" s="163">
        <v>-6.9460500000000008E-2</v>
      </c>
      <c r="BA78" s="331">
        <f t="shared" si="29"/>
        <v>67</v>
      </c>
      <c r="BB78" s="332">
        <f t="shared" si="30"/>
        <v>44.543589500000003</v>
      </c>
      <c r="BC78" s="332">
        <f t="shared" si="31"/>
        <v>44.536449499999996</v>
      </c>
      <c r="BD78" s="332">
        <f t="shared" si="32"/>
        <v>44.559209500000001</v>
      </c>
      <c r="BE78" s="332">
        <f t="shared" si="33"/>
        <v>44.568909500000004</v>
      </c>
      <c r="BF78" s="332">
        <f t="shared" si="34"/>
        <v>44.527169499999999</v>
      </c>
      <c r="BG78" s="332" t="str">
        <f t="shared" si="35"/>
        <v/>
      </c>
      <c r="BH78" s="164">
        <v>67</v>
      </c>
      <c r="BI78" s="337">
        <f t="shared" si="36"/>
        <v>1.6420000000003654E-2</v>
      </c>
      <c r="BJ78" s="337">
        <f t="shared" si="37"/>
        <v>9.2799999999968463E-3</v>
      </c>
      <c r="BK78" s="337">
        <f t="shared" si="38"/>
        <v>3.2040000000002067E-2</v>
      </c>
      <c r="BL78" s="337">
        <f t="shared" si="39"/>
        <v>4.1740000000004329E-2</v>
      </c>
      <c r="BM78" s="165">
        <f t="shared" si="40"/>
        <v>4.1740000000004329E-2</v>
      </c>
    </row>
    <row r="79" spans="1:65" ht="14.85" customHeight="1" thickTop="1">
      <c r="A79" s="231"/>
      <c r="B79" s="555" t="s">
        <v>8</v>
      </c>
      <c r="C79" s="556"/>
      <c r="D79" s="557"/>
      <c r="E79" s="504" t="s">
        <v>15</v>
      </c>
      <c r="F79" s="505"/>
      <c r="G79" s="506"/>
      <c r="H79" s="504" t="s">
        <v>16</v>
      </c>
      <c r="I79" s="505"/>
      <c r="J79" s="506"/>
      <c r="K79" s="504" t="s">
        <v>17</v>
      </c>
      <c r="L79" s="505"/>
      <c r="M79" s="506"/>
      <c r="N79" s="504" t="s">
        <v>18</v>
      </c>
      <c r="O79" s="505"/>
      <c r="P79" s="506"/>
      <c r="Q79" s="504" t="s">
        <v>19</v>
      </c>
      <c r="R79" s="505"/>
      <c r="S79" s="506"/>
      <c r="T79" s="504"/>
      <c r="U79" s="505"/>
      <c r="V79" s="506"/>
      <c r="W79" s="558" t="s">
        <v>5</v>
      </c>
      <c r="X79" s="494"/>
      <c r="Y79" s="494"/>
      <c r="Z79" s="494"/>
      <c r="AA79" s="494"/>
      <c r="AB79" s="559"/>
      <c r="AC79" s="525"/>
      <c r="AD79" s="526"/>
      <c r="AE79" s="526"/>
      <c r="AF79" s="526"/>
      <c r="AG79" s="526"/>
      <c r="AH79" s="527"/>
      <c r="AI79" s="233"/>
      <c r="AJ79" s="233"/>
      <c r="AK79" s="197">
        <v>68</v>
      </c>
      <c r="AL79" s="207">
        <v>44.601349999999996</v>
      </c>
      <c r="AM79" s="207">
        <v>44.485059999999997</v>
      </c>
      <c r="AN79" s="207">
        <v>44.646479999999997</v>
      </c>
      <c r="AO79" s="207">
        <v>44.703090000000003</v>
      </c>
      <c r="AP79" s="207">
        <v>44.59431</v>
      </c>
      <c r="AQ79" s="208"/>
      <c r="AR79" s="155"/>
      <c r="AS79" s="197">
        <f t="shared" si="28"/>
        <v>68</v>
      </c>
      <c r="AT79" s="175">
        <v>-5.9460499999999999E-2</v>
      </c>
      <c r="AU79" s="163">
        <v>5.0539500000000001E-2</v>
      </c>
      <c r="AV79" s="163">
        <v>-8.9460499999999998E-2</v>
      </c>
      <c r="AW79" s="163">
        <v>-0.13946050000000002</v>
      </c>
      <c r="AX79" s="163">
        <v>-6.9460500000000008E-2</v>
      </c>
      <c r="AY79" s="163">
        <v>-6.9460500000000008E-2</v>
      </c>
      <c r="BA79" s="331">
        <f t="shared" si="29"/>
        <v>68</v>
      </c>
      <c r="BB79" s="332">
        <f t="shared" si="30"/>
        <v>44.541889499999996</v>
      </c>
      <c r="BC79" s="332">
        <f t="shared" si="31"/>
        <v>44.535599499999996</v>
      </c>
      <c r="BD79" s="332">
        <f t="shared" si="32"/>
        <v>44.557019499999996</v>
      </c>
      <c r="BE79" s="332">
        <f t="shared" si="33"/>
        <v>44.563629500000005</v>
      </c>
      <c r="BF79" s="332">
        <f t="shared" si="34"/>
        <v>44.524849500000002</v>
      </c>
      <c r="BG79" s="332" t="str">
        <f t="shared" si="35"/>
        <v/>
      </c>
      <c r="BH79" s="164">
        <v>68</v>
      </c>
      <c r="BI79" s="337">
        <f t="shared" si="36"/>
        <v>1.7039999999994393E-2</v>
      </c>
      <c r="BJ79" s="337">
        <f t="shared" si="37"/>
        <v>1.0749999999994486E-2</v>
      </c>
      <c r="BK79" s="337">
        <f t="shared" si="38"/>
        <v>3.2169999999993593E-2</v>
      </c>
      <c r="BL79" s="337">
        <f t="shared" si="39"/>
        <v>3.8780000000002701E-2</v>
      </c>
      <c r="BM79" s="165">
        <f t="shared" si="40"/>
        <v>3.8780000000002701E-2</v>
      </c>
    </row>
    <row r="80" spans="1:65" ht="14.85" customHeight="1" thickBot="1">
      <c r="A80" s="234"/>
      <c r="B80" s="531" t="s">
        <v>0</v>
      </c>
      <c r="C80" s="513"/>
      <c r="D80" s="532"/>
      <c r="E80" s="507"/>
      <c r="F80" s="508"/>
      <c r="G80" s="509"/>
      <c r="H80" s="507"/>
      <c r="I80" s="508"/>
      <c r="J80" s="509"/>
      <c r="K80" s="507"/>
      <c r="L80" s="508"/>
      <c r="M80" s="509"/>
      <c r="N80" s="507"/>
      <c r="O80" s="508"/>
      <c r="P80" s="509"/>
      <c r="Q80" s="507"/>
      <c r="R80" s="508"/>
      <c r="S80" s="509"/>
      <c r="T80" s="507"/>
      <c r="U80" s="508"/>
      <c r="V80" s="509"/>
      <c r="W80" s="531"/>
      <c r="X80" s="513"/>
      <c r="Y80" s="513"/>
      <c r="Z80" s="513"/>
      <c r="AA80" s="513"/>
      <c r="AB80" s="532"/>
      <c r="AC80" s="525"/>
      <c r="AD80" s="526"/>
      <c r="AE80" s="526"/>
      <c r="AF80" s="526"/>
      <c r="AG80" s="526"/>
      <c r="AH80" s="527"/>
      <c r="AI80" s="233"/>
      <c r="AJ80" s="233"/>
      <c r="AK80" s="197">
        <v>69</v>
      </c>
      <c r="AL80" s="207">
        <v>44.597200000000001</v>
      </c>
      <c r="AM80" s="207">
        <v>44.482370000000003</v>
      </c>
      <c r="AN80" s="207">
        <v>44.644889999999997</v>
      </c>
      <c r="AO80" s="207">
        <v>44.704990000000002</v>
      </c>
      <c r="AP80" s="207">
        <v>44.585450000000002</v>
      </c>
      <c r="AQ80" s="208"/>
      <c r="AR80" s="155"/>
      <c r="AS80" s="197">
        <f t="shared" si="28"/>
        <v>69</v>
      </c>
      <c r="AT80" s="175">
        <v>-5.9460499999999999E-2</v>
      </c>
      <c r="AU80" s="163">
        <v>5.0539500000000001E-2</v>
      </c>
      <c r="AV80" s="163">
        <v>-8.9460499999999998E-2</v>
      </c>
      <c r="AW80" s="163">
        <v>-0.13946050000000002</v>
      </c>
      <c r="AX80" s="163">
        <v>-6.9460500000000008E-2</v>
      </c>
      <c r="AY80" s="163">
        <v>-6.9460500000000008E-2</v>
      </c>
      <c r="BA80" s="331">
        <f t="shared" si="29"/>
        <v>69</v>
      </c>
      <c r="BB80" s="332">
        <f t="shared" si="30"/>
        <v>44.537739500000001</v>
      </c>
      <c r="BC80" s="332">
        <f t="shared" si="31"/>
        <v>44.532909500000002</v>
      </c>
      <c r="BD80" s="332">
        <f t="shared" si="32"/>
        <v>44.555429499999995</v>
      </c>
      <c r="BE80" s="332">
        <f t="shared" si="33"/>
        <v>44.565529500000004</v>
      </c>
      <c r="BF80" s="332">
        <f t="shared" si="34"/>
        <v>44.515989500000003</v>
      </c>
      <c r="BG80" s="332" t="str">
        <f t="shared" si="35"/>
        <v/>
      </c>
      <c r="BH80" s="164">
        <v>69</v>
      </c>
      <c r="BI80" s="337">
        <f t="shared" si="36"/>
        <v>2.1749999999997272E-2</v>
      </c>
      <c r="BJ80" s="337">
        <f t="shared" si="37"/>
        <v>1.6919999999998936E-2</v>
      </c>
      <c r="BK80" s="337">
        <f t="shared" si="38"/>
        <v>3.9439999999991926E-2</v>
      </c>
      <c r="BL80" s="337">
        <f t="shared" si="39"/>
        <v>4.9540000000000362E-2</v>
      </c>
      <c r="BM80" s="165">
        <f t="shared" si="40"/>
        <v>4.9540000000000362E-2</v>
      </c>
    </row>
    <row r="81" spans="1:65" ht="14.85" customHeight="1" thickTop="1" thickBot="1">
      <c r="A81" s="234"/>
      <c r="B81" s="533" t="s">
        <v>20</v>
      </c>
      <c r="C81" s="534"/>
      <c r="D81" s="535"/>
      <c r="E81" s="510" t="s">
        <v>166</v>
      </c>
      <c r="F81" s="511"/>
      <c r="G81" s="512"/>
      <c r="H81" s="510" t="s">
        <v>166</v>
      </c>
      <c r="I81" s="511"/>
      <c r="J81" s="512"/>
      <c r="K81" s="510" t="s">
        <v>166</v>
      </c>
      <c r="L81" s="511"/>
      <c r="M81" s="512"/>
      <c r="N81" s="510" t="s">
        <v>166</v>
      </c>
      <c r="O81" s="511"/>
      <c r="P81" s="512"/>
      <c r="Q81" s="510" t="s">
        <v>166</v>
      </c>
      <c r="R81" s="511"/>
      <c r="S81" s="512"/>
      <c r="T81" s="510"/>
      <c r="U81" s="511"/>
      <c r="V81" s="512"/>
      <c r="W81" s="542" t="s">
        <v>166</v>
      </c>
      <c r="X81" s="543"/>
      <c r="Y81" s="543"/>
      <c r="Z81" s="543"/>
      <c r="AA81" s="543"/>
      <c r="AB81" s="544"/>
      <c r="AC81" s="525"/>
      <c r="AD81" s="526"/>
      <c r="AE81" s="526"/>
      <c r="AF81" s="526"/>
      <c r="AG81" s="526"/>
      <c r="AH81" s="527"/>
      <c r="AI81" s="233"/>
      <c r="AJ81" s="233"/>
      <c r="AK81" s="197">
        <v>70</v>
      </c>
      <c r="AL81" s="207">
        <v>44.596350000000001</v>
      </c>
      <c r="AM81" s="207">
        <v>44.48021</v>
      </c>
      <c r="AN81" s="207">
        <v>44.64481</v>
      </c>
      <c r="AO81" s="207">
        <v>44.702800000000003</v>
      </c>
      <c r="AP81" s="207">
        <v>44.586559999999999</v>
      </c>
      <c r="AQ81" s="208"/>
      <c r="AR81" s="155"/>
      <c r="AS81" s="197">
        <f t="shared" si="28"/>
        <v>70</v>
      </c>
      <c r="AT81" s="175">
        <v>-5.9460499999999999E-2</v>
      </c>
      <c r="AU81" s="163">
        <v>5.0539500000000001E-2</v>
      </c>
      <c r="AV81" s="163">
        <v>-8.9460499999999998E-2</v>
      </c>
      <c r="AW81" s="163">
        <v>-0.13946050000000002</v>
      </c>
      <c r="AX81" s="163">
        <v>-6.9460500000000008E-2</v>
      </c>
      <c r="AY81" s="163">
        <v>-6.9460500000000008E-2</v>
      </c>
      <c r="BA81" s="331">
        <f t="shared" si="29"/>
        <v>70</v>
      </c>
      <c r="BB81" s="332">
        <f t="shared" si="30"/>
        <v>44.536889500000001</v>
      </c>
      <c r="BC81" s="332">
        <f t="shared" si="31"/>
        <v>44.530749499999999</v>
      </c>
      <c r="BD81" s="332">
        <f t="shared" si="32"/>
        <v>44.555349499999998</v>
      </c>
      <c r="BE81" s="332">
        <f t="shared" si="33"/>
        <v>44.563339500000005</v>
      </c>
      <c r="BF81" s="332">
        <f t="shared" si="34"/>
        <v>44.5170995</v>
      </c>
      <c r="BG81" s="332" t="str">
        <f t="shared" si="35"/>
        <v/>
      </c>
      <c r="BH81" s="164">
        <v>70</v>
      </c>
      <c r="BI81" s="337">
        <f t="shared" si="36"/>
        <v>1.9790000000000418E-2</v>
      </c>
      <c r="BJ81" s="337">
        <f t="shared" si="37"/>
        <v>1.3649999999998386E-2</v>
      </c>
      <c r="BK81" s="337">
        <f t="shared" si="38"/>
        <v>3.8249999999997897E-2</v>
      </c>
      <c r="BL81" s="337">
        <f t="shared" si="39"/>
        <v>4.62400000000045E-2</v>
      </c>
      <c r="BM81" s="165">
        <f t="shared" si="40"/>
        <v>4.62400000000045E-2</v>
      </c>
    </row>
    <row r="82" spans="1:65" ht="14.85" customHeight="1" thickTop="1">
      <c r="A82" s="238"/>
      <c r="B82" s="545" t="s">
        <v>227</v>
      </c>
      <c r="C82" s="545"/>
      <c r="D82" s="545"/>
      <c r="E82" s="502">
        <f t="shared" ref="E82:E113" si="41">BB72</f>
        <v>44.548559500000003</v>
      </c>
      <c r="F82" s="502"/>
      <c r="G82" s="502"/>
      <c r="H82" s="502">
        <f t="shared" ref="H82:H113" si="42">BC72</f>
        <v>44.530319499999997</v>
      </c>
      <c r="I82" s="502"/>
      <c r="J82" s="502"/>
      <c r="K82" s="502">
        <f t="shared" ref="K82:K113" si="43">BD72</f>
        <v>44.561049499999996</v>
      </c>
      <c r="L82" s="502"/>
      <c r="M82" s="502"/>
      <c r="N82" s="502">
        <f t="shared" ref="N82:N113" si="44">BE72</f>
        <v>44.573499500000004</v>
      </c>
      <c r="O82" s="502"/>
      <c r="P82" s="502"/>
      <c r="Q82" s="502">
        <f t="shared" ref="Q82:Q113" si="45">BF72</f>
        <v>44.534899500000002</v>
      </c>
      <c r="R82" s="502"/>
      <c r="S82" s="502"/>
      <c r="T82" s="502"/>
      <c r="U82" s="502"/>
      <c r="V82" s="502"/>
      <c r="W82" s="502">
        <f t="shared" ref="W82:W113" si="46">BM72</f>
        <v>3.860000000000241E-2</v>
      </c>
      <c r="X82" s="502"/>
      <c r="Y82" s="502"/>
      <c r="Z82" s="502"/>
      <c r="AA82" s="502"/>
      <c r="AB82" s="502"/>
      <c r="AC82" s="525"/>
      <c r="AD82" s="526"/>
      <c r="AE82" s="526"/>
      <c r="AF82" s="526"/>
      <c r="AG82" s="526"/>
      <c r="AH82" s="527"/>
      <c r="AI82" s="233"/>
      <c r="AJ82" s="233"/>
      <c r="AK82" s="197">
        <v>71</v>
      </c>
      <c r="AL82" s="207">
        <v>44.595500000000001</v>
      </c>
      <c r="AM82" s="207">
        <v>44.476199999999999</v>
      </c>
      <c r="AN82" s="207">
        <v>44.643430000000002</v>
      </c>
      <c r="AO82" s="207">
        <v>44.700879999999998</v>
      </c>
      <c r="AP82" s="207">
        <v>44.593380000000003</v>
      </c>
      <c r="AQ82" s="208"/>
      <c r="AR82" s="155"/>
      <c r="AS82" s="197">
        <f t="shared" si="28"/>
        <v>71</v>
      </c>
      <c r="AT82" s="175">
        <v>-5.9460499999999999E-2</v>
      </c>
      <c r="AU82" s="163">
        <v>5.0539500000000001E-2</v>
      </c>
      <c r="AV82" s="163">
        <v>-8.9460499999999998E-2</v>
      </c>
      <c r="AW82" s="163">
        <v>-0.13946050000000002</v>
      </c>
      <c r="AX82" s="163">
        <v>-6.9460500000000008E-2</v>
      </c>
      <c r="AY82" s="163">
        <v>-6.9460500000000008E-2</v>
      </c>
      <c r="BA82" s="331">
        <f t="shared" si="29"/>
        <v>71</v>
      </c>
      <c r="BB82" s="332">
        <f t="shared" si="30"/>
        <v>44.536039500000001</v>
      </c>
      <c r="BC82" s="332">
        <f t="shared" si="31"/>
        <v>44.526739499999998</v>
      </c>
      <c r="BD82" s="332">
        <f t="shared" si="32"/>
        <v>44.553969500000001</v>
      </c>
      <c r="BE82" s="332">
        <f t="shared" si="33"/>
        <v>44.5614195</v>
      </c>
      <c r="BF82" s="332">
        <f t="shared" si="34"/>
        <v>44.523919500000005</v>
      </c>
      <c r="BG82" s="332" t="str">
        <f t="shared" si="35"/>
        <v/>
      </c>
      <c r="BH82" s="164">
        <v>71</v>
      </c>
      <c r="BI82" s="337">
        <f t="shared" si="36"/>
        <v>1.2119999999995912E-2</v>
      </c>
      <c r="BJ82" s="337">
        <f t="shared" si="37"/>
        <v>2.8199999999927172E-3</v>
      </c>
      <c r="BK82" s="337">
        <f t="shared" si="38"/>
        <v>3.0049999999995691E-2</v>
      </c>
      <c r="BL82" s="337">
        <f t="shared" si="39"/>
        <v>3.7499999999994316E-2</v>
      </c>
      <c r="BM82" s="165">
        <f t="shared" si="40"/>
        <v>3.7499999999994316E-2</v>
      </c>
    </row>
    <row r="83" spans="1:65" ht="14.85" customHeight="1">
      <c r="A83" s="238"/>
      <c r="B83" s="540" t="s">
        <v>228</v>
      </c>
      <c r="C83" s="540"/>
      <c r="D83" s="540"/>
      <c r="E83" s="503">
        <f t="shared" si="41"/>
        <v>44.549789500000003</v>
      </c>
      <c r="F83" s="503"/>
      <c r="G83" s="503"/>
      <c r="H83" s="503">
        <f t="shared" si="42"/>
        <v>44.533359499999996</v>
      </c>
      <c r="I83" s="503"/>
      <c r="J83" s="503"/>
      <c r="K83" s="503">
        <f t="shared" si="43"/>
        <v>44.559669499999998</v>
      </c>
      <c r="L83" s="503"/>
      <c r="M83" s="503"/>
      <c r="N83" s="503">
        <f t="shared" si="44"/>
        <v>44.573719500000003</v>
      </c>
      <c r="O83" s="503"/>
      <c r="P83" s="503"/>
      <c r="Q83" s="503">
        <f t="shared" si="45"/>
        <v>44.532979500000003</v>
      </c>
      <c r="R83" s="503"/>
      <c r="S83" s="503"/>
      <c r="T83" s="503"/>
      <c r="U83" s="503"/>
      <c r="V83" s="503"/>
      <c r="W83" s="503">
        <f t="shared" si="46"/>
        <v>4.0739999999999554E-2</v>
      </c>
      <c r="X83" s="503"/>
      <c r="Y83" s="503"/>
      <c r="Z83" s="503"/>
      <c r="AA83" s="503"/>
      <c r="AB83" s="503"/>
      <c r="AC83" s="525"/>
      <c r="AD83" s="526"/>
      <c r="AE83" s="526"/>
      <c r="AF83" s="526"/>
      <c r="AG83" s="526"/>
      <c r="AH83" s="527"/>
      <c r="AI83" s="233"/>
      <c r="AJ83" s="233"/>
      <c r="AK83" s="197">
        <v>72</v>
      </c>
      <c r="AL83" s="207">
        <v>44.593240000000002</v>
      </c>
      <c r="AM83" s="207">
        <v>44.474969999999999</v>
      </c>
      <c r="AN83" s="207">
        <v>44.642859999999999</v>
      </c>
      <c r="AO83" s="207">
        <v>44.699710000000003</v>
      </c>
      <c r="AP83" s="207">
        <v>44.595739999999999</v>
      </c>
      <c r="AQ83" s="208"/>
      <c r="AR83" s="155"/>
      <c r="AS83" s="197">
        <f t="shared" si="28"/>
        <v>72</v>
      </c>
      <c r="AT83" s="175">
        <v>-5.9460499999999999E-2</v>
      </c>
      <c r="AU83" s="163">
        <v>5.0539500000000001E-2</v>
      </c>
      <c r="AV83" s="163">
        <v>-8.9460499999999998E-2</v>
      </c>
      <c r="AW83" s="163">
        <v>-0.13946050000000002</v>
      </c>
      <c r="AX83" s="163">
        <v>-6.9460500000000008E-2</v>
      </c>
      <c r="AY83" s="163">
        <v>-6.9460500000000008E-2</v>
      </c>
      <c r="BA83" s="331">
        <f t="shared" si="29"/>
        <v>72</v>
      </c>
      <c r="BB83" s="332">
        <f t="shared" si="30"/>
        <v>44.533779500000001</v>
      </c>
      <c r="BC83" s="332">
        <f t="shared" si="31"/>
        <v>44.525509499999998</v>
      </c>
      <c r="BD83" s="332">
        <f t="shared" si="32"/>
        <v>44.553399499999998</v>
      </c>
      <c r="BE83" s="332">
        <f t="shared" si="33"/>
        <v>44.560249500000005</v>
      </c>
      <c r="BF83" s="332">
        <f t="shared" si="34"/>
        <v>44.526279500000001</v>
      </c>
      <c r="BG83" s="332" t="str">
        <f t="shared" si="35"/>
        <v/>
      </c>
      <c r="BH83" s="164">
        <v>72</v>
      </c>
      <c r="BI83" s="337">
        <f t="shared" si="36"/>
        <v>7.5000000000002842E-3</v>
      </c>
      <c r="BJ83" s="337">
        <f t="shared" si="37"/>
        <v>7.7000000000282398E-4</v>
      </c>
      <c r="BK83" s="337">
        <f t="shared" si="38"/>
        <v>2.711999999999648E-2</v>
      </c>
      <c r="BL83" s="337">
        <f t="shared" si="39"/>
        <v>3.3970000000003608E-2</v>
      </c>
      <c r="BM83" s="165">
        <f t="shared" si="40"/>
        <v>3.3970000000003608E-2</v>
      </c>
    </row>
    <row r="84" spans="1:65" ht="14.85" customHeight="1">
      <c r="A84" s="238"/>
      <c r="B84" s="540" t="s">
        <v>229</v>
      </c>
      <c r="C84" s="540"/>
      <c r="D84" s="540"/>
      <c r="E84" s="503">
        <f t="shared" si="41"/>
        <v>44.5482595</v>
      </c>
      <c r="F84" s="503"/>
      <c r="G84" s="503"/>
      <c r="H84" s="503">
        <f t="shared" si="42"/>
        <v>44.533719499999997</v>
      </c>
      <c r="I84" s="503"/>
      <c r="J84" s="503"/>
      <c r="K84" s="503">
        <f t="shared" si="43"/>
        <v>44.559349499999996</v>
      </c>
      <c r="L84" s="503"/>
      <c r="M84" s="503"/>
      <c r="N84" s="503">
        <f t="shared" si="44"/>
        <v>44.5722795</v>
      </c>
      <c r="O84" s="503"/>
      <c r="P84" s="503"/>
      <c r="Q84" s="503">
        <f t="shared" si="45"/>
        <v>44.529779500000004</v>
      </c>
      <c r="R84" s="503"/>
      <c r="S84" s="503"/>
      <c r="T84" s="503"/>
      <c r="U84" s="503"/>
      <c r="V84" s="503"/>
      <c r="W84" s="503">
        <f t="shared" si="46"/>
        <v>4.2499999999996874E-2</v>
      </c>
      <c r="X84" s="503"/>
      <c r="Y84" s="503"/>
      <c r="Z84" s="503"/>
      <c r="AA84" s="503"/>
      <c r="AB84" s="503"/>
      <c r="AC84" s="525"/>
      <c r="AD84" s="526"/>
      <c r="AE84" s="526"/>
      <c r="AF84" s="526"/>
      <c r="AG84" s="526"/>
      <c r="AH84" s="527"/>
      <c r="AI84" s="233"/>
      <c r="AJ84" s="233"/>
      <c r="AK84" s="197">
        <v>73</v>
      </c>
      <c r="AL84" s="207">
        <v>44.593780000000002</v>
      </c>
      <c r="AM84" s="207">
        <v>44.478020000000001</v>
      </c>
      <c r="AN84" s="207">
        <v>44.641449999999999</v>
      </c>
      <c r="AO84" s="207">
        <v>44.698250000000002</v>
      </c>
      <c r="AP84" s="207">
        <v>44.603050000000003</v>
      </c>
      <c r="AQ84" s="208"/>
      <c r="AR84" s="155"/>
      <c r="AS84" s="197">
        <f t="shared" si="28"/>
        <v>73</v>
      </c>
      <c r="AT84" s="175">
        <v>-5.9460499999999999E-2</v>
      </c>
      <c r="AU84" s="163">
        <v>5.0539500000000001E-2</v>
      </c>
      <c r="AV84" s="163">
        <v>-8.9460499999999998E-2</v>
      </c>
      <c r="AW84" s="163">
        <v>-0.13946050000000002</v>
      </c>
      <c r="AX84" s="163">
        <v>-6.9460500000000008E-2</v>
      </c>
      <c r="AY84" s="163">
        <v>-6.9460500000000008E-2</v>
      </c>
      <c r="BA84" s="331">
        <f t="shared" si="29"/>
        <v>73</v>
      </c>
      <c r="BB84" s="332">
        <f t="shared" si="30"/>
        <v>44.534319500000002</v>
      </c>
      <c r="BC84" s="332">
        <f t="shared" si="31"/>
        <v>44.5285595</v>
      </c>
      <c r="BD84" s="332">
        <f t="shared" si="32"/>
        <v>44.551989499999998</v>
      </c>
      <c r="BE84" s="332">
        <f t="shared" si="33"/>
        <v>44.558789500000003</v>
      </c>
      <c r="BF84" s="332">
        <f t="shared" si="34"/>
        <v>44.533589500000005</v>
      </c>
      <c r="BG84" s="332" t="str">
        <f t="shared" si="35"/>
        <v/>
      </c>
      <c r="BH84" s="164">
        <v>73</v>
      </c>
      <c r="BI84" s="337">
        <f t="shared" si="36"/>
        <v>7.2999999999723286E-4</v>
      </c>
      <c r="BJ84" s="337">
        <f t="shared" si="37"/>
        <v>5.0300000000049749E-3</v>
      </c>
      <c r="BK84" s="337">
        <f t="shared" si="38"/>
        <v>1.8399999999992644E-2</v>
      </c>
      <c r="BL84" s="337">
        <f t="shared" si="39"/>
        <v>2.5199999999998113E-2</v>
      </c>
      <c r="BM84" s="165">
        <f t="shared" si="40"/>
        <v>2.5199999999998113E-2</v>
      </c>
    </row>
    <row r="85" spans="1:65" ht="14.85" customHeight="1">
      <c r="A85" s="238"/>
      <c r="B85" s="540" t="s">
        <v>230</v>
      </c>
      <c r="C85" s="540"/>
      <c r="D85" s="540"/>
      <c r="E85" s="503">
        <f t="shared" si="41"/>
        <v>44.546839499999997</v>
      </c>
      <c r="F85" s="503"/>
      <c r="G85" s="503"/>
      <c r="H85" s="503">
        <f t="shared" si="42"/>
        <v>44.536369499999999</v>
      </c>
      <c r="I85" s="503"/>
      <c r="J85" s="503"/>
      <c r="K85" s="503">
        <f t="shared" si="43"/>
        <v>44.559749499999995</v>
      </c>
      <c r="L85" s="503"/>
      <c r="M85" s="503"/>
      <c r="N85" s="503">
        <f t="shared" si="44"/>
        <v>44.571029500000002</v>
      </c>
      <c r="O85" s="503"/>
      <c r="P85" s="503"/>
      <c r="Q85" s="503">
        <f t="shared" si="45"/>
        <v>44.530309500000001</v>
      </c>
      <c r="R85" s="503"/>
      <c r="S85" s="503"/>
      <c r="T85" s="503"/>
      <c r="U85" s="503"/>
      <c r="V85" s="503"/>
      <c r="W85" s="503">
        <f t="shared" si="46"/>
        <v>4.0720000000000312E-2</v>
      </c>
      <c r="X85" s="503"/>
      <c r="Y85" s="503"/>
      <c r="Z85" s="503"/>
      <c r="AA85" s="503"/>
      <c r="AB85" s="503"/>
      <c r="AC85" s="525"/>
      <c r="AD85" s="526"/>
      <c r="AE85" s="526"/>
      <c r="AF85" s="526"/>
      <c r="AG85" s="526"/>
      <c r="AH85" s="527"/>
      <c r="AI85" s="233"/>
      <c r="AJ85" s="233"/>
      <c r="AK85" s="197">
        <v>74</v>
      </c>
      <c r="AL85" s="207">
        <v>44.59451</v>
      </c>
      <c r="AM85" s="207">
        <v>44.478630000000003</v>
      </c>
      <c r="AN85" s="207">
        <v>44.639119999999998</v>
      </c>
      <c r="AO85" s="207">
        <v>44.699590000000001</v>
      </c>
      <c r="AP85" s="207">
        <v>44.615780000000001</v>
      </c>
      <c r="AQ85" s="208"/>
      <c r="AR85" s="155"/>
      <c r="AS85" s="197">
        <f t="shared" si="28"/>
        <v>74</v>
      </c>
      <c r="AT85" s="175">
        <v>-5.9460499999999999E-2</v>
      </c>
      <c r="AU85" s="163">
        <v>5.0539500000000001E-2</v>
      </c>
      <c r="AV85" s="163">
        <v>-8.9460499999999998E-2</v>
      </c>
      <c r="AW85" s="163">
        <v>-0.13946050000000002</v>
      </c>
      <c r="AX85" s="163">
        <v>-6.9460500000000008E-2</v>
      </c>
      <c r="AY85" s="163">
        <v>-6.9460500000000008E-2</v>
      </c>
      <c r="BA85" s="331">
        <f t="shared" si="29"/>
        <v>74</v>
      </c>
      <c r="BB85" s="332">
        <f t="shared" si="30"/>
        <v>44.5350495</v>
      </c>
      <c r="BC85" s="332">
        <f t="shared" si="31"/>
        <v>44.529169500000002</v>
      </c>
      <c r="BD85" s="332">
        <f t="shared" si="32"/>
        <v>44.549659499999997</v>
      </c>
      <c r="BE85" s="332">
        <f t="shared" si="33"/>
        <v>44.560129500000002</v>
      </c>
      <c r="BF85" s="332">
        <f t="shared" si="34"/>
        <v>44.546319500000003</v>
      </c>
      <c r="BG85" s="332" t="str">
        <f t="shared" si="35"/>
        <v/>
      </c>
      <c r="BH85" s="164">
        <v>74</v>
      </c>
      <c r="BI85" s="337">
        <f t="shared" si="36"/>
        <v>1.1270000000003222E-2</v>
      </c>
      <c r="BJ85" s="337">
        <f t="shared" si="37"/>
        <v>1.7150000000000887E-2</v>
      </c>
      <c r="BK85" s="337">
        <f t="shared" si="38"/>
        <v>3.3399999999943475E-3</v>
      </c>
      <c r="BL85" s="337">
        <f t="shared" si="39"/>
        <v>1.3809999999999434E-2</v>
      </c>
      <c r="BM85" s="165">
        <f t="shared" si="40"/>
        <v>1.7150000000000887E-2</v>
      </c>
    </row>
    <row r="86" spans="1:65" ht="14.85" customHeight="1">
      <c r="A86" s="238"/>
      <c r="B86" s="540" t="s">
        <v>231</v>
      </c>
      <c r="C86" s="540"/>
      <c r="D86" s="540"/>
      <c r="E86" s="503">
        <f t="shared" si="41"/>
        <v>44.545829499999996</v>
      </c>
      <c r="F86" s="503"/>
      <c r="G86" s="503"/>
      <c r="H86" s="503">
        <f t="shared" si="42"/>
        <v>44.5375795</v>
      </c>
      <c r="I86" s="503"/>
      <c r="J86" s="503"/>
      <c r="K86" s="503">
        <f t="shared" si="43"/>
        <v>44.559349499999996</v>
      </c>
      <c r="L86" s="503"/>
      <c r="M86" s="503"/>
      <c r="N86" s="503">
        <f t="shared" si="44"/>
        <v>44.568879500000001</v>
      </c>
      <c r="O86" s="503"/>
      <c r="P86" s="503"/>
      <c r="Q86" s="503">
        <f t="shared" si="45"/>
        <v>44.529739500000005</v>
      </c>
      <c r="R86" s="503"/>
      <c r="S86" s="503"/>
      <c r="T86" s="503"/>
      <c r="U86" s="503"/>
      <c r="V86" s="503"/>
      <c r="W86" s="503">
        <f t="shared" si="46"/>
        <v>3.9139999999996178E-2</v>
      </c>
      <c r="X86" s="503"/>
      <c r="Y86" s="503"/>
      <c r="Z86" s="503"/>
      <c r="AA86" s="503"/>
      <c r="AB86" s="503"/>
      <c r="AC86" s="525"/>
      <c r="AD86" s="526"/>
      <c r="AE86" s="526"/>
      <c r="AF86" s="526"/>
      <c r="AG86" s="526"/>
      <c r="AH86" s="527"/>
      <c r="AI86" s="233"/>
      <c r="AJ86" s="233"/>
      <c r="AK86" s="197">
        <v>75</v>
      </c>
      <c r="AL86" s="207">
        <v>44.594470000000001</v>
      </c>
      <c r="AM86" s="207">
        <v>44.47871</v>
      </c>
      <c r="AN86" s="207">
        <v>44.637990000000002</v>
      </c>
      <c r="AO86" s="207">
        <v>44.699100000000001</v>
      </c>
      <c r="AP86" s="207">
        <v>44.627540000000003</v>
      </c>
      <c r="AQ86" s="208"/>
      <c r="AR86" s="155"/>
      <c r="AS86" s="197">
        <f t="shared" si="28"/>
        <v>75</v>
      </c>
      <c r="AT86" s="175">
        <v>-5.9460499999999999E-2</v>
      </c>
      <c r="AU86" s="163">
        <v>5.0539500000000001E-2</v>
      </c>
      <c r="AV86" s="163">
        <v>-8.9460499999999998E-2</v>
      </c>
      <c r="AW86" s="163">
        <v>-0.13946050000000002</v>
      </c>
      <c r="AX86" s="163">
        <v>-6.9460500000000008E-2</v>
      </c>
      <c r="AY86" s="163">
        <v>-6.9460500000000008E-2</v>
      </c>
      <c r="BA86" s="331">
        <f t="shared" si="29"/>
        <v>75</v>
      </c>
      <c r="BB86" s="332">
        <f t="shared" si="30"/>
        <v>44.535009500000001</v>
      </c>
      <c r="BC86" s="332">
        <f t="shared" si="31"/>
        <v>44.529249499999999</v>
      </c>
      <c r="BD86" s="332">
        <f t="shared" si="32"/>
        <v>44.548529500000001</v>
      </c>
      <c r="BE86" s="332">
        <f t="shared" si="33"/>
        <v>44.559639500000003</v>
      </c>
      <c r="BF86" s="332">
        <f t="shared" si="34"/>
        <v>44.558079500000005</v>
      </c>
      <c r="BG86" s="332" t="str">
        <f t="shared" si="35"/>
        <v/>
      </c>
      <c r="BH86" s="164">
        <v>75</v>
      </c>
      <c r="BI86" s="337">
        <f t="shared" si="36"/>
        <v>2.3070000000004143E-2</v>
      </c>
      <c r="BJ86" s="337">
        <f t="shared" si="37"/>
        <v>2.8830000000006351E-2</v>
      </c>
      <c r="BK86" s="337">
        <f t="shared" si="38"/>
        <v>9.5500000000043883E-3</v>
      </c>
      <c r="BL86" s="337">
        <f t="shared" si="39"/>
        <v>1.5599999999977854E-3</v>
      </c>
      <c r="BM86" s="165">
        <f t="shared" si="40"/>
        <v>2.8830000000006351E-2</v>
      </c>
    </row>
    <row r="87" spans="1:65" ht="14.85" customHeight="1">
      <c r="A87" s="239"/>
      <c r="B87" s="540" t="s">
        <v>232</v>
      </c>
      <c r="C87" s="540"/>
      <c r="D87" s="540"/>
      <c r="E87" s="503">
        <f t="shared" si="41"/>
        <v>44.5445195</v>
      </c>
      <c r="F87" s="503"/>
      <c r="G87" s="503"/>
      <c r="H87" s="503">
        <f t="shared" si="42"/>
        <v>44.536249499999997</v>
      </c>
      <c r="I87" s="503"/>
      <c r="J87" s="503"/>
      <c r="K87" s="503">
        <f t="shared" si="43"/>
        <v>44.5604795</v>
      </c>
      <c r="L87" s="503"/>
      <c r="M87" s="503"/>
      <c r="N87" s="503">
        <f t="shared" si="44"/>
        <v>44.5670395</v>
      </c>
      <c r="O87" s="503"/>
      <c r="P87" s="503"/>
      <c r="Q87" s="503">
        <f t="shared" si="45"/>
        <v>44.5276195</v>
      </c>
      <c r="R87" s="503"/>
      <c r="S87" s="503"/>
      <c r="T87" s="503"/>
      <c r="U87" s="503"/>
      <c r="V87" s="503"/>
      <c r="W87" s="503">
        <f t="shared" si="46"/>
        <v>3.9419999999999789E-2</v>
      </c>
      <c r="X87" s="503"/>
      <c r="Y87" s="503"/>
      <c r="Z87" s="503"/>
      <c r="AA87" s="503"/>
      <c r="AB87" s="503"/>
      <c r="AC87" s="525"/>
      <c r="AD87" s="526"/>
      <c r="AE87" s="526"/>
      <c r="AF87" s="526"/>
      <c r="AG87" s="526"/>
      <c r="AH87" s="527"/>
      <c r="AI87" s="233"/>
      <c r="AJ87" s="233"/>
      <c r="AK87" s="197">
        <v>76</v>
      </c>
      <c r="AL87" s="207">
        <v>44.59431</v>
      </c>
      <c r="AM87" s="207">
        <v>44.47916</v>
      </c>
      <c r="AN87" s="207">
        <v>44.637949999999996</v>
      </c>
      <c r="AO87" s="207">
        <v>44.698979999999999</v>
      </c>
      <c r="AP87" s="207">
        <v>44.62921</v>
      </c>
      <c r="AQ87" s="208"/>
      <c r="AR87" s="155"/>
      <c r="AS87" s="197">
        <f t="shared" si="28"/>
        <v>76</v>
      </c>
      <c r="AT87" s="175">
        <v>-5.9460499999999999E-2</v>
      </c>
      <c r="AU87" s="163">
        <v>5.0539500000000001E-2</v>
      </c>
      <c r="AV87" s="163">
        <v>-8.9460499999999998E-2</v>
      </c>
      <c r="AW87" s="163">
        <v>-0.13946050000000002</v>
      </c>
      <c r="AX87" s="163">
        <v>-6.9460500000000008E-2</v>
      </c>
      <c r="AY87" s="163">
        <v>-6.9460500000000008E-2</v>
      </c>
      <c r="BA87" s="331">
        <f t="shared" si="29"/>
        <v>76</v>
      </c>
      <c r="BB87" s="332">
        <f t="shared" si="30"/>
        <v>44.5348495</v>
      </c>
      <c r="BC87" s="332">
        <f t="shared" si="31"/>
        <v>44.5296995</v>
      </c>
      <c r="BD87" s="332">
        <f t="shared" si="32"/>
        <v>44.548489499999995</v>
      </c>
      <c r="BE87" s="332">
        <f t="shared" si="33"/>
        <v>44.5595195</v>
      </c>
      <c r="BF87" s="332">
        <f t="shared" si="34"/>
        <v>44.559749500000002</v>
      </c>
      <c r="BG87" s="332" t="str">
        <f t="shared" si="35"/>
        <v/>
      </c>
      <c r="BH87" s="164">
        <v>76</v>
      </c>
      <c r="BI87" s="337">
        <f t="shared" si="36"/>
        <v>2.4900000000002365E-2</v>
      </c>
      <c r="BJ87" s="337">
        <f t="shared" si="37"/>
        <v>3.0050000000002797E-2</v>
      </c>
      <c r="BK87" s="337">
        <f t="shared" si="38"/>
        <v>1.1260000000007153E-2</v>
      </c>
      <c r="BL87" s="337">
        <f t="shared" si="39"/>
        <v>2.3000000000195087E-4</v>
      </c>
      <c r="BM87" s="165">
        <f t="shared" si="40"/>
        <v>3.0050000000002797E-2</v>
      </c>
    </row>
    <row r="88" spans="1:65" ht="14.85" customHeight="1">
      <c r="A88" s="239"/>
      <c r="B88" s="540" t="s">
        <v>233</v>
      </c>
      <c r="C88" s="540"/>
      <c r="D88" s="540"/>
      <c r="E88" s="503">
        <f t="shared" si="41"/>
        <v>44.543589500000003</v>
      </c>
      <c r="F88" s="503"/>
      <c r="G88" s="503"/>
      <c r="H88" s="503">
        <f t="shared" si="42"/>
        <v>44.536449499999996</v>
      </c>
      <c r="I88" s="503"/>
      <c r="J88" s="503"/>
      <c r="K88" s="503">
        <f t="shared" si="43"/>
        <v>44.559209500000001</v>
      </c>
      <c r="L88" s="503"/>
      <c r="M88" s="503"/>
      <c r="N88" s="503">
        <f t="shared" si="44"/>
        <v>44.568909500000004</v>
      </c>
      <c r="O88" s="503"/>
      <c r="P88" s="503"/>
      <c r="Q88" s="503">
        <f t="shared" si="45"/>
        <v>44.527169499999999</v>
      </c>
      <c r="R88" s="503"/>
      <c r="S88" s="503"/>
      <c r="T88" s="503"/>
      <c r="U88" s="503"/>
      <c r="V88" s="503"/>
      <c r="W88" s="503">
        <f t="shared" si="46"/>
        <v>4.1740000000004329E-2</v>
      </c>
      <c r="X88" s="503"/>
      <c r="Y88" s="503"/>
      <c r="Z88" s="503"/>
      <c r="AA88" s="503"/>
      <c r="AB88" s="503"/>
      <c r="AC88" s="525"/>
      <c r="AD88" s="526"/>
      <c r="AE88" s="526"/>
      <c r="AF88" s="526"/>
      <c r="AG88" s="526"/>
      <c r="AH88" s="527"/>
      <c r="AI88" s="233"/>
      <c r="AJ88" s="233"/>
      <c r="AK88" s="197">
        <v>77</v>
      </c>
      <c r="AL88" s="207">
        <v>44.59639</v>
      </c>
      <c r="AM88" s="207">
        <v>44.480060000000002</v>
      </c>
      <c r="AN88" s="207">
        <v>44.641849999999998</v>
      </c>
      <c r="AO88" s="207">
        <v>44.70044</v>
      </c>
      <c r="AP88" s="207">
        <v>44.626480000000001</v>
      </c>
      <c r="AQ88" s="208"/>
      <c r="AR88" s="155"/>
      <c r="AS88" s="197">
        <f t="shared" si="28"/>
        <v>77</v>
      </c>
      <c r="AT88" s="175">
        <v>-5.9460499999999999E-2</v>
      </c>
      <c r="AU88" s="163">
        <v>5.0539500000000001E-2</v>
      </c>
      <c r="AV88" s="163">
        <v>-8.9460499999999998E-2</v>
      </c>
      <c r="AW88" s="163">
        <v>-0.13946050000000002</v>
      </c>
      <c r="AX88" s="163">
        <v>-6.9460500000000008E-2</v>
      </c>
      <c r="AY88" s="163">
        <v>-6.9460500000000008E-2</v>
      </c>
      <c r="BA88" s="331">
        <f t="shared" si="29"/>
        <v>77</v>
      </c>
      <c r="BB88" s="332">
        <f t="shared" si="30"/>
        <v>44.536929499999999</v>
      </c>
      <c r="BC88" s="332">
        <f t="shared" si="31"/>
        <v>44.530599500000001</v>
      </c>
      <c r="BD88" s="332">
        <f t="shared" si="32"/>
        <v>44.552389499999997</v>
      </c>
      <c r="BE88" s="332">
        <f t="shared" si="33"/>
        <v>44.560979500000002</v>
      </c>
      <c r="BF88" s="332">
        <f t="shared" si="34"/>
        <v>44.557019500000003</v>
      </c>
      <c r="BG88" s="332" t="str">
        <f t="shared" si="35"/>
        <v/>
      </c>
      <c r="BH88" s="164">
        <v>77</v>
      </c>
      <c r="BI88" s="337">
        <f t="shared" si="36"/>
        <v>2.0090000000003272E-2</v>
      </c>
      <c r="BJ88" s="337">
        <f t="shared" si="37"/>
        <v>2.6420000000001664E-2</v>
      </c>
      <c r="BK88" s="337">
        <f t="shared" si="38"/>
        <v>4.6300000000059072E-3</v>
      </c>
      <c r="BL88" s="337">
        <f t="shared" si="39"/>
        <v>3.9599999999992974E-3</v>
      </c>
      <c r="BM88" s="165">
        <f t="shared" si="40"/>
        <v>2.6420000000001664E-2</v>
      </c>
    </row>
    <row r="89" spans="1:65" ht="14.85" customHeight="1">
      <c r="A89" s="239"/>
      <c r="B89" s="540" t="s">
        <v>234</v>
      </c>
      <c r="C89" s="540"/>
      <c r="D89" s="540"/>
      <c r="E89" s="503">
        <f t="shared" si="41"/>
        <v>44.541889499999996</v>
      </c>
      <c r="F89" s="503"/>
      <c r="G89" s="503"/>
      <c r="H89" s="503">
        <f t="shared" si="42"/>
        <v>44.535599499999996</v>
      </c>
      <c r="I89" s="503"/>
      <c r="J89" s="503"/>
      <c r="K89" s="503">
        <f t="shared" si="43"/>
        <v>44.557019499999996</v>
      </c>
      <c r="L89" s="503"/>
      <c r="M89" s="503"/>
      <c r="N89" s="503">
        <f t="shared" si="44"/>
        <v>44.563629500000005</v>
      </c>
      <c r="O89" s="503"/>
      <c r="P89" s="503"/>
      <c r="Q89" s="503">
        <f t="shared" si="45"/>
        <v>44.524849500000002</v>
      </c>
      <c r="R89" s="503"/>
      <c r="S89" s="503"/>
      <c r="T89" s="503"/>
      <c r="U89" s="503"/>
      <c r="V89" s="503"/>
      <c r="W89" s="503">
        <f t="shared" si="46"/>
        <v>3.8780000000002701E-2</v>
      </c>
      <c r="X89" s="503"/>
      <c r="Y89" s="503"/>
      <c r="Z89" s="503"/>
      <c r="AA89" s="503"/>
      <c r="AB89" s="503"/>
      <c r="AC89" s="525"/>
      <c r="AD89" s="526"/>
      <c r="AE89" s="526"/>
      <c r="AF89" s="526"/>
      <c r="AG89" s="526"/>
      <c r="AH89" s="527"/>
      <c r="AI89" s="233"/>
      <c r="AJ89" s="233"/>
      <c r="AK89" s="197">
        <v>78</v>
      </c>
      <c r="AL89" s="207">
        <v>44.600659999999998</v>
      </c>
      <c r="AM89" s="207">
        <v>44.483750000000001</v>
      </c>
      <c r="AN89" s="207">
        <v>44.647390000000001</v>
      </c>
      <c r="AO89" s="207">
        <v>44.704680000000003</v>
      </c>
      <c r="AP89" s="207">
        <v>44.624659999999999</v>
      </c>
      <c r="AQ89" s="208"/>
      <c r="AR89" s="155"/>
      <c r="AS89" s="197">
        <f t="shared" si="28"/>
        <v>78</v>
      </c>
      <c r="AT89" s="175">
        <v>-5.9460499999999999E-2</v>
      </c>
      <c r="AU89" s="163">
        <v>5.0539500000000001E-2</v>
      </c>
      <c r="AV89" s="163">
        <v>-8.9460499999999998E-2</v>
      </c>
      <c r="AW89" s="163">
        <v>-0.13946050000000002</v>
      </c>
      <c r="AX89" s="163">
        <v>-6.9460500000000008E-2</v>
      </c>
      <c r="AY89" s="163">
        <v>-6.9460500000000008E-2</v>
      </c>
      <c r="BA89" s="331">
        <f t="shared" si="29"/>
        <v>78</v>
      </c>
      <c r="BB89" s="332">
        <f t="shared" si="30"/>
        <v>44.541199499999998</v>
      </c>
      <c r="BC89" s="332">
        <f t="shared" si="31"/>
        <v>44.5342895</v>
      </c>
      <c r="BD89" s="332">
        <f t="shared" si="32"/>
        <v>44.5579295</v>
      </c>
      <c r="BE89" s="332">
        <f t="shared" si="33"/>
        <v>44.565219500000005</v>
      </c>
      <c r="BF89" s="332">
        <f t="shared" si="34"/>
        <v>44.555199500000001</v>
      </c>
      <c r="BG89" s="332" t="str">
        <f t="shared" si="35"/>
        <v/>
      </c>
      <c r="BH89" s="164">
        <v>78</v>
      </c>
      <c r="BI89" s="337">
        <f t="shared" si="36"/>
        <v>1.4000000000002899E-2</v>
      </c>
      <c r="BJ89" s="337">
        <f t="shared" si="37"/>
        <v>2.091000000000065E-2</v>
      </c>
      <c r="BK89" s="337">
        <f t="shared" si="38"/>
        <v>2.7299999999996771E-3</v>
      </c>
      <c r="BL89" s="337">
        <f t="shared" si="39"/>
        <v>1.0020000000004359E-2</v>
      </c>
      <c r="BM89" s="165">
        <f t="shared" si="40"/>
        <v>2.091000000000065E-2</v>
      </c>
    </row>
    <row r="90" spans="1:65" ht="14.85" customHeight="1">
      <c r="A90" s="239"/>
      <c r="B90" s="540" t="s">
        <v>235</v>
      </c>
      <c r="C90" s="540"/>
      <c r="D90" s="540"/>
      <c r="E90" s="503">
        <f t="shared" si="41"/>
        <v>44.537739500000001</v>
      </c>
      <c r="F90" s="503"/>
      <c r="G90" s="503"/>
      <c r="H90" s="503">
        <f t="shared" si="42"/>
        <v>44.532909500000002</v>
      </c>
      <c r="I90" s="503"/>
      <c r="J90" s="503"/>
      <c r="K90" s="503">
        <f t="shared" si="43"/>
        <v>44.555429499999995</v>
      </c>
      <c r="L90" s="503"/>
      <c r="M90" s="503"/>
      <c r="N90" s="503">
        <f t="shared" si="44"/>
        <v>44.565529500000004</v>
      </c>
      <c r="O90" s="503"/>
      <c r="P90" s="503"/>
      <c r="Q90" s="503">
        <f t="shared" si="45"/>
        <v>44.515989500000003</v>
      </c>
      <c r="R90" s="503"/>
      <c r="S90" s="503"/>
      <c r="T90" s="503"/>
      <c r="U90" s="503"/>
      <c r="V90" s="503"/>
      <c r="W90" s="503">
        <f t="shared" si="46"/>
        <v>4.9540000000000362E-2</v>
      </c>
      <c r="X90" s="503"/>
      <c r="Y90" s="503"/>
      <c r="Z90" s="503"/>
      <c r="AA90" s="503"/>
      <c r="AB90" s="503"/>
      <c r="AC90" s="525"/>
      <c r="AD90" s="526"/>
      <c r="AE90" s="526"/>
      <c r="AF90" s="526"/>
      <c r="AG90" s="526"/>
      <c r="AH90" s="527"/>
      <c r="AI90" s="233"/>
      <c r="AJ90" s="233"/>
      <c r="AK90" s="197">
        <v>79</v>
      </c>
      <c r="AL90" s="207">
        <v>44.603389999999997</v>
      </c>
      <c r="AM90" s="207">
        <v>44.488680000000002</v>
      </c>
      <c r="AN90" s="207">
        <v>44.650590000000001</v>
      </c>
      <c r="AO90" s="207">
        <v>44.706910000000001</v>
      </c>
      <c r="AP90" s="207">
        <v>44.62274</v>
      </c>
      <c r="AQ90" s="208"/>
      <c r="AR90" s="155"/>
      <c r="AS90" s="197">
        <f t="shared" si="28"/>
        <v>79</v>
      </c>
      <c r="AT90" s="175">
        <v>-5.9460499999999999E-2</v>
      </c>
      <c r="AU90" s="163">
        <v>5.0539500000000001E-2</v>
      </c>
      <c r="AV90" s="163">
        <v>-8.9460499999999998E-2</v>
      </c>
      <c r="AW90" s="163">
        <v>-0.13946050000000002</v>
      </c>
      <c r="AX90" s="163">
        <v>-6.9460500000000008E-2</v>
      </c>
      <c r="AY90" s="163">
        <v>-6.9460500000000008E-2</v>
      </c>
      <c r="BA90" s="331">
        <f t="shared" si="29"/>
        <v>79</v>
      </c>
      <c r="BB90" s="332">
        <f t="shared" si="30"/>
        <v>44.543929499999997</v>
      </c>
      <c r="BC90" s="332">
        <f t="shared" si="31"/>
        <v>44.539219500000002</v>
      </c>
      <c r="BD90" s="332">
        <f t="shared" si="32"/>
        <v>44.5611295</v>
      </c>
      <c r="BE90" s="332">
        <f t="shared" si="33"/>
        <v>44.567449500000002</v>
      </c>
      <c r="BF90" s="332">
        <f t="shared" si="34"/>
        <v>44.553279500000002</v>
      </c>
      <c r="BG90" s="332" t="str">
        <f t="shared" si="35"/>
        <v/>
      </c>
      <c r="BH90" s="164">
        <v>79</v>
      </c>
      <c r="BI90" s="337">
        <f t="shared" si="36"/>
        <v>9.3500000000048544E-3</v>
      </c>
      <c r="BJ90" s="337">
        <f t="shared" si="37"/>
        <v>1.4060000000000628E-2</v>
      </c>
      <c r="BK90" s="337">
        <f t="shared" si="38"/>
        <v>7.8499999999976922E-3</v>
      </c>
      <c r="BL90" s="337">
        <f t="shared" si="39"/>
        <v>1.4170000000000016E-2</v>
      </c>
      <c r="BM90" s="165">
        <f t="shared" si="40"/>
        <v>1.4170000000000016E-2</v>
      </c>
    </row>
    <row r="91" spans="1:65" ht="14.85" customHeight="1">
      <c r="A91" s="239"/>
      <c r="B91" s="540" t="s">
        <v>236</v>
      </c>
      <c r="C91" s="540"/>
      <c r="D91" s="540"/>
      <c r="E91" s="503">
        <f t="shared" si="41"/>
        <v>44.536889500000001</v>
      </c>
      <c r="F91" s="503"/>
      <c r="G91" s="503"/>
      <c r="H91" s="503">
        <f t="shared" si="42"/>
        <v>44.530749499999999</v>
      </c>
      <c r="I91" s="503"/>
      <c r="J91" s="503"/>
      <c r="K91" s="503">
        <f t="shared" si="43"/>
        <v>44.555349499999998</v>
      </c>
      <c r="L91" s="503"/>
      <c r="M91" s="503"/>
      <c r="N91" s="503">
        <f t="shared" si="44"/>
        <v>44.563339500000005</v>
      </c>
      <c r="O91" s="503"/>
      <c r="P91" s="503"/>
      <c r="Q91" s="503">
        <f t="shared" si="45"/>
        <v>44.5170995</v>
      </c>
      <c r="R91" s="503"/>
      <c r="S91" s="503"/>
      <c r="T91" s="503"/>
      <c r="U91" s="503"/>
      <c r="V91" s="503"/>
      <c r="W91" s="503">
        <f t="shared" si="46"/>
        <v>4.62400000000045E-2</v>
      </c>
      <c r="X91" s="503"/>
      <c r="Y91" s="503"/>
      <c r="Z91" s="503"/>
      <c r="AA91" s="503"/>
      <c r="AB91" s="503"/>
      <c r="AC91" s="525"/>
      <c r="AD91" s="526"/>
      <c r="AE91" s="526"/>
      <c r="AF91" s="526"/>
      <c r="AG91" s="526"/>
      <c r="AH91" s="527"/>
      <c r="AI91" s="233"/>
      <c r="AJ91" s="233"/>
      <c r="AK91" s="197">
        <v>80</v>
      </c>
      <c r="AL91" s="207">
        <v>44.609070000000003</v>
      </c>
      <c r="AM91" s="207">
        <v>44.494280000000003</v>
      </c>
      <c r="AN91" s="207">
        <v>44.651330000000002</v>
      </c>
      <c r="AO91" s="207">
        <v>44.706870000000002</v>
      </c>
      <c r="AP91" s="207">
        <v>44.621229999999997</v>
      </c>
      <c r="AQ91" s="208"/>
      <c r="AR91" s="155"/>
      <c r="AS91" s="197">
        <f t="shared" si="28"/>
        <v>80</v>
      </c>
      <c r="AT91" s="175">
        <v>-5.9460499999999999E-2</v>
      </c>
      <c r="AU91" s="163">
        <v>5.0539500000000001E-2</v>
      </c>
      <c r="AV91" s="163">
        <v>-8.9460499999999998E-2</v>
      </c>
      <c r="AW91" s="163">
        <v>-0.13946050000000002</v>
      </c>
      <c r="AX91" s="163">
        <v>-6.9460500000000008E-2</v>
      </c>
      <c r="AY91" s="163">
        <v>-6.9460500000000008E-2</v>
      </c>
      <c r="BA91" s="331">
        <f t="shared" si="29"/>
        <v>80</v>
      </c>
      <c r="BB91" s="332">
        <f t="shared" si="30"/>
        <v>44.549609500000003</v>
      </c>
      <c r="BC91" s="332">
        <f t="shared" si="31"/>
        <v>44.544819500000003</v>
      </c>
      <c r="BD91" s="332">
        <f t="shared" si="32"/>
        <v>44.5618695</v>
      </c>
      <c r="BE91" s="332">
        <f t="shared" si="33"/>
        <v>44.567409500000004</v>
      </c>
      <c r="BF91" s="332">
        <f t="shared" si="34"/>
        <v>44.551769499999999</v>
      </c>
      <c r="BG91" s="332" t="str">
        <f t="shared" si="35"/>
        <v/>
      </c>
      <c r="BH91" s="164">
        <v>80</v>
      </c>
      <c r="BI91" s="337">
        <f t="shared" si="36"/>
        <v>2.159999999996387E-3</v>
      </c>
      <c r="BJ91" s="337">
        <f t="shared" si="37"/>
        <v>6.949999999996237E-3</v>
      </c>
      <c r="BK91" s="337">
        <f t="shared" si="38"/>
        <v>1.010000000000133E-2</v>
      </c>
      <c r="BL91" s="337">
        <f t="shared" si="39"/>
        <v>1.5640000000004761E-2</v>
      </c>
      <c r="BM91" s="165">
        <f t="shared" si="40"/>
        <v>1.5640000000004761E-2</v>
      </c>
    </row>
    <row r="92" spans="1:65" ht="14.85" customHeight="1">
      <c r="A92" s="238"/>
      <c r="B92" s="540" t="s">
        <v>237</v>
      </c>
      <c r="C92" s="540"/>
      <c r="D92" s="540"/>
      <c r="E92" s="503">
        <f t="shared" si="41"/>
        <v>44.536039500000001</v>
      </c>
      <c r="F92" s="503"/>
      <c r="G92" s="503"/>
      <c r="H92" s="503">
        <f t="shared" si="42"/>
        <v>44.526739499999998</v>
      </c>
      <c r="I92" s="503"/>
      <c r="J92" s="503"/>
      <c r="K92" s="503">
        <f t="shared" si="43"/>
        <v>44.553969500000001</v>
      </c>
      <c r="L92" s="503"/>
      <c r="M92" s="503"/>
      <c r="N92" s="503">
        <f t="shared" si="44"/>
        <v>44.5614195</v>
      </c>
      <c r="O92" s="503"/>
      <c r="P92" s="503"/>
      <c r="Q92" s="503">
        <f t="shared" si="45"/>
        <v>44.523919500000005</v>
      </c>
      <c r="R92" s="503"/>
      <c r="S92" s="503"/>
      <c r="T92" s="503"/>
      <c r="U92" s="503"/>
      <c r="V92" s="503"/>
      <c r="W92" s="503">
        <f t="shared" si="46"/>
        <v>3.7499999999994316E-2</v>
      </c>
      <c r="X92" s="503"/>
      <c r="Y92" s="503"/>
      <c r="Z92" s="503"/>
      <c r="AA92" s="503"/>
      <c r="AB92" s="503"/>
      <c r="AC92" s="525"/>
      <c r="AD92" s="526"/>
      <c r="AE92" s="526"/>
      <c r="AF92" s="526"/>
      <c r="AG92" s="526"/>
      <c r="AH92" s="527"/>
      <c r="AI92" s="233"/>
      <c r="AJ92" s="233"/>
      <c r="AK92" s="197">
        <v>81</v>
      </c>
      <c r="AL92" s="207">
        <v>44.614350000000002</v>
      </c>
      <c r="AM92" s="207">
        <v>44.493470000000002</v>
      </c>
      <c r="AN92" s="207">
        <v>44.653440000000003</v>
      </c>
      <c r="AO92" s="207">
        <v>44.708300000000001</v>
      </c>
      <c r="AP92" s="207">
        <v>44.623049999999999</v>
      </c>
      <c r="AQ92" s="208"/>
      <c r="AR92" s="155"/>
      <c r="AS92" s="197">
        <f t="shared" si="28"/>
        <v>81</v>
      </c>
      <c r="AT92" s="175">
        <v>-5.9460499999999999E-2</v>
      </c>
      <c r="AU92" s="163">
        <v>5.0539500000000001E-2</v>
      </c>
      <c r="AV92" s="163">
        <v>-8.9460499999999998E-2</v>
      </c>
      <c r="AW92" s="163">
        <v>-0.13946050000000002</v>
      </c>
      <c r="AX92" s="163">
        <v>-6.9460500000000008E-2</v>
      </c>
      <c r="AY92" s="163">
        <v>-6.9460500000000008E-2</v>
      </c>
      <c r="BA92" s="331">
        <f t="shared" si="29"/>
        <v>81</v>
      </c>
      <c r="BB92" s="332">
        <f t="shared" si="30"/>
        <v>44.554889500000002</v>
      </c>
      <c r="BC92" s="332">
        <f t="shared" si="31"/>
        <v>44.544009500000001</v>
      </c>
      <c r="BD92" s="332">
        <f t="shared" si="32"/>
        <v>44.563979500000002</v>
      </c>
      <c r="BE92" s="332">
        <f t="shared" si="33"/>
        <v>44.568839500000003</v>
      </c>
      <c r="BF92" s="332">
        <f t="shared" si="34"/>
        <v>44.553589500000001</v>
      </c>
      <c r="BG92" s="332" t="str">
        <f t="shared" si="35"/>
        <v/>
      </c>
      <c r="BH92" s="164">
        <v>81</v>
      </c>
      <c r="BI92" s="337">
        <f t="shared" si="36"/>
        <v>1.300000000000523E-3</v>
      </c>
      <c r="BJ92" s="337">
        <f t="shared" si="37"/>
        <v>9.5799999999996999E-3</v>
      </c>
      <c r="BK92" s="337">
        <f t="shared" si="38"/>
        <v>1.039000000000101E-2</v>
      </c>
      <c r="BL92" s="337">
        <f t="shared" si="39"/>
        <v>1.5250000000001762E-2</v>
      </c>
      <c r="BM92" s="165">
        <f t="shared" si="40"/>
        <v>1.5250000000001762E-2</v>
      </c>
    </row>
    <row r="93" spans="1:65" ht="14.85" customHeight="1">
      <c r="A93" s="238"/>
      <c r="B93" s="540" t="s">
        <v>238</v>
      </c>
      <c r="C93" s="540"/>
      <c r="D93" s="540"/>
      <c r="E93" s="503">
        <f t="shared" si="41"/>
        <v>44.533779500000001</v>
      </c>
      <c r="F93" s="503"/>
      <c r="G93" s="503"/>
      <c r="H93" s="503">
        <f t="shared" si="42"/>
        <v>44.525509499999998</v>
      </c>
      <c r="I93" s="503"/>
      <c r="J93" s="503"/>
      <c r="K93" s="503">
        <f t="shared" si="43"/>
        <v>44.553399499999998</v>
      </c>
      <c r="L93" s="503"/>
      <c r="M93" s="503"/>
      <c r="N93" s="503">
        <f t="shared" si="44"/>
        <v>44.560249500000005</v>
      </c>
      <c r="O93" s="503"/>
      <c r="P93" s="503"/>
      <c r="Q93" s="503">
        <f t="shared" si="45"/>
        <v>44.526279500000001</v>
      </c>
      <c r="R93" s="503"/>
      <c r="S93" s="503"/>
      <c r="T93" s="503"/>
      <c r="U93" s="503"/>
      <c r="V93" s="503"/>
      <c r="W93" s="503">
        <f t="shared" si="46"/>
        <v>3.3970000000003608E-2</v>
      </c>
      <c r="X93" s="503"/>
      <c r="Y93" s="503"/>
      <c r="Z93" s="503"/>
      <c r="AA93" s="503"/>
      <c r="AB93" s="503"/>
      <c r="AC93" s="525"/>
      <c r="AD93" s="526"/>
      <c r="AE93" s="526"/>
      <c r="AF93" s="526"/>
      <c r="AG93" s="526"/>
      <c r="AH93" s="527"/>
      <c r="AI93" s="233"/>
      <c r="AJ93" s="233"/>
      <c r="AK93" s="197">
        <v>82</v>
      </c>
      <c r="AL93" s="207">
        <v>44.619610000000002</v>
      </c>
      <c r="AM93" s="207">
        <v>44.487340000000003</v>
      </c>
      <c r="AN93" s="207">
        <v>44.659289999999999</v>
      </c>
      <c r="AO93" s="207">
        <v>44.711840000000002</v>
      </c>
      <c r="AP93" s="207">
        <v>44.622540000000001</v>
      </c>
      <c r="AQ93" s="208"/>
      <c r="AR93" s="155"/>
      <c r="AS93" s="197">
        <f t="shared" si="28"/>
        <v>82</v>
      </c>
      <c r="AT93" s="175">
        <v>-5.9460499999999999E-2</v>
      </c>
      <c r="AU93" s="163">
        <v>5.0539500000000001E-2</v>
      </c>
      <c r="AV93" s="163">
        <v>-8.9460499999999998E-2</v>
      </c>
      <c r="AW93" s="163">
        <v>-0.13946050000000002</v>
      </c>
      <c r="AX93" s="163">
        <v>-6.9460500000000008E-2</v>
      </c>
      <c r="AY93" s="163">
        <v>-6.9460500000000008E-2</v>
      </c>
      <c r="BA93" s="331">
        <f t="shared" si="29"/>
        <v>82</v>
      </c>
      <c r="BB93" s="332">
        <f t="shared" si="30"/>
        <v>44.560149500000001</v>
      </c>
      <c r="BC93" s="332">
        <f t="shared" si="31"/>
        <v>44.537879500000003</v>
      </c>
      <c r="BD93" s="332">
        <f t="shared" si="32"/>
        <v>44.569829499999997</v>
      </c>
      <c r="BE93" s="332">
        <f t="shared" si="33"/>
        <v>44.572379500000004</v>
      </c>
      <c r="BF93" s="332">
        <f t="shared" si="34"/>
        <v>44.553079500000003</v>
      </c>
      <c r="BG93" s="332" t="str">
        <f t="shared" si="35"/>
        <v/>
      </c>
      <c r="BH93" s="164">
        <v>82</v>
      </c>
      <c r="BI93" s="337">
        <f t="shared" si="36"/>
        <v>7.0699999999987995E-3</v>
      </c>
      <c r="BJ93" s="337">
        <f t="shared" si="37"/>
        <v>1.5200000000000102E-2</v>
      </c>
      <c r="BK93" s="337">
        <f t="shared" si="38"/>
        <v>1.6749999999994714E-2</v>
      </c>
      <c r="BL93" s="337">
        <f t="shared" si="39"/>
        <v>1.9300000000001205E-2</v>
      </c>
      <c r="BM93" s="165">
        <f t="shared" si="40"/>
        <v>1.9300000000001205E-2</v>
      </c>
    </row>
    <row r="94" spans="1:65" ht="14.85" customHeight="1">
      <c r="A94" s="238"/>
      <c r="B94" s="540" t="s">
        <v>239</v>
      </c>
      <c r="C94" s="540"/>
      <c r="D94" s="540"/>
      <c r="E94" s="503">
        <f t="shared" si="41"/>
        <v>44.534319500000002</v>
      </c>
      <c r="F94" s="503"/>
      <c r="G94" s="503"/>
      <c r="H94" s="503">
        <f t="shared" si="42"/>
        <v>44.5285595</v>
      </c>
      <c r="I94" s="503"/>
      <c r="J94" s="503"/>
      <c r="K94" s="503">
        <f t="shared" si="43"/>
        <v>44.551989499999998</v>
      </c>
      <c r="L94" s="503"/>
      <c r="M94" s="503"/>
      <c r="N94" s="503">
        <f t="shared" si="44"/>
        <v>44.558789500000003</v>
      </c>
      <c r="O94" s="503"/>
      <c r="P94" s="503"/>
      <c r="Q94" s="503">
        <f t="shared" si="45"/>
        <v>44.533589500000005</v>
      </c>
      <c r="R94" s="503"/>
      <c r="S94" s="503"/>
      <c r="T94" s="503"/>
      <c r="U94" s="503"/>
      <c r="V94" s="503"/>
      <c r="W94" s="503">
        <f t="shared" si="46"/>
        <v>2.5199999999998113E-2</v>
      </c>
      <c r="X94" s="503"/>
      <c r="Y94" s="503"/>
      <c r="Z94" s="503"/>
      <c r="AA94" s="503"/>
      <c r="AB94" s="503"/>
      <c r="AC94" s="525"/>
      <c r="AD94" s="526"/>
      <c r="AE94" s="526"/>
      <c r="AF94" s="526"/>
      <c r="AG94" s="526"/>
      <c r="AH94" s="527"/>
      <c r="AI94" s="233"/>
      <c r="AJ94" s="233"/>
      <c r="AK94" s="197">
        <v>83</v>
      </c>
      <c r="AL94" s="207">
        <v>44.621470000000002</v>
      </c>
      <c r="AM94" s="207">
        <v>44.48639</v>
      </c>
      <c r="AN94" s="207">
        <v>44.664239999999999</v>
      </c>
      <c r="AO94" s="207">
        <v>44.70731</v>
      </c>
      <c r="AP94" s="207">
        <v>44.619929999999997</v>
      </c>
      <c r="AQ94" s="208"/>
      <c r="AR94" s="155"/>
      <c r="AS94" s="197">
        <f t="shared" si="28"/>
        <v>83</v>
      </c>
      <c r="AT94" s="175">
        <v>-5.9460499999999999E-2</v>
      </c>
      <c r="AU94" s="163">
        <v>5.0539500000000001E-2</v>
      </c>
      <c r="AV94" s="163">
        <v>-8.9460499999999998E-2</v>
      </c>
      <c r="AW94" s="163">
        <v>-0.13946050000000002</v>
      </c>
      <c r="AX94" s="163">
        <v>-6.9460500000000008E-2</v>
      </c>
      <c r="AY94" s="163">
        <v>-6.9460500000000008E-2</v>
      </c>
      <c r="BA94" s="331">
        <f t="shared" si="29"/>
        <v>83</v>
      </c>
      <c r="BB94" s="332">
        <f t="shared" si="30"/>
        <v>44.562009500000002</v>
      </c>
      <c r="BC94" s="332">
        <f t="shared" si="31"/>
        <v>44.536929499999999</v>
      </c>
      <c r="BD94" s="332">
        <f t="shared" si="32"/>
        <v>44.574779499999998</v>
      </c>
      <c r="BE94" s="332">
        <f t="shared" si="33"/>
        <v>44.567849500000001</v>
      </c>
      <c r="BF94" s="332">
        <f t="shared" si="34"/>
        <v>44.550469499999998</v>
      </c>
      <c r="BG94" s="332" t="str">
        <f t="shared" si="35"/>
        <v/>
      </c>
      <c r="BH94" s="164">
        <v>83</v>
      </c>
      <c r="BI94" s="337">
        <f t="shared" si="36"/>
        <v>1.1540000000003658E-2</v>
      </c>
      <c r="BJ94" s="337">
        <f t="shared" si="37"/>
        <v>1.3539999999998997E-2</v>
      </c>
      <c r="BK94" s="337">
        <f t="shared" si="38"/>
        <v>2.4309999999999832E-2</v>
      </c>
      <c r="BL94" s="337">
        <f t="shared" si="39"/>
        <v>1.7380000000002838E-2</v>
      </c>
      <c r="BM94" s="165">
        <f t="shared" si="40"/>
        <v>2.4309999999999832E-2</v>
      </c>
    </row>
    <row r="95" spans="1:65" ht="14.85" customHeight="1">
      <c r="A95" s="238"/>
      <c r="B95" s="540" t="s">
        <v>240</v>
      </c>
      <c r="C95" s="540"/>
      <c r="D95" s="540"/>
      <c r="E95" s="503">
        <f t="shared" si="41"/>
        <v>44.5350495</v>
      </c>
      <c r="F95" s="503"/>
      <c r="G95" s="503"/>
      <c r="H95" s="503">
        <f t="shared" si="42"/>
        <v>44.529169500000002</v>
      </c>
      <c r="I95" s="503"/>
      <c r="J95" s="503"/>
      <c r="K95" s="503">
        <f t="shared" si="43"/>
        <v>44.549659499999997</v>
      </c>
      <c r="L95" s="503"/>
      <c r="M95" s="503"/>
      <c r="N95" s="503">
        <f t="shared" si="44"/>
        <v>44.560129500000002</v>
      </c>
      <c r="O95" s="503"/>
      <c r="P95" s="503"/>
      <c r="Q95" s="503">
        <f t="shared" si="45"/>
        <v>44.546319500000003</v>
      </c>
      <c r="R95" s="503"/>
      <c r="S95" s="503"/>
      <c r="T95" s="503"/>
      <c r="U95" s="503"/>
      <c r="V95" s="503"/>
      <c r="W95" s="503">
        <f t="shared" si="46"/>
        <v>1.7150000000000887E-2</v>
      </c>
      <c r="X95" s="503"/>
      <c r="Y95" s="503"/>
      <c r="Z95" s="503"/>
      <c r="AA95" s="503"/>
      <c r="AB95" s="503"/>
      <c r="AC95" s="525"/>
      <c r="AD95" s="526"/>
      <c r="AE95" s="526"/>
      <c r="AF95" s="526"/>
      <c r="AG95" s="526"/>
      <c r="AH95" s="527"/>
      <c r="AI95" s="233"/>
      <c r="AJ95" s="233"/>
      <c r="AK95" s="197">
        <v>84</v>
      </c>
      <c r="AL95" s="207">
        <v>44.620420000000003</v>
      </c>
      <c r="AM95" s="207">
        <v>44.487789999999997</v>
      </c>
      <c r="AN95" s="207">
        <v>44.667900000000003</v>
      </c>
      <c r="AO95" s="207">
        <v>44.700859999999999</v>
      </c>
      <c r="AP95" s="207">
        <v>44.619770000000003</v>
      </c>
      <c r="AQ95" s="208"/>
      <c r="AR95" s="155"/>
      <c r="AS95" s="197">
        <f t="shared" si="28"/>
        <v>84</v>
      </c>
      <c r="AT95" s="175">
        <v>-5.9460499999999999E-2</v>
      </c>
      <c r="AU95" s="163">
        <v>5.0539500000000001E-2</v>
      </c>
      <c r="AV95" s="163">
        <v>-8.9460499999999998E-2</v>
      </c>
      <c r="AW95" s="163">
        <v>-0.13946050000000002</v>
      </c>
      <c r="AX95" s="163">
        <v>-6.9460500000000008E-2</v>
      </c>
      <c r="AY95" s="163">
        <v>-6.9460500000000008E-2</v>
      </c>
      <c r="BA95" s="331">
        <f t="shared" si="29"/>
        <v>84</v>
      </c>
      <c r="BB95" s="332">
        <f t="shared" si="30"/>
        <v>44.560959500000003</v>
      </c>
      <c r="BC95" s="332">
        <f t="shared" si="31"/>
        <v>44.538329499999996</v>
      </c>
      <c r="BD95" s="332">
        <f t="shared" si="32"/>
        <v>44.578439500000002</v>
      </c>
      <c r="BE95" s="332">
        <f t="shared" si="33"/>
        <v>44.5613995</v>
      </c>
      <c r="BF95" s="332">
        <f t="shared" si="34"/>
        <v>44.550309500000004</v>
      </c>
      <c r="BG95" s="332" t="str">
        <f t="shared" si="35"/>
        <v/>
      </c>
      <c r="BH95" s="164">
        <v>84</v>
      </c>
      <c r="BI95" s="337">
        <f t="shared" si="36"/>
        <v>1.0649999999998272E-2</v>
      </c>
      <c r="BJ95" s="337">
        <f t="shared" si="37"/>
        <v>1.1980000000008317E-2</v>
      </c>
      <c r="BK95" s="337">
        <f t="shared" si="38"/>
        <v>2.8129999999997324E-2</v>
      </c>
      <c r="BL95" s="337">
        <f t="shared" si="39"/>
        <v>1.1089999999995825E-2</v>
      </c>
      <c r="BM95" s="165">
        <f t="shared" si="40"/>
        <v>2.8129999999997324E-2</v>
      </c>
    </row>
    <row r="96" spans="1:65" ht="14.85" customHeight="1">
      <c r="A96" s="238"/>
      <c r="B96" s="540" t="s">
        <v>241</v>
      </c>
      <c r="C96" s="540"/>
      <c r="D96" s="540"/>
      <c r="E96" s="503">
        <f t="shared" si="41"/>
        <v>44.535009500000001</v>
      </c>
      <c r="F96" s="503"/>
      <c r="G96" s="503"/>
      <c r="H96" s="503">
        <f t="shared" si="42"/>
        <v>44.529249499999999</v>
      </c>
      <c r="I96" s="503"/>
      <c r="J96" s="503"/>
      <c r="K96" s="503">
        <f t="shared" si="43"/>
        <v>44.548529500000001</v>
      </c>
      <c r="L96" s="503"/>
      <c r="M96" s="503"/>
      <c r="N96" s="503">
        <f t="shared" si="44"/>
        <v>44.559639500000003</v>
      </c>
      <c r="O96" s="503"/>
      <c r="P96" s="503"/>
      <c r="Q96" s="503">
        <f t="shared" si="45"/>
        <v>44.558079500000005</v>
      </c>
      <c r="R96" s="503"/>
      <c r="S96" s="503"/>
      <c r="T96" s="503"/>
      <c r="U96" s="503"/>
      <c r="V96" s="503"/>
      <c r="W96" s="503">
        <f t="shared" si="46"/>
        <v>2.8830000000006351E-2</v>
      </c>
      <c r="X96" s="503"/>
      <c r="Y96" s="503"/>
      <c r="Z96" s="503"/>
      <c r="AA96" s="503"/>
      <c r="AB96" s="503"/>
      <c r="AC96" s="525"/>
      <c r="AD96" s="526"/>
      <c r="AE96" s="526"/>
      <c r="AF96" s="526"/>
      <c r="AG96" s="526"/>
      <c r="AH96" s="527"/>
      <c r="AI96" s="233"/>
      <c r="AJ96" s="233"/>
      <c r="AK96" s="197">
        <v>85</v>
      </c>
      <c r="AL96" s="207">
        <v>44.619349999999997</v>
      </c>
      <c r="AM96" s="207">
        <v>44.479599999999998</v>
      </c>
      <c r="AN96" s="207">
        <v>44.671169999999996</v>
      </c>
      <c r="AO96" s="207">
        <v>44.70438</v>
      </c>
      <c r="AP96" s="207">
        <v>44.616959999999999</v>
      </c>
      <c r="AQ96" s="208"/>
      <c r="AR96" s="155"/>
      <c r="AS96" s="197">
        <f t="shared" si="28"/>
        <v>85</v>
      </c>
      <c r="AT96" s="175">
        <v>-5.9460499999999999E-2</v>
      </c>
      <c r="AU96" s="163">
        <v>5.0539500000000001E-2</v>
      </c>
      <c r="AV96" s="163">
        <v>-8.9460499999999998E-2</v>
      </c>
      <c r="AW96" s="163">
        <v>-0.13946050000000002</v>
      </c>
      <c r="AX96" s="163">
        <v>-6.9460500000000008E-2</v>
      </c>
      <c r="AY96" s="163">
        <v>-6.9460500000000008E-2</v>
      </c>
      <c r="BA96" s="331">
        <f t="shared" si="29"/>
        <v>85</v>
      </c>
      <c r="BB96" s="332">
        <f t="shared" si="30"/>
        <v>44.559889499999997</v>
      </c>
      <c r="BC96" s="332">
        <f t="shared" si="31"/>
        <v>44.530139499999997</v>
      </c>
      <c r="BD96" s="332">
        <f t="shared" si="32"/>
        <v>44.581709499999995</v>
      </c>
      <c r="BE96" s="332">
        <f t="shared" si="33"/>
        <v>44.564919500000002</v>
      </c>
      <c r="BF96" s="332">
        <f t="shared" si="34"/>
        <v>44.547499500000001</v>
      </c>
      <c r="BG96" s="332" t="str">
        <f t="shared" si="35"/>
        <v/>
      </c>
      <c r="BH96" s="164">
        <v>85</v>
      </c>
      <c r="BI96" s="337">
        <f t="shared" si="36"/>
        <v>1.2389999999996348E-2</v>
      </c>
      <c r="BJ96" s="337">
        <f t="shared" si="37"/>
        <v>1.7360000000003595E-2</v>
      </c>
      <c r="BK96" s="337">
        <f t="shared" si="38"/>
        <v>3.4209999999994523E-2</v>
      </c>
      <c r="BL96" s="337">
        <f t="shared" si="39"/>
        <v>1.7420000000001323E-2</v>
      </c>
      <c r="BM96" s="165">
        <f t="shared" si="40"/>
        <v>3.4209999999994523E-2</v>
      </c>
    </row>
    <row r="97" spans="1:65" ht="14.85" customHeight="1">
      <c r="A97" s="238"/>
      <c r="B97" s="540" t="s">
        <v>242</v>
      </c>
      <c r="C97" s="540"/>
      <c r="D97" s="540"/>
      <c r="E97" s="503">
        <f t="shared" si="41"/>
        <v>44.5348495</v>
      </c>
      <c r="F97" s="503"/>
      <c r="G97" s="503"/>
      <c r="H97" s="503">
        <f t="shared" si="42"/>
        <v>44.5296995</v>
      </c>
      <c r="I97" s="503"/>
      <c r="J97" s="503"/>
      <c r="K97" s="503">
        <f t="shared" si="43"/>
        <v>44.548489499999995</v>
      </c>
      <c r="L97" s="503"/>
      <c r="M97" s="503"/>
      <c r="N97" s="503">
        <f t="shared" si="44"/>
        <v>44.5595195</v>
      </c>
      <c r="O97" s="503"/>
      <c r="P97" s="503"/>
      <c r="Q97" s="503">
        <f t="shared" si="45"/>
        <v>44.559749500000002</v>
      </c>
      <c r="R97" s="503"/>
      <c r="S97" s="503"/>
      <c r="T97" s="503"/>
      <c r="U97" s="503"/>
      <c r="V97" s="503"/>
      <c r="W97" s="503">
        <f t="shared" si="46"/>
        <v>3.0050000000002797E-2</v>
      </c>
      <c r="X97" s="503"/>
      <c r="Y97" s="503"/>
      <c r="Z97" s="503"/>
      <c r="AA97" s="503"/>
      <c r="AB97" s="503"/>
      <c r="AC97" s="525"/>
      <c r="AD97" s="526"/>
      <c r="AE97" s="526"/>
      <c r="AF97" s="526"/>
      <c r="AG97" s="526"/>
      <c r="AH97" s="527"/>
      <c r="AI97" s="233"/>
      <c r="AJ97" s="233"/>
      <c r="AK97" s="197">
        <v>86</v>
      </c>
      <c r="AL97" s="207">
        <v>44.619340000000001</v>
      </c>
      <c r="AM97" s="207">
        <v>44.485529999999997</v>
      </c>
      <c r="AN97" s="207">
        <v>44.672199999999997</v>
      </c>
      <c r="AO97" s="207">
        <v>44.709150000000001</v>
      </c>
      <c r="AP97" s="207">
        <v>44.613579999999999</v>
      </c>
      <c r="AQ97" s="208"/>
      <c r="AR97" s="155"/>
      <c r="AS97" s="197">
        <f t="shared" si="28"/>
        <v>86</v>
      </c>
      <c r="AT97" s="175">
        <v>-5.9460499999999999E-2</v>
      </c>
      <c r="AU97" s="163">
        <v>5.0539500000000001E-2</v>
      </c>
      <c r="AV97" s="163">
        <v>-8.9460499999999998E-2</v>
      </c>
      <c r="AW97" s="163">
        <v>-0.13946050000000002</v>
      </c>
      <c r="AX97" s="163">
        <v>-6.9460500000000008E-2</v>
      </c>
      <c r="AY97" s="163">
        <v>-6.9460500000000008E-2</v>
      </c>
      <c r="BA97" s="331">
        <f t="shared" si="29"/>
        <v>86</v>
      </c>
      <c r="BB97" s="332">
        <f t="shared" si="30"/>
        <v>44.559879500000001</v>
      </c>
      <c r="BC97" s="332">
        <f t="shared" si="31"/>
        <v>44.536069499999996</v>
      </c>
      <c r="BD97" s="332">
        <f t="shared" si="32"/>
        <v>44.582739499999995</v>
      </c>
      <c r="BE97" s="332">
        <f t="shared" si="33"/>
        <v>44.569689500000003</v>
      </c>
      <c r="BF97" s="332">
        <f t="shared" si="34"/>
        <v>44.544119500000001</v>
      </c>
      <c r="BG97" s="332" t="str">
        <f t="shared" si="35"/>
        <v/>
      </c>
      <c r="BH97" s="164">
        <v>86</v>
      </c>
      <c r="BI97" s="337">
        <f t="shared" si="36"/>
        <v>1.5760000000000218E-2</v>
      </c>
      <c r="BJ97" s="337">
        <f t="shared" si="37"/>
        <v>8.0500000000043315E-3</v>
      </c>
      <c r="BK97" s="337">
        <f t="shared" si="38"/>
        <v>3.8619999999994548E-2</v>
      </c>
      <c r="BL97" s="337">
        <f t="shared" si="39"/>
        <v>2.5570000000001869E-2</v>
      </c>
      <c r="BM97" s="165">
        <f t="shared" si="40"/>
        <v>3.8619999999994548E-2</v>
      </c>
    </row>
    <row r="98" spans="1:65" ht="14.85" customHeight="1">
      <c r="A98" s="238"/>
      <c r="B98" s="540" t="s">
        <v>243</v>
      </c>
      <c r="C98" s="540"/>
      <c r="D98" s="540"/>
      <c r="E98" s="503">
        <f t="shared" si="41"/>
        <v>44.536929499999999</v>
      </c>
      <c r="F98" s="503"/>
      <c r="G98" s="503"/>
      <c r="H98" s="503">
        <f t="shared" si="42"/>
        <v>44.530599500000001</v>
      </c>
      <c r="I98" s="503"/>
      <c r="J98" s="503"/>
      <c r="K98" s="503">
        <f t="shared" si="43"/>
        <v>44.552389499999997</v>
      </c>
      <c r="L98" s="503"/>
      <c r="M98" s="503"/>
      <c r="N98" s="503">
        <f t="shared" si="44"/>
        <v>44.560979500000002</v>
      </c>
      <c r="O98" s="503"/>
      <c r="P98" s="503"/>
      <c r="Q98" s="503">
        <f t="shared" si="45"/>
        <v>44.557019500000003</v>
      </c>
      <c r="R98" s="503"/>
      <c r="S98" s="503"/>
      <c r="T98" s="503"/>
      <c r="U98" s="503"/>
      <c r="V98" s="503"/>
      <c r="W98" s="503">
        <f t="shared" si="46"/>
        <v>2.6420000000001664E-2</v>
      </c>
      <c r="X98" s="503"/>
      <c r="Y98" s="503"/>
      <c r="Z98" s="503"/>
      <c r="AA98" s="503"/>
      <c r="AB98" s="503"/>
      <c r="AC98" s="525"/>
      <c r="AD98" s="526"/>
      <c r="AE98" s="526"/>
      <c r="AF98" s="526"/>
      <c r="AG98" s="526"/>
      <c r="AH98" s="527"/>
      <c r="AI98" s="233"/>
      <c r="AJ98" s="233"/>
      <c r="AK98" s="197">
        <v>87</v>
      </c>
      <c r="AL98" s="207">
        <v>44.618549999999999</v>
      </c>
      <c r="AM98" s="207">
        <v>44.490720000000003</v>
      </c>
      <c r="AN98" s="207">
        <v>44.673520000000003</v>
      </c>
      <c r="AO98" s="207">
        <v>44.71322</v>
      </c>
      <c r="AP98" s="207">
        <v>44.61139</v>
      </c>
      <c r="AQ98" s="208"/>
      <c r="AR98" s="155"/>
      <c r="AS98" s="197">
        <f t="shared" si="28"/>
        <v>87</v>
      </c>
      <c r="AT98" s="175">
        <v>-5.9460499999999999E-2</v>
      </c>
      <c r="AU98" s="163">
        <v>5.0539500000000001E-2</v>
      </c>
      <c r="AV98" s="163">
        <v>-8.9460499999999998E-2</v>
      </c>
      <c r="AW98" s="163">
        <v>-0.13946050000000002</v>
      </c>
      <c r="AX98" s="163">
        <v>-6.9460500000000008E-2</v>
      </c>
      <c r="AY98" s="163">
        <v>-6.9460500000000008E-2</v>
      </c>
      <c r="BA98" s="331">
        <f t="shared" si="29"/>
        <v>87</v>
      </c>
      <c r="BB98" s="332">
        <f t="shared" si="30"/>
        <v>44.559089499999999</v>
      </c>
      <c r="BC98" s="332">
        <f t="shared" si="31"/>
        <v>44.541259500000002</v>
      </c>
      <c r="BD98" s="332">
        <f t="shared" si="32"/>
        <v>44.584059500000002</v>
      </c>
      <c r="BE98" s="332">
        <f t="shared" si="33"/>
        <v>44.573759500000001</v>
      </c>
      <c r="BF98" s="332">
        <f t="shared" si="34"/>
        <v>44.541929500000002</v>
      </c>
      <c r="BG98" s="332" t="str">
        <f t="shared" si="35"/>
        <v/>
      </c>
      <c r="BH98" s="164">
        <v>87</v>
      </c>
      <c r="BI98" s="337">
        <f t="shared" si="36"/>
        <v>1.7159999999996955E-2</v>
      </c>
      <c r="BJ98" s="337">
        <f t="shared" si="37"/>
        <v>6.6999999999950433E-4</v>
      </c>
      <c r="BK98" s="337">
        <f t="shared" si="38"/>
        <v>4.2130000000000223E-2</v>
      </c>
      <c r="BL98" s="337">
        <f t="shared" si="39"/>
        <v>3.1829999999999359E-2</v>
      </c>
      <c r="BM98" s="165">
        <f t="shared" si="40"/>
        <v>4.2130000000000223E-2</v>
      </c>
    </row>
    <row r="99" spans="1:65" ht="14.85" customHeight="1">
      <c r="A99" s="238"/>
      <c r="B99" s="540" t="s">
        <v>244</v>
      </c>
      <c r="C99" s="540"/>
      <c r="D99" s="540"/>
      <c r="E99" s="503">
        <f t="shared" si="41"/>
        <v>44.541199499999998</v>
      </c>
      <c r="F99" s="503"/>
      <c r="G99" s="503"/>
      <c r="H99" s="503">
        <f t="shared" si="42"/>
        <v>44.5342895</v>
      </c>
      <c r="I99" s="503"/>
      <c r="J99" s="503"/>
      <c r="K99" s="503">
        <f t="shared" si="43"/>
        <v>44.5579295</v>
      </c>
      <c r="L99" s="503"/>
      <c r="M99" s="503"/>
      <c r="N99" s="503">
        <f t="shared" si="44"/>
        <v>44.565219500000005</v>
      </c>
      <c r="O99" s="503"/>
      <c r="P99" s="503"/>
      <c r="Q99" s="503">
        <f t="shared" si="45"/>
        <v>44.555199500000001</v>
      </c>
      <c r="R99" s="503"/>
      <c r="S99" s="503"/>
      <c r="T99" s="503"/>
      <c r="U99" s="503"/>
      <c r="V99" s="503"/>
      <c r="W99" s="503">
        <f t="shared" si="46"/>
        <v>2.091000000000065E-2</v>
      </c>
      <c r="X99" s="503"/>
      <c r="Y99" s="503"/>
      <c r="Z99" s="503"/>
      <c r="AA99" s="503"/>
      <c r="AB99" s="503"/>
      <c r="AC99" s="525"/>
      <c r="AD99" s="526"/>
      <c r="AE99" s="526"/>
      <c r="AF99" s="526"/>
      <c r="AG99" s="526"/>
      <c r="AH99" s="527"/>
      <c r="AI99" s="233"/>
      <c r="AJ99" s="233"/>
      <c r="AK99" s="197">
        <v>88</v>
      </c>
      <c r="AL99" s="207">
        <v>44.617460000000001</v>
      </c>
      <c r="AM99" s="207">
        <v>44.497700000000002</v>
      </c>
      <c r="AN99" s="207">
        <v>44.672919999999998</v>
      </c>
      <c r="AO99" s="207">
        <v>44.714590000000001</v>
      </c>
      <c r="AP99" s="207">
        <v>44.605049999999999</v>
      </c>
      <c r="AQ99" s="208"/>
      <c r="AR99" s="155"/>
      <c r="AS99" s="197">
        <f t="shared" si="28"/>
        <v>88</v>
      </c>
      <c r="AT99" s="175">
        <v>-5.9460499999999999E-2</v>
      </c>
      <c r="AU99" s="163">
        <v>5.0539500000000001E-2</v>
      </c>
      <c r="AV99" s="163">
        <v>-8.9460499999999998E-2</v>
      </c>
      <c r="AW99" s="163">
        <v>-0.13946050000000002</v>
      </c>
      <c r="AX99" s="163">
        <v>-6.9460500000000008E-2</v>
      </c>
      <c r="AY99" s="163">
        <v>-6.9460500000000008E-2</v>
      </c>
      <c r="BA99" s="331">
        <f t="shared" si="29"/>
        <v>88</v>
      </c>
      <c r="BB99" s="332">
        <f t="shared" si="30"/>
        <v>44.557999500000001</v>
      </c>
      <c r="BC99" s="332">
        <f t="shared" si="31"/>
        <v>44.548239500000001</v>
      </c>
      <c r="BD99" s="332">
        <f t="shared" si="32"/>
        <v>44.583459499999996</v>
      </c>
      <c r="BE99" s="332">
        <f t="shared" si="33"/>
        <v>44.575129500000003</v>
      </c>
      <c r="BF99" s="332">
        <f t="shared" si="34"/>
        <v>44.5355895</v>
      </c>
      <c r="BG99" s="332" t="str">
        <f t="shared" si="35"/>
        <v/>
      </c>
      <c r="BH99" s="164">
        <v>88</v>
      </c>
      <c r="BI99" s="337">
        <f t="shared" si="36"/>
        <v>2.2410000000000707E-2</v>
      </c>
      <c r="BJ99" s="337">
        <f t="shared" si="37"/>
        <v>1.2650000000000716E-2</v>
      </c>
      <c r="BK99" s="337">
        <f t="shared" si="38"/>
        <v>4.7869999999996082E-2</v>
      </c>
      <c r="BL99" s="337">
        <f t="shared" si="39"/>
        <v>3.9540000000002351E-2</v>
      </c>
      <c r="BM99" s="165">
        <f t="shared" si="40"/>
        <v>4.7869999999996082E-2</v>
      </c>
    </row>
    <row r="100" spans="1:65" ht="14.85" customHeight="1">
      <c r="A100" s="238"/>
      <c r="B100" s="540" t="s">
        <v>245</v>
      </c>
      <c r="C100" s="540"/>
      <c r="D100" s="540"/>
      <c r="E100" s="503">
        <f t="shared" si="41"/>
        <v>44.543929499999997</v>
      </c>
      <c r="F100" s="503"/>
      <c r="G100" s="503"/>
      <c r="H100" s="503">
        <f t="shared" si="42"/>
        <v>44.539219500000002</v>
      </c>
      <c r="I100" s="503"/>
      <c r="J100" s="503"/>
      <c r="K100" s="503">
        <f t="shared" si="43"/>
        <v>44.5611295</v>
      </c>
      <c r="L100" s="503"/>
      <c r="M100" s="503"/>
      <c r="N100" s="503">
        <f t="shared" si="44"/>
        <v>44.567449500000002</v>
      </c>
      <c r="O100" s="503"/>
      <c r="P100" s="503"/>
      <c r="Q100" s="503">
        <f t="shared" si="45"/>
        <v>44.553279500000002</v>
      </c>
      <c r="R100" s="503"/>
      <c r="S100" s="503"/>
      <c r="T100" s="503"/>
      <c r="U100" s="503"/>
      <c r="V100" s="503"/>
      <c r="W100" s="503">
        <f t="shared" si="46"/>
        <v>1.4170000000000016E-2</v>
      </c>
      <c r="X100" s="503"/>
      <c r="Y100" s="503"/>
      <c r="Z100" s="503"/>
      <c r="AA100" s="503"/>
      <c r="AB100" s="503"/>
      <c r="AC100" s="525"/>
      <c r="AD100" s="526"/>
      <c r="AE100" s="526"/>
      <c r="AF100" s="526"/>
      <c r="AG100" s="526"/>
      <c r="AH100" s="527"/>
      <c r="AI100" s="233"/>
      <c r="AJ100" s="233"/>
      <c r="AK100" s="197">
        <v>89</v>
      </c>
      <c r="AL100" s="207">
        <v>44.617890000000003</v>
      </c>
      <c r="AM100" s="207">
        <v>44.507629999999999</v>
      </c>
      <c r="AN100" s="207">
        <v>44.667349999999999</v>
      </c>
      <c r="AO100" s="207">
        <v>44.715850000000003</v>
      </c>
      <c r="AP100" s="207">
        <v>44.605289999999997</v>
      </c>
      <c r="AQ100" s="208"/>
      <c r="AR100" s="155"/>
      <c r="AS100" s="197">
        <f t="shared" si="28"/>
        <v>89</v>
      </c>
      <c r="AT100" s="175">
        <v>-5.9460499999999999E-2</v>
      </c>
      <c r="AU100" s="163">
        <v>5.0539500000000001E-2</v>
      </c>
      <c r="AV100" s="163">
        <v>-8.9460499999999998E-2</v>
      </c>
      <c r="AW100" s="163">
        <v>-0.13946050000000002</v>
      </c>
      <c r="AX100" s="163">
        <v>-6.9460500000000008E-2</v>
      </c>
      <c r="AY100" s="163">
        <v>-6.9460500000000008E-2</v>
      </c>
      <c r="BA100" s="331">
        <f t="shared" si="29"/>
        <v>89</v>
      </c>
      <c r="BB100" s="332">
        <f t="shared" si="30"/>
        <v>44.558429500000003</v>
      </c>
      <c r="BC100" s="332">
        <f t="shared" si="31"/>
        <v>44.558169499999998</v>
      </c>
      <c r="BD100" s="332">
        <f t="shared" si="32"/>
        <v>44.577889499999998</v>
      </c>
      <c r="BE100" s="332">
        <f t="shared" si="33"/>
        <v>44.576389500000005</v>
      </c>
      <c r="BF100" s="332">
        <f t="shared" si="34"/>
        <v>44.535829499999998</v>
      </c>
      <c r="BG100" s="332" t="str">
        <f t="shared" si="35"/>
        <v/>
      </c>
      <c r="BH100" s="164">
        <v>89</v>
      </c>
      <c r="BI100" s="337">
        <f t="shared" si="36"/>
        <v>2.2600000000004172E-2</v>
      </c>
      <c r="BJ100" s="337">
        <f t="shared" si="37"/>
        <v>2.2339999999999804E-2</v>
      </c>
      <c r="BK100" s="337">
        <f t="shared" si="38"/>
        <v>4.205999999999932E-2</v>
      </c>
      <c r="BL100" s="337">
        <f t="shared" si="39"/>
        <v>4.0560000000006369E-2</v>
      </c>
      <c r="BM100" s="165">
        <f t="shared" si="40"/>
        <v>4.205999999999932E-2</v>
      </c>
    </row>
    <row r="101" spans="1:65" ht="14.85" customHeight="1">
      <c r="A101" s="238"/>
      <c r="B101" s="540" t="s">
        <v>246</v>
      </c>
      <c r="C101" s="540"/>
      <c r="D101" s="540"/>
      <c r="E101" s="503">
        <f t="shared" si="41"/>
        <v>44.549609500000003</v>
      </c>
      <c r="F101" s="503"/>
      <c r="G101" s="503"/>
      <c r="H101" s="503">
        <f t="shared" si="42"/>
        <v>44.544819500000003</v>
      </c>
      <c r="I101" s="503"/>
      <c r="J101" s="503"/>
      <c r="K101" s="503">
        <f t="shared" si="43"/>
        <v>44.5618695</v>
      </c>
      <c r="L101" s="503"/>
      <c r="M101" s="503"/>
      <c r="N101" s="503">
        <f t="shared" si="44"/>
        <v>44.567409500000004</v>
      </c>
      <c r="O101" s="503"/>
      <c r="P101" s="503"/>
      <c r="Q101" s="503">
        <f t="shared" si="45"/>
        <v>44.551769499999999</v>
      </c>
      <c r="R101" s="503"/>
      <c r="S101" s="503"/>
      <c r="T101" s="503"/>
      <c r="U101" s="503"/>
      <c r="V101" s="503"/>
      <c r="W101" s="503">
        <f t="shared" si="46"/>
        <v>1.5640000000004761E-2</v>
      </c>
      <c r="X101" s="503"/>
      <c r="Y101" s="503"/>
      <c r="Z101" s="503"/>
      <c r="AA101" s="503"/>
      <c r="AB101" s="503"/>
      <c r="AC101" s="525"/>
      <c r="AD101" s="526"/>
      <c r="AE101" s="526"/>
      <c r="AF101" s="526"/>
      <c r="AG101" s="526"/>
      <c r="AH101" s="527"/>
      <c r="AI101" s="233"/>
      <c r="AJ101" s="233"/>
      <c r="AK101" s="197">
        <v>90</v>
      </c>
      <c r="AL101" s="207">
        <v>44.619770000000003</v>
      </c>
      <c r="AM101" s="207">
        <v>44.51352</v>
      </c>
      <c r="AN101" s="207">
        <v>44.660800000000002</v>
      </c>
      <c r="AO101" s="207">
        <v>44.717889999999997</v>
      </c>
      <c r="AP101" s="207">
        <v>44.61065</v>
      </c>
      <c r="AQ101" s="208"/>
      <c r="AR101" s="155"/>
      <c r="AS101" s="197">
        <f t="shared" si="28"/>
        <v>90</v>
      </c>
      <c r="AT101" s="175">
        <v>-5.9460499999999999E-2</v>
      </c>
      <c r="AU101" s="163">
        <v>5.0539500000000001E-2</v>
      </c>
      <c r="AV101" s="163">
        <v>-8.9460499999999998E-2</v>
      </c>
      <c r="AW101" s="163">
        <v>-0.13946050000000002</v>
      </c>
      <c r="AX101" s="163">
        <v>-6.9460500000000008E-2</v>
      </c>
      <c r="AY101" s="163">
        <v>-6.9460500000000008E-2</v>
      </c>
      <c r="BA101" s="331">
        <f t="shared" si="29"/>
        <v>90</v>
      </c>
      <c r="BB101" s="332">
        <f t="shared" si="30"/>
        <v>44.560309500000002</v>
      </c>
      <c r="BC101" s="332">
        <f t="shared" si="31"/>
        <v>44.564059499999999</v>
      </c>
      <c r="BD101" s="332">
        <f t="shared" si="32"/>
        <v>44.571339500000001</v>
      </c>
      <c r="BE101" s="332">
        <f t="shared" si="33"/>
        <v>44.578429499999999</v>
      </c>
      <c r="BF101" s="332">
        <f t="shared" si="34"/>
        <v>44.541189500000002</v>
      </c>
      <c r="BG101" s="332" t="str">
        <f t="shared" si="35"/>
        <v/>
      </c>
      <c r="BH101" s="164">
        <v>90</v>
      </c>
      <c r="BI101" s="337">
        <f t="shared" si="36"/>
        <v>1.9120000000000914E-2</v>
      </c>
      <c r="BJ101" s="337">
        <f t="shared" si="37"/>
        <v>2.2869999999997503E-2</v>
      </c>
      <c r="BK101" s="337">
        <f t="shared" si="38"/>
        <v>3.0149999999999011E-2</v>
      </c>
      <c r="BL101" s="337">
        <f t="shared" si="39"/>
        <v>3.7239999999997053E-2</v>
      </c>
      <c r="BM101" s="165">
        <f t="shared" si="40"/>
        <v>3.7239999999997053E-2</v>
      </c>
    </row>
    <row r="102" spans="1:65" ht="14.85" customHeight="1">
      <c r="A102" s="238"/>
      <c r="B102" s="540" t="s">
        <v>247</v>
      </c>
      <c r="C102" s="540"/>
      <c r="D102" s="540"/>
      <c r="E102" s="503">
        <f t="shared" si="41"/>
        <v>44.554889500000002</v>
      </c>
      <c r="F102" s="503"/>
      <c r="G102" s="503"/>
      <c r="H102" s="503">
        <f t="shared" si="42"/>
        <v>44.544009500000001</v>
      </c>
      <c r="I102" s="503"/>
      <c r="J102" s="503"/>
      <c r="K102" s="503">
        <f t="shared" si="43"/>
        <v>44.563979500000002</v>
      </c>
      <c r="L102" s="503"/>
      <c r="M102" s="503"/>
      <c r="N102" s="503">
        <f t="shared" si="44"/>
        <v>44.568839500000003</v>
      </c>
      <c r="O102" s="503"/>
      <c r="P102" s="503"/>
      <c r="Q102" s="503">
        <f t="shared" si="45"/>
        <v>44.553589500000001</v>
      </c>
      <c r="R102" s="503"/>
      <c r="S102" s="503"/>
      <c r="T102" s="503"/>
      <c r="U102" s="503"/>
      <c r="V102" s="503"/>
      <c r="W102" s="503">
        <f t="shared" si="46"/>
        <v>1.5250000000001762E-2</v>
      </c>
      <c r="X102" s="503"/>
      <c r="Y102" s="503"/>
      <c r="Z102" s="503"/>
      <c r="AA102" s="503"/>
      <c r="AB102" s="503"/>
      <c r="AC102" s="525"/>
      <c r="AD102" s="526"/>
      <c r="AE102" s="526"/>
      <c r="AF102" s="526"/>
      <c r="AG102" s="526"/>
      <c r="AH102" s="527"/>
      <c r="AI102" s="233"/>
      <c r="AJ102" s="233"/>
      <c r="AK102" s="197">
        <v>91</v>
      </c>
      <c r="AL102" s="207">
        <v>44.620379999999997</v>
      </c>
      <c r="AM102" s="207">
        <v>44.51408</v>
      </c>
      <c r="AN102" s="207">
        <v>44.658270000000002</v>
      </c>
      <c r="AO102" s="207">
        <v>44.718310000000002</v>
      </c>
      <c r="AP102" s="207">
        <v>44.623350000000002</v>
      </c>
      <c r="AQ102" s="208"/>
      <c r="AR102" s="155"/>
      <c r="AS102" s="197">
        <f t="shared" si="28"/>
        <v>91</v>
      </c>
      <c r="AT102" s="175">
        <v>-5.9460499999999999E-2</v>
      </c>
      <c r="AU102" s="163">
        <v>5.0539500000000001E-2</v>
      </c>
      <c r="AV102" s="163">
        <v>-8.9460499999999998E-2</v>
      </c>
      <c r="AW102" s="163">
        <v>-0.13946050000000002</v>
      </c>
      <c r="AX102" s="163">
        <v>-6.9460500000000008E-2</v>
      </c>
      <c r="AY102" s="163">
        <v>-6.9460500000000008E-2</v>
      </c>
      <c r="BA102" s="331">
        <f t="shared" si="29"/>
        <v>91</v>
      </c>
      <c r="BB102" s="332">
        <f t="shared" si="30"/>
        <v>44.560919499999997</v>
      </c>
      <c r="BC102" s="332">
        <f t="shared" si="31"/>
        <v>44.564619499999999</v>
      </c>
      <c r="BD102" s="332">
        <f t="shared" si="32"/>
        <v>44.5688095</v>
      </c>
      <c r="BE102" s="332">
        <f t="shared" si="33"/>
        <v>44.578849500000004</v>
      </c>
      <c r="BF102" s="332">
        <f t="shared" si="34"/>
        <v>44.553889500000004</v>
      </c>
      <c r="BG102" s="332" t="str">
        <f t="shared" si="35"/>
        <v/>
      </c>
      <c r="BH102" s="164">
        <v>91</v>
      </c>
      <c r="BI102" s="337">
        <f t="shared" si="36"/>
        <v>7.0299999999932083E-3</v>
      </c>
      <c r="BJ102" s="337">
        <f t="shared" si="37"/>
        <v>1.0729999999995243E-2</v>
      </c>
      <c r="BK102" s="337">
        <f t="shared" si="38"/>
        <v>1.4919999999996492E-2</v>
      </c>
      <c r="BL102" s="337">
        <f t="shared" si="39"/>
        <v>2.4960000000000093E-2</v>
      </c>
      <c r="BM102" s="165">
        <f t="shared" si="40"/>
        <v>2.4960000000000093E-2</v>
      </c>
    </row>
    <row r="103" spans="1:65" ht="14.85" customHeight="1">
      <c r="A103" s="238"/>
      <c r="B103" s="540" t="s">
        <v>248</v>
      </c>
      <c r="C103" s="540"/>
      <c r="D103" s="540"/>
      <c r="E103" s="503">
        <f t="shared" si="41"/>
        <v>44.560149500000001</v>
      </c>
      <c r="F103" s="503"/>
      <c r="G103" s="503"/>
      <c r="H103" s="503">
        <f t="shared" si="42"/>
        <v>44.537879500000003</v>
      </c>
      <c r="I103" s="503"/>
      <c r="J103" s="503"/>
      <c r="K103" s="503">
        <f t="shared" si="43"/>
        <v>44.569829499999997</v>
      </c>
      <c r="L103" s="503"/>
      <c r="M103" s="503"/>
      <c r="N103" s="503">
        <f t="shared" si="44"/>
        <v>44.572379500000004</v>
      </c>
      <c r="O103" s="503"/>
      <c r="P103" s="503"/>
      <c r="Q103" s="503">
        <f t="shared" si="45"/>
        <v>44.553079500000003</v>
      </c>
      <c r="R103" s="503"/>
      <c r="S103" s="503"/>
      <c r="T103" s="503"/>
      <c r="U103" s="503"/>
      <c r="V103" s="503"/>
      <c r="W103" s="503">
        <f t="shared" si="46"/>
        <v>1.9300000000001205E-2</v>
      </c>
      <c r="X103" s="503"/>
      <c r="Y103" s="503"/>
      <c r="Z103" s="503"/>
      <c r="AA103" s="503"/>
      <c r="AB103" s="503"/>
      <c r="AC103" s="525"/>
      <c r="AD103" s="526"/>
      <c r="AE103" s="526"/>
      <c r="AF103" s="526"/>
      <c r="AG103" s="526"/>
      <c r="AH103" s="527"/>
      <c r="AI103" s="233"/>
      <c r="AJ103" s="233"/>
      <c r="AK103" s="197">
        <v>92</v>
      </c>
      <c r="AL103" s="207">
        <v>44.62106</v>
      </c>
      <c r="AM103" s="207">
        <v>44.512300000000003</v>
      </c>
      <c r="AN103" s="207">
        <v>44.656599999999997</v>
      </c>
      <c r="AO103" s="207">
        <v>44.71</v>
      </c>
      <c r="AP103" s="207">
        <v>44.632330000000003</v>
      </c>
      <c r="AQ103" s="208"/>
      <c r="AR103" s="155"/>
      <c r="AS103" s="197">
        <f t="shared" si="28"/>
        <v>92</v>
      </c>
      <c r="AT103" s="175">
        <v>-5.9460499999999999E-2</v>
      </c>
      <c r="AU103" s="163">
        <v>5.0539500000000001E-2</v>
      </c>
      <c r="AV103" s="163">
        <v>-8.9460499999999998E-2</v>
      </c>
      <c r="AW103" s="163">
        <v>-0.13946050000000002</v>
      </c>
      <c r="AX103" s="163">
        <v>-6.9460500000000008E-2</v>
      </c>
      <c r="AY103" s="163">
        <v>-6.9460500000000008E-2</v>
      </c>
      <c r="BA103" s="331">
        <f t="shared" si="29"/>
        <v>92</v>
      </c>
      <c r="BB103" s="332">
        <f t="shared" si="30"/>
        <v>44.5615995</v>
      </c>
      <c r="BC103" s="332">
        <f t="shared" si="31"/>
        <v>44.562839500000003</v>
      </c>
      <c r="BD103" s="332">
        <f t="shared" si="32"/>
        <v>44.567139499999996</v>
      </c>
      <c r="BE103" s="332">
        <f t="shared" si="33"/>
        <v>44.570539500000002</v>
      </c>
      <c r="BF103" s="332">
        <f t="shared" si="34"/>
        <v>44.562869500000005</v>
      </c>
      <c r="BG103" s="332" t="str">
        <f t="shared" si="35"/>
        <v/>
      </c>
      <c r="BH103" s="164">
        <v>92</v>
      </c>
      <c r="BI103" s="337">
        <f t="shared" si="36"/>
        <v>1.2700000000052114E-3</v>
      </c>
      <c r="BJ103" s="337">
        <f t="shared" si="37"/>
        <v>3.0000000002416982E-5</v>
      </c>
      <c r="BK103" s="337">
        <f t="shared" si="38"/>
        <v>4.2699999999911142E-3</v>
      </c>
      <c r="BL103" s="337">
        <f t="shared" si="39"/>
        <v>7.6699999999974011E-3</v>
      </c>
      <c r="BM103" s="165">
        <f t="shared" si="40"/>
        <v>7.6699999999974011E-3</v>
      </c>
    </row>
    <row r="104" spans="1:65" ht="14.85" customHeight="1">
      <c r="A104" s="238"/>
      <c r="B104" s="540" t="s">
        <v>249</v>
      </c>
      <c r="C104" s="540"/>
      <c r="D104" s="540"/>
      <c r="E104" s="503">
        <f t="shared" si="41"/>
        <v>44.562009500000002</v>
      </c>
      <c r="F104" s="503"/>
      <c r="G104" s="503"/>
      <c r="H104" s="503">
        <f t="shared" si="42"/>
        <v>44.536929499999999</v>
      </c>
      <c r="I104" s="503"/>
      <c r="J104" s="503"/>
      <c r="K104" s="503">
        <f t="shared" si="43"/>
        <v>44.574779499999998</v>
      </c>
      <c r="L104" s="503"/>
      <c r="M104" s="503"/>
      <c r="N104" s="503">
        <f t="shared" si="44"/>
        <v>44.567849500000001</v>
      </c>
      <c r="O104" s="503"/>
      <c r="P104" s="503"/>
      <c r="Q104" s="503">
        <f t="shared" si="45"/>
        <v>44.550469499999998</v>
      </c>
      <c r="R104" s="503"/>
      <c r="S104" s="503"/>
      <c r="T104" s="503"/>
      <c r="U104" s="503"/>
      <c r="V104" s="503"/>
      <c r="W104" s="503">
        <f t="shared" si="46"/>
        <v>2.4309999999999832E-2</v>
      </c>
      <c r="X104" s="503"/>
      <c r="Y104" s="503"/>
      <c r="Z104" s="503"/>
      <c r="AA104" s="503"/>
      <c r="AB104" s="503"/>
      <c r="AC104" s="525"/>
      <c r="AD104" s="526"/>
      <c r="AE104" s="526"/>
      <c r="AF104" s="526"/>
      <c r="AG104" s="526"/>
      <c r="AH104" s="527"/>
      <c r="AI104" s="233"/>
      <c r="AJ104" s="233"/>
      <c r="AK104" s="197">
        <v>93</v>
      </c>
      <c r="AL104" s="207">
        <v>44.62274</v>
      </c>
      <c r="AM104" s="207">
        <v>44.511270000000003</v>
      </c>
      <c r="AN104" s="207">
        <v>44.656959999999998</v>
      </c>
      <c r="AO104" s="207">
        <v>44.701059999999998</v>
      </c>
      <c r="AP104" s="207">
        <v>44.639159999999997</v>
      </c>
      <c r="AQ104" s="208"/>
      <c r="AR104" s="155"/>
      <c r="AS104" s="197">
        <f t="shared" si="28"/>
        <v>93</v>
      </c>
      <c r="AT104" s="175">
        <v>-5.9460499999999999E-2</v>
      </c>
      <c r="AU104" s="163">
        <v>5.0539500000000001E-2</v>
      </c>
      <c r="AV104" s="163">
        <v>-8.9460499999999998E-2</v>
      </c>
      <c r="AW104" s="163">
        <v>-0.13946050000000002</v>
      </c>
      <c r="AX104" s="163">
        <v>-6.9460500000000008E-2</v>
      </c>
      <c r="AY104" s="163">
        <v>-6.9460500000000008E-2</v>
      </c>
      <c r="BA104" s="331">
        <f t="shared" si="29"/>
        <v>93</v>
      </c>
      <c r="BB104" s="332">
        <f t="shared" si="30"/>
        <v>44.5632795</v>
      </c>
      <c r="BC104" s="332">
        <f t="shared" si="31"/>
        <v>44.561809500000003</v>
      </c>
      <c r="BD104" s="332">
        <f t="shared" si="32"/>
        <v>44.567499499999997</v>
      </c>
      <c r="BE104" s="332">
        <f t="shared" si="33"/>
        <v>44.5615995</v>
      </c>
      <c r="BF104" s="332">
        <f t="shared" si="34"/>
        <v>44.569699499999999</v>
      </c>
      <c r="BG104" s="332" t="str">
        <f t="shared" si="35"/>
        <v/>
      </c>
      <c r="BH104" s="164">
        <v>93</v>
      </c>
      <c r="BI104" s="337">
        <f t="shared" si="36"/>
        <v>6.419999999998538E-3</v>
      </c>
      <c r="BJ104" s="337">
        <f t="shared" si="37"/>
        <v>7.8899999999961778E-3</v>
      </c>
      <c r="BK104" s="337">
        <f t="shared" si="38"/>
        <v>2.2000000000019782E-3</v>
      </c>
      <c r="BL104" s="337">
        <f t="shared" si="39"/>
        <v>8.0999999999988859E-3</v>
      </c>
      <c r="BM104" s="165">
        <f t="shared" si="40"/>
        <v>8.0999999999988859E-3</v>
      </c>
    </row>
    <row r="105" spans="1:65" ht="14.85" customHeight="1">
      <c r="A105" s="238"/>
      <c r="B105" s="540" t="s">
        <v>250</v>
      </c>
      <c r="C105" s="540"/>
      <c r="D105" s="540"/>
      <c r="E105" s="503">
        <f t="shared" si="41"/>
        <v>44.560959500000003</v>
      </c>
      <c r="F105" s="503"/>
      <c r="G105" s="503"/>
      <c r="H105" s="503">
        <f t="shared" si="42"/>
        <v>44.538329499999996</v>
      </c>
      <c r="I105" s="503"/>
      <c r="J105" s="503"/>
      <c r="K105" s="503">
        <f t="shared" si="43"/>
        <v>44.578439500000002</v>
      </c>
      <c r="L105" s="503"/>
      <c r="M105" s="503"/>
      <c r="N105" s="503">
        <f t="shared" si="44"/>
        <v>44.5613995</v>
      </c>
      <c r="O105" s="503"/>
      <c r="P105" s="503"/>
      <c r="Q105" s="503">
        <f t="shared" si="45"/>
        <v>44.550309500000004</v>
      </c>
      <c r="R105" s="503"/>
      <c r="S105" s="503"/>
      <c r="T105" s="503"/>
      <c r="U105" s="503"/>
      <c r="V105" s="503"/>
      <c r="W105" s="503">
        <f t="shared" si="46"/>
        <v>2.8129999999997324E-2</v>
      </c>
      <c r="X105" s="503"/>
      <c r="Y105" s="503"/>
      <c r="Z105" s="503"/>
      <c r="AA105" s="503"/>
      <c r="AB105" s="503"/>
      <c r="AC105" s="525"/>
      <c r="AD105" s="526"/>
      <c r="AE105" s="526"/>
      <c r="AF105" s="526"/>
      <c r="AG105" s="526"/>
      <c r="AH105" s="527"/>
      <c r="AI105" s="233"/>
      <c r="AJ105" s="233"/>
      <c r="AK105" s="197">
        <v>94</v>
      </c>
      <c r="AL105" s="207">
        <v>44.623869999999997</v>
      </c>
      <c r="AM105" s="207">
        <v>44.508879999999998</v>
      </c>
      <c r="AN105" s="207">
        <v>44.65849</v>
      </c>
      <c r="AO105" s="207">
        <v>44.69943</v>
      </c>
      <c r="AP105" s="207">
        <v>44.642620000000001</v>
      </c>
      <c r="AQ105" s="208"/>
      <c r="AR105" s="155"/>
      <c r="AS105" s="197">
        <f t="shared" si="28"/>
        <v>94</v>
      </c>
      <c r="AT105" s="175">
        <v>-5.9460499999999999E-2</v>
      </c>
      <c r="AU105" s="163">
        <v>5.0539500000000001E-2</v>
      </c>
      <c r="AV105" s="163">
        <v>-8.9460499999999998E-2</v>
      </c>
      <c r="AW105" s="163">
        <v>-0.13946050000000002</v>
      </c>
      <c r="AX105" s="163">
        <v>-6.9460500000000008E-2</v>
      </c>
      <c r="AY105" s="163">
        <v>-6.9460500000000008E-2</v>
      </c>
      <c r="BA105" s="331">
        <f t="shared" si="29"/>
        <v>94</v>
      </c>
      <c r="BB105" s="332">
        <f t="shared" si="30"/>
        <v>44.564409499999996</v>
      </c>
      <c r="BC105" s="332">
        <f t="shared" si="31"/>
        <v>44.559419499999997</v>
      </c>
      <c r="BD105" s="332">
        <f t="shared" si="32"/>
        <v>44.569029499999999</v>
      </c>
      <c r="BE105" s="332">
        <f t="shared" si="33"/>
        <v>44.559969500000001</v>
      </c>
      <c r="BF105" s="332">
        <f t="shared" si="34"/>
        <v>44.573159500000003</v>
      </c>
      <c r="BG105" s="332" t="str">
        <f t="shared" si="35"/>
        <v/>
      </c>
      <c r="BH105" s="164">
        <v>94</v>
      </c>
      <c r="BI105" s="337">
        <f t="shared" si="36"/>
        <v>8.7500000000062528E-3</v>
      </c>
      <c r="BJ105" s="337">
        <f t="shared" si="37"/>
        <v>1.3740000000005637E-2</v>
      </c>
      <c r="BK105" s="337">
        <f t="shared" si="38"/>
        <v>4.1300000000035197E-3</v>
      </c>
      <c r="BL105" s="337">
        <f t="shared" si="39"/>
        <v>1.3190000000001589E-2</v>
      </c>
      <c r="BM105" s="165">
        <f t="shared" si="40"/>
        <v>1.3740000000005637E-2</v>
      </c>
    </row>
    <row r="106" spans="1:65" ht="14.85" customHeight="1">
      <c r="A106" s="238"/>
      <c r="B106" s="540" t="s">
        <v>251</v>
      </c>
      <c r="C106" s="540"/>
      <c r="D106" s="540"/>
      <c r="E106" s="503">
        <f t="shared" si="41"/>
        <v>44.559889499999997</v>
      </c>
      <c r="F106" s="503"/>
      <c r="G106" s="503"/>
      <c r="H106" s="503">
        <f t="shared" si="42"/>
        <v>44.530139499999997</v>
      </c>
      <c r="I106" s="503"/>
      <c r="J106" s="503"/>
      <c r="K106" s="503">
        <f t="shared" si="43"/>
        <v>44.581709499999995</v>
      </c>
      <c r="L106" s="503"/>
      <c r="M106" s="503"/>
      <c r="N106" s="503">
        <f t="shared" si="44"/>
        <v>44.564919500000002</v>
      </c>
      <c r="O106" s="503"/>
      <c r="P106" s="503"/>
      <c r="Q106" s="503">
        <f t="shared" si="45"/>
        <v>44.547499500000001</v>
      </c>
      <c r="R106" s="503"/>
      <c r="S106" s="503"/>
      <c r="T106" s="503"/>
      <c r="U106" s="503"/>
      <c r="V106" s="503"/>
      <c r="W106" s="503">
        <f t="shared" si="46"/>
        <v>3.4209999999994523E-2</v>
      </c>
      <c r="X106" s="503"/>
      <c r="Y106" s="503"/>
      <c r="Z106" s="503"/>
      <c r="AA106" s="503"/>
      <c r="AB106" s="503"/>
      <c r="AC106" s="525"/>
      <c r="AD106" s="526"/>
      <c r="AE106" s="526"/>
      <c r="AF106" s="526"/>
      <c r="AG106" s="526"/>
      <c r="AH106" s="527"/>
      <c r="AI106" s="233"/>
      <c r="AJ106" s="233"/>
      <c r="AK106" s="197">
        <v>95</v>
      </c>
      <c r="AL106" s="207">
        <v>44.625129999999999</v>
      </c>
      <c r="AM106" s="207">
        <v>44.508479999999999</v>
      </c>
      <c r="AN106" s="207">
        <v>44.660420000000002</v>
      </c>
      <c r="AO106" s="207">
        <v>44.709110000000003</v>
      </c>
      <c r="AP106" s="207">
        <v>44.644660000000002</v>
      </c>
      <c r="AQ106" s="208"/>
      <c r="AR106" s="155"/>
      <c r="AS106" s="197">
        <f t="shared" si="28"/>
        <v>95</v>
      </c>
      <c r="AT106" s="175">
        <v>-5.9460499999999999E-2</v>
      </c>
      <c r="AU106" s="163">
        <v>5.0539500000000001E-2</v>
      </c>
      <c r="AV106" s="163">
        <v>-8.9460499999999998E-2</v>
      </c>
      <c r="AW106" s="163">
        <v>-0.13946050000000002</v>
      </c>
      <c r="AX106" s="163">
        <v>-6.9460500000000008E-2</v>
      </c>
      <c r="AY106" s="163">
        <v>-6.9460500000000008E-2</v>
      </c>
      <c r="BA106" s="331">
        <f t="shared" si="29"/>
        <v>95</v>
      </c>
      <c r="BB106" s="332">
        <f t="shared" si="30"/>
        <v>44.565669499999998</v>
      </c>
      <c r="BC106" s="332">
        <f t="shared" si="31"/>
        <v>44.559019499999998</v>
      </c>
      <c r="BD106" s="332">
        <f t="shared" si="32"/>
        <v>44.570959500000001</v>
      </c>
      <c r="BE106" s="332">
        <f t="shared" si="33"/>
        <v>44.569649500000004</v>
      </c>
      <c r="BF106" s="332">
        <f t="shared" si="34"/>
        <v>44.575199500000004</v>
      </c>
      <c r="BG106" s="332" t="str">
        <f t="shared" si="35"/>
        <v/>
      </c>
      <c r="BH106" s="164">
        <v>95</v>
      </c>
      <c r="BI106" s="337">
        <f t="shared" si="36"/>
        <v>9.5300000000051455E-3</v>
      </c>
      <c r="BJ106" s="337">
        <f t="shared" si="37"/>
        <v>1.6180000000005634E-2</v>
      </c>
      <c r="BK106" s="337">
        <f t="shared" si="38"/>
        <v>4.2400000000029081E-3</v>
      </c>
      <c r="BL106" s="337">
        <f t="shared" si="39"/>
        <v>5.5499999999994998E-3</v>
      </c>
      <c r="BM106" s="165">
        <f t="shared" si="40"/>
        <v>1.6180000000005634E-2</v>
      </c>
    </row>
    <row r="107" spans="1:65" ht="14.85" customHeight="1">
      <c r="A107" s="238"/>
      <c r="B107" s="540" t="s">
        <v>252</v>
      </c>
      <c r="C107" s="540"/>
      <c r="D107" s="540"/>
      <c r="E107" s="503">
        <f t="shared" si="41"/>
        <v>44.559879500000001</v>
      </c>
      <c r="F107" s="503"/>
      <c r="G107" s="503"/>
      <c r="H107" s="503">
        <f t="shared" si="42"/>
        <v>44.536069499999996</v>
      </c>
      <c r="I107" s="503"/>
      <c r="J107" s="503"/>
      <c r="K107" s="503">
        <f t="shared" si="43"/>
        <v>44.582739499999995</v>
      </c>
      <c r="L107" s="503"/>
      <c r="M107" s="503"/>
      <c r="N107" s="503">
        <f t="shared" si="44"/>
        <v>44.569689500000003</v>
      </c>
      <c r="O107" s="503"/>
      <c r="P107" s="503"/>
      <c r="Q107" s="503">
        <f t="shared" si="45"/>
        <v>44.544119500000001</v>
      </c>
      <c r="R107" s="503"/>
      <c r="S107" s="503"/>
      <c r="T107" s="503"/>
      <c r="U107" s="503"/>
      <c r="V107" s="503"/>
      <c r="W107" s="503">
        <f t="shared" si="46"/>
        <v>3.8619999999994548E-2</v>
      </c>
      <c r="X107" s="503"/>
      <c r="Y107" s="503"/>
      <c r="Z107" s="503"/>
      <c r="AA107" s="503"/>
      <c r="AB107" s="503"/>
      <c r="AC107" s="525"/>
      <c r="AD107" s="526"/>
      <c r="AE107" s="526"/>
      <c r="AF107" s="526"/>
      <c r="AG107" s="526"/>
      <c r="AH107" s="527"/>
      <c r="AI107" s="233"/>
      <c r="AJ107" s="233"/>
      <c r="AK107" s="197">
        <v>96</v>
      </c>
      <c r="AL107" s="207">
        <v>44.62594</v>
      </c>
      <c r="AM107" s="207">
        <v>44.509569999999997</v>
      </c>
      <c r="AN107" s="207">
        <v>44.66039</v>
      </c>
      <c r="AO107" s="207">
        <v>44.714689999999997</v>
      </c>
      <c r="AP107" s="207">
        <v>44.64181</v>
      </c>
      <c r="AQ107" s="208"/>
      <c r="AR107" s="155"/>
      <c r="AS107" s="197">
        <f t="shared" si="28"/>
        <v>96</v>
      </c>
      <c r="AT107" s="175">
        <v>-5.9460499999999999E-2</v>
      </c>
      <c r="AU107" s="163">
        <v>5.0539500000000001E-2</v>
      </c>
      <c r="AV107" s="163">
        <v>-8.9460499999999998E-2</v>
      </c>
      <c r="AW107" s="163">
        <v>-0.13946050000000002</v>
      </c>
      <c r="AX107" s="163">
        <v>-6.9460500000000008E-2</v>
      </c>
      <c r="AY107" s="163">
        <v>-6.9460500000000008E-2</v>
      </c>
      <c r="BA107" s="331">
        <f t="shared" si="29"/>
        <v>96</v>
      </c>
      <c r="BB107" s="332">
        <f t="shared" si="30"/>
        <v>44.5664795</v>
      </c>
      <c r="BC107" s="332">
        <f t="shared" si="31"/>
        <v>44.560109499999996</v>
      </c>
      <c r="BD107" s="332">
        <f t="shared" si="32"/>
        <v>44.570929499999998</v>
      </c>
      <c r="BE107" s="332">
        <f t="shared" si="33"/>
        <v>44.575229499999999</v>
      </c>
      <c r="BF107" s="332">
        <f t="shared" si="34"/>
        <v>44.572349500000001</v>
      </c>
      <c r="BG107" s="332" t="str">
        <f t="shared" si="35"/>
        <v/>
      </c>
      <c r="BH107" s="164">
        <v>96</v>
      </c>
      <c r="BI107" s="337">
        <f t="shared" si="36"/>
        <v>5.8700000000015962E-3</v>
      </c>
      <c r="BJ107" s="337">
        <f t="shared" si="37"/>
        <v>1.224000000000558E-2</v>
      </c>
      <c r="BK107" s="337">
        <f t="shared" si="38"/>
        <v>1.4200000000030855E-3</v>
      </c>
      <c r="BL107" s="337">
        <f t="shared" si="39"/>
        <v>2.8799999999975512E-3</v>
      </c>
      <c r="BM107" s="165">
        <f t="shared" si="40"/>
        <v>1.224000000000558E-2</v>
      </c>
    </row>
    <row r="108" spans="1:65" ht="14.85" customHeight="1">
      <c r="A108" s="238"/>
      <c r="B108" s="540" t="s">
        <v>253</v>
      </c>
      <c r="C108" s="540"/>
      <c r="D108" s="540"/>
      <c r="E108" s="503">
        <f t="shared" si="41"/>
        <v>44.559089499999999</v>
      </c>
      <c r="F108" s="503"/>
      <c r="G108" s="503"/>
      <c r="H108" s="503">
        <f t="shared" si="42"/>
        <v>44.541259500000002</v>
      </c>
      <c r="I108" s="503"/>
      <c r="J108" s="503"/>
      <c r="K108" s="503">
        <f t="shared" si="43"/>
        <v>44.584059500000002</v>
      </c>
      <c r="L108" s="503"/>
      <c r="M108" s="503"/>
      <c r="N108" s="503">
        <f t="shared" si="44"/>
        <v>44.573759500000001</v>
      </c>
      <c r="O108" s="503"/>
      <c r="P108" s="503"/>
      <c r="Q108" s="503">
        <f t="shared" si="45"/>
        <v>44.541929500000002</v>
      </c>
      <c r="R108" s="503"/>
      <c r="S108" s="503"/>
      <c r="T108" s="503"/>
      <c r="U108" s="503"/>
      <c r="V108" s="503"/>
      <c r="W108" s="503">
        <f t="shared" si="46"/>
        <v>4.2130000000000223E-2</v>
      </c>
      <c r="X108" s="503"/>
      <c r="Y108" s="503"/>
      <c r="Z108" s="503"/>
      <c r="AA108" s="503"/>
      <c r="AB108" s="503"/>
      <c r="AC108" s="525"/>
      <c r="AD108" s="526"/>
      <c r="AE108" s="526"/>
      <c r="AF108" s="526"/>
      <c r="AG108" s="526"/>
      <c r="AH108" s="527"/>
      <c r="AI108" s="233"/>
      <c r="AJ108" s="233"/>
      <c r="AK108" s="197">
        <v>97</v>
      </c>
      <c r="AL108" s="207">
        <v>44.626080000000002</v>
      </c>
      <c r="AM108" s="207">
        <v>44.512300000000003</v>
      </c>
      <c r="AN108" s="207">
        <v>44.661189999999998</v>
      </c>
      <c r="AO108" s="207">
        <v>44.720359999999999</v>
      </c>
      <c r="AP108" s="207">
        <v>44.640459999999997</v>
      </c>
      <c r="AQ108" s="208"/>
      <c r="AR108" s="155"/>
      <c r="AS108" s="197">
        <f t="shared" si="28"/>
        <v>97</v>
      </c>
      <c r="AT108" s="175">
        <v>-5.9460499999999999E-2</v>
      </c>
      <c r="AU108" s="163">
        <v>5.0539500000000001E-2</v>
      </c>
      <c r="AV108" s="163">
        <v>-8.9460499999999998E-2</v>
      </c>
      <c r="AW108" s="163">
        <v>-0.13946050000000002</v>
      </c>
      <c r="AX108" s="163">
        <v>-6.9460500000000008E-2</v>
      </c>
      <c r="AY108" s="163">
        <v>-6.9460500000000008E-2</v>
      </c>
      <c r="BA108" s="331">
        <f t="shared" si="29"/>
        <v>97</v>
      </c>
      <c r="BB108" s="332">
        <f t="shared" si="30"/>
        <v>44.566619500000002</v>
      </c>
      <c r="BC108" s="332">
        <f t="shared" si="31"/>
        <v>44.562839500000003</v>
      </c>
      <c r="BD108" s="332">
        <f t="shared" si="32"/>
        <v>44.571729499999996</v>
      </c>
      <c r="BE108" s="332">
        <f t="shared" si="33"/>
        <v>44.580899500000001</v>
      </c>
      <c r="BF108" s="332">
        <f t="shared" si="34"/>
        <v>44.570999499999999</v>
      </c>
      <c r="BG108" s="332" t="str">
        <f t="shared" si="35"/>
        <v/>
      </c>
      <c r="BH108" s="164">
        <v>97</v>
      </c>
      <c r="BI108" s="337">
        <f t="shared" si="36"/>
        <v>4.379999999997608E-3</v>
      </c>
      <c r="BJ108" s="337">
        <f t="shared" si="37"/>
        <v>8.1599999999966144E-3</v>
      </c>
      <c r="BK108" s="337">
        <f t="shared" si="38"/>
        <v>7.2999999999723286E-4</v>
      </c>
      <c r="BL108" s="337">
        <f t="shared" si="39"/>
        <v>9.9000000000017963E-3</v>
      </c>
      <c r="BM108" s="165">
        <f t="shared" si="40"/>
        <v>9.9000000000017963E-3</v>
      </c>
    </row>
    <row r="109" spans="1:65" ht="14.85" customHeight="1">
      <c r="A109" s="238"/>
      <c r="B109" s="540" t="s">
        <v>254</v>
      </c>
      <c r="C109" s="540"/>
      <c r="D109" s="540"/>
      <c r="E109" s="503">
        <f t="shared" si="41"/>
        <v>44.557999500000001</v>
      </c>
      <c r="F109" s="503"/>
      <c r="G109" s="503"/>
      <c r="H109" s="503">
        <f t="shared" si="42"/>
        <v>44.548239500000001</v>
      </c>
      <c r="I109" s="503"/>
      <c r="J109" s="503"/>
      <c r="K109" s="503">
        <f t="shared" si="43"/>
        <v>44.583459499999996</v>
      </c>
      <c r="L109" s="503"/>
      <c r="M109" s="503"/>
      <c r="N109" s="503">
        <f t="shared" si="44"/>
        <v>44.575129500000003</v>
      </c>
      <c r="O109" s="503"/>
      <c r="P109" s="503"/>
      <c r="Q109" s="503">
        <f t="shared" si="45"/>
        <v>44.5355895</v>
      </c>
      <c r="R109" s="503"/>
      <c r="S109" s="503"/>
      <c r="T109" s="503"/>
      <c r="U109" s="503"/>
      <c r="V109" s="503"/>
      <c r="W109" s="503">
        <f t="shared" si="46"/>
        <v>4.7869999999996082E-2</v>
      </c>
      <c r="X109" s="503"/>
      <c r="Y109" s="503"/>
      <c r="Z109" s="503"/>
      <c r="AA109" s="503"/>
      <c r="AB109" s="503"/>
      <c r="AC109" s="525"/>
      <c r="AD109" s="526"/>
      <c r="AE109" s="526"/>
      <c r="AF109" s="526"/>
      <c r="AG109" s="526"/>
      <c r="AH109" s="527"/>
      <c r="AI109" s="233"/>
      <c r="AJ109" s="233"/>
      <c r="AK109" s="197">
        <v>98</v>
      </c>
      <c r="AL109" s="207">
        <v>44.62697</v>
      </c>
      <c r="AM109" s="207">
        <v>44.513759999999998</v>
      </c>
      <c r="AN109" s="207">
        <v>44.663029999999999</v>
      </c>
      <c r="AO109" s="207">
        <v>44.722819999999999</v>
      </c>
      <c r="AP109" s="207">
        <v>44.638599999999997</v>
      </c>
      <c r="AQ109" s="208"/>
      <c r="AR109" s="155"/>
      <c r="AS109" s="197">
        <f t="shared" si="28"/>
        <v>98</v>
      </c>
      <c r="AT109" s="175">
        <v>-5.9460499999999999E-2</v>
      </c>
      <c r="AU109" s="163">
        <v>5.0539500000000001E-2</v>
      </c>
      <c r="AV109" s="163">
        <v>-8.9460499999999998E-2</v>
      </c>
      <c r="AW109" s="163">
        <v>-0.13946050000000002</v>
      </c>
      <c r="AX109" s="163">
        <v>-6.9460500000000008E-2</v>
      </c>
      <c r="AY109" s="163">
        <v>-6.9460500000000008E-2</v>
      </c>
      <c r="BA109" s="331">
        <f t="shared" si="29"/>
        <v>98</v>
      </c>
      <c r="BB109" s="332">
        <f t="shared" si="30"/>
        <v>44.5675095</v>
      </c>
      <c r="BC109" s="332">
        <f t="shared" si="31"/>
        <v>44.564299499999997</v>
      </c>
      <c r="BD109" s="332">
        <f t="shared" si="32"/>
        <v>44.573569499999998</v>
      </c>
      <c r="BE109" s="332">
        <f t="shared" si="33"/>
        <v>44.5833595</v>
      </c>
      <c r="BF109" s="332">
        <f t="shared" si="34"/>
        <v>44.569139499999999</v>
      </c>
      <c r="BG109" s="332" t="str">
        <f t="shared" si="35"/>
        <v/>
      </c>
      <c r="BH109" s="164">
        <v>98</v>
      </c>
      <c r="BI109" s="337">
        <f t="shared" si="36"/>
        <v>1.6299999999986881E-3</v>
      </c>
      <c r="BJ109" s="337">
        <f t="shared" si="37"/>
        <v>4.8400000000015098E-3</v>
      </c>
      <c r="BK109" s="337">
        <f t="shared" si="38"/>
        <v>4.4299999999992679E-3</v>
      </c>
      <c r="BL109" s="337">
        <f t="shared" si="39"/>
        <v>1.4220000000001676E-2</v>
      </c>
      <c r="BM109" s="165">
        <f t="shared" si="40"/>
        <v>1.4220000000001676E-2</v>
      </c>
    </row>
    <row r="110" spans="1:65" ht="14.85" customHeight="1">
      <c r="A110" s="238"/>
      <c r="B110" s="540" t="s">
        <v>255</v>
      </c>
      <c r="C110" s="540"/>
      <c r="D110" s="540"/>
      <c r="E110" s="503">
        <f t="shared" si="41"/>
        <v>44.558429500000003</v>
      </c>
      <c r="F110" s="503"/>
      <c r="G110" s="503"/>
      <c r="H110" s="503">
        <f t="shared" si="42"/>
        <v>44.558169499999998</v>
      </c>
      <c r="I110" s="503"/>
      <c r="J110" s="503"/>
      <c r="K110" s="503">
        <f t="shared" si="43"/>
        <v>44.577889499999998</v>
      </c>
      <c r="L110" s="503"/>
      <c r="M110" s="503"/>
      <c r="N110" s="503">
        <f t="shared" si="44"/>
        <v>44.576389500000005</v>
      </c>
      <c r="O110" s="503"/>
      <c r="P110" s="503"/>
      <c r="Q110" s="503">
        <f t="shared" si="45"/>
        <v>44.535829499999998</v>
      </c>
      <c r="R110" s="503"/>
      <c r="S110" s="503"/>
      <c r="T110" s="503"/>
      <c r="U110" s="503"/>
      <c r="V110" s="503"/>
      <c r="W110" s="503">
        <f t="shared" si="46"/>
        <v>4.205999999999932E-2</v>
      </c>
      <c r="X110" s="503"/>
      <c r="Y110" s="503"/>
      <c r="Z110" s="503"/>
      <c r="AA110" s="503"/>
      <c r="AB110" s="503"/>
      <c r="AC110" s="525"/>
      <c r="AD110" s="526"/>
      <c r="AE110" s="526"/>
      <c r="AF110" s="526"/>
      <c r="AG110" s="526"/>
      <c r="AH110" s="527"/>
      <c r="AI110" s="233"/>
      <c r="AJ110" s="233"/>
      <c r="AK110" s="197">
        <v>99</v>
      </c>
      <c r="AL110" s="207">
        <v>44.629109999999997</v>
      </c>
      <c r="AM110" s="207">
        <v>44.511490000000002</v>
      </c>
      <c r="AN110" s="207">
        <v>44.668729999999996</v>
      </c>
      <c r="AO110" s="207">
        <v>44.723089999999999</v>
      </c>
      <c r="AP110" s="207">
        <v>44.630949999999999</v>
      </c>
      <c r="AQ110" s="208"/>
      <c r="AR110" s="155"/>
      <c r="AS110" s="197">
        <f t="shared" si="28"/>
        <v>99</v>
      </c>
      <c r="AT110" s="175">
        <v>-5.9460499999999999E-2</v>
      </c>
      <c r="AU110" s="163">
        <v>5.0539500000000001E-2</v>
      </c>
      <c r="AV110" s="163">
        <v>-8.9460499999999998E-2</v>
      </c>
      <c r="AW110" s="163">
        <v>-0.13946050000000002</v>
      </c>
      <c r="AX110" s="163">
        <v>-6.9460500000000008E-2</v>
      </c>
      <c r="AY110" s="163">
        <v>-6.9460500000000008E-2</v>
      </c>
      <c r="BA110" s="331">
        <f t="shared" si="29"/>
        <v>99</v>
      </c>
      <c r="BB110" s="332">
        <f t="shared" si="30"/>
        <v>44.569649499999997</v>
      </c>
      <c r="BC110" s="332">
        <f t="shared" si="31"/>
        <v>44.562029500000001</v>
      </c>
      <c r="BD110" s="332">
        <f t="shared" si="32"/>
        <v>44.579269499999995</v>
      </c>
      <c r="BE110" s="332">
        <f t="shared" si="33"/>
        <v>44.583629500000001</v>
      </c>
      <c r="BF110" s="332">
        <f t="shared" si="34"/>
        <v>44.5614895</v>
      </c>
      <c r="BG110" s="332" t="str">
        <f t="shared" si="35"/>
        <v/>
      </c>
      <c r="BH110" s="164">
        <v>99</v>
      </c>
      <c r="BI110" s="337">
        <f t="shared" si="36"/>
        <v>8.1599999999966144E-3</v>
      </c>
      <c r="BJ110" s="337">
        <f t="shared" si="37"/>
        <v>5.4000000000087311E-4</v>
      </c>
      <c r="BK110" s="337">
        <f t="shared" si="38"/>
        <v>1.77799999999948E-2</v>
      </c>
      <c r="BL110" s="337">
        <f t="shared" si="39"/>
        <v>2.2140000000000271E-2</v>
      </c>
      <c r="BM110" s="165">
        <f t="shared" si="40"/>
        <v>2.2140000000000271E-2</v>
      </c>
    </row>
    <row r="111" spans="1:65" ht="14.85" customHeight="1">
      <c r="A111" s="238"/>
      <c r="B111" s="540" t="s">
        <v>256</v>
      </c>
      <c r="C111" s="540"/>
      <c r="D111" s="540"/>
      <c r="E111" s="503">
        <f t="shared" si="41"/>
        <v>44.560309500000002</v>
      </c>
      <c r="F111" s="503"/>
      <c r="G111" s="503"/>
      <c r="H111" s="503">
        <f t="shared" si="42"/>
        <v>44.564059499999999</v>
      </c>
      <c r="I111" s="503"/>
      <c r="J111" s="503"/>
      <c r="K111" s="503">
        <f t="shared" si="43"/>
        <v>44.571339500000001</v>
      </c>
      <c r="L111" s="503"/>
      <c r="M111" s="503"/>
      <c r="N111" s="503">
        <f t="shared" si="44"/>
        <v>44.578429499999999</v>
      </c>
      <c r="O111" s="503"/>
      <c r="P111" s="503"/>
      <c r="Q111" s="503">
        <f t="shared" si="45"/>
        <v>44.541189500000002</v>
      </c>
      <c r="R111" s="503"/>
      <c r="S111" s="503"/>
      <c r="T111" s="503"/>
      <c r="U111" s="503"/>
      <c r="V111" s="503"/>
      <c r="W111" s="503">
        <f t="shared" si="46"/>
        <v>3.7239999999997053E-2</v>
      </c>
      <c r="X111" s="503"/>
      <c r="Y111" s="503"/>
      <c r="Z111" s="503"/>
      <c r="AA111" s="503"/>
      <c r="AB111" s="503"/>
      <c r="AC111" s="525"/>
      <c r="AD111" s="526"/>
      <c r="AE111" s="526"/>
      <c r="AF111" s="526"/>
      <c r="AG111" s="526"/>
      <c r="AH111" s="527"/>
      <c r="AI111" s="233"/>
      <c r="AJ111" s="233"/>
      <c r="AK111" s="197">
        <v>100</v>
      </c>
      <c r="AL111" s="207">
        <v>44.630330000000001</v>
      </c>
      <c r="AM111" s="207">
        <v>44.507449999999999</v>
      </c>
      <c r="AN111" s="207">
        <v>44.676490000000001</v>
      </c>
      <c r="AO111" s="207">
        <v>44.722839999999998</v>
      </c>
      <c r="AP111" s="207">
        <v>44.619199999999999</v>
      </c>
      <c r="AQ111" s="208"/>
      <c r="AR111" s="155"/>
      <c r="AS111" s="197">
        <f t="shared" si="28"/>
        <v>100</v>
      </c>
      <c r="AT111" s="175">
        <v>-5.9460499999999999E-2</v>
      </c>
      <c r="AU111" s="163">
        <v>5.0539500000000001E-2</v>
      </c>
      <c r="AV111" s="163">
        <v>-8.9460499999999998E-2</v>
      </c>
      <c r="AW111" s="163">
        <v>-0.13946050000000002</v>
      </c>
      <c r="AX111" s="163">
        <v>-6.9460500000000008E-2</v>
      </c>
      <c r="AY111" s="163">
        <v>-6.9460500000000008E-2</v>
      </c>
      <c r="BA111" s="331">
        <f t="shared" si="29"/>
        <v>100</v>
      </c>
      <c r="BB111" s="332">
        <f t="shared" si="30"/>
        <v>44.570869500000001</v>
      </c>
      <c r="BC111" s="332">
        <f t="shared" si="31"/>
        <v>44.557989499999998</v>
      </c>
      <c r="BD111" s="332">
        <f t="shared" si="32"/>
        <v>44.5870295</v>
      </c>
      <c r="BE111" s="332">
        <f t="shared" si="33"/>
        <v>44.583379499999999</v>
      </c>
      <c r="BF111" s="332">
        <f t="shared" si="34"/>
        <v>44.549739500000001</v>
      </c>
      <c r="BG111" s="332" t="str">
        <f t="shared" si="35"/>
        <v/>
      </c>
      <c r="BH111" s="164">
        <v>100</v>
      </c>
      <c r="BI111" s="337">
        <f t="shared" si="36"/>
        <v>2.1129999999999427E-2</v>
      </c>
      <c r="BJ111" s="337">
        <f t="shared" si="37"/>
        <v>8.2499999999967599E-3</v>
      </c>
      <c r="BK111" s="337">
        <f t="shared" si="38"/>
        <v>3.7289999999998713E-2</v>
      </c>
      <c r="BL111" s="337">
        <f t="shared" si="39"/>
        <v>3.3639999999998338E-2</v>
      </c>
      <c r="BM111" s="165">
        <f t="shared" si="40"/>
        <v>3.7289999999998713E-2</v>
      </c>
    </row>
    <row r="112" spans="1:65" ht="14.85" customHeight="1">
      <c r="A112" s="238"/>
      <c r="B112" s="540" t="s">
        <v>257</v>
      </c>
      <c r="C112" s="540"/>
      <c r="D112" s="540"/>
      <c r="E112" s="503">
        <f t="shared" si="41"/>
        <v>44.560919499999997</v>
      </c>
      <c r="F112" s="503"/>
      <c r="G112" s="503"/>
      <c r="H112" s="503">
        <f t="shared" si="42"/>
        <v>44.564619499999999</v>
      </c>
      <c r="I112" s="503"/>
      <c r="J112" s="503"/>
      <c r="K112" s="503">
        <f t="shared" si="43"/>
        <v>44.5688095</v>
      </c>
      <c r="L112" s="503"/>
      <c r="M112" s="503"/>
      <c r="N112" s="503">
        <f t="shared" si="44"/>
        <v>44.578849500000004</v>
      </c>
      <c r="O112" s="503"/>
      <c r="P112" s="503"/>
      <c r="Q112" s="503">
        <f t="shared" si="45"/>
        <v>44.553889500000004</v>
      </c>
      <c r="R112" s="503"/>
      <c r="S112" s="503"/>
      <c r="T112" s="503"/>
      <c r="U112" s="503"/>
      <c r="V112" s="503"/>
      <c r="W112" s="503">
        <f t="shared" si="46"/>
        <v>2.4960000000000093E-2</v>
      </c>
      <c r="X112" s="503"/>
      <c r="Y112" s="503"/>
      <c r="Z112" s="503"/>
      <c r="AA112" s="503"/>
      <c r="AB112" s="503"/>
      <c r="AC112" s="525"/>
      <c r="AD112" s="526"/>
      <c r="AE112" s="526"/>
      <c r="AF112" s="526"/>
      <c r="AG112" s="526"/>
      <c r="AH112" s="527"/>
      <c r="AI112" s="233"/>
      <c r="AJ112" s="233"/>
      <c r="AK112" s="197">
        <v>101</v>
      </c>
      <c r="AL112" s="207">
        <v>44.630870000000002</v>
      </c>
      <c r="AM112" s="207">
        <v>44.504860000000001</v>
      </c>
      <c r="AN112" s="207">
        <v>44.681330000000003</v>
      </c>
      <c r="AO112" s="207">
        <v>44.724640000000001</v>
      </c>
      <c r="AP112" s="207">
        <v>44.622439999999997</v>
      </c>
      <c r="AQ112" s="208"/>
      <c r="AR112" s="155"/>
      <c r="AS112" s="197">
        <f t="shared" si="28"/>
        <v>101</v>
      </c>
      <c r="AT112" s="175">
        <v>-5.9460499999999999E-2</v>
      </c>
      <c r="AU112" s="163">
        <v>5.0539500000000001E-2</v>
      </c>
      <c r="AV112" s="163">
        <v>-8.9460499999999998E-2</v>
      </c>
      <c r="AW112" s="163">
        <v>-0.13946050000000002</v>
      </c>
      <c r="AX112" s="163">
        <v>-6.9460500000000008E-2</v>
      </c>
      <c r="AY112" s="163">
        <v>-6.9460500000000008E-2</v>
      </c>
      <c r="BA112" s="331">
        <f t="shared" si="29"/>
        <v>101</v>
      </c>
      <c r="BB112" s="332">
        <f t="shared" si="30"/>
        <v>44.571409500000001</v>
      </c>
      <c r="BC112" s="332">
        <f t="shared" si="31"/>
        <v>44.5553995</v>
      </c>
      <c r="BD112" s="332">
        <f t="shared" si="32"/>
        <v>44.591869500000001</v>
      </c>
      <c r="BE112" s="332">
        <f t="shared" si="33"/>
        <v>44.585179500000002</v>
      </c>
      <c r="BF112" s="332">
        <f t="shared" si="34"/>
        <v>44.552979499999999</v>
      </c>
      <c r="BG112" s="332" t="str">
        <f t="shared" si="35"/>
        <v/>
      </c>
      <c r="BH112" s="164">
        <v>101</v>
      </c>
      <c r="BI112" s="337">
        <f t="shared" si="36"/>
        <v>1.8430000000002167E-2</v>
      </c>
      <c r="BJ112" s="337">
        <f t="shared" si="37"/>
        <v>2.4200000000007549E-3</v>
      </c>
      <c r="BK112" s="337">
        <f t="shared" si="38"/>
        <v>3.889000000000209E-2</v>
      </c>
      <c r="BL112" s="337">
        <f t="shared" si="39"/>
        <v>3.2200000000003115E-2</v>
      </c>
      <c r="BM112" s="165">
        <f t="shared" si="40"/>
        <v>3.889000000000209E-2</v>
      </c>
    </row>
    <row r="113" spans="1:65" ht="14.85" customHeight="1">
      <c r="A113" s="238"/>
      <c r="B113" s="540" t="s">
        <v>258</v>
      </c>
      <c r="C113" s="540"/>
      <c r="D113" s="540"/>
      <c r="E113" s="503">
        <f t="shared" si="41"/>
        <v>44.5615995</v>
      </c>
      <c r="F113" s="503"/>
      <c r="G113" s="503"/>
      <c r="H113" s="503">
        <f t="shared" si="42"/>
        <v>44.562839500000003</v>
      </c>
      <c r="I113" s="503"/>
      <c r="J113" s="503"/>
      <c r="K113" s="503">
        <f t="shared" si="43"/>
        <v>44.567139499999996</v>
      </c>
      <c r="L113" s="503"/>
      <c r="M113" s="503"/>
      <c r="N113" s="503">
        <f t="shared" si="44"/>
        <v>44.570539500000002</v>
      </c>
      <c r="O113" s="503"/>
      <c r="P113" s="503"/>
      <c r="Q113" s="503">
        <f t="shared" si="45"/>
        <v>44.562869500000005</v>
      </c>
      <c r="R113" s="503"/>
      <c r="S113" s="503"/>
      <c r="T113" s="503"/>
      <c r="U113" s="503"/>
      <c r="V113" s="503"/>
      <c r="W113" s="503">
        <f t="shared" si="46"/>
        <v>7.6699999999974011E-3</v>
      </c>
      <c r="X113" s="503"/>
      <c r="Y113" s="503"/>
      <c r="Z113" s="503"/>
      <c r="AA113" s="503"/>
      <c r="AB113" s="503"/>
      <c r="AC113" s="525"/>
      <c r="AD113" s="526"/>
      <c r="AE113" s="526"/>
      <c r="AF113" s="526"/>
      <c r="AG113" s="526"/>
      <c r="AH113" s="527"/>
      <c r="AI113" s="233"/>
      <c r="AJ113" s="233"/>
      <c r="AK113" s="197">
        <v>102</v>
      </c>
      <c r="AL113" s="207">
        <v>44.629719999999999</v>
      </c>
      <c r="AM113" s="207">
        <v>44.503239999999998</v>
      </c>
      <c r="AN113" s="207">
        <v>44.682400000000001</v>
      </c>
      <c r="AO113" s="207">
        <v>44.726599999999998</v>
      </c>
      <c r="AP113" s="207">
        <v>44.626080000000002</v>
      </c>
      <c r="AQ113" s="208"/>
      <c r="AR113" s="155"/>
      <c r="AS113" s="197">
        <f t="shared" si="28"/>
        <v>102</v>
      </c>
      <c r="AT113" s="175">
        <v>-5.9460499999999999E-2</v>
      </c>
      <c r="AU113" s="163">
        <v>5.0539500000000001E-2</v>
      </c>
      <c r="AV113" s="163">
        <v>-8.9460499999999998E-2</v>
      </c>
      <c r="AW113" s="163">
        <v>-0.13946050000000002</v>
      </c>
      <c r="AX113" s="163">
        <v>-6.9460500000000008E-2</v>
      </c>
      <c r="AY113" s="163">
        <v>-6.9460500000000008E-2</v>
      </c>
      <c r="BA113" s="331">
        <f t="shared" si="29"/>
        <v>102</v>
      </c>
      <c r="BB113" s="332">
        <f t="shared" si="30"/>
        <v>44.570259499999999</v>
      </c>
      <c r="BC113" s="332">
        <f t="shared" si="31"/>
        <v>44.553779499999997</v>
      </c>
      <c r="BD113" s="332">
        <f t="shared" si="32"/>
        <v>44.5929395</v>
      </c>
      <c r="BE113" s="332">
        <f t="shared" si="33"/>
        <v>44.587139499999999</v>
      </c>
      <c r="BF113" s="332">
        <f t="shared" si="34"/>
        <v>44.556619500000004</v>
      </c>
      <c r="BG113" s="332" t="str">
        <f t="shared" si="35"/>
        <v/>
      </c>
      <c r="BH113" s="164">
        <v>102</v>
      </c>
      <c r="BI113" s="337">
        <f t="shared" si="36"/>
        <v>1.3639999999995212E-2</v>
      </c>
      <c r="BJ113" s="337">
        <f t="shared" si="37"/>
        <v>2.8400000000061709E-3</v>
      </c>
      <c r="BK113" s="337">
        <f t="shared" si="38"/>
        <v>3.6319999999996355E-2</v>
      </c>
      <c r="BL113" s="337">
        <f t="shared" si="39"/>
        <v>3.0519999999995662E-2</v>
      </c>
      <c r="BM113" s="165">
        <f t="shared" si="40"/>
        <v>3.6319999999996355E-2</v>
      </c>
    </row>
    <row r="114" spans="1:65" ht="14.85" customHeight="1">
      <c r="A114" s="238"/>
      <c r="B114" s="540" t="s">
        <v>259</v>
      </c>
      <c r="C114" s="540"/>
      <c r="D114" s="540"/>
      <c r="E114" s="503">
        <f t="shared" ref="E114:E141" si="47">BB104</f>
        <v>44.5632795</v>
      </c>
      <c r="F114" s="503"/>
      <c r="G114" s="503"/>
      <c r="H114" s="503">
        <f t="shared" ref="H114:H141" si="48">BC104</f>
        <v>44.561809500000003</v>
      </c>
      <c r="I114" s="503"/>
      <c r="J114" s="503"/>
      <c r="K114" s="503">
        <f t="shared" ref="K114:K141" si="49">BD104</f>
        <v>44.567499499999997</v>
      </c>
      <c r="L114" s="503"/>
      <c r="M114" s="503"/>
      <c r="N114" s="503">
        <f t="shared" ref="N114:N141" si="50">BE104</f>
        <v>44.5615995</v>
      </c>
      <c r="O114" s="503"/>
      <c r="P114" s="503"/>
      <c r="Q114" s="503">
        <f t="shared" ref="Q114:Q141" si="51">BF104</f>
        <v>44.569699499999999</v>
      </c>
      <c r="R114" s="503"/>
      <c r="S114" s="503"/>
      <c r="T114" s="503"/>
      <c r="U114" s="503"/>
      <c r="V114" s="503"/>
      <c r="W114" s="503">
        <f t="shared" ref="W114:W141" si="52">BM104</f>
        <v>8.0999999999988859E-3</v>
      </c>
      <c r="X114" s="503"/>
      <c r="Y114" s="503"/>
      <c r="Z114" s="503"/>
      <c r="AA114" s="503"/>
      <c r="AB114" s="503"/>
      <c r="AC114" s="525"/>
      <c r="AD114" s="526"/>
      <c r="AE114" s="526"/>
      <c r="AF114" s="526"/>
      <c r="AG114" s="526"/>
      <c r="AH114" s="527"/>
      <c r="AI114" s="233"/>
      <c r="AJ114" s="233"/>
      <c r="AK114" s="197">
        <v>103</v>
      </c>
      <c r="AL114" s="207">
        <v>44.628320000000002</v>
      </c>
      <c r="AM114" s="207">
        <v>44.502130000000001</v>
      </c>
      <c r="AN114" s="207">
        <v>44.682380000000002</v>
      </c>
      <c r="AO114" s="207">
        <v>44.727820000000001</v>
      </c>
      <c r="AP114" s="207">
        <v>44.625250000000001</v>
      </c>
      <c r="AQ114" s="208"/>
      <c r="AR114" s="155"/>
      <c r="AS114" s="197">
        <f t="shared" si="28"/>
        <v>103</v>
      </c>
      <c r="AT114" s="175">
        <v>-5.9460499999999999E-2</v>
      </c>
      <c r="AU114" s="163">
        <v>5.0539500000000001E-2</v>
      </c>
      <c r="AV114" s="163">
        <v>-8.9460499999999998E-2</v>
      </c>
      <c r="AW114" s="163">
        <v>-0.13946050000000002</v>
      </c>
      <c r="AX114" s="163">
        <v>-6.9460500000000008E-2</v>
      </c>
      <c r="AY114" s="163">
        <v>-6.9460500000000008E-2</v>
      </c>
      <c r="BA114" s="331">
        <f t="shared" si="29"/>
        <v>103</v>
      </c>
      <c r="BB114" s="332">
        <f t="shared" si="30"/>
        <v>44.568859500000002</v>
      </c>
      <c r="BC114" s="332">
        <f t="shared" si="31"/>
        <v>44.5526695</v>
      </c>
      <c r="BD114" s="332">
        <f t="shared" si="32"/>
        <v>44.592919500000001</v>
      </c>
      <c r="BE114" s="332">
        <f t="shared" si="33"/>
        <v>44.588359500000003</v>
      </c>
      <c r="BF114" s="332">
        <f t="shared" si="34"/>
        <v>44.555789500000003</v>
      </c>
      <c r="BG114" s="332" t="str">
        <f t="shared" si="35"/>
        <v/>
      </c>
      <c r="BH114" s="164">
        <v>103</v>
      </c>
      <c r="BI114" s="337">
        <f t="shared" si="36"/>
        <v>1.3069999999999027E-2</v>
      </c>
      <c r="BJ114" s="337">
        <f t="shared" si="37"/>
        <v>3.1200000000026762E-3</v>
      </c>
      <c r="BK114" s="337">
        <f t="shared" si="38"/>
        <v>3.7129999999997665E-2</v>
      </c>
      <c r="BL114" s="337">
        <f t="shared" si="39"/>
        <v>3.2569999999999766E-2</v>
      </c>
      <c r="BM114" s="165">
        <f t="shared" si="40"/>
        <v>3.7129999999997665E-2</v>
      </c>
    </row>
    <row r="115" spans="1:65" ht="14.85" customHeight="1">
      <c r="A115" s="238"/>
      <c r="B115" s="540" t="s">
        <v>260</v>
      </c>
      <c r="C115" s="540"/>
      <c r="D115" s="540"/>
      <c r="E115" s="503">
        <f t="shared" si="47"/>
        <v>44.564409499999996</v>
      </c>
      <c r="F115" s="503"/>
      <c r="G115" s="503"/>
      <c r="H115" s="503">
        <f t="shared" si="48"/>
        <v>44.559419499999997</v>
      </c>
      <c r="I115" s="503"/>
      <c r="J115" s="503"/>
      <c r="K115" s="503">
        <f t="shared" si="49"/>
        <v>44.569029499999999</v>
      </c>
      <c r="L115" s="503"/>
      <c r="M115" s="503"/>
      <c r="N115" s="503">
        <f t="shared" si="50"/>
        <v>44.559969500000001</v>
      </c>
      <c r="O115" s="503"/>
      <c r="P115" s="503"/>
      <c r="Q115" s="503">
        <f t="shared" si="51"/>
        <v>44.573159500000003</v>
      </c>
      <c r="R115" s="503"/>
      <c r="S115" s="503"/>
      <c r="T115" s="503"/>
      <c r="U115" s="503"/>
      <c r="V115" s="503"/>
      <c r="W115" s="503">
        <f t="shared" si="52"/>
        <v>1.3740000000005637E-2</v>
      </c>
      <c r="X115" s="503"/>
      <c r="Y115" s="503"/>
      <c r="Z115" s="503"/>
      <c r="AA115" s="503"/>
      <c r="AB115" s="503"/>
      <c r="AC115" s="525"/>
      <c r="AD115" s="526"/>
      <c r="AE115" s="526"/>
      <c r="AF115" s="526"/>
      <c r="AG115" s="526"/>
      <c r="AH115" s="527"/>
      <c r="AI115" s="233"/>
      <c r="AJ115" s="233"/>
      <c r="AK115" s="197">
        <v>104</v>
      </c>
      <c r="AL115" s="207">
        <v>44.626440000000002</v>
      </c>
      <c r="AM115" s="207">
        <v>44.501240000000003</v>
      </c>
      <c r="AN115" s="207">
        <v>44.677950000000003</v>
      </c>
      <c r="AO115" s="207">
        <v>44.732190000000003</v>
      </c>
      <c r="AP115" s="207">
        <v>44.624400000000001</v>
      </c>
      <c r="AQ115" s="208"/>
      <c r="AR115" s="155"/>
      <c r="AS115" s="197">
        <f t="shared" si="28"/>
        <v>104</v>
      </c>
      <c r="AT115" s="175">
        <v>-5.9460499999999999E-2</v>
      </c>
      <c r="AU115" s="163">
        <v>5.0539500000000001E-2</v>
      </c>
      <c r="AV115" s="163">
        <v>-8.9460499999999998E-2</v>
      </c>
      <c r="AW115" s="163">
        <v>-0.13946050000000002</v>
      </c>
      <c r="AX115" s="163">
        <v>-6.9460500000000008E-2</v>
      </c>
      <c r="AY115" s="163">
        <v>-6.9460500000000008E-2</v>
      </c>
      <c r="BA115" s="331">
        <f t="shared" si="29"/>
        <v>104</v>
      </c>
      <c r="BB115" s="332">
        <f t="shared" si="30"/>
        <v>44.566979500000002</v>
      </c>
      <c r="BC115" s="332">
        <f t="shared" si="31"/>
        <v>44.551779500000002</v>
      </c>
      <c r="BD115" s="332">
        <f t="shared" si="32"/>
        <v>44.588489500000001</v>
      </c>
      <c r="BE115" s="332">
        <f t="shared" si="33"/>
        <v>44.592729500000004</v>
      </c>
      <c r="BF115" s="332">
        <f t="shared" si="34"/>
        <v>44.554939500000003</v>
      </c>
      <c r="BG115" s="332" t="str">
        <f t="shared" si="35"/>
        <v/>
      </c>
      <c r="BH115" s="164">
        <v>104</v>
      </c>
      <c r="BI115" s="337">
        <f t="shared" si="36"/>
        <v>1.203999999999894E-2</v>
      </c>
      <c r="BJ115" s="337">
        <f t="shared" si="37"/>
        <v>3.1600000000011619E-3</v>
      </c>
      <c r="BK115" s="337">
        <f t="shared" si="38"/>
        <v>3.3549999999998192E-2</v>
      </c>
      <c r="BL115" s="337">
        <f t="shared" si="39"/>
        <v>3.77900000000011E-2</v>
      </c>
      <c r="BM115" s="165">
        <f t="shared" si="40"/>
        <v>3.77900000000011E-2</v>
      </c>
    </row>
    <row r="116" spans="1:65" ht="14.85" customHeight="1">
      <c r="A116" s="238"/>
      <c r="B116" s="540" t="s">
        <v>261</v>
      </c>
      <c r="C116" s="540"/>
      <c r="D116" s="540"/>
      <c r="E116" s="503">
        <f t="shared" si="47"/>
        <v>44.565669499999998</v>
      </c>
      <c r="F116" s="503"/>
      <c r="G116" s="503"/>
      <c r="H116" s="503">
        <f t="shared" si="48"/>
        <v>44.559019499999998</v>
      </c>
      <c r="I116" s="503"/>
      <c r="J116" s="503"/>
      <c r="K116" s="503">
        <f t="shared" si="49"/>
        <v>44.570959500000001</v>
      </c>
      <c r="L116" s="503"/>
      <c r="M116" s="503"/>
      <c r="N116" s="503">
        <f t="shared" si="50"/>
        <v>44.569649500000004</v>
      </c>
      <c r="O116" s="503"/>
      <c r="P116" s="503"/>
      <c r="Q116" s="503">
        <f t="shared" si="51"/>
        <v>44.575199500000004</v>
      </c>
      <c r="R116" s="503"/>
      <c r="S116" s="503"/>
      <c r="T116" s="503"/>
      <c r="U116" s="503"/>
      <c r="V116" s="503"/>
      <c r="W116" s="503">
        <f t="shared" si="52"/>
        <v>1.6180000000005634E-2</v>
      </c>
      <c r="X116" s="503"/>
      <c r="Y116" s="503"/>
      <c r="Z116" s="503"/>
      <c r="AA116" s="503"/>
      <c r="AB116" s="503"/>
      <c r="AC116" s="525"/>
      <c r="AD116" s="526"/>
      <c r="AE116" s="526"/>
      <c r="AF116" s="526"/>
      <c r="AG116" s="526"/>
      <c r="AH116" s="527"/>
      <c r="AI116" s="233"/>
      <c r="AJ116" s="233"/>
      <c r="AK116" s="197">
        <v>105</v>
      </c>
      <c r="AL116" s="207">
        <v>44.624890000000001</v>
      </c>
      <c r="AM116" s="207">
        <v>44.502940000000002</v>
      </c>
      <c r="AN116" s="207">
        <v>44.660800000000002</v>
      </c>
      <c r="AO116" s="207">
        <v>44.733879999999999</v>
      </c>
      <c r="AP116" s="207">
        <v>44.619160000000001</v>
      </c>
      <c r="AQ116" s="208"/>
      <c r="AR116" s="155"/>
      <c r="AS116" s="197">
        <f t="shared" si="28"/>
        <v>105</v>
      </c>
      <c r="AT116" s="175">
        <v>-5.9460499999999999E-2</v>
      </c>
      <c r="AU116" s="163">
        <v>5.0539500000000001E-2</v>
      </c>
      <c r="AV116" s="163">
        <v>-8.9460499999999998E-2</v>
      </c>
      <c r="AW116" s="163">
        <v>-0.13946050000000002</v>
      </c>
      <c r="AX116" s="163">
        <v>-6.9460500000000008E-2</v>
      </c>
      <c r="AY116" s="163">
        <v>-6.9460500000000008E-2</v>
      </c>
      <c r="BA116" s="331">
        <f t="shared" si="29"/>
        <v>105</v>
      </c>
      <c r="BB116" s="332">
        <f t="shared" si="30"/>
        <v>44.5654295</v>
      </c>
      <c r="BC116" s="332">
        <f t="shared" si="31"/>
        <v>44.553479500000002</v>
      </c>
      <c r="BD116" s="332">
        <f t="shared" si="32"/>
        <v>44.571339500000001</v>
      </c>
      <c r="BE116" s="332">
        <f t="shared" si="33"/>
        <v>44.594419500000001</v>
      </c>
      <c r="BF116" s="332">
        <f t="shared" si="34"/>
        <v>44.549699500000003</v>
      </c>
      <c r="BG116" s="332" t="str">
        <f t="shared" si="35"/>
        <v/>
      </c>
      <c r="BH116" s="164">
        <v>105</v>
      </c>
      <c r="BI116" s="337">
        <f t="shared" si="36"/>
        <v>1.5729999999997801E-2</v>
      </c>
      <c r="BJ116" s="337">
        <f t="shared" si="37"/>
        <v>3.7799999999990064E-3</v>
      </c>
      <c r="BK116" s="337">
        <f t="shared" si="38"/>
        <v>2.1639999999997883E-2</v>
      </c>
      <c r="BL116" s="337">
        <f t="shared" si="39"/>
        <v>4.4719999999998095E-2</v>
      </c>
      <c r="BM116" s="165">
        <f t="shared" si="40"/>
        <v>4.4719999999998095E-2</v>
      </c>
    </row>
    <row r="117" spans="1:65" ht="14.85" customHeight="1">
      <c r="A117" s="238"/>
      <c r="B117" s="540" t="s">
        <v>262</v>
      </c>
      <c r="C117" s="540"/>
      <c r="D117" s="540"/>
      <c r="E117" s="503">
        <f t="shared" si="47"/>
        <v>44.5664795</v>
      </c>
      <c r="F117" s="503"/>
      <c r="G117" s="503"/>
      <c r="H117" s="503">
        <f t="shared" si="48"/>
        <v>44.560109499999996</v>
      </c>
      <c r="I117" s="503"/>
      <c r="J117" s="503"/>
      <c r="K117" s="503">
        <f t="shared" si="49"/>
        <v>44.570929499999998</v>
      </c>
      <c r="L117" s="503"/>
      <c r="M117" s="503"/>
      <c r="N117" s="503">
        <f t="shared" si="50"/>
        <v>44.575229499999999</v>
      </c>
      <c r="O117" s="503"/>
      <c r="P117" s="503"/>
      <c r="Q117" s="503">
        <f t="shared" si="51"/>
        <v>44.572349500000001</v>
      </c>
      <c r="R117" s="503"/>
      <c r="S117" s="503"/>
      <c r="T117" s="503"/>
      <c r="U117" s="503"/>
      <c r="V117" s="503"/>
      <c r="W117" s="503">
        <f t="shared" si="52"/>
        <v>1.224000000000558E-2</v>
      </c>
      <c r="X117" s="503"/>
      <c r="Y117" s="503"/>
      <c r="Z117" s="503"/>
      <c r="AA117" s="503"/>
      <c r="AB117" s="503"/>
      <c r="AC117" s="525"/>
      <c r="AD117" s="526"/>
      <c r="AE117" s="526"/>
      <c r="AF117" s="526"/>
      <c r="AG117" s="526"/>
      <c r="AH117" s="527"/>
      <c r="AI117" s="233"/>
      <c r="AJ117" s="233"/>
      <c r="AK117" s="197">
        <v>106</v>
      </c>
      <c r="AL117" s="207">
        <v>44.622900000000001</v>
      </c>
      <c r="AM117" s="207">
        <v>44.506160000000001</v>
      </c>
      <c r="AN117" s="207">
        <v>44.65475</v>
      </c>
      <c r="AO117" s="207">
        <v>44.732939999999999</v>
      </c>
      <c r="AP117" s="207">
        <v>44.614109999999997</v>
      </c>
      <c r="AQ117" s="208"/>
      <c r="AR117" s="155"/>
      <c r="AS117" s="197">
        <f t="shared" si="28"/>
        <v>106</v>
      </c>
      <c r="AT117" s="175">
        <v>-5.9460499999999999E-2</v>
      </c>
      <c r="AU117" s="163">
        <v>5.0539500000000001E-2</v>
      </c>
      <c r="AV117" s="163">
        <v>-8.9460499999999998E-2</v>
      </c>
      <c r="AW117" s="163">
        <v>-0.13946050000000002</v>
      </c>
      <c r="AX117" s="163">
        <v>-6.9460500000000008E-2</v>
      </c>
      <c r="AY117" s="163">
        <v>-6.9460500000000008E-2</v>
      </c>
      <c r="BA117" s="331">
        <f t="shared" si="29"/>
        <v>106</v>
      </c>
      <c r="BB117" s="332">
        <f t="shared" si="30"/>
        <v>44.563439500000001</v>
      </c>
      <c r="BC117" s="332">
        <f t="shared" si="31"/>
        <v>44.556699500000001</v>
      </c>
      <c r="BD117" s="332">
        <f t="shared" si="32"/>
        <v>44.565289499999999</v>
      </c>
      <c r="BE117" s="332">
        <f t="shared" si="33"/>
        <v>44.593479500000001</v>
      </c>
      <c r="BF117" s="332">
        <f t="shared" si="34"/>
        <v>44.544649499999998</v>
      </c>
      <c r="BG117" s="332" t="str">
        <f t="shared" si="35"/>
        <v/>
      </c>
      <c r="BH117" s="164">
        <v>106</v>
      </c>
      <c r="BI117" s="337">
        <f t="shared" si="36"/>
        <v>1.8790000000002749E-2</v>
      </c>
      <c r="BJ117" s="337">
        <f t="shared" si="37"/>
        <v>1.2050000000002115E-2</v>
      </c>
      <c r="BK117" s="337">
        <f t="shared" si="38"/>
        <v>2.0640000000000214E-2</v>
      </c>
      <c r="BL117" s="337">
        <f t="shared" si="39"/>
        <v>4.8830000000002372E-2</v>
      </c>
      <c r="BM117" s="165">
        <f t="shared" si="40"/>
        <v>4.8830000000002372E-2</v>
      </c>
    </row>
    <row r="118" spans="1:65" ht="14.85" customHeight="1">
      <c r="A118" s="238"/>
      <c r="B118" s="540" t="s">
        <v>263</v>
      </c>
      <c r="C118" s="540"/>
      <c r="D118" s="540"/>
      <c r="E118" s="503">
        <f t="shared" si="47"/>
        <v>44.566619500000002</v>
      </c>
      <c r="F118" s="503"/>
      <c r="G118" s="503"/>
      <c r="H118" s="503">
        <f t="shared" si="48"/>
        <v>44.562839500000003</v>
      </c>
      <c r="I118" s="503"/>
      <c r="J118" s="503"/>
      <c r="K118" s="503">
        <f t="shared" si="49"/>
        <v>44.571729499999996</v>
      </c>
      <c r="L118" s="503"/>
      <c r="M118" s="503"/>
      <c r="N118" s="503">
        <f t="shared" si="50"/>
        <v>44.580899500000001</v>
      </c>
      <c r="O118" s="503"/>
      <c r="P118" s="503"/>
      <c r="Q118" s="503">
        <f t="shared" si="51"/>
        <v>44.570999499999999</v>
      </c>
      <c r="R118" s="503"/>
      <c r="S118" s="503"/>
      <c r="T118" s="503"/>
      <c r="U118" s="503"/>
      <c r="V118" s="503"/>
      <c r="W118" s="503">
        <f t="shared" si="52"/>
        <v>9.9000000000017963E-3</v>
      </c>
      <c r="X118" s="503"/>
      <c r="Y118" s="503"/>
      <c r="Z118" s="503"/>
      <c r="AA118" s="503"/>
      <c r="AB118" s="503"/>
      <c r="AC118" s="525"/>
      <c r="AD118" s="526"/>
      <c r="AE118" s="526"/>
      <c r="AF118" s="526"/>
      <c r="AG118" s="526"/>
      <c r="AH118" s="527"/>
      <c r="AI118" s="233"/>
      <c r="AJ118" s="233"/>
      <c r="AK118" s="197">
        <v>107</v>
      </c>
      <c r="AL118" s="207">
        <v>44.619430000000001</v>
      </c>
      <c r="AM118" s="207">
        <v>44.505830000000003</v>
      </c>
      <c r="AN118" s="207">
        <v>44.658329999999999</v>
      </c>
      <c r="AO118" s="207">
        <v>44.73057</v>
      </c>
      <c r="AP118" s="207">
        <v>44.612609999999997</v>
      </c>
      <c r="AQ118" s="208"/>
      <c r="AR118" s="155"/>
      <c r="AS118" s="197">
        <f t="shared" si="28"/>
        <v>107</v>
      </c>
      <c r="AT118" s="175">
        <v>-5.9460499999999999E-2</v>
      </c>
      <c r="AU118" s="163">
        <v>5.0539500000000001E-2</v>
      </c>
      <c r="AV118" s="163">
        <v>-8.9460499999999998E-2</v>
      </c>
      <c r="AW118" s="163">
        <v>-0.13946050000000002</v>
      </c>
      <c r="AX118" s="163">
        <v>-6.9460500000000008E-2</v>
      </c>
      <c r="AY118" s="163">
        <v>-6.9460500000000008E-2</v>
      </c>
      <c r="BA118" s="331">
        <f t="shared" si="29"/>
        <v>107</v>
      </c>
      <c r="BB118" s="332">
        <f t="shared" si="30"/>
        <v>44.559969500000001</v>
      </c>
      <c r="BC118" s="332">
        <f t="shared" si="31"/>
        <v>44.556369500000002</v>
      </c>
      <c r="BD118" s="332">
        <f t="shared" si="32"/>
        <v>44.568869499999998</v>
      </c>
      <c r="BE118" s="332">
        <f t="shared" si="33"/>
        <v>44.591109500000002</v>
      </c>
      <c r="BF118" s="332">
        <f t="shared" si="34"/>
        <v>44.543149499999998</v>
      </c>
      <c r="BG118" s="332" t="str">
        <f t="shared" si="35"/>
        <v/>
      </c>
      <c r="BH118" s="164">
        <v>107</v>
      </c>
      <c r="BI118" s="337">
        <f t="shared" si="36"/>
        <v>1.6820000000002722E-2</v>
      </c>
      <c r="BJ118" s="337">
        <f t="shared" si="37"/>
        <v>1.3220000000004006E-2</v>
      </c>
      <c r="BK118" s="337">
        <f t="shared" si="38"/>
        <v>2.5719999999999743E-2</v>
      </c>
      <c r="BL118" s="337">
        <f t="shared" si="39"/>
        <v>4.7960000000003333E-2</v>
      </c>
      <c r="BM118" s="165">
        <f t="shared" si="40"/>
        <v>4.7960000000003333E-2</v>
      </c>
    </row>
    <row r="119" spans="1:65" ht="14.85" customHeight="1">
      <c r="A119" s="238"/>
      <c r="B119" s="540" t="s">
        <v>264</v>
      </c>
      <c r="C119" s="540"/>
      <c r="D119" s="540"/>
      <c r="E119" s="503">
        <f t="shared" si="47"/>
        <v>44.5675095</v>
      </c>
      <c r="F119" s="503"/>
      <c r="G119" s="503"/>
      <c r="H119" s="503">
        <f t="shared" si="48"/>
        <v>44.564299499999997</v>
      </c>
      <c r="I119" s="503"/>
      <c r="J119" s="503"/>
      <c r="K119" s="503">
        <f t="shared" si="49"/>
        <v>44.573569499999998</v>
      </c>
      <c r="L119" s="503"/>
      <c r="M119" s="503"/>
      <c r="N119" s="503">
        <f t="shared" si="50"/>
        <v>44.5833595</v>
      </c>
      <c r="O119" s="503"/>
      <c r="P119" s="503"/>
      <c r="Q119" s="503">
        <f t="shared" si="51"/>
        <v>44.569139499999999</v>
      </c>
      <c r="R119" s="503"/>
      <c r="S119" s="503"/>
      <c r="T119" s="503"/>
      <c r="U119" s="503"/>
      <c r="V119" s="503"/>
      <c r="W119" s="503">
        <f t="shared" si="52"/>
        <v>1.4220000000001676E-2</v>
      </c>
      <c r="X119" s="503"/>
      <c r="Y119" s="503"/>
      <c r="Z119" s="503"/>
      <c r="AA119" s="503"/>
      <c r="AB119" s="503"/>
      <c r="AC119" s="525"/>
      <c r="AD119" s="526"/>
      <c r="AE119" s="526"/>
      <c r="AF119" s="526"/>
      <c r="AG119" s="526"/>
      <c r="AH119" s="527"/>
      <c r="AI119" s="233"/>
      <c r="AJ119" s="233"/>
      <c r="AK119" s="197">
        <v>108</v>
      </c>
      <c r="AL119" s="207">
        <v>44.616630000000001</v>
      </c>
      <c r="AM119" s="207">
        <v>44.498869999999997</v>
      </c>
      <c r="AN119" s="207">
        <v>44.663849999999996</v>
      </c>
      <c r="AO119" s="207">
        <v>44.726790000000001</v>
      </c>
      <c r="AP119" s="207">
        <v>44.611919999999998</v>
      </c>
      <c r="AQ119" s="208"/>
      <c r="AR119" s="155"/>
      <c r="AS119" s="197">
        <f t="shared" si="28"/>
        <v>108</v>
      </c>
      <c r="AT119" s="175">
        <v>-5.9460499999999999E-2</v>
      </c>
      <c r="AU119" s="163">
        <v>5.0539500000000001E-2</v>
      </c>
      <c r="AV119" s="163">
        <v>-8.9460499999999998E-2</v>
      </c>
      <c r="AW119" s="163">
        <v>-0.13946050000000002</v>
      </c>
      <c r="AX119" s="163">
        <v>-6.9460500000000008E-2</v>
      </c>
      <c r="AY119" s="163">
        <v>-6.9460500000000008E-2</v>
      </c>
      <c r="BA119" s="331">
        <f t="shared" si="29"/>
        <v>108</v>
      </c>
      <c r="BB119" s="332">
        <f t="shared" si="30"/>
        <v>44.557169500000001</v>
      </c>
      <c r="BC119" s="332">
        <f t="shared" si="31"/>
        <v>44.549409499999996</v>
      </c>
      <c r="BD119" s="332">
        <f t="shared" si="32"/>
        <v>44.574389499999995</v>
      </c>
      <c r="BE119" s="332">
        <f t="shared" si="33"/>
        <v>44.587329500000003</v>
      </c>
      <c r="BF119" s="332">
        <f t="shared" si="34"/>
        <v>44.5424595</v>
      </c>
      <c r="BG119" s="332" t="str">
        <f t="shared" si="35"/>
        <v/>
      </c>
      <c r="BH119" s="164">
        <v>108</v>
      </c>
      <c r="BI119" s="337">
        <f t="shared" si="36"/>
        <v>1.4710000000000889E-2</v>
      </c>
      <c r="BJ119" s="337">
        <f t="shared" si="37"/>
        <v>6.949999999996237E-3</v>
      </c>
      <c r="BK119" s="337">
        <f t="shared" si="38"/>
        <v>3.1929999999995573E-2</v>
      </c>
      <c r="BL119" s="337">
        <f t="shared" si="39"/>
        <v>4.4870000000003074E-2</v>
      </c>
      <c r="BM119" s="165">
        <f t="shared" si="40"/>
        <v>4.4870000000003074E-2</v>
      </c>
    </row>
    <row r="120" spans="1:65" ht="14.85" customHeight="1">
      <c r="A120" s="238"/>
      <c r="B120" s="540" t="s">
        <v>265</v>
      </c>
      <c r="C120" s="540"/>
      <c r="D120" s="540"/>
      <c r="E120" s="503">
        <f t="shared" si="47"/>
        <v>44.569649499999997</v>
      </c>
      <c r="F120" s="503"/>
      <c r="G120" s="503"/>
      <c r="H120" s="503">
        <f t="shared" si="48"/>
        <v>44.562029500000001</v>
      </c>
      <c r="I120" s="503"/>
      <c r="J120" s="503"/>
      <c r="K120" s="503">
        <f t="shared" si="49"/>
        <v>44.579269499999995</v>
      </c>
      <c r="L120" s="503"/>
      <c r="M120" s="503"/>
      <c r="N120" s="503">
        <f t="shared" si="50"/>
        <v>44.583629500000001</v>
      </c>
      <c r="O120" s="503"/>
      <c r="P120" s="503"/>
      <c r="Q120" s="503">
        <f t="shared" si="51"/>
        <v>44.5614895</v>
      </c>
      <c r="R120" s="503"/>
      <c r="S120" s="503"/>
      <c r="T120" s="503"/>
      <c r="U120" s="503"/>
      <c r="V120" s="503"/>
      <c r="W120" s="503">
        <f t="shared" si="52"/>
        <v>2.2140000000000271E-2</v>
      </c>
      <c r="X120" s="503"/>
      <c r="Y120" s="503"/>
      <c r="Z120" s="503"/>
      <c r="AA120" s="503"/>
      <c r="AB120" s="503"/>
      <c r="AC120" s="525"/>
      <c r="AD120" s="526"/>
      <c r="AE120" s="526"/>
      <c r="AF120" s="526"/>
      <c r="AG120" s="526"/>
      <c r="AH120" s="527"/>
      <c r="AI120" s="233"/>
      <c r="AJ120" s="233"/>
      <c r="AK120" s="197">
        <v>109</v>
      </c>
      <c r="AL120" s="207">
        <v>44.613619999999997</v>
      </c>
      <c r="AM120" s="207">
        <v>44.490760000000002</v>
      </c>
      <c r="AN120" s="207">
        <v>44.667430000000003</v>
      </c>
      <c r="AO120" s="207">
        <v>44.722239999999999</v>
      </c>
      <c r="AP120" s="207">
        <v>44.611519999999999</v>
      </c>
      <c r="AQ120" s="208"/>
      <c r="AR120" s="155"/>
      <c r="AS120" s="197">
        <f t="shared" si="28"/>
        <v>109</v>
      </c>
      <c r="AT120" s="175">
        <v>-5.9460499999999999E-2</v>
      </c>
      <c r="AU120" s="163">
        <v>5.0539500000000001E-2</v>
      </c>
      <c r="AV120" s="163">
        <v>-8.9460499999999998E-2</v>
      </c>
      <c r="AW120" s="163">
        <v>-0.13946050000000002</v>
      </c>
      <c r="AX120" s="163">
        <v>-6.9460500000000008E-2</v>
      </c>
      <c r="AY120" s="163">
        <v>-6.9460500000000008E-2</v>
      </c>
      <c r="BA120" s="331">
        <f t="shared" si="29"/>
        <v>109</v>
      </c>
      <c r="BB120" s="332">
        <f t="shared" si="30"/>
        <v>44.554159499999997</v>
      </c>
      <c r="BC120" s="332">
        <f t="shared" si="31"/>
        <v>44.541299500000001</v>
      </c>
      <c r="BD120" s="332">
        <f t="shared" si="32"/>
        <v>44.577969500000002</v>
      </c>
      <c r="BE120" s="332">
        <f t="shared" si="33"/>
        <v>44.582779500000001</v>
      </c>
      <c r="BF120" s="332">
        <f t="shared" si="34"/>
        <v>44.542059500000001</v>
      </c>
      <c r="BG120" s="332" t="str">
        <f t="shared" si="35"/>
        <v/>
      </c>
      <c r="BH120" s="164">
        <v>109</v>
      </c>
      <c r="BI120" s="337">
        <f t="shared" si="36"/>
        <v>1.2099999999996669E-2</v>
      </c>
      <c r="BJ120" s="337">
        <f t="shared" si="37"/>
        <v>7.5999999999964984E-4</v>
      </c>
      <c r="BK120" s="337">
        <f t="shared" si="38"/>
        <v>3.5910000000001219E-2</v>
      </c>
      <c r="BL120" s="337">
        <f t="shared" si="39"/>
        <v>4.0720000000000312E-2</v>
      </c>
      <c r="BM120" s="165">
        <f t="shared" si="40"/>
        <v>4.0720000000000312E-2</v>
      </c>
    </row>
    <row r="121" spans="1:65" ht="14.85" customHeight="1">
      <c r="A121" s="238"/>
      <c r="B121" s="540" t="s">
        <v>266</v>
      </c>
      <c r="C121" s="540"/>
      <c r="D121" s="540"/>
      <c r="E121" s="503">
        <f t="shared" si="47"/>
        <v>44.570869500000001</v>
      </c>
      <c r="F121" s="503"/>
      <c r="G121" s="503"/>
      <c r="H121" s="503">
        <f t="shared" si="48"/>
        <v>44.557989499999998</v>
      </c>
      <c r="I121" s="503"/>
      <c r="J121" s="503"/>
      <c r="K121" s="503">
        <f t="shared" si="49"/>
        <v>44.5870295</v>
      </c>
      <c r="L121" s="503"/>
      <c r="M121" s="503"/>
      <c r="N121" s="503">
        <f t="shared" si="50"/>
        <v>44.583379499999999</v>
      </c>
      <c r="O121" s="503"/>
      <c r="P121" s="503"/>
      <c r="Q121" s="503">
        <f t="shared" si="51"/>
        <v>44.549739500000001</v>
      </c>
      <c r="R121" s="503"/>
      <c r="S121" s="503"/>
      <c r="T121" s="503"/>
      <c r="U121" s="503"/>
      <c r="V121" s="503"/>
      <c r="W121" s="503">
        <f t="shared" si="52"/>
        <v>3.7289999999998713E-2</v>
      </c>
      <c r="X121" s="503"/>
      <c r="Y121" s="503"/>
      <c r="Z121" s="503"/>
      <c r="AA121" s="503"/>
      <c r="AB121" s="503"/>
      <c r="AC121" s="525"/>
      <c r="AD121" s="526"/>
      <c r="AE121" s="526"/>
      <c r="AF121" s="526"/>
      <c r="AG121" s="526"/>
      <c r="AH121" s="527"/>
      <c r="AI121" s="233"/>
      <c r="AJ121" s="233"/>
      <c r="AK121" s="197">
        <v>110</v>
      </c>
      <c r="AL121" s="207">
        <v>44.614190000000001</v>
      </c>
      <c r="AM121" s="207">
        <v>44.489069999999998</v>
      </c>
      <c r="AN121" s="207">
        <v>44.669939999999997</v>
      </c>
      <c r="AO121" s="207">
        <v>44.723010000000002</v>
      </c>
      <c r="AP121" s="207">
        <v>44.609189999999998</v>
      </c>
      <c r="AQ121" s="208"/>
      <c r="AR121" s="155"/>
      <c r="AS121" s="197">
        <f t="shared" si="28"/>
        <v>110</v>
      </c>
      <c r="AT121" s="175">
        <v>-5.9460499999999999E-2</v>
      </c>
      <c r="AU121" s="163">
        <v>5.0539500000000001E-2</v>
      </c>
      <c r="AV121" s="163">
        <v>-8.9460499999999998E-2</v>
      </c>
      <c r="AW121" s="163">
        <v>-0.13946050000000002</v>
      </c>
      <c r="AX121" s="163">
        <v>-6.9460500000000008E-2</v>
      </c>
      <c r="AY121" s="163">
        <v>-6.9460500000000008E-2</v>
      </c>
      <c r="BA121" s="331">
        <f t="shared" si="29"/>
        <v>110</v>
      </c>
      <c r="BB121" s="332">
        <f t="shared" si="30"/>
        <v>44.554729500000001</v>
      </c>
      <c r="BC121" s="332">
        <f t="shared" si="31"/>
        <v>44.539609499999997</v>
      </c>
      <c r="BD121" s="332">
        <f t="shared" si="32"/>
        <v>44.580479499999996</v>
      </c>
      <c r="BE121" s="332">
        <f t="shared" si="33"/>
        <v>44.583549500000004</v>
      </c>
      <c r="BF121" s="332">
        <f t="shared" si="34"/>
        <v>44.5397295</v>
      </c>
      <c r="BG121" s="332" t="str">
        <f t="shared" si="35"/>
        <v/>
      </c>
      <c r="BH121" s="164">
        <v>110</v>
      </c>
      <c r="BI121" s="337">
        <f t="shared" si="36"/>
        <v>1.5000000000000568E-2</v>
      </c>
      <c r="BJ121" s="337">
        <f t="shared" si="37"/>
        <v>1.200000000025625E-4</v>
      </c>
      <c r="BK121" s="337">
        <f t="shared" si="38"/>
        <v>4.0749999999995623E-2</v>
      </c>
      <c r="BL121" s="337">
        <f t="shared" si="39"/>
        <v>4.3820000000003745E-2</v>
      </c>
      <c r="BM121" s="165">
        <f t="shared" si="40"/>
        <v>4.3820000000003745E-2</v>
      </c>
    </row>
    <row r="122" spans="1:65" ht="14.85" customHeight="1">
      <c r="A122" s="239"/>
      <c r="B122" s="540" t="s">
        <v>267</v>
      </c>
      <c r="C122" s="540"/>
      <c r="D122" s="540"/>
      <c r="E122" s="503">
        <f t="shared" si="47"/>
        <v>44.571409500000001</v>
      </c>
      <c r="F122" s="503"/>
      <c r="G122" s="503"/>
      <c r="H122" s="503">
        <f t="shared" si="48"/>
        <v>44.5553995</v>
      </c>
      <c r="I122" s="503"/>
      <c r="J122" s="503"/>
      <c r="K122" s="503">
        <f t="shared" si="49"/>
        <v>44.591869500000001</v>
      </c>
      <c r="L122" s="503"/>
      <c r="M122" s="503"/>
      <c r="N122" s="503">
        <f t="shared" si="50"/>
        <v>44.585179500000002</v>
      </c>
      <c r="O122" s="503"/>
      <c r="P122" s="503"/>
      <c r="Q122" s="503">
        <f t="shared" si="51"/>
        <v>44.552979499999999</v>
      </c>
      <c r="R122" s="503"/>
      <c r="S122" s="503"/>
      <c r="T122" s="503"/>
      <c r="U122" s="503"/>
      <c r="V122" s="503"/>
      <c r="W122" s="503">
        <f t="shared" si="52"/>
        <v>3.889000000000209E-2</v>
      </c>
      <c r="X122" s="503"/>
      <c r="Y122" s="503"/>
      <c r="Z122" s="503"/>
      <c r="AA122" s="503"/>
      <c r="AB122" s="503"/>
      <c r="AC122" s="525"/>
      <c r="AD122" s="526"/>
      <c r="AE122" s="526"/>
      <c r="AF122" s="526"/>
      <c r="AG122" s="526"/>
      <c r="AH122" s="527"/>
      <c r="AI122" s="233"/>
      <c r="AJ122" s="233"/>
      <c r="AK122" s="197">
        <v>111</v>
      </c>
      <c r="AL122" s="207">
        <v>44.614930000000001</v>
      </c>
      <c r="AM122" s="207">
        <v>44.491489999999999</v>
      </c>
      <c r="AN122" s="207">
        <v>44.667310000000001</v>
      </c>
      <c r="AO122" s="207">
        <v>44.723329999999997</v>
      </c>
      <c r="AP122" s="207">
        <v>44.607489999999999</v>
      </c>
      <c r="AQ122" s="208"/>
      <c r="AR122" s="155"/>
      <c r="AS122" s="197">
        <f t="shared" si="28"/>
        <v>111</v>
      </c>
      <c r="AT122" s="175">
        <v>-5.9460499999999999E-2</v>
      </c>
      <c r="AU122" s="163">
        <v>5.0539500000000001E-2</v>
      </c>
      <c r="AV122" s="163">
        <v>-8.9460499999999998E-2</v>
      </c>
      <c r="AW122" s="163">
        <v>-0.13946050000000002</v>
      </c>
      <c r="AX122" s="163">
        <v>-6.9460500000000008E-2</v>
      </c>
      <c r="AY122" s="163">
        <v>-6.9460500000000008E-2</v>
      </c>
      <c r="BA122" s="331">
        <f t="shared" si="29"/>
        <v>111</v>
      </c>
      <c r="BB122" s="332">
        <f t="shared" si="30"/>
        <v>44.555469500000001</v>
      </c>
      <c r="BC122" s="332">
        <f t="shared" si="31"/>
        <v>44.542029499999998</v>
      </c>
      <c r="BD122" s="332">
        <f t="shared" si="32"/>
        <v>44.577849499999999</v>
      </c>
      <c r="BE122" s="332">
        <f t="shared" si="33"/>
        <v>44.583869499999999</v>
      </c>
      <c r="BF122" s="332">
        <f t="shared" si="34"/>
        <v>44.5380295</v>
      </c>
      <c r="BG122" s="332" t="str">
        <f t="shared" si="35"/>
        <v/>
      </c>
      <c r="BH122" s="164">
        <v>111</v>
      </c>
      <c r="BI122" s="337">
        <f t="shared" si="36"/>
        <v>1.7440000000000566E-2</v>
      </c>
      <c r="BJ122" s="337">
        <f t="shared" si="37"/>
        <v>3.9999999999977831E-3</v>
      </c>
      <c r="BK122" s="337">
        <f t="shared" si="38"/>
        <v>3.9819999999998856E-2</v>
      </c>
      <c r="BL122" s="337">
        <f t="shared" si="39"/>
        <v>4.5839999999998327E-2</v>
      </c>
      <c r="BM122" s="165">
        <f t="shared" si="40"/>
        <v>4.5839999999998327E-2</v>
      </c>
    </row>
    <row r="123" spans="1:65" ht="14.85" customHeight="1">
      <c r="A123" s="239"/>
      <c r="B123" s="540" t="s">
        <v>268</v>
      </c>
      <c r="C123" s="540"/>
      <c r="D123" s="540"/>
      <c r="E123" s="503">
        <f t="shared" si="47"/>
        <v>44.570259499999999</v>
      </c>
      <c r="F123" s="503"/>
      <c r="G123" s="503"/>
      <c r="H123" s="503">
        <f t="shared" si="48"/>
        <v>44.553779499999997</v>
      </c>
      <c r="I123" s="503"/>
      <c r="J123" s="503"/>
      <c r="K123" s="503">
        <f t="shared" si="49"/>
        <v>44.5929395</v>
      </c>
      <c r="L123" s="503"/>
      <c r="M123" s="503"/>
      <c r="N123" s="503">
        <f t="shared" si="50"/>
        <v>44.587139499999999</v>
      </c>
      <c r="O123" s="503"/>
      <c r="P123" s="503"/>
      <c r="Q123" s="503">
        <f t="shared" si="51"/>
        <v>44.556619500000004</v>
      </c>
      <c r="R123" s="503"/>
      <c r="S123" s="503"/>
      <c r="T123" s="503"/>
      <c r="U123" s="503"/>
      <c r="V123" s="503"/>
      <c r="W123" s="503">
        <f t="shared" si="52"/>
        <v>3.6319999999996355E-2</v>
      </c>
      <c r="X123" s="503"/>
      <c r="Y123" s="503"/>
      <c r="Z123" s="503"/>
      <c r="AA123" s="503"/>
      <c r="AB123" s="503"/>
      <c r="AC123" s="525"/>
      <c r="AD123" s="526"/>
      <c r="AE123" s="526"/>
      <c r="AF123" s="526"/>
      <c r="AG123" s="526"/>
      <c r="AH123" s="527"/>
      <c r="AI123" s="233"/>
      <c r="AJ123" s="233"/>
      <c r="AK123" s="197">
        <v>112</v>
      </c>
      <c r="AL123" s="207">
        <v>44.61318</v>
      </c>
      <c r="AM123" s="207">
        <v>44.49485</v>
      </c>
      <c r="AN123" s="207">
        <v>44.657420000000002</v>
      </c>
      <c r="AO123" s="207">
        <v>44.721350000000001</v>
      </c>
      <c r="AP123" s="207">
        <v>44.606400000000001</v>
      </c>
      <c r="AQ123" s="208"/>
      <c r="AR123" s="155"/>
      <c r="AS123" s="197">
        <f t="shared" si="28"/>
        <v>112</v>
      </c>
      <c r="AT123" s="175">
        <v>-5.9460499999999999E-2</v>
      </c>
      <c r="AU123" s="163">
        <v>5.0539500000000001E-2</v>
      </c>
      <c r="AV123" s="163">
        <v>-8.9460499999999998E-2</v>
      </c>
      <c r="AW123" s="163">
        <v>-0.13946050000000002</v>
      </c>
      <c r="AX123" s="163">
        <v>-6.9460500000000008E-2</v>
      </c>
      <c r="AY123" s="163">
        <v>-6.9460500000000008E-2</v>
      </c>
      <c r="BA123" s="331">
        <f t="shared" si="29"/>
        <v>112</v>
      </c>
      <c r="BB123" s="332">
        <f t="shared" si="30"/>
        <v>44.5537195</v>
      </c>
      <c r="BC123" s="332">
        <f t="shared" si="31"/>
        <v>44.545389499999999</v>
      </c>
      <c r="BD123" s="332">
        <f t="shared" si="32"/>
        <v>44.567959500000001</v>
      </c>
      <c r="BE123" s="332">
        <f t="shared" si="33"/>
        <v>44.581889500000003</v>
      </c>
      <c r="BF123" s="332">
        <f t="shared" si="34"/>
        <v>44.536939500000003</v>
      </c>
      <c r="BG123" s="332" t="str">
        <f t="shared" si="35"/>
        <v/>
      </c>
      <c r="BH123" s="164">
        <v>112</v>
      </c>
      <c r="BI123" s="337">
        <f t="shared" si="36"/>
        <v>1.6779999999997131E-2</v>
      </c>
      <c r="BJ123" s="337">
        <f t="shared" si="37"/>
        <v>8.4499999999962938E-3</v>
      </c>
      <c r="BK123" s="337">
        <f t="shared" si="38"/>
        <v>3.1019999999998049E-2</v>
      </c>
      <c r="BL123" s="337">
        <f t="shared" si="39"/>
        <v>4.4950000000000045E-2</v>
      </c>
      <c r="BM123" s="165">
        <f t="shared" si="40"/>
        <v>4.4950000000000045E-2</v>
      </c>
    </row>
    <row r="124" spans="1:65" ht="14.85" customHeight="1">
      <c r="A124" s="239"/>
      <c r="B124" s="540" t="s">
        <v>269</v>
      </c>
      <c r="C124" s="540"/>
      <c r="D124" s="540"/>
      <c r="E124" s="503">
        <f t="shared" si="47"/>
        <v>44.568859500000002</v>
      </c>
      <c r="F124" s="503"/>
      <c r="G124" s="503"/>
      <c r="H124" s="503">
        <f t="shared" si="48"/>
        <v>44.5526695</v>
      </c>
      <c r="I124" s="503"/>
      <c r="J124" s="503"/>
      <c r="K124" s="503">
        <f t="shared" si="49"/>
        <v>44.592919500000001</v>
      </c>
      <c r="L124" s="503"/>
      <c r="M124" s="503"/>
      <c r="N124" s="503">
        <f t="shared" si="50"/>
        <v>44.588359500000003</v>
      </c>
      <c r="O124" s="503"/>
      <c r="P124" s="503"/>
      <c r="Q124" s="503">
        <f t="shared" si="51"/>
        <v>44.555789500000003</v>
      </c>
      <c r="R124" s="503"/>
      <c r="S124" s="503"/>
      <c r="T124" s="503"/>
      <c r="U124" s="503"/>
      <c r="V124" s="503"/>
      <c r="W124" s="503">
        <f t="shared" si="52"/>
        <v>3.7129999999997665E-2</v>
      </c>
      <c r="X124" s="503"/>
      <c r="Y124" s="503"/>
      <c r="Z124" s="503"/>
      <c r="AA124" s="503"/>
      <c r="AB124" s="503"/>
      <c r="AC124" s="525"/>
      <c r="AD124" s="526"/>
      <c r="AE124" s="526"/>
      <c r="AF124" s="526"/>
      <c r="AG124" s="526"/>
      <c r="AH124" s="527"/>
      <c r="AI124" s="233"/>
      <c r="AJ124" s="233"/>
      <c r="AK124" s="197">
        <v>113</v>
      </c>
      <c r="AL124" s="207">
        <v>44.613379999999999</v>
      </c>
      <c r="AM124" s="207">
        <v>44.496549999999999</v>
      </c>
      <c r="AN124" s="207">
        <v>44.654449999999997</v>
      </c>
      <c r="AO124" s="207">
        <v>44.719670000000001</v>
      </c>
      <c r="AP124" s="207">
        <v>44.608750000000001</v>
      </c>
      <c r="AQ124" s="208"/>
      <c r="AR124" s="155"/>
      <c r="AS124" s="197">
        <f t="shared" si="28"/>
        <v>113</v>
      </c>
      <c r="AT124" s="175">
        <v>-5.9460499999999999E-2</v>
      </c>
      <c r="AU124" s="163">
        <v>5.0539500000000001E-2</v>
      </c>
      <c r="AV124" s="163">
        <v>-8.9460499999999998E-2</v>
      </c>
      <c r="AW124" s="163">
        <v>-0.13946050000000002</v>
      </c>
      <c r="AX124" s="163">
        <v>-6.9460500000000008E-2</v>
      </c>
      <c r="AY124" s="163">
        <v>-6.9460500000000008E-2</v>
      </c>
      <c r="BA124" s="331">
        <f t="shared" si="29"/>
        <v>113</v>
      </c>
      <c r="BB124" s="332">
        <f t="shared" si="30"/>
        <v>44.553919499999999</v>
      </c>
      <c r="BC124" s="332">
        <f t="shared" si="31"/>
        <v>44.547089499999998</v>
      </c>
      <c r="BD124" s="332">
        <f t="shared" si="32"/>
        <v>44.564989499999996</v>
      </c>
      <c r="BE124" s="332">
        <f t="shared" si="33"/>
        <v>44.580209500000002</v>
      </c>
      <c r="BF124" s="332">
        <f t="shared" si="34"/>
        <v>44.539289500000002</v>
      </c>
      <c r="BG124" s="332" t="str">
        <f t="shared" si="35"/>
        <v/>
      </c>
      <c r="BH124" s="164">
        <v>113</v>
      </c>
      <c r="BI124" s="337">
        <f t="shared" si="36"/>
        <v>1.4629999999996812E-2</v>
      </c>
      <c r="BJ124" s="337">
        <f t="shared" si="37"/>
        <v>7.7999999999960323E-3</v>
      </c>
      <c r="BK124" s="337">
        <f t="shared" si="38"/>
        <v>2.5699999999993395E-2</v>
      </c>
      <c r="BL124" s="337">
        <f t="shared" si="39"/>
        <v>4.0919999999999845E-2</v>
      </c>
      <c r="BM124" s="165">
        <f t="shared" si="40"/>
        <v>4.0919999999999845E-2</v>
      </c>
    </row>
    <row r="125" spans="1:65" ht="14.85" customHeight="1">
      <c r="A125" s="239"/>
      <c r="B125" s="540" t="s">
        <v>270</v>
      </c>
      <c r="C125" s="540"/>
      <c r="D125" s="540"/>
      <c r="E125" s="503">
        <f t="shared" si="47"/>
        <v>44.566979500000002</v>
      </c>
      <c r="F125" s="503"/>
      <c r="G125" s="503"/>
      <c r="H125" s="503">
        <f t="shared" si="48"/>
        <v>44.551779500000002</v>
      </c>
      <c r="I125" s="503"/>
      <c r="J125" s="503"/>
      <c r="K125" s="503">
        <f t="shared" si="49"/>
        <v>44.588489500000001</v>
      </c>
      <c r="L125" s="503"/>
      <c r="M125" s="503"/>
      <c r="N125" s="503">
        <f t="shared" si="50"/>
        <v>44.592729500000004</v>
      </c>
      <c r="O125" s="503"/>
      <c r="P125" s="503"/>
      <c r="Q125" s="503">
        <f t="shared" si="51"/>
        <v>44.554939500000003</v>
      </c>
      <c r="R125" s="503"/>
      <c r="S125" s="503"/>
      <c r="T125" s="503"/>
      <c r="U125" s="503"/>
      <c r="V125" s="503"/>
      <c r="W125" s="503">
        <f t="shared" si="52"/>
        <v>3.77900000000011E-2</v>
      </c>
      <c r="X125" s="503"/>
      <c r="Y125" s="503"/>
      <c r="Z125" s="503"/>
      <c r="AA125" s="503"/>
      <c r="AB125" s="503"/>
      <c r="AC125" s="525"/>
      <c r="AD125" s="526"/>
      <c r="AE125" s="526"/>
      <c r="AF125" s="526"/>
      <c r="AG125" s="526"/>
      <c r="AH125" s="527"/>
      <c r="AI125" s="233"/>
      <c r="AJ125" s="233"/>
      <c r="AK125" s="197">
        <v>114</v>
      </c>
      <c r="AL125" s="207">
        <v>44.610489999999999</v>
      </c>
      <c r="AM125" s="207">
        <v>44.497660000000003</v>
      </c>
      <c r="AN125" s="207">
        <v>44.65587</v>
      </c>
      <c r="AO125" s="207">
        <v>44.716659999999997</v>
      </c>
      <c r="AP125" s="207">
        <v>44.612259999999999</v>
      </c>
      <c r="AQ125" s="208"/>
      <c r="AR125" s="155"/>
      <c r="AS125" s="197">
        <f t="shared" si="28"/>
        <v>114</v>
      </c>
      <c r="AT125" s="175">
        <v>-5.9460499999999999E-2</v>
      </c>
      <c r="AU125" s="163">
        <v>5.0539500000000001E-2</v>
      </c>
      <c r="AV125" s="163">
        <v>-8.9460499999999998E-2</v>
      </c>
      <c r="AW125" s="163">
        <v>-0.13946050000000002</v>
      </c>
      <c r="AX125" s="163">
        <v>-6.9460500000000008E-2</v>
      </c>
      <c r="AY125" s="163">
        <v>-6.9460500000000008E-2</v>
      </c>
      <c r="BA125" s="331">
        <f t="shared" si="29"/>
        <v>114</v>
      </c>
      <c r="BB125" s="332">
        <f t="shared" si="30"/>
        <v>44.551029499999999</v>
      </c>
      <c r="BC125" s="332">
        <f t="shared" si="31"/>
        <v>44.548199500000003</v>
      </c>
      <c r="BD125" s="332">
        <f t="shared" si="32"/>
        <v>44.566409499999999</v>
      </c>
      <c r="BE125" s="332">
        <f t="shared" si="33"/>
        <v>44.577199499999999</v>
      </c>
      <c r="BF125" s="332">
        <f t="shared" si="34"/>
        <v>44.542799500000001</v>
      </c>
      <c r="BG125" s="332" t="str">
        <f t="shared" si="35"/>
        <v/>
      </c>
      <c r="BH125" s="164">
        <v>114</v>
      </c>
      <c r="BI125" s="337">
        <f t="shared" si="36"/>
        <v>8.2299999999975171E-3</v>
      </c>
      <c r="BJ125" s="337">
        <f t="shared" si="37"/>
        <v>5.4000000000016257E-3</v>
      </c>
      <c r="BK125" s="337">
        <f t="shared" si="38"/>
        <v>2.360999999999791E-2</v>
      </c>
      <c r="BL125" s="337">
        <f t="shared" si="39"/>
        <v>3.4399999999997988E-2</v>
      </c>
      <c r="BM125" s="165">
        <f t="shared" si="40"/>
        <v>3.4399999999997988E-2</v>
      </c>
    </row>
    <row r="126" spans="1:65" ht="14.85" customHeight="1">
      <c r="A126" s="239"/>
      <c r="B126" s="540" t="s">
        <v>271</v>
      </c>
      <c r="C126" s="540"/>
      <c r="D126" s="540"/>
      <c r="E126" s="503">
        <f t="shared" si="47"/>
        <v>44.5654295</v>
      </c>
      <c r="F126" s="503"/>
      <c r="G126" s="503"/>
      <c r="H126" s="503">
        <f t="shared" si="48"/>
        <v>44.553479500000002</v>
      </c>
      <c r="I126" s="503"/>
      <c r="J126" s="503"/>
      <c r="K126" s="503">
        <f t="shared" si="49"/>
        <v>44.571339500000001</v>
      </c>
      <c r="L126" s="503"/>
      <c r="M126" s="503"/>
      <c r="N126" s="503">
        <f t="shared" si="50"/>
        <v>44.594419500000001</v>
      </c>
      <c r="O126" s="503"/>
      <c r="P126" s="503"/>
      <c r="Q126" s="503">
        <f t="shared" si="51"/>
        <v>44.549699500000003</v>
      </c>
      <c r="R126" s="503"/>
      <c r="S126" s="503"/>
      <c r="T126" s="503"/>
      <c r="U126" s="503"/>
      <c r="V126" s="503"/>
      <c r="W126" s="503">
        <f t="shared" si="52"/>
        <v>4.4719999999998095E-2</v>
      </c>
      <c r="X126" s="503"/>
      <c r="Y126" s="503"/>
      <c r="Z126" s="503"/>
      <c r="AA126" s="503"/>
      <c r="AB126" s="503"/>
      <c r="AC126" s="525"/>
      <c r="AD126" s="526"/>
      <c r="AE126" s="526"/>
      <c r="AF126" s="526"/>
      <c r="AG126" s="526"/>
      <c r="AH126" s="527"/>
      <c r="AI126" s="233"/>
      <c r="AJ126" s="233"/>
      <c r="AK126" s="197">
        <v>115</v>
      </c>
      <c r="AL126" s="207">
        <v>44.60857</v>
      </c>
      <c r="AM126" s="207">
        <v>44.498150000000003</v>
      </c>
      <c r="AN126" s="207">
        <v>44.656860000000002</v>
      </c>
      <c r="AO126" s="207">
        <v>44.719140000000003</v>
      </c>
      <c r="AP126" s="207">
        <v>44.61204</v>
      </c>
      <c r="AQ126" s="208"/>
      <c r="AR126" s="155"/>
      <c r="AS126" s="197">
        <f t="shared" si="28"/>
        <v>115</v>
      </c>
      <c r="AT126" s="175">
        <v>-5.9460499999999999E-2</v>
      </c>
      <c r="AU126" s="163">
        <v>5.0539500000000001E-2</v>
      </c>
      <c r="AV126" s="163">
        <v>-8.9460499999999998E-2</v>
      </c>
      <c r="AW126" s="163">
        <v>-0.13946050000000002</v>
      </c>
      <c r="AX126" s="163">
        <v>-6.9460500000000008E-2</v>
      </c>
      <c r="AY126" s="163">
        <v>-6.9460500000000008E-2</v>
      </c>
      <c r="BA126" s="331">
        <f t="shared" si="29"/>
        <v>115</v>
      </c>
      <c r="BB126" s="332">
        <f t="shared" si="30"/>
        <v>44.5491095</v>
      </c>
      <c r="BC126" s="332">
        <f t="shared" si="31"/>
        <v>44.548689500000002</v>
      </c>
      <c r="BD126" s="332">
        <f t="shared" si="32"/>
        <v>44.567399500000001</v>
      </c>
      <c r="BE126" s="332">
        <f t="shared" si="33"/>
        <v>44.579679500000005</v>
      </c>
      <c r="BF126" s="332">
        <f t="shared" si="34"/>
        <v>44.542579500000002</v>
      </c>
      <c r="BG126" s="332" t="str">
        <f t="shared" si="35"/>
        <v/>
      </c>
      <c r="BH126" s="164">
        <v>115</v>
      </c>
      <c r="BI126" s="337">
        <f t="shared" si="36"/>
        <v>6.5299999999979264E-3</v>
      </c>
      <c r="BJ126" s="337">
        <f t="shared" si="37"/>
        <v>6.1099999999996157E-3</v>
      </c>
      <c r="BK126" s="337">
        <f t="shared" si="38"/>
        <v>2.4819999999998288E-2</v>
      </c>
      <c r="BL126" s="337">
        <f t="shared" si="39"/>
        <v>3.7100000000002353E-2</v>
      </c>
      <c r="BM126" s="165">
        <f t="shared" si="40"/>
        <v>3.7100000000002353E-2</v>
      </c>
    </row>
    <row r="127" spans="1:65" ht="14.85" customHeight="1">
      <c r="A127" s="238"/>
      <c r="B127" s="540" t="s">
        <v>272</v>
      </c>
      <c r="C127" s="540"/>
      <c r="D127" s="540"/>
      <c r="E127" s="503">
        <f t="shared" si="47"/>
        <v>44.563439500000001</v>
      </c>
      <c r="F127" s="503"/>
      <c r="G127" s="503"/>
      <c r="H127" s="503">
        <f t="shared" si="48"/>
        <v>44.556699500000001</v>
      </c>
      <c r="I127" s="503"/>
      <c r="J127" s="503"/>
      <c r="K127" s="503">
        <f t="shared" si="49"/>
        <v>44.565289499999999</v>
      </c>
      <c r="L127" s="503"/>
      <c r="M127" s="503"/>
      <c r="N127" s="503">
        <f t="shared" si="50"/>
        <v>44.593479500000001</v>
      </c>
      <c r="O127" s="503"/>
      <c r="P127" s="503"/>
      <c r="Q127" s="503">
        <f t="shared" si="51"/>
        <v>44.544649499999998</v>
      </c>
      <c r="R127" s="503"/>
      <c r="S127" s="503"/>
      <c r="T127" s="503"/>
      <c r="U127" s="503"/>
      <c r="V127" s="503"/>
      <c r="W127" s="503">
        <f t="shared" si="52"/>
        <v>4.8830000000002372E-2</v>
      </c>
      <c r="X127" s="503"/>
      <c r="Y127" s="503"/>
      <c r="Z127" s="503"/>
      <c r="AA127" s="503"/>
      <c r="AB127" s="503"/>
      <c r="AC127" s="525"/>
      <c r="AD127" s="526"/>
      <c r="AE127" s="526"/>
      <c r="AF127" s="526"/>
      <c r="AG127" s="526"/>
      <c r="AH127" s="527"/>
      <c r="AI127" s="233"/>
      <c r="AJ127" s="233"/>
      <c r="AK127" s="197">
        <v>116</v>
      </c>
      <c r="AL127" s="207">
        <v>44.608020000000003</v>
      </c>
      <c r="AM127" s="207">
        <v>44.496929999999999</v>
      </c>
      <c r="AN127" s="207">
        <v>44.656820000000003</v>
      </c>
      <c r="AO127" s="207">
        <v>44.721870000000003</v>
      </c>
      <c r="AP127" s="207">
        <v>44.611339999999998</v>
      </c>
      <c r="AQ127" s="208"/>
      <c r="AR127" s="155"/>
      <c r="AS127" s="197">
        <f t="shared" si="28"/>
        <v>116</v>
      </c>
      <c r="AT127" s="175">
        <v>-5.9460499999999999E-2</v>
      </c>
      <c r="AU127" s="163">
        <v>5.0539500000000001E-2</v>
      </c>
      <c r="AV127" s="163">
        <v>-8.9460499999999998E-2</v>
      </c>
      <c r="AW127" s="163">
        <v>-0.13946050000000002</v>
      </c>
      <c r="AX127" s="163">
        <v>-6.9460500000000008E-2</v>
      </c>
      <c r="AY127" s="163">
        <v>-6.9460500000000008E-2</v>
      </c>
      <c r="BA127" s="331">
        <f t="shared" si="29"/>
        <v>116</v>
      </c>
      <c r="BB127" s="332">
        <f t="shared" si="30"/>
        <v>44.548559500000003</v>
      </c>
      <c r="BC127" s="332">
        <f t="shared" si="31"/>
        <v>44.547469499999998</v>
      </c>
      <c r="BD127" s="332">
        <f t="shared" si="32"/>
        <v>44.567359500000002</v>
      </c>
      <c r="BE127" s="332">
        <f t="shared" si="33"/>
        <v>44.582409500000004</v>
      </c>
      <c r="BF127" s="332">
        <f t="shared" si="34"/>
        <v>44.5418795</v>
      </c>
      <c r="BG127" s="332" t="str">
        <f t="shared" si="35"/>
        <v/>
      </c>
      <c r="BH127" s="164">
        <v>116</v>
      </c>
      <c r="BI127" s="337">
        <f t="shared" si="36"/>
        <v>6.6800000000029058E-3</v>
      </c>
      <c r="BJ127" s="337">
        <f t="shared" si="37"/>
        <v>5.5899999999979855E-3</v>
      </c>
      <c r="BK127" s="337">
        <f t="shared" si="38"/>
        <v>2.5480000000001723E-2</v>
      </c>
      <c r="BL127" s="337">
        <f t="shared" si="39"/>
        <v>4.0530000000003952E-2</v>
      </c>
      <c r="BM127" s="165">
        <f t="shared" si="40"/>
        <v>4.0530000000003952E-2</v>
      </c>
    </row>
    <row r="128" spans="1:65" ht="14.85" customHeight="1">
      <c r="A128" s="238"/>
      <c r="B128" s="540" t="s">
        <v>273</v>
      </c>
      <c r="C128" s="540"/>
      <c r="D128" s="540"/>
      <c r="E128" s="503">
        <f t="shared" si="47"/>
        <v>44.559969500000001</v>
      </c>
      <c r="F128" s="503"/>
      <c r="G128" s="503"/>
      <c r="H128" s="503">
        <f t="shared" si="48"/>
        <v>44.556369500000002</v>
      </c>
      <c r="I128" s="503"/>
      <c r="J128" s="503"/>
      <c r="K128" s="503">
        <f t="shared" si="49"/>
        <v>44.568869499999998</v>
      </c>
      <c r="L128" s="503"/>
      <c r="M128" s="503"/>
      <c r="N128" s="503">
        <f t="shared" si="50"/>
        <v>44.591109500000002</v>
      </c>
      <c r="O128" s="503"/>
      <c r="P128" s="503"/>
      <c r="Q128" s="503">
        <f t="shared" si="51"/>
        <v>44.543149499999998</v>
      </c>
      <c r="R128" s="503"/>
      <c r="S128" s="503"/>
      <c r="T128" s="503"/>
      <c r="U128" s="503"/>
      <c r="V128" s="503"/>
      <c r="W128" s="503">
        <f t="shared" si="52"/>
        <v>4.7960000000003333E-2</v>
      </c>
      <c r="X128" s="503"/>
      <c r="Y128" s="503"/>
      <c r="Z128" s="503"/>
      <c r="AA128" s="503"/>
      <c r="AB128" s="503"/>
      <c r="AC128" s="525"/>
      <c r="AD128" s="526"/>
      <c r="AE128" s="526"/>
      <c r="AF128" s="526"/>
      <c r="AG128" s="526"/>
      <c r="AH128" s="527"/>
      <c r="AI128" s="233"/>
      <c r="AJ128" s="233"/>
      <c r="AK128" s="197">
        <v>117</v>
      </c>
      <c r="AL128" s="207">
        <v>44.606749999999998</v>
      </c>
      <c r="AM128" s="207">
        <v>44.493960000000001</v>
      </c>
      <c r="AN128" s="207">
        <v>44.655720000000002</v>
      </c>
      <c r="AO128" s="207">
        <v>44.722520000000003</v>
      </c>
      <c r="AP128" s="207">
        <v>44.603749999999998</v>
      </c>
      <c r="AQ128" s="208"/>
      <c r="AR128" s="155"/>
      <c r="AS128" s="197">
        <f t="shared" si="28"/>
        <v>117</v>
      </c>
      <c r="AT128" s="175">
        <v>-5.9460499999999999E-2</v>
      </c>
      <c r="AU128" s="163">
        <v>5.0539500000000001E-2</v>
      </c>
      <c r="AV128" s="163">
        <v>-8.9460499999999998E-2</v>
      </c>
      <c r="AW128" s="163">
        <v>-0.13946050000000002</v>
      </c>
      <c r="AX128" s="163">
        <v>-6.9460500000000008E-2</v>
      </c>
      <c r="AY128" s="163">
        <v>-6.9460500000000008E-2</v>
      </c>
      <c r="BA128" s="331">
        <f t="shared" si="29"/>
        <v>117</v>
      </c>
      <c r="BB128" s="332">
        <f t="shared" si="30"/>
        <v>44.547289499999998</v>
      </c>
      <c r="BC128" s="332">
        <f t="shared" si="31"/>
        <v>44.544499500000001</v>
      </c>
      <c r="BD128" s="332">
        <f t="shared" si="32"/>
        <v>44.566259500000001</v>
      </c>
      <c r="BE128" s="332">
        <f t="shared" si="33"/>
        <v>44.583059500000005</v>
      </c>
      <c r="BF128" s="332">
        <f t="shared" si="34"/>
        <v>44.5342895</v>
      </c>
      <c r="BG128" s="332" t="str">
        <f t="shared" si="35"/>
        <v/>
      </c>
      <c r="BH128" s="164">
        <v>117</v>
      </c>
      <c r="BI128" s="337">
        <f t="shared" si="36"/>
        <v>1.2999999999998124E-2</v>
      </c>
      <c r="BJ128" s="337">
        <f t="shared" si="37"/>
        <v>1.0210000000000719E-2</v>
      </c>
      <c r="BK128" s="337">
        <f t="shared" si="38"/>
        <v>3.1970000000001164E-2</v>
      </c>
      <c r="BL128" s="337">
        <f t="shared" si="39"/>
        <v>4.8770000000004643E-2</v>
      </c>
      <c r="BM128" s="165">
        <f t="shared" si="40"/>
        <v>4.8770000000004643E-2</v>
      </c>
    </row>
    <row r="129" spans="1:65" ht="14.85" customHeight="1">
      <c r="A129" s="238"/>
      <c r="B129" s="540" t="s">
        <v>274</v>
      </c>
      <c r="C129" s="540"/>
      <c r="D129" s="540"/>
      <c r="E129" s="503">
        <f t="shared" si="47"/>
        <v>44.557169500000001</v>
      </c>
      <c r="F129" s="503"/>
      <c r="G129" s="503"/>
      <c r="H129" s="503">
        <f t="shared" si="48"/>
        <v>44.549409499999996</v>
      </c>
      <c r="I129" s="503"/>
      <c r="J129" s="503"/>
      <c r="K129" s="503">
        <f t="shared" si="49"/>
        <v>44.574389499999995</v>
      </c>
      <c r="L129" s="503"/>
      <c r="M129" s="503"/>
      <c r="N129" s="503">
        <f t="shared" si="50"/>
        <v>44.587329500000003</v>
      </c>
      <c r="O129" s="503"/>
      <c r="P129" s="503"/>
      <c r="Q129" s="503">
        <f t="shared" si="51"/>
        <v>44.5424595</v>
      </c>
      <c r="R129" s="503"/>
      <c r="S129" s="503"/>
      <c r="T129" s="503"/>
      <c r="U129" s="503"/>
      <c r="V129" s="503"/>
      <c r="W129" s="503">
        <f t="shared" si="52"/>
        <v>4.4870000000003074E-2</v>
      </c>
      <c r="X129" s="503"/>
      <c r="Y129" s="503"/>
      <c r="Z129" s="503"/>
      <c r="AA129" s="503"/>
      <c r="AB129" s="503"/>
      <c r="AC129" s="525"/>
      <c r="AD129" s="526"/>
      <c r="AE129" s="526"/>
      <c r="AF129" s="526"/>
      <c r="AG129" s="526"/>
      <c r="AH129" s="527"/>
      <c r="AI129" s="233"/>
      <c r="AJ129" s="233"/>
      <c r="AK129" s="197">
        <v>118</v>
      </c>
      <c r="AL129" s="207">
        <v>44.606340000000003</v>
      </c>
      <c r="AM129" s="207">
        <v>44.490259999999999</v>
      </c>
      <c r="AN129" s="207">
        <v>44.654330000000002</v>
      </c>
      <c r="AO129" s="207">
        <v>44.721510000000002</v>
      </c>
      <c r="AP129" s="207">
        <v>44.593380000000003</v>
      </c>
      <c r="AQ129" s="208"/>
      <c r="AR129" s="155"/>
      <c r="AS129" s="197">
        <f t="shared" si="28"/>
        <v>118</v>
      </c>
      <c r="AT129" s="175">
        <v>-5.9460499999999999E-2</v>
      </c>
      <c r="AU129" s="163">
        <v>5.0539500000000001E-2</v>
      </c>
      <c r="AV129" s="163">
        <v>-8.9460499999999998E-2</v>
      </c>
      <c r="AW129" s="163">
        <v>-0.13946050000000002</v>
      </c>
      <c r="AX129" s="163">
        <v>-6.9460500000000008E-2</v>
      </c>
      <c r="AY129" s="163">
        <v>-6.9460500000000008E-2</v>
      </c>
      <c r="BA129" s="331">
        <f t="shared" si="29"/>
        <v>118</v>
      </c>
      <c r="BB129" s="332">
        <f t="shared" si="30"/>
        <v>44.546879500000003</v>
      </c>
      <c r="BC129" s="332">
        <f t="shared" si="31"/>
        <v>44.540799499999999</v>
      </c>
      <c r="BD129" s="332">
        <f t="shared" si="32"/>
        <v>44.5648695</v>
      </c>
      <c r="BE129" s="332">
        <f t="shared" si="33"/>
        <v>44.582049500000004</v>
      </c>
      <c r="BF129" s="332">
        <f t="shared" si="34"/>
        <v>44.523919500000005</v>
      </c>
      <c r="BG129" s="332" t="str">
        <f t="shared" si="35"/>
        <v/>
      </c>
      <c r="BH129" s="164">
        <v>118</v>
      </c>
      <c r="BI129" s="337">
        <f t="shared" si="36"/>
        <v>2.2959999999997649E-2</v>
      </c>
      <c r="BJ129" s="337">
        <f t="shared" si="37"/>
        <v>1.6879999999993345E-2</v>
      </c>
      <c r="BK129" s="337">
        <f t="shared" si="38"/>
        <v>4.0949999999995157E-2</v>
      </c>
      <c r="BL129" s="337">
        <f t="shared" si="39"/>
        <v>5.8129999999998461E-2</v>
      </c>
      <c r="BM129" s="165">
        <f t="shared" si="40"/>
        <v>5.8129999999998461E-2</v>
      </c>
    </row>
    <row r="130" spans="1:65" ht="14.85" customHeight="1">
      <c r="A130" s="238"/>
      <c r="B130" s="540" t="s">
        <v>275</v>
      </c>
      <c r="C130" s="540"/>
      <c r="D130" s="540"/>
      <c r="E130" s="503">
        <f t="shared" si="47"/>
        <v>44.554159499999997</v>
      </c>
      <c r="F130" s="503"/>
      <c r="G130" s="503"/>
      <c r="H130" s="503">
        <f t="shared" si="48"/>
        <v>44.541299500000001</v>
      </c>
      <c r="I130" s="503"/>
      <c r="J130" s="503"/>
      <c r="K130" s="503">
        <f t="shared" si="49"/>
        <v>44.577969500000002</v>
      </c>
      <c r="L130" s="503"/>
      <c r="M130" s="503"/>
      <c r="N130" s="503">
        <f t="shared" si="50"/>
        <v>44.582779500000001</v>
      </c>
      <c r="O130" s="503"/>
      <c r="P130" s="503"/>
      <c r="Q130" s="503">
        <f t="shared" si="51"/>
        <v>44.542059500000001</v>
      </c>
      <c r="R130" s="503"/>
      <c r="S130" s="503"/>
      <c r="T130" s="503"/>
      <c r="U130" s="503"/>
      <c r="V130" s="503"/>
      <c r="W130" s="503">
        <f t="shared" si="52"/>
        <v>4.0720000000000312E-2</v>
      </c>
      <c r="X130" s="503"/>
      <c r="Y130" s="503"/>
      <c r="Z130" s="503"/>
      <c r="AA130" s="503"/>
      <c r="AB130" s="503"/>
      <c r="AC130" s="525"/>
      <c r="AD130" s="526"/>
      <c r="AE130" s="526"/>
      <c r="AF130" s="526"/>
      <c r="AG130" s="526"/>
      <c r="AH130" s="527"/>
      <c r="AI130" s="233"/>
      <c r="AJ130" s="233"/>
      <c r="AK130" s="197">
        <v>119</v>
      </c>
      <c r="AL130" s="207">
        <v>44.606099999999998</v>
      </c>
      <c r="AM130" s="207">
        <v>44.489690000000003</v>
      </c>
      <c r="AN130" s="207">
        <v>44.652209999999997</v>
      </c>
      <c r="AO130" s="207">
        <v>44.721130000000002</v>
      </c>
      <c r="AP130" s="207">
        <v>44.591340000000002</v>
      </c>
      <c r="AQ130" s="208"/>
      <c r="AR130" s="155"/>
      <c r="AS130" s="197">
        <f t="shared" si="28"/>
        <v>119</v>
      </c>
      <c r="AT130" s="175">
        <v>-5.9460499999999999E-2</v>
      </c>
      <c r="AU130" s="163">
        <v>5.0539500000000001E-2</v>
      </c>
      <c r="AV130" s="163">
        <v>-8.9460499999999998E-2</v>
      </c>
      <c r="AW130" s="163">
        <v>-0.13946050000000002</v>
      </c>
      <c r="AX130" s="163">
        <v>-6.9460500000000008E-2</v>
      </c>
      <c r="AY130" s="163">
        <v>-6.9460500000000008E-2</v>
      </c>
      <c r="BA130" s="331">
        <f t="shared" si="29"/>
        <v>119</v>
      </c>
      <c r="BB130" s="332">
        <f t="shared" si="30"/>
        <v>44.546639499999998</v>
      </c>
      <c r="BC130" s="332">
        <f t="shared" si="31"/>
        <v>44.540229500000002</v>
      </c>
      <c r="BD130" s="332">
        <f t="shared" si="32"/>
        <v>44.562749499999995</v>
      </c>
      <c r="BE130" s="332">
        <f t="shared" si="33"/>
        <v>44.581669500000004</v>
      </c>
      <c r="BF130" s="332">
        <f t="shared" si="34"/>
        <v>44.521879500000004</v>
      </c>
      <c r="BG130" s="332" t="str">
        <f t="shared" si="35"/>
        <v/>
      </c>
      <c r="BH130" s="164">
        <v>119</v>
      </c>
      <c r="BI130" s="337">
        <f t="shared" si="36"/>
        <v>2.4759999999993454E-2</v>
      </c>
      <c r="BJ130" s="337">
        <f t="shared" si="37"/>
        <v>1.834999999999809E-2</v>
      </c>
      <c r="BK130" s="337">
        <f t="shared" si="38"/>
        <v>4.086999999999108E-2</v>
      </c>
      <c r="BL130" s="337">
        <f t="shared" si="39"/>
        <v>5.9789999999999566E-2</v>
      </c>
      <c r="BM130" s="165">
        <f t="shared" si="40"/>
        <v>5.9789999999999566E-2</v>
      </c>
    </row>
    <row r="131" spans="1:65" ht="14.85" customHeight="1">
      <c r="A131" s="238"/>
      <c r="B131" s="540" t="s">
        <v>276</v>
      </c>
      <c r="C131" s="540"/>
      <c r="D131" s="540"/>
      <c r="E131" s="503">
        <f t="shared" si="47"/>
        <v>44.554729500000001</v>
      </c>
      <c r="F131" s="503"/>
      <c r="G131" s="503"/>
      <c r="H131" s="503">
        <f t="shared" si="48"/>
        <v>44.539609499999997</v>
      </c>
      <c r="I131" s="503"/>
      <c r="J131" s="503"/>
      <c r="K131" s="503">
        <f t="shared" si="49"/>
        <v>44.580479499999996</v>
      </c>
      <c r="L131" s="503"/>
      <c r="M131" s="503"/>
      <c r="N131" s="503">
        <f t="shared" si="50"/>
        <v>44.583549500000004</v>
      </c>
      <c r="O131" s="503"/>
      <c r="P131" s="503"/>
      <c r="Q131" s="503">
        <f t="shared" si="51"/>
        <v>44.5397295</v>
      </c>
      <c r="R131" s="503"/>
      <c r="S131" s="503"/>
      <c r="T131" s="503"/>
      <c r="U131" s="503"/>
      <c r="V131" s="503"/>
      <c r="W131" s="503">
        <f t="shared" si="52"/>
        <v>4.3820000000003745E-2</v>
      </c>
      <c r="X131" s="503"/>
      <c r="Y131" s="503"/>
      <c r="Z131" s="503"/>
      <c r="AA131" s="503"/>
      <c r="AB131" s="503"/>
      <c r="AC131" s="525"/>
      <c r="AD131" s="526"/>
      <c r="AE131" s="526"/>
      <c r="AF131" s="526"/>
      <c r="AG131" s="526"/>
      <c r="AH131" s="527"/>
      <c r="AI131" s="233"/>
      <c r="AJ131" s="233"/>
      <c r="AK131" s="197">
        <v>120</v>
      </c>
      <c r="AL131" s="207">
        <v>44.606360000000002</v>
      </c>
      <c r="AM131" s="207">
        <v>44.488990000000001</v>
      </c>
      <c r="AN131" s="207">
        <v>44.650910000000003</v>
      </c>
      <c r="AO131" s="207">
        <v>44.720089999999999</v>
      </c>
      <c r="AP131" s="207">
        <v>44.592610000000001</v>
      </c>
      <c r="AQ131" s="208"/>
      <c r="AR131" s="155"/>
      <c r="AS131" s="197">
        <f t="shared" si="28"/>
        <v>120</v>
      </c>
      <c r="AT131" s="175">
        <v>-5.9460499999999999E-2</v>
      </c>
      <c r="AU131" s="163">
        <v>5.0539500000000001E-2</v>
      </c>
      <c r="AV131" s="163">
        <v>-8.9460499999999998E-2</v>
      </c>
      <c r="AW131" s="163">
        <v>-0.13946050000000002</v>
      </c>
      <c r="AX131" s="163">
        <v>-6.9460500000000008E-2</v>
      </c>
      <c r="AY131" s="163">
        <v>-6.9460500000000008E-2</v>
      </c>
      <c r="BA131" s="331">
        <f t="shared" si="29"/>
        <v>120</v>
      </c>
      <c r="BB131" s="332">
        <f t="shared" si="30"/>
        <v>44.546899500000002</v>
      </c>
      <c r="BC131" s="332">
        <f t="shared" si="31"/>
        <v>44.5395295</v>
      </c>
      <c r="BD131" s="332">
        <f t="shared" si="32"/>
        <v>44.561449500000002</v>
      </c>
      <c r="BE131" s="332">
        <f t="shared" si="33"/>
        <v>44.580629500000001</v>
      </c>
      <c r="BF131" s="332">
        <f t="shared" si="34"/>
        <v>44.523149500000002</v>
      </c>
      <c r="BG131" s="332" t="str">
        <f t="shared" si="35"/>
        <v/>
      </c>
      <c r="BH131" s="164">
        <v>120</v>
      </c>
      <c r="BI131" s="337">
        <f t="shared" si="36"/>
        <v>2.3749999999999716E-2</v>
      </c>
      <c r="BJ131" s="337">
        <f t="shared" si="37"/>
        <v>1.6379999999998063E-2</v>
      </c>
      <c r="BK131" s="337">
        <f t="shared" si="38"/>
        <v>3.8299999999999557E-2</v>
      </c>
      <c r="BL131" s="337">
        <f t="shared" si="39"/>
        <v>5.7479999999998199E-2</v>
      </c>
      <c r="BM131" s="165">
        <f t="shared" si="40"/>
        <v>5.7479999999998199E-2</v>
      </c>
    </row>
    <row r="132" spans="1:65" ht="14.85" customHeight="1">
      <c r="A132" s="238"/>
      <c r="B132" s="540" t="s">
        <v>277</v>
      </c>
      <c r="C132" s="540"/>
      <c r="D132" s="540"/>
      <c r="E132" s="503">
        <f t="shared" si="47"/>
        <v>44.555469500000001</v>
      </c>
      <c r="F132" s="503"/>
      <c r="G132" s="503"/>
      <c r="H132" s="503">
        <f t="shared" si="48"/>
        <v>44.542029499999998</v>
      </c>
      <c r="I132" s="503"/>
      <c r="J132" s="503"/>
      <c r="K132" s="503">
        <f t="shared" si="49"/>
        <v>44.577849499999999</v>
      </c>
      <c r="L132" s="503"/>
      <c r="M132" s="503"/>
      <c r="N132" s="503">
        <f t="shared" si="50"/>
        <v>44.583869499999999</v>
      </c>
      <c r="O132" s="503"/>
      <c r="P132" s="503"/>
      <c r="Q132" s="503">
        <f t="shared" si="51"/>
        <v>44.5380295</v>
      </c>
      <c r="R132" s="503"/>
      <c r="S132" s="503"/>
      <c r="T132" s="503"/>
      <c r="U132" s="503"/>
      <c r="V132" s="503"/>
      <c r="W132" s="503">
        <f t="shared" si="52"/>
        <v>4.5839999999998327E-2</v>
      </c>
      <c r="X132" s="503"/>
      <c r="Y132" s="503"/>
      <c r="Z132" s="503"/>
      <c r="AA132" s="503"/>
      <c r="AB132" s="503"/>
      <c r="AC132" s="525"/>
      <c r="AD132" s="526"/>
      <c r="AE132" s="526"/>
      <c r="AF132" s="526"/>
      <c r="AG132" s="526"/>
      <c r="AH132" s="527"/>
      <c r="AI132" s="233"/>
      <c r="AJ132" s="233"/>
      <c r="AK132" s="197">
        <v>121</v>
      </c>
      <c r="AL132" s="207">
        <v>44.604930000000003</v>
      </c>
      <c r="AM132" s="207">
        <v>44.489150000000002</v>
      </c>
      <c r="AN132" s="207">
        <v>44.646439999999998</v>
      </c>
      <c r="AO132" s="207">
        <v>44.718209999999999</v>
      </c>
      <c r="AP132" s="207">
        <v>44.593960000000003</v>
      </c>
      <c r="AQ132" s="208"/>
      <c r="AR132" s="155"/>
      <c r="AS132" s="197">
        <f t="shared" si="28"/>
        <v>121</v>
      </c>
      <c r="AT132" s="175">
        <v>-5.9460499999999999E-2</v>
      </c>
      <c r="AU132" s="163">
        <v>5.0539500000000001E-2</v>
      </c>
      <c r="AV132" s="163">
        <v>-8.9460499999999998E-2</v>
      </c>
      <c r="AW132" s="163">
        <v>-0.13946050000000002</v>
      </c>
      <c r="AX132" s="163">
        <v>-6.9460500000000008E-2</v>
      </c>
      <c r="AY132" s="163">
        <v>-6.9460500000000008E-2</v>
      </c>
      <c r="BA132" s="331">
        <f t="shared" si="29"/>
        <v>121</v>
      </c>
      <c r="BB132" s="332">
        <f t="shared" si="30"/>
        <v>44.545469500000003</v>
      </c>
      <c r="BC132" s="332">
        <f t="shared" si="31"/>
        <v>44.539689500000001</v>
      </c>
      <c r="BD132" s="332">
        <f t="shared" si="32"/>
        <v>44.556979499999997</v>
      </c>
      <c r="BE132" s="332">
        <f t="shared" si="33"/>
        <v>44.578749500000001</v>
      </c>
      <c r="BF132" s="332">
        <f t="shared" si="34"/>
        <v>44.524499500000005</v>
      </c>
      <c r="BG132" s="332" t="str">
        <f t="shared" si="35"/>
        <v/>
      </c>
      <c r="BH132" s="164">
        <v>121</v>
      </c>
      <c r="BI132" s="337">
        <f t="shared" si="36"/>
        <v>2.0969999999998379E-2</v>
      </c>
      <c r="BJ132" s="337">
        <f t="shared" si="37"/>
        <v>1.5189999999996928E-2</v>
      </c>
      <c r="BK132" s="337">
        <f t="shared" si="38"/>
        <v>3.2479999999992515E-2</v>
      </c>
      <c r="BL132" s="337">
        <f t="shared" si="39"/>
        <v>5.4249999999996135E-2</v>
      </c>
      <c r="BM132" s="165">
        <f t="shared" si="40"/>
        <v>5.4249999999996135E-2</v>
      </c>
    </row>
    <row r="133" spans="1:65" ht="14.85" customHeight="1">
      <c r="A133" s="238"/>
      <c r="B133" s="540" t="s">
        <v>278</v>
      </c>
      <c r="C133" s="540"/>
      <c r="D133" s="540"/>
      <c r="E133" s="503">
        <f t="shared" si="47"/>
        <v>44.5537195</v>
      </c>
      <c r="F133" s="503"/>
      <c r="G133" s="503"/>
      <c r="H133" s="503">
        <f t="shared" si="48"/>
        <v>44.545389499999999</v>
      </c>
      <c r="I133" s="503"/>
      <c r="J133" s="503"/>
      <c r="K133" s="503">
        <f t="shared" si="49"/>
        <v>44.567959500000001</v>
      </c>
      <c r="L133" s="503"/>
      <c r="M133" s="503"/>
      <c r="N133" s="503">
        <f t="shared" si="50"/>
        <v>44.581889500000003</v>
      </c>
      <c r="O133" s="503"/>
      <c r="P133" s="503"/>
      <c r="Q133" s="503">
        <f t="shared" si="51"/>
        <v>44.536939500000003</v>
      </c>
      <c r="R133" s="503"/>
      <c r="S133" s="503"/>
      <c r="T133" s="503"/>
      <c r="U133" s="503"/>
      <c r="V133" s="503"/>
      <c r="W133" s="503">
        <f t="shared" si="52"/>
        <v>4.4950000000000045E-2</v>
      </c>
      <c r="X133" s="503"/>
      <c r="Y133" s="503"/>
      <c r="Z133" s="503"/>
      <c r="AA133" s="503"/>
      <c r="AB133" s="503"/>
      <c r="AC133" s="525"/>
      <c r="AD133" s="526"/>
      <c r="AE133" s="526"/>
      <c r="AF133" s="526"/>
      <c r="AG133" s="526"/>
      <c r="AH133" s="527"/>
      <c r="AI133" s="233"/>
      <c r="AJ133" s="233"/>
      <c r="AK133" s="197">
        <v>122</v>
      </c>
      <c r="AL133" s="207">
        <v>44.603789999999996</v>
      </c>
      <c r="AM133" s="207">
        <v>44.489040000000003</v>
      </c>
      <c r="AN133" s="207">
        <v>44.64481</v>
      </c>
      <c r="AO133" s="207">
        <v>44.717080000000003</v>
      </c>
      <c r="AP133" s="207">
        <v>44.585529999999999</v>
      </c>
      <c r="AQ133" s="208"/>
      <c r="AR133" s="155"/>
      <c r="AS133" s="197">
        <f t="shared" si="28"/>
        <v>122</v>
      </c>
      <c r="AT133" s="175">
        <v>-5.9460499999999999E-2</v>
      </c>
      <c r="AU133" s="163">
        <v>5.0539500000000001E-2</v>
      </c>
      <c r="AV133" s="163">
        <v>-8.9460499999999998E-2</v>
      </c>
      <c r="AW133" s="163">
        <v>-0.13946050000000002</v>
      </c>
      <c r="AX133" s="163">
        <v>-6.9460500000000008E-2</v>
      </c>
      <c r="AY133" s="163">
        <v>-6.9460500000000008E-2</v>
      </c>
      <c r="BA133" s="331">
        <f t="shared" si="29"/>
        <v>122</v>
      </c>
      <c r="BB133" s="332">
        <f t="shared" si="30"/>
        <v>44.544329499999996</v>
      </c>
      <c r="BC133" s="332">
        <f t="shared" si="31"/>
        <v>44.539579500000002</v>
      </c>
      <c r="BD133" s="332">
        <f t="shared" si="32"/>
        <v>44.555349499999998</v>
      </c>
      <c r="BE133" s="332">
        <f t="shared" si="33"/>
        <v>44.577619500000004</v>
      </c>
      <c r="BF133" s="332">
        <f t="shared" si="34"/>
        <v>44.5160695</v>
      </c>
      <c r="BG133" s="332" t="str">
        <f t="shared" si="35"/>
        <v/>
      </c>
      <c r="BH133" s="164">
        <v>122</v>
      </c>
      <c r="BI133" s="337">
        <f t="shared" si="36"/>
        <v>2.8259999999995955E-2</v>
      </c>
      <c r="BJ133" s="337">
        <f t="shared" si="37"/>
        <v>2.3510000000001696E-2</v>
      </c>
      <c r="BK133" s="337">
        <f t="shared" si="38"/>
        <v>3.9279999999997983E-2</v>
      </c>
      <c r="BL133" s="337">
        <f t="shared" si="39"/>
        <v>6.155000000000399E-2</v>
      </c>
      <c r="BM133" s="165">
        <f t="shared" si="40"/>
        <v>6.155000000000399E-2</v>
      </c>
    </row>
    <row r="134" spans="1:65" ht="14.85" customHeight="1">
      <c r="A134" s="238"/>
      <c r="B134" s="540" t="s">
        <v>279</v>
      </c>
      <c r="C134" s="540"/>
      <c r="D134" s="540"/>
      <c r="E134" s="503">
        <f t="shared" si="47"/>
        <v>44.553919499999999</v>
      </c>
      <c r="F134" s="503"/>
      <c r="G134" s="503"/>
      <c r="H134" s="503">
        <f t="shared" si="48"/>
        <v>44.547089499999998</v>
      </c>
      <c r="I134" s="503"/>
      <c r="J134" s="503"/>
      <c r="K134" s="503">
        <f t="shared" si="49"/>
        <v>44.564989499999996</v>
      </c>
      <c r="L134" s="503"/>
      <c r="M134" s="503"/>
      <c r="N134" s="503">
        <f t="shared" si="50"/>
        <v>44.580209500000002</v>
      </c>
      <c r="O134" s="503"/>
      <c r="P134" s="503"/>
      <c r="Q134" s="503">
        <f t="shared" si="51"/>
        <v>44.539289500000002</v>
      </c>
      <c r="R134" s="503"/>
      <c r="S134" s="503"/>
      <c r="T134" s="503"/>
      <c r="U134" s="503"/>
      <c r="V134" s="503"/>
      <c r="W134" s="503">
        <f t="shared" si="52"/>
        <v>4.0919999999999845E-2</v>
      </c>
      <c r="X134" s="503"/>
      <c r="Y134" s="503"/>
      <c r="Z134" s="503"/>
      <c r="AA134" s="503"/>
      <c r="AB134" s="503"/>
      <c r="AC134" s="525"/>
      <c r="AD134" s="526"/>
      <c r="AE134" s="526"/>
      <c r="AF134" s="526"/>
      <c r="AG134" s="526"/>
      <c r="AH134" s="527"/>
      <c r="AI134" s="233"/>
      <c r="AJ134" s="233"/>
      <c r="AK134" s="197">
        <v>123</v>
      </c>
      <c r="AL134" s="207">
        <v>44.603290000000001</v>
      </c>
      <c r="AM134" s="207">
        <v>44.489040000000003</v>
      </c>
      <c r="AN134" s="207">
        <v>44.644379999999998</v>
      </c>
      <c r="AO134" s="207">
        <v>44.71407</v>
      </c>
      <c r="AP134" s="207">
        <v>44.575560000000003</v>
      </c>
      <c r="AQ134" s="208"/>
      <c r="AR134" s="155"/>
      <c r="AS134" s="197">
        <f t="shared" si="28"/>
        <v>123</v>
      </c>
      <c r="AT134" s="175">
        <v>-5.9460499999999999E-2</v>
      </c>
      <c r="AU134" s="163">
        <v>5.0539500000000001E-2</v>
      </c>
      <c r="AV134" s="163">
        <v>-8.9460499999999998E-2</v>
      </c>
      <c r="AW134" s="163">
        <v>-0.13946050000000002</v>
      </c>
      <c r="AX134" s="163">
        <v>-6.9460500000000008E-2</v>
      </c>
      <c r="AY134" s="163">
        <v>-6.9460500000000008E-2</v>
      </c>
      <c r="BA134" s="331">
        <f t="shared" si="29"/>
        <v>123</v>
      </c>
      <c r="BB134" s="332">
        <f t="shared" si="30"/>
        <v>44.543829500000001</v>
      </c>
      <c r="BC134" s="332">
        <f t="shared" si="31"/>
        <v>44.539579500000002</v>
      </c>
      <c r="BD134" s="332">
        <f t="shared" si="32"/>
        <v>44.554919499999997</v>
      </c>
      <c r="BE134" s="332">
        <f t="shared" si="33"/>
        <v>44.574609500000001</v>
      </c>
      <c r="BF134" s="332">
        <f t="shared" si="34"/>
        <v>44.506099500000005</v>
      </c>
      <c r="BG134" s="332" t="str">
        <f t="shared" si="35"/>
        <v/>
      </c>
      <c r="BH134" s="164">
        <v>123</v>
      </c>
      <c r="BI134" s="337">
        <f t="shared" si="36"/>
        <v>3.7729999999996267E-2</v>
      </c>
      <c r="BJ134" s="337">
        <f t="shared" si="37"/>
        <v>3.347999999999729E-2</v>
      </c>
      <c r="BK134" s="337">
        <f t="shared" si="38"/>
        <v>4.8819999999992092E-2</v>
      </c>
      <c r="BL134" s="337">
        <f t="shared" si="39"/>
        <v>6.8509999999996296E-2</v>
      </c>
      <c r="BM134" s="165">
        <f t="shared" si="40"/>
        <v>6.8509999999996296E-2</v>
      </c>
    </row>
    <row r="135" spans="1:65" ht="14.85" customHeight="1">
      <c r="A135" s="238"/>
      <c r="B135" s="540" t="s">
        <v>280</v>
      </c>
      <c r="C135" s="540"/>
      <c r="D135" s="540"/>
      <c r="E135" s="503">
        <f t="shared" si="47"/>
        <v>44.551029499999999</v>
      </c>
      <c r="F135" s="503"/>
      <c r="G135" s="503"/>
      <c r="H135" s="503">
        <f t="shared" si="48"/>
        <v>44.548199500000003</v>
      </c>
      <c r="I135" s="503"/>
      <c r="J135" s="503"/>
      <c r="K135" s="503">
        <f t="shared" si="49"/>
        <v>44.566409499999999</v>
      </c>
      <c r="L135" s="503"/>
      <c r="M135" s="503"/>
      <c r="N135" s="503">
        <f t="shared" si="50"/>
        <v>44.577199499999999</v>
      </c>
      <c r="O135" s="503"/>
      <c r="P135" s="503"/>
      <c r="Q135" s="503">
        <f t="shared" si="51"/>
        <v>44.542799500000001</v>
      </c>
      <c r="R135" s="503"/>
      <c r="S135" s="503"/>
      <c r="T135" s="503"/>
      <c r="U135" s="503"/>
      <c r="V135" s="503"/>
      <c r="W135" s="503">
        <f t="shared" si="52"/>
        <v>3.4399999999997988E-2</v>
      </c>
      <c r="X135" s="503"/>
      <c r="Y135" s="503"/>
      <c r="Z135" s="503"/>
      <c r="AA135" s="503"/>
      <c r="AB135" s="503"/>
      <c r="AC135" s="525"/>
      <c r="AD135" s="526"/>
      <c r="AE135" s="526"/>
      <c r="AF135" s="526"/>
      <c r="AG135" s="526"/>
      <c r="AH135" s="527"/>
      <c r="AI135" s="233"/>
      <c r="AJ135" s="233"/>
      <c r="AK135" s="197">
        <v>124</v>
      </c>
      <c r="AL135" s="207">
        <v>44.601100000000002</v>
      </c>
      <c r="AM135" s="207">
        <v>44.487259999999999</v>
      </c>
      <c r="AN135" s="207">
        <v>44.64282</v>
      </c>
      <c r="AO135" s="207">
        <v>44.712449999999997</v>
      </c>
      <c r="AP135" s="207">
        <v>44.56765</v>
      </c>
      <c r="AQ135" s="208"/>
      <c r="AR135" s="155"/>
      <c r="AS135" s="197">
        <f t="shared" si="28"/>
        <v>124</v>
      </c>
      <c r="AT135" s="175">
        <v>-5.9460499999999999E-2</v>
      </c>
      <c r="AU135" s="163">
        <v>5.0539500000000001E-2</v>
      </c>
      <c r="AV135" s="163">
        <v>-8.9460499999999998E-2</v>
      </c>
      <c r="AW135" s="163">
        <v>-0.13946050000000002</v>
      </c>
      <c r="AX135" s="163">
        <v>-6.9460500000000008E-2</v>
      </c>
      <c r="AY135" s="163">
        <v>-6.9460500000000008E-2</v>
      </c>
      <c r="BA135" s="331">
        <f t="shared" si="29"/>
        <v>124</v>
      </c>
      <c r="BB135" s="332">
        <f t="shared" si="30"/>
        <v>44.541639500000002</v>
      </c>
      <c r="BC135" s="332">
        <f t="shared" si="31"/>
        <v>44.537799499999998</v>
      </c>
      <c r="BD135" s="332">
        <f t="shared" si="32"/>
        <v>44.553359499999999</v>
      </c>
      <c r="BE135" s="332">
        <f t="shared" si="33"/>
        <v>44.572989499999998</v>
      </c>
      <c r="BF135" s="332">
        <f t="shared" si="34"/>
        <v>44.498189500000002</v>
      </c>
      <c r="BG135" s="332" t="str">
        <f t="shared" si="35"/>
        <v/>
      </c>
      <c r="BH135" s="164">
        <v>124</v>
      </c>
      <c r="BI135" s="337">
        <f t="shared" si="36"/>
        <v>4.3449999999999989E-2</v>
      </c>
      <c r="BJ135" s="337">
        <f t="shared" si="37"/>
        <v>3.9609999999996148E-2</v>
      </c>
      <c r="BK135" s="337">
        <f t="shared" si="38"/>
        <v>5.5169999999996833E-2</v>
      </c>
      <c r="BL135" s="337">
        <f t="shared" si="39"/>
        <v>7.4799999999996203E-2</v>
      </c>
      <c r="BM135" s="165">
        <f t="shared" si="40"/>
        <v>7.4799999999996203E-2</v>
      </c>
    </row>
    <row r="136" spans="1:65" ht="14.85" customHeight="1">
      <c r="A136" s="238"/>
      <c r="B136" s="540" t="s">
        <v>281</v>
      </c>
      <c r="C136" s="540"/>
      <c r="D136" s="540"/>
      <c r="E136" s="503">
        <f t="shared" si="47"/>
        <v>44.5491095</v>
      </c>
      <c r="F136" s="503"/>
      <c r="G136" s="503"/>
      <c r="H136" s="503">
        <f t="shared" si="48"/>
        <v>44.548689500000002</v>
      </c>
      <c r="I136" s="503"/>
      <c r="J136" s="503"/>
      <c r="K136" s="503">
        <f t="shared" si="49"/>
        <v>44.567399500000001</v>
      </c>
      <c r="L136" s="503"/>
      <c r="M136" s="503"/>
      <c r="N136" s="503">
        <f t="shared" si="50"/>
        <v>44.579679500000005</v>
      </c>
      <c r="O136" s="503"/>
      <c r="P136" s="503"/>
      <c r="Q136" s="503">
        <f t="shared" si="51"/>
        <v>44.542579500000002</v>
      </c>
      <c r="R136" s="503"/>
      <c r="S136" s="503"/>
      <c r="T136" s="503"/>
      <c r="U136" s="503"/>
      <c r="V136" s="503"/>
      <c r="W136" s="503">
        <f t="shared" si="52"/>
        <v>3.7100000000002353E-2</v>
      </c>
      <c r="X136" s="503"/>
      <c r="Y136" s="503"/>
      <c r="Z136" s="503"/>
      <c r="AA136" s="503"/>
      <c r="AB136" s="503"/>
      <c r="AC136" s="525"/>
      <c r="AD136" s="526"/>
      <c r="AE136" s="526"/>
      <c r="AF136" s="526"/>
      <c r="AG136" s="526"/>
      <c r="AH136" s="527"/>
      <c r="AI136" s="233"/>
      <c r="AJ136" s="233"/>
      <c r="AK136" s="197">
        <v>125</v>
      </c>
      <c r="AL136" s="207">
        <v>44.599730000000001</v>
      </c>
      <c r="AM136" s="207">
        <v>44.485709999999997</v>
      </c>
      <c r="AN136" s="207">
        <v>44.642200000000003</v>
      </c>
      <c r="AO136" s="207">
        <v>44.710889999999999</v>
      </c>
      <c r="AP136" s="207">
        <v>44.568260000000002</v>
      </c>
      <c r="AQ136" s="208"/>
      <c r="AR136" s="155"/>
      <c r="AS136" s="197">
        <f t="shared" si="28"/>
        <v>125</v>
      </c>
      <c r="AT136" s="175">
        <v>-5.9460499999999999E-2</v>
      </c>
      <c r="AU136" s="163">
        <v>5.0539500000000001E-2</v>
      </c>
      <c r="AV136" s="163">
        <v>-8.9460499999999998E-2</v>
      </c>
      <c r="AW136" s="163">
        <v>-0.13946050000000002</v>
      </c>
      <c r="AX136" s="163">
        <v>-6.9460500000000008E-2</v>
      </c>
      <c r="AY136" s="163">
        <v>-6.9460500000000008E-2</v>
      </c>
      <c r="BA136" s="331">
        <f t="shared" si="29"/>
        <v>125</v>
      </c>
      <c r="BB136" s="332">
        <f t="shared" si="30"/>
        <v>44.540269500000001</v>
      </c>
      <c r="BC136" s="332">
        <f t="shared" si="31"/>
        <v>44.536249499999997</v>
      </c>
      <c r="BD136" s="332">
        <f t="shared" si="32"/>
        <v>44.552739500000001</v>
      </c>
      <c r="BE136" s="332">
        <f t="shared" si="33"/>
        <v>44.571429500000001</v>
      </c>
      <c r="BF136" s="332">
        <f t="shared" si="34"/>
        <v>44.498799500000004</v>
      </c>
      <c r="BG136" s="332" t="str">
        <f t="shared" si="35"/>
        <v/>
      </c>
      <c r="BH136" s="164">
        <v>125</v>
      </c>
      <c r="BI136" s="337">
        <f t="shared" si="36"/>
        <v>4.1469999999996787E-2</v>
      </c>
      <c r="BJ136" s="337">
        <f t="shared" si="37"/>
        <v>3.7449999999992656E-2</v>
      </c>
      <c r="BK136" s="337">
        <f t="shared" si="38"/>
        <v>5.3939999999997212E-2</v>
      </c>
      <c r="BL136" s="337">
        <f t="shared" si="39"/>
        <v>7.2629999999996642E-2</v>
      </c>
      <c r="BM136" s="165">
        <f t="shared" si="40"/>
        <v>7.2629999999996642E-2</v>
      </c>
    </row>
    <row r="137" spans="1:65" ht="14.85" customHeight="1">
      <c r="A137" s="238"/>
      <c r="B137" s="540" t="s">
        <v>282</v>
      </c>
      <c r="C137" s="540"/>
      <c r="D137" s="540"/>
      <c r="E137" s="503">
        <f t="shared" si="47"/>
        <v>44.548559500000003</v>
      </c>
      <c r="F137" s="503"/>
      <c r="G137" s="503"/>
      <c r="H137" s="503">
        <f t="shared" si="48"/>
        <v>44.547469499999998</v>
      </c>
      <c r="I137" s="503"/>
      <c r="J137" s="503"/>
      <c r="K137" s="503">
        <f t="shared" si="49"/>
        <v>44.567359500000002</v>
      </c>
      <c r="L137" s="503"/>
      <c r="M137" s="503"/>
      <c r="N137" s="503">
        <f t="shared" si="50"/>
        <v>44.582409500000004</v>
      </c>
      <c r="O137" s="503"/>
      <c r="P137" s="503"/>
      <c r="Q137" s="503">
        <f t="shared" si="51"/>
        <v>44.5418795</v>
      </c>
      <c r="R137" s="503"/>
      <c r="S137" s="503"/>
      <c r="T137" s="503"/>
      <c r="U137" s="503"/>
      <c r="V137" s="503"/>
      <c r="W137" s="503">
        <f t="shared" si="52"/>
        <v>4.0530000000003952E-2</v>
      </c>
      <c r="X137" s="503"/>
      <c r="Y137" s="503"/>
      <c r="Z137" s="503"/>
      <c r="AA137" s="503"/>
      <c r="AB137" s="503"/>
      <c r="AC137" s="525"/>
      <c r="AD137" s="526"/>
      <c r="AE137" s="526"/>
      <c r="AF137" s="526"/>
      <c r="AG137" s="526"/>
      <c r="AH137" s="527"/>
      <c r="AI137" s="233"/>
      <c r="AJ137" s="233"/>
      <c r="AK137" s="197">
        <v>126</v>
      </c>
      <c r="AL137" s="207">
        <v>44.599159999999998</v>
      </c>
      <c r="AM137" s="207">
        <v>44.483719999999998</v>
      </c>
      <c r="AN137" s="207">
        <v>44.641730000000003</v>
      </c>
      <c r="AO137" s="207">
        <v>44.708849999999998</v>
      </c>
      <c r="AP137" s="207">
        <v>44.575400000000002</v>
      </c>
      <c r="AQ137" s="208"/>
      <c r="AR137" s="155"/>
      <c r="AS137" s="197">
        <f t="shared" si="28"/>
        <v>126</v>
      </c>
      <c r="AT137" s="175">
        <v>-5.9460499999999999E-2</v>
      </c>
      <c r="AU137" s="163">
        <v>5.0539500000000001E-2</v>
      </c>
      <c r="AV137" s="163">
        <v>-8.9460499999999998E-2</v>
      </c>
      <c r="AW137" s="163">
        <v>-0.13946050000000002</v>
      </c>
      <c r="AX137" s="163">
        <v>-6.9460500000000008E-2</v>
      </c>
      <c r="AY137" s="163">
        <v>-6.9460500000000008E-2</v>
      </c>
      <c r="BA137" s="331">
        <f t="shared" si="29"/>
        <v>126</v>
      </c>
      <c r="BB137" s="332">
        <f t="shared" si="30"/>
        <v>44.539699499999998</v>
      </c>
      <c r="BC137" s="332">
        <f t="shared" si="31"/>
        <v>44.534259499999997</v>
      </c>
      <c r="BD137" s="332">
        <f t="shared" si="32"/>
        <v>44.552269500000001</v>
      </c>
      <c r="BE137" s="332">
        <f t="shared" si="33"/>
        <v>44.5693895</v>
      </c>
      <c r="BF137" s="332">
        <f t="shared" si="34"/>
        <v>44.505939500000004</v>
      </c>
      <c r="BG137" s="332" t="str">
        <f t="shared" si="35"/>
        <v/>
      </c>
      <c r="BH137" s="164">
        <v>126</v>
      </c>
      <c r="BI137" s="337">
        <f t="shared" si="36"/>
        <v>3.3759999999993795E-2</v>
      </c>
      <c r="BJ137" s="337">
        <f t="shared" si="37"/>
        <v>2.8319999999993684E-2</v>
      </c>
      <c r="BK137" s="337">
        <f t="shared" si="38"/>
        <v>4.632999999999754E-2</v>
      </c>
      <c r="BL137" s="337">
        <f t="shared" si="39"/>
        <v>6.344999999999601E-2</v>
      </c>
      <c r="BM137" s="165">
        <f t="shared" si="40"/>
        <v>6.344999999999601E-2</v>
      </c>
    </row>
    <row r="138" spans="1:65" ht="14.85" customHeight="1">
      <c r="A138" s="238"/>
      <c r="B138" s="540" t="s">
        <v>283</v>
      </c>
      <c r="C138" s="540"/>
      <c r="D138" s="540"/>
      <c r="E138" s="503">
        <f t="shared" si="47"/>
        <v>44.547289499999998</v>
      </c>
      <c r="F138" s="503"/>
      <c r="G138" s="503"/>
      <c r="H138" s="503">
        <f t="shared" si="48"/>
        <v>44.544499500000001</v>
      </c>
      <c r="I138" s="503"/>
      <c r="J138" s="503"/>
      <c r="K138" s="503">
        <f t="shared" si="49"/>
        <v>44.566259500000001</v>
      </c>
      <c r="L138" s="503"/>
      <c r="M138" s="503"/>
      <c r="N138" s="503">
        <f t="shared" si="50"/>
        <v>44.583059500000005</v>
      </c>
      <c r="O138" s="503"/>
      <c r="P138" s="503"/>
      <c r="Q138" s="503">
        <f t="shared" si="51"/>
        <v>44.5342895</v>
      </c>
      <c r="R138" s="503"/>
      <c r="S138" s="503"/>
      <c r="T138" s="503"/>
      <c r="U138" s="503"/>
      <c r="V138" s="503"/>
      <c r="W138" s="503">
        <f t="shared" si="52"/>
        <v>4.8770000000004643E-2</v>
      </c>
      <c r="X138" s="503"/>
      <c r="Y138" s="503"/>
      <c r="Z138" s="503"/>
      <c r="AA138" s="503"/>
      <c r="AB138" s="503"/>
      <c r="AC138" s="525"/>
      <c r="AD138" s="526"/>
      <c r="AE138" s="526"/>
      <c r="AF138" s="526"/>
      <c r="AG138" s="526"/>
      <c r="AH138" s="527"/>
      <c r="AI138" s="233"/>
      <c r="AJ138" s="233"/>
      <c r="AK138" s="197">
        <v>127</v>
      </c>
      <c r="AL138" s="207">
        <v>44.599730000000001</v>
      </c>
      <c r="AM138" s="207">
        <v>44.481400000000001</v>
      </c>
      <c r="AN138" s="207">
        <v>44.643889999999999</v>
      </c>
      <c r="AO138" s="207">
        <v>44.707410000000003</v>
      </c>
      <c r="AP138" s="207">
        <v>44.58634</v>
      </c>
      <c r="AQ138" s="208"/>
      <c r="AR138" s="155"/>
      <c r="AS138" s="197">
        <f t="shared" si="28"/>
        <v>127</v>
      </c>
      <c r="AT138" s="175">
        <v>-5.9460499999999999E-2</v>
      </c>
      <c r="AU138" s="163">
        <v>5.0539500000000001E-2</v>
      </c>
      <c r="AV138" s="163">
        <v>-8.9460499999999998E-2</v>
      </c>
      <c r="AW138" s="163">
        <v>-0.13946050000000002</v>
      </c>
      <c r="AX138" s="163">
        <v>-6.9460500000000008E-2</v>
      </c>
      <c r="AY138" s="163">
        <v>-6.9460500000000008E-2</v>
      </c>
      <c r="BA138" s="331">
        <f t="shared" si="29"/>
        <v>127</v>
      </c>
      <c r="BB138" s="332">
        <f t="shared" si="30"/>
        <v>44.540269500000001</v>
      </c>
      <c r="BC138" s="332">
        <f t="shared" si="31"/>
        <v>44.5319395</v>
      </c>
      <c r="BD138" s="332">
        <f t="shared" si="32"/>
        <v>44.554429499999998</v>
      </c>
      <c r="BE138" s="332">
        <f t="shared" si="33"/>
        <v>44.567949500000005</v>
      </c>
      <c r="BF138" s="332">
        <f t="shared" si="34"/>
        <v>44.516879500000002</v>
      </c>
      <c r="BG138" s="332" t="str">
        <f t="shared" si="35"/>
        <v/>
      </c>
      <c r="BH138" s="164">
        <v>127</v>
      </c>
      <c r="BI138" s="337">
        <f t="shared" si="36"/>
        <v>2.3389999999999134E-2</v>
      </c>
      <c r="BJ138" s="337">
        <f t="shared" si="37"/>
        <v>1.5059999999998297E-2</v>
      </c>
      <c r="BK138" s="337">
        <f t="shared" si="38"/>
        <v>3.7549999999995975E-2</v>
      </c>
      <c r="BL138" s="337">
        <f t="shared" si="39"/>
        <v>5.1070000000002835E-2</v>
      </c>
      <c r="BM138" s="165">
        <f t="shared" si="40"/>
        <v>5.1070000000002835E-2</v>
      </c>
    </row>
    <row r="139" spans="1:65" ht="14.85" customHeight="1">
      <c r="A139" s="238"/>
      <c r="B139" s="540" t="s">
        <v>284</v>
      </c>
      <c r="C139" s="540"/>
      <c r="D139" s="540"/>
      <c r="E139" s="503">
        <f t="shared" si="47"/>
        <v>44.546879500000003</v>
      </c>
      <c r="F139" s="503"/>
      <c r="G139" s="503"/>
      <c r="H139" s="503">
        <f t="shared" si="48"/>
        <v>44.540799499999999</v>
      </c>
      <c r="I139" s="503"/>
      <c r="J139" s="503"/>
      <c r="K139" s="503">
        <f t="shared" si="49"/>
        <v>44.5648695</v>
      </c>
      <c r="L139" s="503"/>
      <c r="M139" s="503"/>
      <c r="N139" s="503">
        <f t="shared" si="50"/>
        <v>44.582049500000004</v>
      </c>
      <c r="O139" s="503"/>
      <c r="P139" s="503"/>
      <c r="Q139" s="503">
        <f t="shared" si="51"/>
        <v>44.523919500000005</v>
      </c>
      <c r="R139" s="503"/>
      <c r="S139" s="503"/>
      <c r="T139" s="503"/>
      <c r="U139" s="503"/>
      <c r="V139" s="503"/>
      <c r="W139" s="503">
        <f t="shared" si="52"/>
        <v>5.8129999999998461E-2</v>
      </c>
      <c r="X139" s="503"/>
      <c r="Y139" s="503"/>
      <c r="Z139" s="503"/>
      <c r="AA139" s="503"/>
      <c r="AB139" s="503"/>
      <c r="AC139" s="525"/>
      <c r="AD139" s="526"/>
      <c r="AE139" s="526"/>
      <c r="AF139" s="526"/>
      <c r="AG139" s="526"/>
      <c r="AH139" s="527"/>
      <c r="AI139" s="233"/>
      <c r="AJ139" s="233"/>
      <c r="AK139" s="197">
        <v>128</v>
      </c>
      <c r="AL139" s="207">
        <v>44.597360000000002</v>
      </c>
      <c r="AM139" s="207">
        <v>44.479700000000001</v>
      </c>
      <c r="AN139" s="207">
        <v>44.645789999999998</v>
      </c>
      <c r="AO139" s="207">
        <v>44.705410000000001</v>
      </c>
      <c r="AP139" s="207">
        <v>44.59243</v>
      </c>
      <c r="AQ139" s="208"/>
      <c r="AR139" s="155"/>
      <c r="AS139" s="197">
        <f t="shared" si="28"/>
        <v>128</v>
      </c>
      <c r="AT139" s="175">
        <v>-5.9460499999999999E-2</v>
      </c>
      <c r="AU139" s="163">
        <v>5.0539500000000001E-2</v>
      </c>
      <c r="AV139" s="163">
        <v>-8.9460499999999998E-2</v>
      </c>
      <c r="AW139" s="163">
        <v>-0.13946050000000002</v>
      </c>
      <c r="AX139" s="163">
        <v>-6.9460500000000008E-2</v>
      </c>
      <c r="AY139" s="163">
        <v>-6.9460500000000008E-2</v>
      </c>
      <c r="BA139" s="331">
        <f t="shared" si="29"/>
        <v>128</v>
      </c>
      <c r="BB139" s="332">
        <f t="shared" si="30"/>
        <v>44.537899500000002</v>
      </c>
      <c r="BC139" s="332">
        <f t="shared" si="31"/>
        <v>44.5302395</v>
      </c>
      <c r="BD139" s="332">
        <f t="shared" si="32"/>
        <v>44.556329499999997</v>
      </c>
      <c r="BE139" s="332">
        <f t="shared" si="33"/>
        <v>44.565949500000002</v>
      </c>
      <c r="BF139" s="332">
        <f t="shared" si="34"/>
        <v>44.522969500000002</v>
      </c>
      <c r="BG139" s="332" t="str">
        <f t="shared" si="35"/>
        <v/>
      </c>
      <c r="BH139" s="164">
        <v>128</v>
      </c>
      <c r="BI139" s="337">
        <f t="shared" si="36"/>
        <v>1.4929999999999666E-2</v>
      </c>
      <c r="BJ139" s="337">
        <f t="shared" si="37"/>
        <v>7.2699999999983334E-3</v>
      </c>
      <c r="BK139" s="337">
        <f t="shared" si="38"/>
        <v>3.3359999999994727E-2</v>
      </c>
      <c r="BL139" s="337">
        <f t="shared" si="39"/>
        <v>4.2980000000000018E-2</v>
      </c>
      <c r="BM139" s="165">
        <f t="shared" si="40"/>
        <v>4.2980000000000018E-2</v>
      </c>
    </row>
    <row r="140" spans="1:65" ht="14.85" customHeight="1">
      <c r="A140" s="238"/>
      <c r="B140" s="540" t="s">
        <v>285</v>
      </c>
      <c r="C140" s="540"/>
      <c r="D140" s="540"/>
      <c r="E140" s="503">
        <f t="shared" si="47"/>
        <v>44.546639499999998</v>
      </c>
      <c r="F140" s="503"/>
      <c r="G140" s="503"/>
      <c r="H140" s="503">
        <f t="shared" si="48"/>
        <v>44.540229500000002</v>
      </c>
      <c r="I140" s="503"/>
      <c r="J140" s="503"/>
      <c r="K140" s="503">
        <f t="shared" si="49"/>
        <v>44.562749499999995</v>
      </c>
      <c r="L140" s="503"/>
      <c r="M140" s="503"/>
      <c r="N140" s="503">
        <f t="shared" si="50"/>
        <v>44.581669500000004</v>
      </c>
      <c r="O140" s="503"/>
      <c r="P140" s="503"/>
      <c r="Q140" s="503">
        <f t="shared" si="51"/>
        <v>44.521879500000004</v>
      </c>
      <c r="R140" s="503"/>
      <c r="S140" s="503"/>
      <c r="T140" s="503"/>
      <c r="U140" s="503"/>
      <c r="V140" s="503"/>
      <c r="W140" s="503">
        <f t="shared" si="52"/>
        <v>5.9789999999999566E-2</v>
      </c>
      <c r="X140" s="503"/>
      <c r="Y140" s="503"/>
      <c r="Z140" s="503"/>
      <c r="AA140" s="503"/>
      <c r="AB140" s="503"/>
      <c r="AC140" s="525"/>
      <c r="AD140" s="526"/>
      <c r="AE140" s="526"/>
      <c r="AF140" s="526"/>
      <c r="AG140" s="526"/>
      <c r="AH140" s="527"/>
      <c r="AI140" s="233"/>
      <c r="AJ140" s="233"/>
      <c r="AK140" s="197">
        <v>129</v>
      </c>
      <c r="AL140" s="207">
        <v>44.596550000000001</v>
      </c>
      <c r="AM140" s="207">
        <v>44.479080000000003</v>
      </c>
      <c r="AN140" s="207">
        <v>44.645789999999998</v>
      </c>
      <c r="AO140" s="207">
        <v>44.701509999999999</v>
      </c>
      <c r="AP140" s="207">
        <v>44.595419999999997</v>
      </c>
      <c r="AQ140" s="208"/>
      <c r="AR140" s="155"/>
      <c r="AS140" s="197">
        <f t="shared" ref="AS140:AS203" si="53">AK140</f>
        <v>129</v>
      </c>
      <c r="AT140" s="175">
        <v>-5.9460499999999999E-2</v>
      </c>
      <c r="AU140" s="163">
        <v>5.0539500000000001E-2</v>
      </c>
      <c r="AV140" s="163">
        <v>-8.9460499999999998E-2</v>
      </c>
      <c r="AW140" s="163">
        <v>-0.13946050000000002</v>
      </c>
      <c r="AX140" s="163">
        <v>-6.9460500000000008E-2</v>
      </c>
      <c r="AY140" s="163">
        <v>-6.9460500000000008E-2</v>
      </c>
      <c r="BA140" s="331">
        <f t="shared" ref="BA140:BA203" si="54">AK140</f>
        <v>129</v>
      </c>
      <c r="BB140" s="332">
        <f t="shared" si="30"/>
        <v>44.5370895</v>
      </c>
      <c r="BC140" s="332">
        <f t="shared" si="31"/>
        <v>44.529619500000003</v>
      </c>
      <c r="BD140" s="332">
        <f t="shared" si="32"/>
        <v>44.556329499999997</v>
      </c>
      <c r="BE140" s="332">
        <f t="shared" si="33"/>
        <v>44.562049500000001</v>
      </c>
      <c r="BF140" s="332">
        <f t="shared" si="34"/>
        <v>44.525959499999999</v>
      </c>
      <c r="BG140" s="332" t="str">
        <f t="shared" si="35"/>
        <v/>
      </c>
      <c r="BH140" s="164">
        <v>129</v>
      </c>
      <c r="BI140" s="337">
        <f t="shared" si="36"/>
        <v>1.1130000000001417E-2</v>
      </c>
      <c r="BJ140" s="337">
        <f t="shared" si="37"/>
        <v>3.6600000000035493E-3</v>
      </c>
      <c r="BK140" s="337">
        <f t="shared" si="38"/>
        <v>3.0369999999997788E-2</v>
      </c>
      <c r="BL140" s="337">
        <f t="shared" si="39"/>
        <v>3.609000000000151E-2</v>
      </c>
      <c r="BM140" s="165">
        <f t="shared" si="40"/>
        <v>3.609000000000151E-2</v>
      </c>
    </row>
    <row r="141" spans="1:65" ht="14.85" customHeight="1" thickBot="1">
      <c r="A141" s="238"/>
      <c r="B141" s="572" t="s">
        <v>286</v>
      </c>
      <c r="C141" s="572"/>
      <c r="D141" s="572"/>
      <c r="E141" s="573">
        <f t="shared" si="47"/>
        <v>44.546899500000002</v>
      </c>
      <c r="F141" s="573"/>
      <c r="G141" s="573"/>
      <c r="H141" s="573">
        <f t="shared" si="48"/>
        <v>44.5395295</v>
      </c>
      <c r="I141" s="573"/>
      <c r="J141" s="573"/>
      <c r="K141" s="573">
        <f t="shared" si="49"/>
        <v>44.561449500000002</v>
      </c>
      <c r="L141" s="573"/>
      <c r="M141" s="573"/>
      <c r="N141" s="573">
        <f t="shared" si="50"/>
        <v>44.580629500000001</v>
      </c>
      <c r="O141" s="573"/>
      <c r="P141" s="573"/>
      <c r="Q141" s="573">
        <f t="shared" si="51"/>
        <v>44.523149500000002</v>
      </c>
      <c r="R141" s="573"/>
      <c r="S141" s="573"/>
      <c r="T141" s="573"/>
      <c r="U141" s="573"/>
      <c r="V141" s="573"/>
      <c r="W141" s="573">
        <f t="shared" si="52"/>
        <v>5.7479999999998199E-2</v>
      </c>
      <c r="X141" s="573"/>
      <c r="Y141" s="573"/>
      <c r="Z141" s="573"/>
      <c r="AA141" s="573"/>
      <c r="AB141" s="573"/>
      <c r="AC141" s="528"/>
      <c r="AD141" s="529"/>
      <c r="AE141" s="529"/>
      <c r="AF141" s="529"/>
      <c r="AG141" s="529"/>
      <c r="AH141" s="530"/>
      <c r="AI141" s="233"/>
      <c r="AJ141" s="233"/>
      <c r="AK141" s="197">
        <v>130</v>
      </c>
      <c r="AL141" s="207">
        <v>44.597320000000003</v>
      </c>
      <c r="AM141" s="207">
        <v>44.478909999999999</v>
      </c>
      <c r="AN141" s="207">
        <v>44.645789999999998</v>
      </c>
      <c r="AO141" s="207">
        <v>44.700400000000002</v>
      </c>
      <c r="AP141" s="207">
        <v>44.594889999999999</v>
      </c>
      <c r="AQ141" s="208"/>
      <c r="AR141" s="155"/>
      <c r="AS141" s="197">
        <f t="shared" si="53"/>
        <v>130</v>
      </c>
      <c r="AT141" s="175">
        <v>-5.9460499999999999E-2</v>
      </c>
      <c r="AU141" s="163">
        <v>5.0539500000000001E-2</v>
      </c>
      <c r="AV141" s="163">
        <v>-8.9460499999999998E-2</v>
      </c>
      <c r="AW141" s="163">
        <v>-0.13946050000000002</v>
      </c>
      <c r="AX141" s="163">
        <v>-6.9460500000000008E-2</v>
      </c>
      <c r="AY141" s="163">
        <v>-6.9460500000000008E-2</v>
      </c>
      <c r="BA141" s="331">
        <f t="shared" si="54"/>
        <v>130</v>
      </c>
      <c r="BB141" s="332">
        <f t="shared" ref="BB141:BB204" si="55">IF(AL141="","",AL141+AT141)</f>
        <v>44.537859500000003</v>
      </c>
      <c r="BC141" s="332">
        <f t="shared" ref="BC141:BC204" si="56">IF(AM141="","",AM141+AU141)</f>
        <v>44.529449499999998</v>
      </c>
      <c r="BD141" s="332">
        <f t="shared" ref="BD141:BD204" si="57">IF(AN141="","",AN141+AV141)</f>
        <v>44.556329499999997</v>
      </c>
      <c r="BE141" s="332">
        <f t="shared" ref="BE141:BE204" si="58">IF(AO141="","",AO141+AW141)</f>
        <v>44.560939500000003</v>
      </c>
      <c r="BF141" s="332">
        <f t="shared" ref="BF141:BF204" si="59">IF(AP141="","",AP141+AX141)</f>
        <v>44.525429500000001</v>
      </c>
      <c r="BG141" s="332" t="str">
        <f t="shared" ref="BG141:BG204" si="60">IF(AQ141="","",AQ141+AY141)</f>
        <v/>
      </c>
      <c r="BH141" s="164">
        <v>130</v>
      </c>
      <c r="BI141" s="337">
        <f t="shared" ref="BI141:BI204" si="61">IF(BB141="","",ABS($BF141-BB141))</f>
        <v>1.2430000000001939E-2</v>
      </c>
      <c r="BJ141" s="337">
        <f t="shared" ref="BJ141:BJ204" si="62">IF(BC141="","",ABS($BF141-BC141))</f>
        <v>4.019999999997026E-3</v>
      </c>
      <c r="BK141" s="337">
        <f t="shared" ref="BK141:BK204" si="63">IF(BD141="","",ABS($BF141-BD141))</f>
        <v>3.0899999999995487E-2</v>
      </c>
      <c r="BL141" s="337">
        <f t="shared" ref="BL141:BL204" si="64">IF(BE141="","",ABS($BF141-BE141))</f>
        <v>3.5510000000002151E-2</v>
      </c>
      <c r="BM141" s="165">
        <f t="shared" ref="BM141:BM204" si="65">IF(BF141="","",MAX(BI141:BL141))</f>
        <v>3.5510000000002151E-2</v>
      </c>
    </row>
    <row r="142" spans="1:65" ht="14.85" customHeight="1" thickTop="1">
      <c r="A142" s="239"/>
      <c r="B142" s="240"/>
      <c r="C142" s="240"/>
      <c r="D142" s="240"/>
      <c r="E142" s="252"/>
      <c r="F142" s="252"/>
      <c r="G142" s="252"/>
      <c r="H142" s="252"/>
      <c r="I142" s="252"/>
      <c r="J142" s="252"/>
      <c r="K142" s="252"/>
      <c r="L142" s="252"/>
      <c r="M142" s="252"/>
      <c r="N142" s="252"/>
      <c r="O142" s="252"/>
      <c r="P142" s="252"/>
      <c r="Q142" s="252"/>
      <c r="R142" s="252"/>
      <c r="S142" s="252"/>
      <c r="T142" s="252"/>
      <c r="U142" s="252"/>
      <c r="V142" s="252"/>
      <c r="W142" s="252"/>
      <c r="X142" s="252"/>
      <c r="Y142" s="252"/>
      <c r="Z142" s="252"/>
      <c r="AA142" s="252"/>
      <c r="AB142" s="252"/>
      <c r="AC142" s="233"/>
      <c r="AD142" s="233"/>
      <c r="AE142" s="233"/>
      <c r="AF142" s="233"/>
      <c r="AG142" s="233"/>
      <c r="AH142" s="233"/>
      <c r="AI142" s="233"/>
      <c r="AJ142" s="233"/>
      <c r="AK142" s="197">
        <v>131</v>
      </c>
      <c r="AL142" s="207">
        <v>44.598350000000003</v>
      </c>
      <c r="AM142" s="207">
        <v>44.478789999999996</v>
      </c>
      <c r="AN142" s="207">
        <v>44.644199999999998</v>
      </c>
      <c r="AO142" s="207">
        <v>44.698520000000002</v>
      </c>
      <c r="AP142" s="207">
        <v>44.595579999999998</v>
      </c>
      <c r="AQ142" s="208"/>
      <c r="AR142" s="155"/>
      <c r="AS142" s="197">
        <f t="shared" si="53"/>
        <v>131</v>
      </c>
      <c r="AT142" s="175">
        <v>-5.9460499999999999E-2</v>
      </c>
      <c r="AU142" s="163">
        <v>5.0539500000000001E-2</v>
      </c>
      <c r="AV142" s="163">
        <v>-8.9460499999999998E-2</v>
      </c>
      <c r="AW142" s="163">
        <v>-0.13946050000000002</v>
      </c>
      <c r="AX142" s="163">
        <v>-6.9460500000000008E-2</v>
      </c>
      <c r="AY142" s="163">
        <v>-6.9460500000000008E-2</v>
      </c>
      <c r="BA142" s="331">
        <f t="shared" si="54"/>
        <v>131</v>
      </c>
      <c r="BB142" s="332">
        <f t="shared" si="55"/>
        <v>44.538889500000003</v>
      </c>
      <c r="BC142" s="332">
        <f t="shared" si="56"/>
        <v>44.529329499999996</v>
      </c>
      <c r="BD142" s="332">
        <f t="shared" si="57"/>
        <v>44.554739499999997</v>
      </c>
      <c r="BE142" s="332">
        <f t="shared" si="58"/>
        <v>44.559059500000004</v>
      </c>
      <c r="BF142" s="332">
        <f t="shared" si="59"/>
        <v>44.5261195</v>
      </c>
      <c r="BG142" s="332" t="str">
        <f t="shared" si="60"/>
        <v/>
      </c>
      <c r="BH142" s="164">
        <v>131</v>
      </c>
      <c r="BI142" s="337">
        <f t="shared" si="61"/>
        <v>1.2770000000003279E-2</v>
      </c>
      <c r="BJ142" s="337">
        <f t="shared" si="62"/>
        <v>3.2099999999957163E-3</v>
      </c>
      <c r="BK142" s="337">
        <f t="shared" si="63"/>
        <v>2.8619999999996537E-2</v>
      </c>
      <c r="BL142" s="337">
        <f t="shared" si="64"/>
        <v>3.2940000000003522E-2</v>
      </c>
      <c r="BM142" s="165">
        <f t="shared" si="65"/>
        <v>3.2940000000003522E-2</v>
      </c>
    </row>
    <row r="143" spans="1:65" ht="14.85" customHeight="1">
      <c r="B143" s="245"/>
      <c r="C143" s="245"/>
      <c r="D143" s="245"/>
      <c r="E143" s="246"/>
      <c r="F143" s="246"/>
      <c r="G143" s="246"/>
      <c r="H143" s="247"/>
      <c r="J143" s="246"/>
      <c r="K143" s="246"/>
      <c r="AA143" s="494" t="s">
        <v>7</v>
      </c>
      <c r="AB143" s="494"/>
      <c r="AC143" s="494"/>
      <c r="AD143" s="495">
        <f>AD72+1</f>
        <v>4</v>
      </c>
      <c r="AE143" s="495"/>
      <c r="AF143" s="223" t="s">
        <v>8</v>
      </c>
      <c r="AG143" s="495">
        <f>Page1!$AR$1</f>
        <v>1</v>
      </c>
      <c r="AH143" s="495"/>
      <c r="AI143" s="218"/>
      <c r="AJ143" s="218"/>
      <c r="AK143" s="197">
        <v>132</v>
      </c>
      <c r="AL143" s="207">
        <v>44.600619999999999</v>
      </c>
      <c r="AM143" s="207">
        <v>44.479779999999998</v>
      </c>
      <c r="AN143" s="207">
        <v>44.642420000000001</v>
      </c>
      <c r="AO143" s="207">
        <v>44.696739999999998</v>
      </c>
      <c r="AP143" s="207">
        <v>44.601059999999997</v>
      </c>
      <c r="AQ143" s="208"/>
      <c r="AR143" s="155"/>
      <c r="AS143" s="197">
        <f t="shared" si="53"/>
        <v>132</v>
      </c>
      <c r="AT143" s="175">
        <v>-5.9460499999999999E-2</v>
      </c>
      <c r="AU143" s="163">
        <v>5.0539500000000001E-2</v>
      </c>
      <c r="AV143" s="163">
        <v>-8.9460499999999998E-2</v>
      </c>
      <c r="AW143" s="163">
        <v>-0.13946050000000002</v>
      </c>
      <c r="AX143" s="163">
        <v>-6.9460500000000008E-2</v>
      </c>
      <c r="AY143" s="163">
        <v>-6.9460500000000008E-2</v>
      </c>
      <c r="BA143" s="331">
        <f t="shared" si="54"/>
        <v>132</v>
      </c>
      <c r="BB143" s="332">
        <f t="shared" si="55"/>
        <v>44.541159499999999</v>
      </c>
      <c r="BC143" s="332">
        <f t="shared" si="56"/>
        <v>44.530319499999997</v>
      </c>
      <c r="BD143" s="332">
        <f t="shared" si="57"/>
        <v>44.5529595</v>
      </c>
      <c r="BE143" s="332">
        <f t="shared" si="58"/>
        <v>44.5572795</v>
      </c>
      <c r="BF143" s="332">
        <f t="shared" si="59"/>
        <v>44.531599499999999</v>
      </c>
      <c r="BG143" s="332" t="str">
        <f t="shared" si="60"/>
        <v/>
      </c>
      <c r="BH143" s="164">
        <v>132</v>
      </c>
      <c r="BI143" s="337">
        <f t="shared" si="61"/>
        <v>9.560000000000457E-3</v>
      </c>
      <c r="BJ143" s="337">
        <f t="shared" si="62"/>
        <v>1.2800000000012801E-3</v>
      </c>
      <c r="BK143" s="337">
        <f t="shared" si="63"/>
        <v>2.1360000000001378E-2</v>
      </c>
      <c r="BL143" s="337">
        <f t="shared" si="64"/>
        <v>2.5680000000001257E-2</v>
      </c>
      <c r="BM143" s="165">
        <f t="shared" si="65"/>
        <v>2.5680000000001257E-2</v>
      </c>
    </row>
    <row r="144" spans="1:65" ht="14.85" customHeight="1">
      <c r="B144" s="248"/>
      <c r="C144" s="248"/>
      <c r="D144" s="248"/>
      <c r="E144" s="249"/>
      <c r="F144" s="227"/>
      <c r="G144" s="249"/>
      <c r="H144" s="249"/>
      <c r="I144" s="249"/>
      <c r="J144" s="249"/>
      <c r="K144" s="249"/>
      <c r="Y144" s="222"/>
      <c r="AK144" s="197">
        <v>133</v>
      </c>
      <c r="AL144" s="207">
        <v>44.599710000000002</v>
      </c>
      <c r="AM144" s="207">
        <v>44.479480000000002</v>
      </c>
      <c r="AN144" s="207">
        <v>44.641930000000002</v>
      </c>
      <c r="AO144" s="207">
        <v>44.696010000000001</v>
      </c>
      <c r="AP144" s="207">
        <v>44.604759999999999</v>
      </c>
      <c r="AQ144" s="208"/>
      <c r="AR144" s="155"/>
      <c r="AS144" s="197">
        <f t="shared" si="53"/>
        <v>133</v>
      </c>
      <c r="AT144" s="175">
        <v>-5.9460499999999999E-2</v>
      </c>
      <c r="AU144" s="163">
        <v>5.0539500000000001E-2</v>
      </c>
      <c r="AV144" s="163">
        <v>-8.9460499999999998E-2</v>
      </c>
      <c r="AW144" s="163">
        <v>-0.13946050000000002</v>
      </c>
      <c r="AX144" s="163">
        <v>-6.9460500000000008E-2</v>
      </c>
      <c r="AY144" s="163">
        <v>-6.9460500000000008E-2</v>
      </c>
      <c r="BA144" s="331">
        <f t="shared" si="54"/>
        <v>133</v>
      </c>
      <c r="BB144" s="332">
        <f t="shared" si="55"/>
        <v>44.540249500000002</v>
      </c>
      <c r="BC144" s="332">
        <f t="shared" si="56"/>
        <v>44.530019500000002</v>
      </c>
      <c r="BD144" s="332">
        <f t="shared" si="57"/>
        <v>44.552469500000001</v>
      </c>
      <c r="BE144" s="332">
        <f t="shared" si="58"/>
        <v>44.556549500000003</v>
      </c>
      <c r="BF144" s="332">
        <f t="shared" si="59"/>
        <v>44.535299500000001</v>
      </c>
      <c r="BG144" s="332" t="str">
        <f t="shared" si="60"/>
        <v/>
      </c>
      <c r="BH144" s="164">
        <v>133</v>
      </c>
      <c r="BI144" s="337">
        <f t="shared" si="61"/>
        <v>4.9500000000008981E-3</v>
      </c>
      <c r="BJ144" s="337">
        <f t="shared" si="62"/>
        <v>5.2799999999990632E-3</v>
      </c>
      <c r="BK144" s="337">
        <f t="shared" si="63"/>
        <v>1.717000000000013E-2</v>
      </c>
      <c r="BL144" s="337">
        <f t="shared" si="64"/>
        <v>2.125000000000199E-2</v>
      </c>
      <c r="BM144" s="165">
        <f t="shared" si="65"/>
        <v>2.125000000000199E-2</v>
      </c>
    </row>
    <row r="145" spans="1:65" ht="14.85" customHeight="1">
      <c r="A145" s="218"/>
      <c r="B145" s="218"/>
      <c r="C145" s="218"/>
      <c r="D145" s="218"/>
      <c r="E145" s="250"/>
      <c r="K145" s="250"/>
      <c r="Y145" s="222"/>
      <c r="AK145" s="197">
        <v>134</v>
      </c>
      <c r="AL145" s="207">
        <v>44.601590000000002</v>
      </c>
      <c r="AM145" s="207">
        <v>44.484450000000002</v>
      </c>
      <c r="AN145" s="207">
        <v>44.642699999999998</v>
      </c>
      <c r="AO145" s="207">
        <v>44.694920000000003</v>
      </c>
      <c r="AP145" s="207">
        <v>44.608420000000002</v>
      </c>
      <c r="AQ145" s="208"/>
      <c r="AR145" s="155"/>
      <c r="AS145" s="197">
        <f t="shared" si="53"/>
        <v>134</v>
      </c>
      <c r="AT145" s="175">
        <v>-5.9460499999999999E-2</v>
      </c>
      <c r="AU145" s="163">
        <v>5.0539500000000001E-2</v>
      </c>
      <c r="AV145" s="163">
        <v>-8.9460499999999998E-2</v>
      </c>
      <c r="AW145" s="163">
        <v>-0.13946050000000002</v>
      </c>
      <c r="AX145" s="163">
        <v>-6.9460500000000008E-2</v>
      </c>
      <c r="AY145" s="163">
        <v>-6.9460500000000008E-2</v>
      </c>
      <c r="BA145" s="331">
        <f t="shared" si="54"/>
        <v>134</v>
      </c>
      <c r="BB145" s="332">
        <f t="shared" si="55"/>
        <v>44.542129500000001</v>
      </c>
      <c r="BC145" s="332">
        <f t="shared" si="56"/>
        <v>44.534989500000002</v>
      </c>
      <c r="BD145" s="332">
        <f t="shared" si="57"/>
        <v>44.553239499999997</v>
      </c>
      <c r="BE145" s="332">
        <f t="shared" si="58"/>
        <v>44.555459500000005</v>
      </c>
      <c r="BF145" s="332">
        <f t="shared" si="59"/>
        <v>44.538959500000004</v>
      </c>
      <c r="BG145" s="332" t="str">
        <f t="shared" si="60"/>
        <v/>
      </c>
      <c r="BH145" s="164">
        <v>134</v>
      </c>
      <c r="BI145" s="337">
        <f t="shared" si="61"/>
        <v>3.1699999999972306E-3</v>
      </c>
      <c r="BJ145" s="337">
        <f t="shared" si="62"/>
        <v>3.9700000000024716E-3</v>
      </c>
      <c r="BK145" s="337">
        <f t="shared" si="63"/>
        <v>1.4279999999992299E-2</v>
      </c>
      <c r="BL145" s="337">
        <f t="shared" si="64"/>
        <v>1.6500000000000625E-2</v>
      </c>
      <c r="BM145" s="165">
        <f t="shared" si="65"/>
        <v>1.6500000000000625E-2</v>
      </c>
    </row>
    <row r="146" spans="1:65" ht="14.85" customHeight="1">
      <c r="A146" s="218"/>
      <c r="B146" s="218"/>
      <c r="C146" s="218"/>
      <c r="D146" s="218"/>
      <c r="E146" s="250"/>
      <c r="F146" s="227"/>
      <c r="H146" s="250"/>
      <c r="I146" s="250"/>
      <c r="J146" s="250"/>
      <c r="K146" s="250"/>
      <c r="W146" s="498" t="s">
        <v>9</v>
      </c>
      <c r="X146" s="498"/>
      <c r="Y146" s="498"/>
      <c r="Z146" s="498"/>
      <c r="AA146" s="498"/>
      <c r="AB146" s="498"/>
      <c r="AC146" s="498"/>
      <c r="AD146" s="499" t="str">
        <f>AD3</f>
        <v xml:space="preserve"> PT2/67 </v>
      </c>
      <c r="AE146" s="499"/>
      <c r="AF146" s="499"/>
      <c r="AG146" s="499"/>
      <c r="AH146" s="499"/>
      <c r="AI146" s="218"/>
      <c r="AJ146" s="218"/>
      <c r="AK146" s="197">
        <v>135</v>
      </c>
      <c r="AL146" s="207">
        <v>44.599559999999997</v>
      </c>
      <c r="AM146" s="207">
        <v>44.48545</v>
      </c>
      <c r="AN146" s="207">
        <v>44.642539999999997</v>
      </c>
      <c r="AO146" s="207">
        <v>44.695520000000002</v>
      </c>
      <c r="AP146" s="207">
        <v>44.609560000000002</v>
      </c>
      <c r="AQ146" s="208"/>
      <c r="AR146" s="155"/>
      <c r="AS146" s="197">
        <f t="shared" si="53"/>
        <v>135</v>
      </c>
      <c r="AT146" s="175">
        <v>-5.9460499999999999E-2</v>
      </c>
      <c r="AU146" s="163">
        <v>5.0539500000000001E-2</v>
      </c>
      <c r="AV146" s="163">
        <v>-8.9460499999999998E-2</v>
      </c>
      <c r="AW146" s="163">
        <v>-0.13946050000000002</v>
      </c>
      <c r="AX146" s="163">
        <v>-6.9460500000000008E-2</v>
      </c>
      <c r="AY146" s="163">
        <v>-6.9460500000000008E-2</v>
      </c>
      <c r="BA146" s="331">
        <f t="shared" si="54"/>
        <v>135</v>
      </c>
      <c r="BB146" s="332">
        <f t="shared" si="55"/>
        <v>44.540099499999997</v>
      </c>
      <c r="BC146" s="332">
        <f t="shared" si="56"/>
        <v>44.535989499999999</v>
      </c>
      <c r="BD146" s="332">
        <f t="shared" si="57"/>
        <v>44.553079499999996</v>
      </c>
      <c r="BE146" s="332">
        <f t="shared" si="58"/>
        <v>44.556059500000003</v>
      </c>
      <c r="BF146" s="332">
        <f t="shared" si="59"/>
        <v>44.540099500000004</v>
      </c>
      <c r="BG146" s="332" t="str">
        <f t="shared" si="60"/>
        <v/>
      </c>
      <c r="BH146" s="164">
        <v>135</v>
      </c>
      <c r="BI146" s="337">
        <f t="shared" si="61"/>
        <v>7.1054273576010019E-15</v>
      </c>
      <c r="BJ146" s="337">
        <f t="shared" si="62"/>
        <v>4.1100000000042769E-3</v>
      </c>
      <c r="BK146" s="337">
        <f t="shared" si="63"/>
        <v>1.2979999999991776E-2</v>
      </c>
      <c r="BL146" s="337">
        <f t="shared" si="64"/>
        <v>1.5959999999999752E-2</v>
      </c>
      <c r="BM146" s="165">
        <f t="shared" si="65"/>
        <v>1.5959999999999752E-2</v>
      </c>
    </row>
    <row r="147" spans="1:65" ht="14.85" customHeight="1">
      <c r="A147" s="224"/>
      <c r="C147" s="224"/>
      <c r="E147" s="227"/>
      <c r="H147" s="251"/>
      <c r="L147" s="227"/>
      <c r="W147" s="498" t="s">
        <v>2</v>
      </c>
      <c r="X147" s="498"/>
      <c r="Y147" s="498"/>
      <c r="Z147" s="498"/>
      <c r="AA147" s="498"/>
      <c r="AB147" s="498"/>
      <c r="AC147" s="498"/>
      <c r="AD147" s="537" t="str">
        <f>AD4</f>
        <v>-</v>
      </c>
      <c r="AE147" s="537"/>
      <c r="AF147" s="537"/>
      <c r="AG147" s="537"/>
      <c r="AH147" s="537"/>
      <c r="AI147" s="218"/>
      <c r="AJ147" s="218"/>
      <c r="AK147" s="197">
        <v>136</v>
      </c>
      <c r="AL147" s="207">
        <v>44.601590000000002</v>
      </c>
      <c r="AM147" s="207">
        <v>44.482089999999999</v>
      </c>
      <c r="AN147" s="207">
        <v>44.645229999999998</v>
      </c>
      <c r="AO147" s="207">
        <v>44.694960000000002</v>
      </c>
      <c r="AP147" s="207">
        <v>44.604759999999999</v>
      </c>
      <c r="AQ147" s="208"/>
      <c r="AR147" s="155"/>
      <c r="AS147" s="197">
        <f t="shared" si="53"/>
        <v>136</v>
      </c>
      <c r="AT147" s="175">
        <v>-5.9460499999999999E-2</v>
      </c>
      <c r="AU147" s="163">
        <v>5.0539500000000001E-2</v>
      </c>
      <c r="AV147" s="163">
        <v>-8.9460499999999998E-2</v>
      </c>
      <c r="AW147" s="163">
        <v>-0.13946050000000002</v>
      </c>
      <c r="AX147" s="163">
        <v>-6.9460500000000008E-2</v>
      </c>
      <c r="AY147" s="163">
        <v>-6.9460500000000008E-2</v>
      </c>
      <c r="BA147" s="331">
        <f t="shared" si="54"/>
        <v>136</v>
      </c>
      <c r="BB147" s="332">
        <f t="shared" si="55"/>
        <v>44.542129500000001</v>
      </c>
      <c r="BC147" s="332">
        <f t="shared" si="56"/>
        <v>44.532629499999999</v>
      </c>
      <c r="BD147" s="332">
        <f t="shared" si="57"/>
        <v>44.555769499999997</v>
      </c>
      <c r="BE147" s="332">
        <f t="shared" si="58"/>
        <v>44.555499500000003</v>
      </c>
      <c r="BF147" s="332">
        <f t="shared" si="59"/>
        <v>44.535299500000001</v>
      </c>
      <c r="BG147" s="332" t="str">
        <f t="shared" si="60"/>
        <v/>
      </c>
      <c r="BH147" s="164">
        <v>136</v>
      </c>
      <c r="BI147" s="337">
        <f t="shared" si="61"/>
        <v>6.8300000000007799E-3</v>
      </c>
      <c r="BJ147" s="337">
        <f t="shared" si="62"/>
        <v>2.6700000000019486E-3</v>
      </c>
      <c r="BK147" s="337">
        <f t="shared" si="63"/>
        <v>2.0469999999995991E-2</v>
      </c>
      <c r="BL147" s="337">
        <f t="shared" si="64"/>
        <v>2.020000000000266E-2</v>
      </c>
      <c r="BM147" s="165">
        <f t="shared" si="65"/>
        <v>2.0469999999995991E-2</v>
      </c>
    </row>
    <row r="148" spans="1:65" ht="14.85" customHeight="1" thickBot="1">
      <c r="A148" s="226"/>
      <c r="B148" s="494" t="s">
        <v>10</v>
      </c>
      <c r="C148" s="494"/>
      <c r="D148" s="494"/>
      <c r="E148" s="494"/>
      <c r="F148" s="494"/>
      <c r="G148" s="494"/>
      <c r="H148" s="494"/>
      <c r="I148" s="494"/>
      <c r="J148" s="574">
        <f>$J$3</f>
        <v>44.5</v>
      </c>
      <c r="K148" s="574"/>
      <c r="L148" s="574"/>
      <c r="M148" s="497" t="s">
        <v>165</v>
      </c>
      <c r="N148" s="497"/>
      <c r="O148" s="227"/>
      <c r="P148" s="227"/>
      <c r="Q148" s="227"/>
      <c r="R148" s="228"/>
      <c r="S148" s="228"/>
      <c r="T148" s="228"/>
      <c r="U148" s="228"/>
      <c r="V148" s="228"/>
      <c r="AE148" s="229"/>
      <c r="AF148" s="494"/>
      <c r="AG148" s="494"/>
      <c r="AH148" s="230"/>
      <c r="AI148" s="230"/>
      <c r="AJ148" s="230"/>
      <c r="AK148" s="197">
        <v>137</v>
      </c>
      <c r="AL148" s="207">
        <v>44.602519999999998</v>
      </c>
      <c r="AM148" s="207">
        <v>44.478949999999998</v>
      </c>
      <c r="AN148" s="207">
        <v>44.646320000000003</v>
      </c>
      <c r="AO148" s="207">
        <v>44.696460000000002</v>
      </c>
      <c r="AP148" s="207">
        <v>44.60033</v>
      </c>
      <c r="AQ148" s="208"/>
      <c r="AR148" s="155"/>
      <c r="AS148" s="197">
        <f t="shared" si="53"/>
        <v>137</v>
      </c>
      <c r="AT148" s="175">
        <v>-5.9460499999999999E-2</v>
      </c>
      <c r="AU148" s="163">
        <v>5.0539500000000001E-2</v>
      </c>
      <c r="AV148" s="163">
        <v>-8.9460499999999998E-2</v>
      </c>
      <c r="AW148" s="163">
        <v>-0.13946050000000002</v>
      </c>
      <c r="AX148" s="163">
        <v>-6.9460500000000008E-2</v>
      </c>
      <c r="AY148" s="163">
        <v>-6.9460500000000008E-2</v>
      </c>
      <c r="BA148" s="331">
        <f t="shared" si="54"/>
        <v>137</v>
      </c>
      <c r="BB148" s="332">
        <f t="shared" si="55"/>
        <v>44.543059499999998</v>
      </c>
      <c r="BC148" s="332">
        <f t="shared" si="56"/>
        <v>44.529489499999997</v>
      </c>
      <c r="BD148" s="332">
        <f t="shared" si="57"/>
        <v>44.556859500000002</v>
      </c>
      <c r="BE148" s="332">
        <f t="shared" si="58"/>
        <v>44.556999500000003</v>
      </c>
      <c r="BF148" s="332">
        <f t="shared" si="59"/>
        <v>44.530869500000001</v>
      </c>
      <c r="BG148" s="332" t="str">
        <f t="shared" si="60"/>
        <v/>
      </c>
      <c r="BH148" s="164">
        <v>137</v>
      </c>
      <c r="BI148" s="337">
        <f t="shared" si="61"/>
        <v>1.2189999999996814E-2</v>
      </c>
      <c r="BJ148" s="337">
        <f t="shared" si="62"/>
        <v>1.3800000000045998E-3</v>
      </c>
      <c r="BK148" s="337">
        <f t="shared" si="63"/>
        <v>2.599000000000018E-2</v>
      </c>
      <c r="BL148" s="337">
        <f t="shared" si="64"/>
        <v>2.6130000000001985E-2</v>
      </c>
      <c r="BM148" s="165">
        <f t="shared" si="65"/>
        <v>2.6130000000001985E-2</v>
      </c>
    </row>
    <row r="149" spans="1:65" ht="14.85" customHeight="1" thickTop="1" thickBot="1">
      <c r="A149" s="231"/>
      <c r="B149" s="514" t="s">
        <v>13</v>
      </c>
      <c r="C149" s="515"/>
      <c r="D149" s="516"/>
      <c r="E149" s="517" t="s">
        <v>67</v>
      </c>
      <c r="F149" s="518"/>
      <c r="G149" s="518"/>
      <c r="H149" s="518"/>
      <c r="I149" s="518"/>
      <c r="J149" s="518"/>
      <c r="K149" s="518"/>
      <c r="L149" s="518"/>
      <c r="M149" s="518"/>
      <c r="N149" s="518"/>
      <c r="O149" s="518"/>
      <c r="P149" s="518"/>
      <c r="Q149" s="518"/>
      <c r="R149" s="518"/>
      <c r="S149" s="518"/>
      <c r="T149" s="232"/>
      <c r="U149" s="232"/>
      <c r="V149" s="232"/>
      <c r="W149" s="519" t="s">
        <v>55</v>
      </c>
      <c r="X149" s="520"/>
      <c r="Y149" s="520"/>
      <c r="Z149" s="520"/>
      <c r="AA149" s="520"/>
      <c r="AB149" s="521"/>
      <c r="AC149" s="522" t="s">
        <v>1176</v>
      </c>
      <c r="AD149" s="523"/>
      <c r="AE149" s="523"/>
      <c r="AF149" s="523"/>
      <c r="AG149" s="523"/>
      <c r="AH149" s="524"/>
      <c r="AI149" s="233"/>
      <c r="AJ149" s="233"/>
      <c r="AK149" s="197">
        <v>138</v>
      </c>
      <c r="AL149" s="207">
        <v>44.600360000000002</v>
      </c>
      <c r="AM149" s="207">
        <v>44.479109999999999</v>
      </c>
      <c r="AN149" s="207">
        <v>44.647010000000002</v>
      </c>
      <c r="AO149" s="207">
        <v>44.696779999999997</v>
      </c>
      <c r="AP149" s="207">
        <v>44.591839999999998</v>
      </c>
      <c r="AQ149" s="208"/>
      <c r="AR149" s="155"/>
      <c r="AS149" s="197">
        <f t="shared" si="53"/>
        <v>138</v>
      </c>
      <c r="AT149" s="175">
        <v>-5.9460499999999999E-2</v>
      </c>
      <c r="AU149" s="163">
        <v>5.0539500000000001E-2</v>
      </c>
      <c r="AV149" s="163">
        <v>-8.9460499999999998E-2</v>
      </c>
      <c r="AW149" s="163">
        <v>-0.13946050000000002</v>
      </c>
      <c r="AX149" s="163">
        <v>-6.9460500000000008E-2</v>
      </c>
      <c r="AY149" s="163">
        <v>-6.9460500000000008E-2</v>
      </c>
      <c r="BA149" s="331">
        <f t="shared" si="54"/>
        <v>138</v>
      </c>
      <c r="BB149" s="332">
        <f t="shared" si="55"/>
        <v>44.540899500000002</v>
      </c>
      <c r="BC149" s="332">
        <f t="shared" si="56"/>
        <v>44.529649499999998</v>
      </c>
      <c r="BD149" s="332">
        <f t="shared" si="57"/>
        <v>44.5575495</v>
      </c>
      <c r="BE149" s="332">
        <f t="shared" si="58"/>
        <v>44.557319499999998</v>
      </c>
      <c r="BF149" s="332">
        <f t="shared" si="59"/>
        <v>44.5223795</v>
      </c>
      <c r="BG149" s="332" t="str">
        <f t="shared" si="60"/>
        <v/>
      </c>
      <c r="BH149" s="164">
        <v>138</v>
      </c>
      <c r="BI149" s="337">
        <f t="shared" si="61"/>
        <v>1.8520000000002312E-2</v>
      </c>
      <c r="BJ149" s="337">
        <f t="shared" si="62"/>
        <v>7.2699999999983334E-3</v>
      </c>
      <c r="BK149" s="337">
        <f t="shared" si="63"/>
        <v>3.5170000000000812E-2</v>
      </c>
      <c r="BL149" s="337">
        <f t="shared" si="64"/>
        <v>3.4939999999998861E-2</v>
      </c>
      <c r="BM149" s="165">
        <f t="shared" si="65"/>
        <v>3.5170000000000812E-2</v>
      </c>
    </row>
    <row r="150" spans="1:65" ht="14.85" customHeight="1" thickTop="1">
      <c r="A150" s="231"/>
      <c r="B150" s="555" t="s">
        <v>8</v>
      </c>
      <c r="C150" s="556"/>
      <c r="D150" s="557"/>
      <c r="E150" s="504" t="s">
        <v>15</v>
      </c>
      <c r="F150" s="505"/>
      <c r="G150" s="506"/>
      <c r="H150" s="504" t="s">
        <v>16</v>
      </c>
      <c r="I150" s="505"/>
      <c r="J150" s="506"/>
      <c r="K150" s="504" t="s">
        <v>17</v>
      </c>
      <c r="L150" s="505"/>
      <c r="M150" s="506"/>
      <c r="N150" s="504" t="s">
        <v>18</v>
      </c>
      <c r="O150" s="505"/>
      <c r="P150" s="506"/>
      <c r="Q150" s="504" t="s">
        <v>19</v>
      </c>
      <c r="R150" s="505"/>
      <c r="S150" s="506"/>
      <c r="T150" s="504"/>
      <c r="U150" s="505"/>
      <c r="V150" s="506"/>
      <c r="W150" s="558" t="s">
        <v>5</v>
      </c>
      <c r="X150" s="494"/>
      <c r="Y150" s="494"/>
      <c r="Z150" s="494"/>
      <c r="AA150" s="494"/>
      <c r="AB150" s="559"/>
      <c r="AC150" s="525"/>
      <c r="AD150" s="526"/>
      <c r="AE150" s="526"/>
      <c r="AF150" s="526"/>
      <c r="AG150" s="526"/>
      <c r="AH150" s="527"/>
      <c r="AI150" s="233"/>
      <c r="AJ150" s="233"/>
      <c r="AK150" s="197">
        <v>139</v>
      </c>
      <c r="AL150" s="207">
        <v>44.596629999999998</v>
      </c>
      <c r="AM150" s="207">
        <v>44.47898</v>
      </c>
      <c r="AN150" s="207">
        <v>44.647779999999997</v>
      </c>
      <c r="AO150" s="207">
        <v>44.697400000000002</v>
      </c>
      <c r="AP150" s="207">
        <v>44.586300000000001</v>
      </c>
      <c r="AQ150" s="208"/>
      <c r="AR150" s="155"/>
      <c r="AS150" s="197">
        <f t="shared" si="53"/>
        <v>139</v>
      </c>
      <c r="AT150" s="175">
        <v>-5.9460499999999999E-2</v>
      </c>
      <c r="AU150" s="163">
        <v>5.0539500000000001E-2</v>
      </c>
      <c r="AV150" s="163">
        <v>-8.9460499999999998E-2</v>
      </c>
      <c r="AW150" s="163">
        <v>-0.13946050000000002</v>
      </c>
      <c r="AX150" s="163">
        <v>-6.9460500000000008E-2</v>
      </c>
      <c r="AY150" s="163">
        <v>-6.9460500000000008E-2</v>
      </c>
      <c r="BA150" s="331">
        <f t="shared" si="54"/>
        <v>139</v>
      </c>
      <c r="BB150" s="332">
        <f t="shared" si="55"/>
        <v>44.537169499999997</v>
      </c>
      <c r="BC150" s="332">
        <f t="shared" si="56"/>
        <v>44.529519499999999</v>
      </c>
      <c r="BD150" s="332">
        <f t="shared" si="57"/>
        <v>44.558319499999996</v>
      </c>
      <c r="BE150" s="332">
        <f t="shared" si="58"/>
        <v>44.557939500000003</v>
      </c>
      <c r="BF150" s="332">
        <f t="shared" si="59"/>
        <v>44.516839500000003</v>
      </c>
      <c r="BG150" s="332" t="str">
        <f t="shared" si="60"/>
        <v/>
      </c>
      <c r="BH150" s="164">
        <v>139</v>
      </c>
      <c r="BI150" s="337">
        <f t="shared" si="61"/>
        <v>2.0329999999994186E-2</v>
      </c>
      <c r="BJ150" s="337">
        <f t="shared" si="62"/>
        <v>1.2679999999996028E-2</v>
      </c>
      <c r="BK150" s="337">
        <f t="shared" si="63"/>
        <v>4.1479999999992856E-2</v>
      </c>
      <c r="BL150" s="337">
        <f t="shared" si="64"/>
        <v>4.1100000000000136E-2</v>
      </c>
      <c r="BM150" s="165">
        <f t="shared" si="65"/>
        <v>4.1479999999992856E-2</v>
      </c>
    </row>
    <row r="151" spans="1:65" ht="14.85" customHeight="1" thickBot="1">
      <c r="A151" s="234"/>
      <c r="B151" s="531" t="s">
        <v>0</v>
      </c>
      <c r="C151" s="513"/>
      <c r="D151" s="532"/>
      <c r="E151" s="507"/>
      <c r="F151" s="508"/>
      <c r="G151" s="509"/>
      <c r="H151" s="507"/>
      <c r="I151" s="508"/>
      <c r="J151" s="509"/>
      <c r="K151" s="507"/>
      <c r="L151" s="508"/>
      <c r="M151" s="509"/>
      <c r="N151" s="507"/>
      <c r="O151" s="508"/>
      <c r="P151" s="509"/>
      <c r="Q151" s="507"/>
      <c r="R151" s="508"/>
      <c r="S151" s="509"/>
      <c r="T151" s="507"/>
      <c r="U151" s="508"/>
      <c r="V151" s="509"/>
      <c r="W151" s="531"/>
      <c r="X151" s="513"/>
      <c r="Y151" s="513"/>
      <c r="Z151" s="513"/>
      <c r="AA151" s="513"/>
      <c r="AB151" s="532"/>
      <c r="AC151" s="525"/>
      <c r="AD151" s="526"/>
      <c r="AE151" s="526"/>
      <c r="AF151" s="526"/>
      <c r="AG151" s="526"/>
      <c r="AH151" s="527"/>
      <c r="AI151" s="233"/>
      <c r="AJ151" s="233"/>
      <c r="AK151" s="197">
        <v>140</v>
      </c>
      <c r="AL151" s="207">
        <v>44.592239999999997</v>
      </c>
      <c r="AM151" s="207">
        <v>44.480179999999997</v>
      </c>
      <c r="AN151" s="207">
        <v>44.649659999999997</v>
      </c>
      <c r="AO151" s="207">
        <v>44.696980000000003</v>
      </c>
      <c r="AP151" s="207">
        <v>44.585979999999999</v>
      </c>
      <c r="AQ151" s="208"/>
      <c r="AR151" s="155"/>
      <c r="AS151" s="197">
        <f t="shared" si="53"/>
        <v>140</v>
      </c>
      <c r="AT151" s="175">
        <v>-5.9460499999999999E-2</v>
      </c>
      <c r="AU151" s="163">
        <v>5.0539500000000001E-2</v>
      </c>
      <c r="AV151" s="163">
        <v>-8.9460499999999998E-2</v>
      </c>
      <c r="AW151" s="163">
        <v>-0.13946050000000002</v>
      </c>
      <c r="AX151" s="163">
        <v>-6.9460500000000008E-2</v>
      </c>
      <c r="AY151" s="163">
        <v>-6.9460500000000008E-2</v>
      </c>
      <c r="BA151" s="331">
        <f t="shared" si="54"/>
        <v>140</v>
      </c>
      <c r="BB151" s="332">
        <f t="shared" si="55"/>
        <v>44.532779499999997</v>
      </c>
      <c r="BC151" s="332">
        <f t="shared" si="56"/>
        <v>44.530719499999996</v>
      </c>
      <c r="BD151" s="332">
        <f t="shared" si="57"/>
        <v>44.560199499999996</v>
      </c>
      <c r="BE151" s="332">
        <f t="shared" si="58"/>
        <v>44.557519500000005</v>
      </c>
      <c r="BF151" s="332">
        <f t="shared" si="59"/>
        <v>44.516519500000001</v>
      </c>
      <c r="BG151" s="332" t="str">
        <f t="shared" si="60"/>
        <v/>
      </c>
      <c r="BH151" s="164">
        <v>140</v>
      </c>
      <c r="BI151" s="337">
        <f t="shared" si="61"/>
        <v>1.62599999999955E-2</v>
      </c>
      <c r="BJ151" s="337">
        <f t="shared" si="62"/>
        <v>1.4199999999995327E-2</v>
      </c>
      <c r="BK151" s="337">
        <f t="shared" si="63"/>
        <v>4.3679999999994834E-2</v>
      </c>
      <c r="BL151" s="337">
        <f t="shared" si="64"/>
        <v>4.1000000000003922E-2</v>
      </c>
      <c r="BM151" s="165">
        <f t="shared" si="65"/>
        <v>4.3679999999994834E-2</v>
      </c>
    </row>
    <row r="152" spans="1:65" ht="14.85" customHeight="1" thickTop="1" thickBot="1">
      <c r="A152" s="234"/>
      <c r="B152" s="533" t="s">
        <v>20</v>
      </c>
      <c r="C152" s="534"/>
      <c r="D152" s="535"/>
      <c r="E152" s="510" t="s">
        <v>166</v>
      </c>
      <c r="F152" s="511"/>
      <c r="G152" s="512"/>
      <c r="H152" s="510" t="s">
        <v>166</v>
      </c>
      <c r="I152" s="511"/>
      <c r="J152" s="512"/>
      <c r="K152" s="510" t="s">
        <v>166</v>
      </c>
      <c r="L152" s="511"/>
      <c r="M152" s="512"/>
      <c r="N152" s="510" t="s">
        <v>166</v>
      </c>
      <c r="O152" s="511"/>
      <c r="P152" s="512"/>
      <c r="Q152" s="510" t="s">
        <v>166</v>
      </c>
      <c r="R152" s="511"/>
      <c r="S152" s="512"/>
      <c r="T152" s="510"/>
      <c r="U152" s="511"/>
      <c r="V152" s="512"/>
      <c r="W152" s="542" t="s">
        <v>166</v>
      </c>
      <c r="X152" s="543"/>
      <c r="Y152" s="543"/>
      <c r="Z152" s="543"/>
      <c r="AA152" s="543"/>
      <c r="AB152" s="544"/>
      <c r="AC152" s="525"/>
      <c r="AD152" s="526"/>
      <c r="AE152" s="526"/>
      <c r="AF152" s="526"/>
      <c r="AG152" s="526"/>
      <c r="AH152" s="527"/>
      <c r="AI152" s="233"/>
      <c r="AJ152" s="233"/>
      <c r="AK152" s="197">
        <v>141</v>
      </c>
      <c r="AL152" s="207">
        <v>44.589840000000002</v>
      </c>
      <c r="AM152" s="207">
        <v>44.477600000000002</v>
      </c>
      <c r="AN152" s="207">
        <v>44.650709999999997</v>
      </c>
      <c r="AO152" s="207">
        <v>44.696460000000002</v>
      </c>
      <c r="AP152" s="207">
        <v>44.587069999999997</v>
      </c>
      <c r="AQ152" s="208"/>
      <c r="AR152" s="155"/>
      <c r="AS152" s="197">
        <f t="shared" si="53"/>
        <v>141</v>
      </c>
      <c r="AT152" s="175">
        <v>-5.9460499999999999E-2</v>
      </c>
      <c r="AU152" s="163">
        <v>5.0539500000000001E-2</v>
      </c>
      <c r="AV152" s="163">
        <v>-8.9460499999999998E-2</v>
      </c>
      <c r="AW152" s="163">
        <v>-0.13946050000000002</v>
      </c>
      <c r="AX152" s="163">
        <v>-6.9460500000000008E-2</v>
      </c>
      <c r="AY152" s="163">
        <v>-6.9460500000000008E-2</v>
      </c>
      <c r="BA152" s="331">
        <f t="shared" si="54"/>
        <v>141</v>
      </c>
      <c r="BB152" s="332">
        <f t="shared" si="55"/>
        <v>44.530379500000002</v>
      </c>
      <c r="BC152" s="332">
        <f t="shared" si="56"/>
        <v>44.528139500000002</v>
      </c>
      <c r="BD152" s="332">
        <f t="shared" si="57"/>
        <v>44.561249499999995</v>
      </c>
      <c r="BE152" s="332">
        <f t="shared" si="58"/>
        <v>44.556999500000003</v>
      </c>
      <c r="BF152" s="332">
        <f t="shared" si="59"/>
        <v>44.517609499999999</v>
      </c>
      <c r="BG152" s="332" t="str">
        <f t="shared" si="60"/>
        <v/>
      </c>
      <c r="BH152" s="164">
        <v>141</v>
      </c>
      <c r="BI152" s="337">
        <f t="shared" si="61"/>
        <v>1.2770000000003279E-2</v>
      </c>
      <c r="BJ152" s="337">
        <f t="shared" si="62"/>
        <v>1.0530000000002815E-2</v>
      </c>
      <c r="BK152" s="337">
        <f t="shared" si="63"/>
        <v>4.3639999999996348E-2</v>
      </c>
      <c r="BL152" s="337">
        <f t="shared" si="64"/>
        <v>3.9390000000004477E-2</v>
      </c>
      <c r="BM152" s="165">
        <f t="shared" si="65"/>
        <v>4.3639999999996348E-2</v>
      </c>
    </row>
    <row r="153" spans="1:65" ht="14.85" customHeight="1" thickTop="1">
      <c r="A153" s="238"/>
      <c r="B153" s="545" t="s">
        <v>287</v>
      </c>
      <c r="C153" s="545"/>
      <c r="D153" s="545"/>
      <c r="E153" s="502">
        <f t="shared" ref="E153:E184" si="66">BB132</f>
        <v>44.545469500000003</v>
      </c>
      <c r="F153" s="502"/>
      <c r="G153" s="502"/>
      <c r="H153" s="502">
        <f t="shared" ref="H153:H184" si="67">BC132</f>
        <v>44.539689500000001</v>
      </c>
      <c r="I153" s="502"/>
      <c r="J153" s="502"/>
      <c r="K153" s="502">
        <f t="shared" ref="K153:K184" si="68">BD132</f>
        <v>44.556979499999997</v>
      </c>
      <c r="L153" s="502"/>
      <c r="M153" s="502"/>
      <c r="N153" s="502">
        <f t="shared" ref="N153:N184" si="69">BE132</f>
        <v>44.578749500000001</v>
      </c>
      <c r="O153" s="502"/>
      <c r="P153" s="502"/>
      <c r="Q153" s="502">
        <f t="shared" ref="Q153:Q184" si="70">BF132</f>
        <v>44.524499500000005</v>
      </c>
      <c r="R153" s="502"/>
      <c r="S153" s="502"/>
      <c r="T153" s="502"/>
      <c r="U153" s="502"/>
      <c r="V153" s="502"/>
      <c r="W153" s="502">
        <f t="shared" ref="W153:W172" si="71">BM132</f>
        <v>5.4249999999996135E-2</v>
      </c>
      <c r="X153" s="502"/>
      <c r="Y153" s="502"/>
      <c r="Z153" s="502"/>
      <c r="AA153" s="502"/>
      <c r="AB153" s="502"/>
      <c r="AC153" s="525"/>
      <c r="AD153" s="526"/>
      <c r="AE153" s="526"/>
      <c r="AF153" s="526"/>
      <c r="AG153" s="526"/>
      <c r="AH153" s="527"/>
      <c r="AI153" s="233"/>
      <c r="AJ153" s="233"/>
      <c r="AK153" s="197">
        <v>142</v>
      </c>
      <c r="AL153" s="207">
        <v>44.589390000000002</v>
      </c>
      <c r="AM153" s="207">
        <v>44.47681</v>
      </c>
      <c r="AN153" s="207">
        <v>44.650390000000002</v>
      </c>
      <c r="AO153" s="207">
        <v>44.698329999999999</v>
      </c>
      <c r="AP153" s="207">
        <v>44.588889999999999</v>
      </c>
      <c r="AQ153" s="208"/>
      <c r="AR153" s="155"/>
      <c r="AS153" s="197">
        <f t="shared" si="53"/>
        <v>142</v>
      </c>
      <c r="AT153" s="175">
        <v>-5.9460499999999999E-2</v>
      </c>
      <c r="AU153" s="163">
        <v>5.0539500000000001E-2</v>
      </c>
      <c r="AV153" s="163">
        <v>-8.9460499999999998E-2</v>
      </c>
      <c r="AW153" s="163">
        <v>-0.13946050000000002</v>
      </c>
      <c r="AX153" s="163">
        <v>-6.9460500000000008E-2</v>
      </c>
      <c r="AY153" s="163">
        <v>-6.9460500000000008E-2</v>
      </c>
      <c r="BA153" s="331">
        <f t="shared" si="54"/>
        <v>142</v>
      </c>
      <c r="BB153" s="332">
        <f t="shared" si="55"/>
        <v>44.529929500000001</v>
      </c>
      <c r="BC153" s="332">
        <f t="shared" si="56"/>
        <v>44.5273495</v>
      </c>
      <c r="BD153" s="332">
        <f t="shared" si="57"/>
        <v>44.5609295</v>
      </c>
      <c r="BE153" s="332">
        <f t="shared" si="58"/>
        <v>44.5588695</v>
      </c>
      <c r="BF153" s="332">
        <f t="shared" si="59"/>
        <v>44.519429500000001</v>
      </c>
      <c r="BG153" s="332" t="str">
        <f t="shared" si="60"/>
        <v/>
      </c>
      <c r="BH153" s="164">
        <v>142</v>
      </c>
      <c r="BI153" s="337">
        <f t="shared" si="61"/>
        <v>1.0500000000000398E-2</v>
      </c>
      <c r="BJ153" s="337">
        <f t="shared" si="62"/>
        <v>7.9199999999985948E-3</v>
      </c>
      <c r="BK153" s="337">
        <f t="shared" si="63"/>
        <v>4.1499999999999204E-2</v>
      </c>
      <c r="BL153" s="337">
        <f t="shared" si="64"/>
        <v>3.9439999999999031E-2</v>
      </c>
      <c r="BM153" s="165">
        <f t="shared" si="65"/>
        <v>4.1499999999999204E-2</v>
      </c>
    </row>
    <row r="154" spans="1:65" ht="14.85" customHeight="1">
      <c r="A154" s="238"/>
      <c r="B154" s="540" t="s">
        <v>288</v>
      </c>
      <c r="C154" s="540"/>
      <c r="D154" s="540"/>
      <c r="E154" s="503">
        <f t="shared" si="66"/>
        <v>44.544329499999996</v>
      </c>
      <c r="F154" s="503"/>
      <c r="G154" s="503"/>
      <c r="H154" s="503">
        <f t="shared" si="67"/>
        <v>44.539579500000002</v>
      </c>
      <c r="I154" s="503"/>
      <c r="J154" s="503"/>
      <c r="K154" s="503">
        <f t="shared" si="68"/>
        <v>44.555349499999998</v>
      </c>
      <c r="L154" s="503"/>
      <c r="M154" s="503"/>
      <c r="N154" s="503">
        <f t="shared" si="69"/>
        <v>44.577619500000004</v>
      </c>
      <c r="O154" s="503"/>
      <c r="P154" s="503"/>
      <c r="Q154" s="503">
        <f t="shared" si="70"/>
        <v>44.5160695</v>
      </c>
      <c r="R154" s="503"/>
      <c r="S154" s="503"/>
      <c r="T154" s="503"/>
      <c r="U154" s="503"/>
      <c r="V154" s="503"/>
      <c r="W154" s="503">
        <f t="shared" si="71"/>
        <v>6.155000000000399E-2</v>
      </c>
      <c r="X154" s="503"/>
      <c r="Y154" s="503"/>
      <c r="Z154" s="503"/>
      <c r="AA154" s="503"/>
      <c r="AB154" s="503"/>
      <c r="AC154" s="525"/>
      <c r="AD154" s="526"/>
      <c r="AE154" s="526"/>
      <c r="AF154" s="526"/>
      <c r="AG154" s="526"/>
      <c r="AH154" s="527"/>
      <c r="AI154" s="233"/>
      <c r="AJ154" s="233"/>
      <c r="AK154" s="197">
        <v>143</v>
      </c>
      <c r="AL154" s="207">
        <v>44.58822</v>
      </c>
      <c r="AM154" s="207">
        <v>44.477440000000001</v>
      </c>
      <c r="AN154" s="207">
        <v>44.648670000000003</v>
      </c>
      <c r="AO154" s="207">
        <v>44.698480000000004</v>
      </c>
      <c r="AP154" s="207">
        <v>44.58361</v>
      </c>
      <c r="AQ154" s="208"/>
      <c r="AR154" s="155"/>
      <c r="AS154" s="197">
        <f t="shared" si="53"/>
        <v>143</v>
      </c>
      <c r="AT154" s="175">
        <v>-5.9460499999999999E-2</v>
      </c>
      <c r="AU154" s="163">
        <v>5.0539500000000001E-2</v>
      </c>
      <c r="AV154" s="163">
        <v>-8.9460499999999998E-2</v>
      </c>
      <c r="AW154" s="163">
        <v>-0.13946050000000002</v>
      </c>
      <c r="AX154" s="163">
        <v>-6.9460500000000008E-2</v>
      </c>
      <c r="AY154" s="163">
        <v>-6.9460500000000008E-2</v>
      </c>
      <c r="BA154" s="331">
        <f t="shared" si="54"/>
        <v>143</v>
      </c>
      <c r="BB154" s="332">
        <f t="shared" si="55"/>
        <v>44.5287595</v>
      </c>
      <c r="BC154" s="332">
        <f t="shared" si="56"/>
        <v>44.527979500000001</v>
      </c>
      <c r="BD154" s="332">
        <f t="shared" si="57"/>
        <v>44.559209500000001</v>
      </c>
      <c r="BE154" s="332">
        <f t="shared" si="58"/>
        <v>44.559019500000005</v>
      </c>
      <c r="BF154" s="332">
        <f t="shared" si="59"/>
        <v>44.514149500000002</v>
      </c>
      <c r="BG154" s="332" t="str">
        <f t="shared" si="60"/>
        <v/>
      </c>
      <c r="BH154" s="164">
        <v>143</v>
      </c>
      <c r="BI154" s="337">
        <f t="shared" si="61"/>
        <v>1.4609999999997569E-2</v>
      </c>
      <c r="BJ154" s="337">
        <f t="shared" si="62"/>
        <v>1.3829999999998677E-2</v>
      </c>
      <c r="BK154" s="337">
        <f t="shared" si="63"/>
        <v>4.5059999999999434E-2</v>
      </c>
      <c r="BL154" s="337">
        <f t="shared" si="64"/>
        <v>4.4870000000003074E-2</v>
      </c>
      <c r="BM154" s="165">
        <f t="shared" si="65"/>
        <v>4.5059999999999434E-2</v>
      </c>
    </row>
    <row r="155" spans="1:65" ht="14.85" customHeight="1">
      <c r="A155" s="238"/>
      <c r="B155" s="540" t="s">
        <v>289</v>
      </c>
      <c r="C155" s="540"/>
      <c r="D155" s="540"/>
      <c r="E155" s="503">
        <f t="shared" si="66"/>
        <v>44.543829500000001</v>
      </c>
      <c r="F155" s="503"/>
      <c r="G155" s="503"/>
      <c r="H155" s="503">
        <f t="shared" si="67"/>
        <v>44.539579500000002</v>
      </c>
      <c r="I155" s="503"/>
      <c r="J155" s="503"/>
      <c r="K155" s="503">
        <f t="shared" si="68"/>
        <v>44.554919499999997</v>
      </c>
      <c r="L155" s="503"/>
      <c r="M155" s="503"/>
      <c r="N155" s="503">
        <f t="shared" si="69"/>
        <v>44.574609500000001</v>
      </c>
      <c r="O155" s="503"/>
      <c r="P155" s="503"/>
      <c r="Q155" s="503">
        <f t="shared" si="70"/>
        <v>44.506099500000005</v>
      </c>
      <c r="R155" s="503"/>
      <c r="S155" s="503"/>
      <c r="T155" s="503"/>
      <c r="U155" s="503"/>
      <c r="V155" s="503"/>
      <c r="W155" s="503">
        <f t="shared" si="71"/>
        <v>6.8509999999996296E-2</v>
      </c>
      <c r="X155" s="503"/>
      <c r="Y155" s="503"/>
      <c r="Z155" s="503"/>
      <c r="AA155" s="503"/>
      <c r="AB155" s="503"/>
      <c r="AC155" s="525"/>
      <c r="AD155" s="526"/>
      <c r="AE155" s="526"/>
      <c r="AF155" s="526"/>
      <c r="AG155" s="526"/>
      <c r="AH155" s="527"/>
      <c r="AI155" s="233"/>
      <c r="AJ155" s="233"/>
      <c r="AK155" s="197">
        <v>144</v>
      </c>
      <c r="AL155" s="207">
        <v>44.587649999999996</v>
      </c>
      <c r="AM155" s="207">
        <v>44.475740000000002</v>
      </c>
      <c r="AN155" s="207">
        <v>44.646850000000001</v>
      </c>
      <c r="AO155" s="207">
        <v>44.699590000000001</v>
      </c>
      <c r="AP155" s="207">
        <v>44.589149999999997</v>
      </c>
      <c r="AQ155" s="208"/>
      <c r="AR155" s="155"/>
      <c r="AS155" s="197">
        <f t="shared" si="53"/>
        <v>144</v>
      </c>
      <c r="AT155" s="175">
        <v>-5.9460499999999999E-2</v>
      </c>
      <c r="AU155" s="163">
        <v>5.0539500000000001E-2</v>
      </c>
      <c r="AV155" s="163">
        <v>-8.9460499999999998E-2</v>
      </c>
      <c r="AW155" s="163">
        <v>-0.13946050000000002</v>
      </c>
      <c r="AX155" s="163">
        <v>-6.9460500000000008E-2</v>
      </c>
      <c r="AY155" s="163">
        <v>-6.9460500000000008E-2</v>
      </c>
      <c r="BA155" s="331">
        <f t="shared" si="54"/>
        <v>144</v>
      </c>
      <c r="BB155" s="332">
        <f t="shared" si="55"/>
        <v>44.528189499999996</v>
      </c>
      <c r="BC155" s="332">
        <f t="shared" si="56"/>
        <v>44.526279500000001</v>
      </c>
      <c r="BD155" s="332">
        <f t="shared" si="57"/>
        <v>44.557389499999999</v>
      </c>
      <c r="BE155" s="332">
        <f t="shared" si="58"/>
        <v>44.560129500000002</v>
      </c>
      <c r="BF155" s="332">
        <f t="shared" si="59"/>
        <v>44.519689499999998</v>
      </c>
      <c r="BG155" s="332" t="str">
        <f t="shared" si="60"/>
        <v/>
      </c>
      <c r="BH155" s="164">
        <v>144</v>
      </c>
      <c r="BI155" s="337">
        <f t="shared" si="61"/>
        <v>8.4999999999979536E-3</v>
      </c>
      <c r="BJ155" s="337">
        <f t="shared" si="62"/>
        <v>6.5900000000027603E-3</v>
      </c>
      <c r="BK155" s="337">
        <f t="shared" si="63"/>
        <v>3.7700000000000955E-2</v>
      </c>
      <c r="BL155" s="337">
        <f t="shared" si="64"/>
        <v>4.0440000000003806E-2</v>
      </c>
      <c r="BM155" s="165">
        <f t="shared" si="65"/>
        <v>4.0440000000003806E-2</v>
      </c>
    </row>
    <row r="156" spans="1:65" ht="14.85" customHeight="1">
      <c r="A156" s="238"/>
      <c r="B156" s="540" t="s">
        <v>290</v>
      </c>
      <c r="C156" s="540"/>
      <c r="D156" s="540"/>
      <c r="E156" s="503">
        <f t="shared" si="66"/>
        <v>44.541639500000002</v>
      </c>
      <c r="F156" s="503"/>
      <c r="G156" s="503"/>
      <c r="H156" s="503">
        <f t="shared" si="67"/>
        <v>44.537799499999998</v>
      </c>
      <c r="I156" s="503"/>
      <c r="J156" s="503"/>
      <c r="K156" s="503">
        <f t="shared" si="68"/>
        <v>44.553359499999999</v>
      </c>
      <c r="L156" s="503"/>
      <c r="M156" s="503"/>
      <c r="N156" s="503">
        <f t="shared" si="69"/>
        <v>44.572989499999998</v>
      </c>
      <c r="O156" s="503"/>
      <c r="P156" s="503"/>
      <c r="Q156" s="503">
        <f t="shared" si="70"/>
        <v>44.498189500000002</v>
      </c>
      <c r="R156" s="503"/>
      <c r="S156" s="503"/>
      <c r="T156" s="503"/>
      <c r="U156" s="503"/>
      <c r="V156" s="503"/>
      <c r="W156" s="503">
        <f t="shared" si="71"/>
        <v>7.4799999999996203E-2</v>
      </c>
      <c r="X156" s="503"/>
      <c r="Y156" s="503"/>
      <c r="Z156" s="503"/>
      <c r="AA156" s="503"/>
      <c r="AB156" s="503"/>
      <c r="AC156" s="525"/>
      <c r="AD156" s="526"/>
      <c r="AE156" s="526"/>
      <c r="AF156" s="526"/>
      <c r="AG156" s="526"/>
      <c r="AH156" s="527"/>
      <c r="AI156" s="233"/>
      <c r="AJ156" s="233"/>
      <c r="AK156" s="197">
        <v>145</v>
      </c>
      <c r="AL156" s="207">
        <v>44.586060000000003</v>
      </c>
      <c r="AM156" s="207">
        <v>44.472160000000002</v>
      </c>
      <c r="AN156" s="207">
        <v>44.641120000000001</v>
      </c>
      <c r="AO156" s="207">
        <v>44.701099999999997</v>
      </c>
      <c r="AP156" s="207">
        <v>44.593919999999997</v>
      </c>
      <c r="AQ156" s="208"/>
      <c r="AR156" s="155"/>
      <c r="AS156" s="197">
        <f t="shared" si="53"/>
        <v>145</v>
      </c>
      <c r="AT156" s="175">
        <v>-5.9460499999999999E-2</v>
      </c>
      <c r="AU156" s="163">
        <v>5.0539500000000001E-2</v>
      </c>
      <c r="AV156" s="163">
        <v>-8.9460499999999998E-2</v>
      </c>
      <c r="AW156" s="163">
        <v>-0.13946050000000002</v>
      </c>
      <c r="AX156" s="163">
        <v>-6.9460500000000008E-2</v>
      </c>
      <c r="AY156" s="163">
        <v>-6.9460500000000008E-2</v>
      </c>
      <c r="BA156" s="331">
        <f t="shared" si="54"/>
        <v>145</v>
      </c>
      <c r="BB156" s="332">
        <f t="shared" si="55"/>
        <v>44.526599500000003</v>
      </c>
      <c r="BC156" s="332">
        <f t="shared" si="56"/>
        <v>44.522699500000002</v>
      </c>
      <c r="BD156" s="332">
        <f t="shared" si="57"/>
        <v>44.5516595</v>
      </c>
      <c r="BE156" s="332">
        <f t="shared" si="58"/>
        <v>44.561639499999998</v>
      </c>
      <c r="BF156" s="332">
        <f t="shared" si="59"/>
        <v>44.524459499999999</v>
      </c>
      <c r="BG156" s="332" t="str">
        <f t="shared" si="60"/>
        <v/>
      </c>
      <c r="BH156" s="164">
        <v>145</v>
      </c>
      <c r="BI156" s="337">
        <f t="shared" si="61"/>
        <v>2.1400000000042496E-3</v>
      </c>
      <c r="BJ156" s="337">
        <f t="shared" si="62"/>
        <v>1.7599999999973193E-3</v>
      </c>
      <c r="BK156" s="337">
        <f t="shared" si="63"/>
        <v>2.7200000000000557E-2</v>
      </c>
      <c r="BL156" s="337">
        <f t="shared" si="64"/>
        <v>3.7179999999999325E-2</v>
      </c>
      <c r="BM156" s="165">
        <f t="shared" si="65"/>
        <v>3.7179999999999325E-2</v>
      </c>
    </row>
    <row r="157" spans="1:65" ht="14.85" customHeight="1">
      <c r="A157" s="238"/>
      <c r="B157" s="540" t="s">
        <v>291</v>
      </c>
      <c r="C157" s="540"/>
      <c r="D157" s="540"/>
      <c r="E157" s="503">
        <f t="shared" si="66"/>
        <v>44.540269500000001</v>
      </c>
      <c r="F157" s="503"/>
      <c r="G157" s="503"/>
      <c r="H157" s="503">
        <f t="shared" si="67"/>
        <v>44.536249499999997</v>
      </c>
      <c r="I157" s="503"/>
      <c r="J157" s="503"/>
      <c r="K157" s="503">
        <f t="shared" si="68"/>
        <v>44.552739500000001</v>
      </c>
      <c r="L157" s="503"/>
      <c r="M157" s="503"/>
      <c r="N157" s="503">
        <f t="shared" si="69"/>
        <v>44.571429500000001</v>
      </c>
      <c r="O157" s="503"/>
      <c r="P157" s="503"/>
      <c r="Q157" s="503">
        <f t="shared" si="70"/>
        <v>44.498799500000004</v>
      </c>
      <c r="R157" s="503"/>
      <c r="S157" s="503"/>
      <c r="T157" s="503"/>
      <c r="U157" s="503"/>
      <c r="V157" s="503"/>
      <c r="W157" s="503">
        <f t="shared" si="71"/>
        <v>7.2629999999996642E-2</v>
      </c>
      <c r="X157" s="503"/>
      <c r="Y157" s="503"/>
      <c r="Z157" s="503"/>
      <c r="AA157" s="503"/>
      <c r="AB157" s="503"/>
      <c r="AC157" s="525"/>
      <c r="AD157" s="526"/>
      <c r="AE157" s="526"/>
      <c r="AF157" s="526"/>
      <c r="AG157" s="526"/>
      <c r="AH157" s="527"/>
      <c r="AI157" s="233"/>
      <c r="AJ157" s="233"/>
      <c r="AK157" s="197">
        <v>146</v>
      </c>
      <c r="AL157" s="207">
        <v>44.583950000000002</v>
      </c>
      <c r="AM157" s="207">
        <v>44.471550000000001</v>
      </c>
      <c r="AN157" s="207">
        <v>44.635730000000002</v>
      </c>
      <c r="AO157" s="207">
        <v>44.70308</v>
      </c>
      <c r="AP157" s="207">
        <v>44.59319</v>
      </c>
      <c r="AQ157" s="208"/>
      <c r="AR157" s="155"/>
      <c r="AS157" s="197">
        <f t="shared" si="53"/>
        <v>146</v>
      </c>
      <c r="AT157" s="175">
        <v>-5.9460499999999999E-2</v>
      </c>
      <c r="AU157" s="163">
        <v>5.0539500000000001E-2</v>
      </c>
      <c r="AV157" s="163">
        <v>-8.9460499999999998E-2</v>
      </c>
      <c r="AW157" s="163">
        <v>-0.13946050000000002</v>
      </c>
      <c r="AX157" s="163">
        <v>-6.9460500000000008E-2</v>
      </c>
      <c r="AY157" s="163">
        <v>-6.9460500000000008E-2</v>
      </c>
      <c r="BA157" s="331">
        <f t="shared" si="54"/>
        <v>146</v>
      </c>
      <c r="BB157" s="332">
        <f t="shared" si="55"/>
        <v>44.524489500000001</v>
      </c>
      <c r="BC157" s="332">
        <f t="shared" si="56"/>
        <v>44.5220895</v>
      </c>
      <c r="BD157" s="332">
        <f t="shared" si="57"/>
        <v>44.546269500000001</v>
      </c>
      <c r="BE157" s="332">
        <f t="shared" si="58"/>
        <v>44.563619500000001</v>
      </c>
      <c r="BF157" s="332">
        <f t="shared" si="59"/>
        <v>44.523729500000002</v>
      </c>
      <c r="BG157" s="332" t="str">
        <f t="shared" si="60"/>
        <v/>
      </c>
      <c r="BH157" s="164">
        <v>146</v>
      </c>
      <c r="BI157" s="337">
        <f t="shared" si="61"/>
        <v>7.5999999999964984E-4</v>
      </c>
      <c r="BJ157" s="337">
        <f t="shared" si="62"/>
        <v>1.6400000000018622E-3</v>
      </c>
      <c r="BK157" s="337">
        <f t="shared" si="63"/>
        <v>2.2539999999999338E-2</v>
      </c>
      <c r="BL157" s="337">
        <f t="shared" si="64"/>
        <v>3.9889999999999759E-2</v>
      </c>
      <c r="BM157" s="165">
        <f t="shared" si="65"/>
        <v>3.9889999999999759E-2</v>
      </c>
    </row>
    <row r="158" spans="1:65" ht="14.85" customHeight="1">
      <c r="A158" s="238"/>
      <c r="B158" s="540" t="s">
        <v>292</v>
      </c>
      <c r="C158" s="540"/>
      <c r="D158" s="540"/>
      <c r="E158" s="503">
        <f t="shared" si="66"/>
        <v>44.539699499999998</v>
      </c>
      <c r="F158" s="503"/>
      <c r="G158" s="503"/>
      <c r="H158" s="503">
        <f t="shared" si="67"/>
        <v>44.534259499999997</v>
      </c>
      <c r="I158" s="503"/>
      <c r="J158" s="503"/>
      <c r="K158" s="503">
        <f t="shared" si="68"/>
        <v>44.552269500000001</v>
      </c>
      <c r="L158" s="503"/>
      <c r="M158" s="503"/>
      <c r="N158" s="503">
        <f t="shared" si="69"/>
        <v>44.5693895</v>
      </c>
      <c r="O158" s="503"/>
      <c r="P158" s="503"/>
      <c r="Q158" s="503">
        <f t="shared" si="70"/>
        <v>44.505939500000004</v>
      </c>
      <c r="R158" s="503"/>
      <c r="S158" s="503"/>
      <c r="T158" s="503"/>
      <c r="U158" s="503"/>
      <c r="V158" s="503"/>
      <c r="W158" s="503">
        <f t="shared" si="71"/>
        <v>6.344999999999601E-2</v>
      </c>
      <c r="X158" s="503"/>
      <c r="Y158" s="503"/>
      <c r="Z158" s="503"/>
      <c r="AA158" s="503"/>
      <c r="AB158" s="503"/>
      <c r="AC158" s="525"/>
      <c r="AD158" s="526"/>
      <c r="AE158" s="526"/>
      <c r="AF158" s="526"/>
      <c r="AG158" s="526"/>
      <c r="AH158" s="527"/>
      <c r="AI158" s="233"/>
      <c r="AJ158" s="233"/>
      <c r="AK158" s="197">
        <v>147</v>
      </c>
      <c r="AL158" s="207">
        <v>44.583530000000003</v>
      </c>
      <c r="AM158" s="207">
        <v>44.473509999999997</v>
      </c>
      <c r="AN158" s="207">
        <v>44.628590000000003</v>
      </c>
      <c r="AO158" s="207">
        <v>44.703699999999998</v>
      </c>
      <c r="AP158" s="207">
        <v>44.592269999999999</v>
      </c>
      <c r="AQ158" s="208"/>
      <c r="AR158" s="155"/>
      <c r="AS158" s="197">
        <f t="shared" si="53"/>
        <v>147</v>
      </c>
      <c r="AT158" s="175">
        <v>-5.9460499999999999E-2</v>
      </c>
      <c r="AU158" s="163">
        <v>5.0539500000000001E-2</v>
      </c>
      <c r="AV158" s="163">
        <v>-8.9460499999999998E-2</v>
      </c>
      <c r="AW158" s="163">
        <v>-0.13946050000000002</v>
      </c>
      <c r="AX158" s="163">
        <v>-6.9460500000000008E-2</v>
      </c>
      <c r="AY158" s="163">
        <v>-6.9460500000000008E-2</v>
      </c>
      <c r="BA158" s="331">
        <f t="shared" si="54"/>
        <v>147</v>
      </c>
      <c r="BB158" s="332">
        <f t="shared" si="55"/>
        <v>44.524069500000003</v>
      </c>
      <c r="BC158" s="332">
        <f t="shared" si="56"/>
        <v>44.524049499999997</v>
      </c>
      <c r="BD158" s="332">
        <f t="shared" si="57"/>
        <v>44.539129500000001</v>
      </c>
      <c r="BE158" s="332">
        <f t="shared" si="58"/>
        <v>44.564239499999999</v>
      </c>
      <c r="BF158" s="332">
        <f t="shared" si="59"/>
        <v>44.522809500000001</v>
      </c>
      <c r="BG158" s="332" t="str">
        <f t="shared" si="60"/>
        <v/>
      </c>
      <c r="BH158" s="164">
        <v>147</v>
      </c>
      <c r="BI158" s="337">
        <f t="shared" si="61"/>
        <v>1.2600000000020373E-3</v>
      </c>
      <c r="BJ158" s="337">
        <f t="shared" si="62"/>
        <v>1.239999999995689E-3</v>
      </c>
      <c r="BK158" s="337">
        <f t="shared" si="63"/>
        <v>1.6320000000000334E-2</v>
      </c>
      <c r="BL158" s="337">
        <f t="shared" si="64"/>
        <v>4.1429999999998302E-2</v>
      </c>
      <c r="BM158" s="165">
        <f t="shared" si="65"/>
        <v>4.1429999999998302E-2</v>
      </c>
    </row>
    <row r="159" spans="1:65" ht="14.85" customHeight="1">
      <c r="A159" s="238"/>
      <c r="B159" s="540" t="s">
        <v>293</v>
      </c>
      <c r="C159" s="540"/>
      <c r="D159" s="540"/>
      <c r="E159" s="503">
        <f t="shared" si="66"/>
        <v>44.540269500000001</v>
      </c>
      <c r="F159" s="503"/>
      <c r="G159" s="503"/>
      <c r="H159" s="503">
        <f t="shared" si="67"/>
        <v>44.5319395</v>
      </c>
      <c r="I159" s="503"/>
      <c r="J159" s="503"/>
      <c r="K159" s="503">
        <f t="shared" si="68"/>
        <v>44.554429499999998</v>
      </c>
      <c r="L159" s="503"/>
      <c r="M159" s="503"/>
      <c r="N159" s="503">
        <f t="shared" si="69"/>
        <v>44.567949500000005</v>
      </c>
      <c r="O159" s="503"/>
      <c r="P159" s="503"/>
      <c r="Q159" s="503">
        <f t="shared" si="70"/>
        <v>44.516879500000002</v>
      </c>
      <c r="R159" s="503"/>
      <c r="S159" s="503"/>
      <c r="T159" s="503"/>
      <c r="U159" s="503"/>
      <c r="V159" s="503"/>
      <c r="W159" s="503">
        <f t="shared" si="71"/>
        <v>5.1070000000002835E-2</v>
      </c>
      <c r="X159" s="503"/>
      <c r="Y159" s="503"/>
      <c r="Z159" s="503"/>
      <c r="AA159" s="503"/>
      <c r="AB159" s="503"/>
      <c r="AC159" s="525"/>
      <c r="AD159" s="526"/>
      <c r="AE159" s="526"/>
      <c r="AF159" s="526"/>
      <c r="AG159" s="526"/>
      <c r="AH159" s="527"/>
      <c r="AI159" s="233"/>
      <c r="AJ159" s="233"/>
      <c r="AK159" s="197">
        <v>148</v>
      </c>
      <c r="AL159" s="207">
        <v>44.58426</v>
      </c>
      <c r="AM159" s="207">
        <v>44.474559999999997</v>
      </c>
      <c r="AN159" s="207">
        <v>44.62236</v>
      </c>
      <c r="AO159" s="207">
        <v>44.705570000000002</v>
      </c>
      <c r="AP159" s="207">
        <v>44.599510000000002</v>
      </c>
      <c r="AQ159" s="208"/>
      <c r="AR159" s="155"/>
      <c r="AS159" s="197">
        <f t="shared" si="53"/>
        <v>148</v>
      </c>
      <c r="AT159" s="175">
        <v>-5.9460499999999999E-2</v>
      </c>
      <c r="AU159" s="163">
        <v>5.0539500000000001E-2</v>
      </c>
      <c r="AV159" s="163">
        <v>-8.9460499999999998E-2</v>
      </c>
      <c r="AW159" s="163">
        <v>-0.13946050000000002</v>
      </c>
      <c r="AX159" s="163">
        <v>-6.9460500000000008E-2</v>
      </c>
      <c r="AY159" s="163">
        <v>-6.9460500000000008E-2</v>
      </c>
      <c r="BA159" s="331">
        <f t="shared" si="54"/>
        <v>148</v>
      </c>
      <c r="BB159" s="332">
        <f t="shared" si="55"/>
        <v>44.5247995</v>
      </c>
      <c r="BC159" s="332">
        <f t="shared" si="56"/>
        <v>44.525099499999996</v>
      </c>
      <c r="BD159" s="332">
        <f t="shared" si="57"/>
        <v>44.532899499999999</v>
      </c>
      <c r="BE159" s="332">
        <f t="shared" si="58"/>
        <v>44.566109500000003</v>
      </c>
      <c r="BF159" s="332">
        <f t="shared" si="59"/>
        <v>44.530049500000004</v>
      </c>
      <c r="BG159" s="332" t="str">
        <f t="shared" si="60"/>
        <v/>
      </c>
      <c r="BH159" s="164">
        <v>148</v>
      </c>
      <c r="BI159" s="337">
        <f t="shared" si="61"/>
        <v>5.2500000000037517E-3</v>
      </c>
      <c r="BJ159" s="337">
        <f t="shared" si="62"/>
        <v>4.9500000000080036E-3</v>
      </c>
      <c r="BK159" s="337">
        <f t="shared" si="63"/>
        <v>2.8499999999951342E-3</v>
      </c>
      <c r="BL159" s="337">
        <f t="shared" si="64"/>
        <v>3.6059999999999093E-2</v>
      </c>
      <c r="BM159" s="165">
        <f t="shared" si="65"/>
        <v>3.6059999999999093E-2</v>
      </c>
    </row>
    <row r="160" spans="1:65" ht="14.85" customHeight="1">
      <c r="A160" s="238"/>
      <c r="B160" s="540" t="s">
        <v>294</v>
      </c>
      <c r="C160" s="540"/>
      <c r="D160" s="540"/>
      <c r="E160" s="503">
        <f t="shared" si="66"/>
        <v>44.537899500000002</v>
      </c>
      <c r="F160" s="503"/>
      <c r="G160" s="503"/>
      <c r="H160" s="503">
        <f t="shared" si="67"/>
        <v>44.5302395</v>
      </c>
      <c r="I160" s="503"/>
      <c r="J160" s="503"/>
      <c r="K160" s="503">
        <f t="shared" si="68"/>
        <v>44.556329499999997</v>
      </c>
      <c r="L160" s="503"/>
      <c r="M160" s="503"/>
      <c r="N160" s="503">
        <f t="shared" si="69"/>
        <v>44.565949500000002</v>
      </c>
      <c r="O160" s="503"/>
      <c r="P160" s="503"/>
      <c r="Q160" s="503">
        <f t="shared" si="70"/>
        <v>44.522969500000002</v>
      </c>
      <c r="R160" s="503"/>
      <c r="S160" s="503"/>
      <c r="T160" s="503"/>
      <c r="U160" s="503"/>
      <c r="V160" s="503"/>
      <c r="W160" s="503">
        <f t="shared" si="71"/>
        <v>4.2980000000000018E-2</v>
      </c>
      <c r="X160" s="503"/>
      <c r="Y160" s="503"/>
      <c r="Z160" s="503"/>
      <c r="AA160" s="503"/>
      <c r="AB160" s="503"/>
      <c r="AC160" s="525"/>
      <c r="AD160" s="526"/>
      <c r="AE160" s="526"/>
      <c r="AF160" s="526"/>
      <c r="AG160" s="526"/>
      <c r="AH160" s="527"/>
      <c r="AI160" s="233"/>
      <c r="AJ160" s="233"/>
      <c r="AK160" s="197">
        <v>149</v>
      </c>
      <c r="AL160" s="207">
        <v>44.585569999999997</v>
      </c>
      <c r="AM160" s="207">
        <v>44.476120000000002</v>
      </c>
      <c r="AN160" s="207">
        <v>44.622199999999999</v>
      </c>
      <c r="AO160" s="207">
        <v>44.705530000000003</v>
      </c>
      <c r="AP160" s="207">
        <v>44.606360000000002</v>
      </c>
      <c r="AQ160" s="208"/>
      <c r="AR160" s="155"/>
      <c r="AS160" s="197">
        <f t="shared" si="53"/>
        <v>149</v>
      </c>
      <c r="AT160" s="175">
        <v>-5.9460499999999999E-2</v>
      </c>
      <c r="AU160" s="163">
        <v>5.0539500000000001E-2</v>
      </c>
      <c r="AV160" s="163">
        <v>-8.9460499999999998E-2</v>
      </c>
      <c r="AW160" s="163">
        <v>-0.13946050000000002</v>
      </c>
      <c r="AX160" s="163">
        <v>-6.9460500000000008E-2</v>
      </c>
      <c r="AY160" s="163">
        <v>-6.9460500000000008E-2</v>
      </c>
      <c r="BA160" s="331">
        <f t="shared" si="54"/>
        <v>149</v>
      </c>
      <c r="BB160" s="332">
        <f t="shared" si="55"/>
        <v>44.526109499999997</v>
      </c>
      <c r="BC160" s="332">
        <f t="shared" si="56"/>
        <v>44.526659500000001</v>
      </c>
      <c r="BD160" s="332">
        <f t="shared" si="57"/>
        <v>44.532739499999998</v>
      </c>
      <c r="BE160" s="332">
        <f t="shared" si="58"/>
        <v>44.566069500000005</v>
      </c>
      <c r="BF160" s="332">
        <f t="shared" si="59"/>
        <v>44.536899500000004</v>
      </c>
      <c r="BG160" s="332" t="str">
        <f t="shared" si="60"/>
        <v/>
      </c>
      <c r="BH160" s="164">
        <v>149</v>
      </c>
      <c r="BI160" s="337">
        <f t="shared" si="61"/>
        <v>1.0790000000007183E-2</v>
      </c>
      <c r="BJ160" s="337">
        <f t="shared" si="62"/>
        <v>1.0240000000003135E-2</v>
      </c>
      <c r="BK160" s="337">
        <f t="shared" si="63"/>
        <v>4.1600000000059367E-3</v>
      </c>
      <c r="BL160" s="337">
        <f t="shared" si="64"/>
        <v>2.9170000000000584E-2</v>
      </c>
      <c r="BM160" s="165">
        <f t="shared" si="65"/>
        <v>2.9170000000000584E-2</v>
      </c>
    </row>
    <row r="161" spans="1:65" ht="14.85" customHeight="1">
      <c r="A161" s="238"/>
      <c r="B161" s="540" t="s">
        <v>295</v>
      </c>
      <c r="C161" s="540"/>
      <c r="D161" s="540"/>
      <c r="E161" s="503">
        <f t="shared" si="66"/>
        <v>44.5370895</v>
      </c>
      <c r="F161" s="503"/>
      <c r="G161" s="503"/>
      <c r="H161" s="503">
        <f t="shared" si="67"/>
        <v>44.529619500000003</v>
      </c>
      <c r="I161" s="503"/>
      <c r="J161" s="503"/>
      <c r="K161" s="503">
        <f t="shared" si="68"/>
        <v>44.556329499999997</v>
      </c>
      <c r="L161" s="503"/>
      <c r="M161" s="503"/>
      <c r="N161" s="503">
        <f t="shared" si="69"/>
        <v>44.562049500000001</v>
      </c>
      <c r="O161" s="503"/>
      <c r="P161" s="503"/>
      <c r="Q161" s="503">
        <f t="shared" si="70"/>
        <v>44.525959499999999</v>
      </c>
      <c r="R161" s="503"/>
      <c r="S161" s="503"/>
      <c r="T161" s="503"/>
      <c r="U161" s="503"/>
      <c r="V161" s="503"/>
      <c r="W161" s="503">
        <f t="shared" si="71"/>
        <v>3.609000000000151E-2</v>
      </c>
      <c r="X161" s="503"/>
      <c r="Y161" s="503"/>
      <c r="Z161" s="503"/>
      <c r="AA161" s="503"/>
      <c r="AB161" s="503"/>
      <c r="AC161" s="525"/>
      <c r="AD161" s="526"/>
      <c r="AE161" s="526"/>
      <c r="AF161" s="526"/>
      <c r="AG161" s="526"/>
      <c r="AH161" s="527"/>
      <c r="AI161" s="233"/>
      <c r="AJ161" s="233"/>
      <c r="AK161" s="197">
        <v>150</v>
      </c>
      <c r="AL161" s="207">
        <v>44.586829999999999</v>
      </c>
      <c r="AM161" s="207">
        <v>44.475819999999999</v>
      </c>
      <c r="AN161" s="207">
        <v>44.620109999999997</v>
      </c>
      <c r="AO161" s="207">
        <v>44.705410000000001</v>
      </c>
      <c r="AP161" s="207">
        <v>44.611800000000002</v>
      </c>
      <c r="AQ161" s="208"/>
      <c r="AR161" s="155"/>
      <c r="AS161" s="197">
        <f t="shared" si="53"/>
        <v>150</v>
      </c>
      <c r="AT161" s="175">
        <v>-5.9460499999999999E-2</v>
      </c>
      <c r="AU161" s="163">
        <v>5.0539500000000001E-2</v>
      </c>
      <c r="AV161" s="163">
        <v>-8.9460499999999998E-2</v>
      </c>
      <c r="AW161" s="163">
        <v>-0.13946050000000002</v>
      </c>
      <c r="AX161" s="163">
        <v>-6.9460500000000008E-2</v>
      </c>
      <c r="AY161" s="163">
        <v>-6.9460500000000008E-2</v>
      </c>
      <c r="BA161" s="331">
        <f t="shared" si="54"/>
        <v>150</v>
      </c>
      <c r="BB161" s="332">
        <f t="shared" si="55"/>
        <v>44.527369499999999</v>
      </c>
      <c r="BC161" s="332">
        <f t="shared" si="56"/>
        <v>44.526359499999998</v>
      </c>
      <c r="BD161" s="332">
        <f t="shared" si="57"/>
        <v>44.530649499999996</v>
      </c>
      <c r="BE161" s="332">
        <f t="shared" si="58"/>
        <v>44.565949500000002</v>
      </c>
      <c r="BF161" s="332">
        <f t="shared" si="59"/>
        <v>44.542339500000004</v>
      </c>
      <c r="BG161" s="332" t="str">
        <f t="shared" si="60"/>
        <v/>
      </c>
      <c r="BH161" s="164">
        <v>150</v>
      </c>
      <c r="BI161" s="337">
        <f t="shared" si="61"/>
        <v>1.4970000000005257E-2</v>
      </c>
      <c r="BJ161" s="337">
        <f t="shared" si="62"/>
        <v>1.59800000000061E-2</v>
      </c>
      <c r="BK161" s="337">
        <f t="shared" si="63"/>
        <v>1.1690000000008638E-2</v>
      </c>
      <c r="BL161" s="337">
        <f t="shared" si="64"/>
        <v>2.360999999999791E-2</v>
      </c>
      <c r="BM161" s="165">
        <f t="shared" si="65"/>
        <v>2.360999999999791E-2</v>
      </c>
    </row>
    <row r="162" spans="1:65" ht="14.85" customHeight="1">
      <c r="A162" s="238"/>
      <c r="B162" s="540" t="s">
        <v>296</v>
      </c>
      <c r="C162" s="540"/>
      <c r="D162" s="540"/>
      <c r="E162" s="503">
        <f t="shared" si="66"/>
        <v>44.537859500000003</v>
      </c>
      <c r="F162" s="503"/>
      <c r="G162" s="503"/>
      <c r="H162" s="503">
        <f t="shared" si="67"/>
        <v>44.529449499999998</v>
      </c>
      <c r="I162" s="503"/>
      <c r="J162" s="503"/>
      <c r="K162" s="503">
        <f t="shared" si="68"/>
        <v>44.556329499999997</v>
      </c>
      <c r="L162" s="503"/>
      <c r="M162" s="503"/>
      <c r="N162" s="503">
        <f t="shared" si="69"/>
        <v>44.560939500000003</v>
      </c>
      <c r="O162" s="503"/>
      <c r="P162" s="503"/>
      <c r="Q162" s="503">
        <f t="shared" si="70"/>
        <v>44.525429500000001</v>
      </c>
      <c r="R162" s="503"/>
      <c r="S162" s="503"/>
      <c r="T162" s="503"/>
      <c r="U162" s="503"/>
      <c r="V162" s="503"/>
      <c r="W162" s="503">
        <f t="shared" si="71"/>
        <v>3.5510000000002151E-2</v>
      </c>
      <c r="X162" s="503"/>
      <c r="Y162" s="503"/>
      <c r="Z162" s="503"/>
      <c r="AA162" s="503"/>
      <c r="AB162" s="503"/>
      <c r="AC162" s="525"/>
      <c r="AD162" s="526"/>
      <c r="AE162" s="526"/>
      <c r="AF162" s="526"/>
      <c r="AG162" s="526"/>
      <c r="AH162" s="527"/>
      <c r="AI162" s="233"/>
      <c r="AJ162" s="233"/>
      <c r="AK162" s="197">
        <v>151</v>
      </c>
      <c r="AL162" s="207">
        <v>44.590870000000002</v>
      </c>
      <c r="AM162" s="207">
        <v>44.476750000000003</v>
      </c>
      <c r="AN162" s="207">
        <v>44.622970000000002</v>
      </c>
      <c r="AO162" s="207">
        <v>44.7059</v>
      </c>
      <c r="AP162" s="207">
        <v>44.613990000000001</v>
      </c>
      <c r="AQ162" s="208"/>
      <c r="AR162" s="155"/>
      <c r="AS162" s="197">
        <f t="shared" si="53"/>
        <v>151</v>
      </c>
      <c r="AT162" s="175">
        <v>-5.9460499999999999E-2</v>
      </c>
      <c r="AU162" s="163">
        <v>5.0539500000000001E-2</v>
      </c>
      <c r="AV162" s="163">
        <v>-8.9460499999999998E-2</v>
      </c>
      <c r="AW162" s="163">
        <v>-0.13946050000000002</v>
      </c>
      <c r="AX162" s="163">
        <v>-6.9460500000000008E-2</v>
      </c>
      <c r="AY162" s="163">
        <v>-6.9460500000000008E-2</v>
      </c>
      <c r="BA162" s="331">
        <f t="shared" si="54"/>
        <v>151</v>
      </c>
      <c r="BB162" s="332">
        <f t="shared" si="55"/>
        <v>44.531409500000002</v>
      </c>
      <c r="BC162" s="332">
        <f t="shared" si="56"/>
        <v>44.527289500000002</v>
      </c>
      <c r="BD162" s="332">
        <f t="shared" si="57"/>
        <v>44.533509500000001</v>
      </c>
      <c r="BE162" s="332">
        <f t="shared" si="58"/>
        <v>44.566439500000001</v>
      </c>
      <c r="BF162" s="332">
        <f t="shared" si="59"/>
        <v>44.544529500000003</v>
      </c>
      <c r="BG162" s="332" t="str">
        <f t="shared" si="60"/>
        <v/>
      </c>
      <c r="BH162" s="164">
        <v>151</v>
      </c>
      <c r="BI162" s="337">
        <f t="shared" si="61"/>
        <v>1.3120000000000687E-2</v>
      </c>
      <c r="BJ162" s="337">
        <f t="shared" si="62"/>
        <v>1.7240000000001032E-2</v>
      </c>
      <c r="BK162" s="337">
        <f t="shared" si="63"/>
        <v>1.1020000000002028E-2</v>
      </c>
      <c r="BL162" s="337">
        <f t="shared" si="64"/>
        <v>2.190999999999832E-2</v>
      </c>
      <c r="BM162" s="165">
        <f t="shared" si="65"/>
        <v>2.190999999999832E-2</v>
      </c>
    </row>
    <row r="163" spans="1:65" ht="14.85" customHeight="1">
      <c r="A163" s="238"/>
      <c r="B163" s="540" t="s">
        <v>297</v>
      </c>
      <c r="C163" s="540"/>
      <c r="D163" s="540"/>
      <c r="E163" s="503">
        <f t="shared" si="66"/>
        <v>44.538889500000003</v>
      </c>
      <c r="F163" s="503"/>
      <c r="G163" s="503"/>
      <c r="H163" s="503">
        <f t="shared" si="67"/>
        <v>44.529329499999996</v>
      </c>
      <c r="I163" s="503"/>
      <c r="J163" s="503"/>
      <c r="K163" s="503">
        <f t="shared" si="68"/>
        <v>44.554739499999997</v>
      </c>
      <c r="L163" s="503"/>
      <c r="M163" s="503"/>
      <c r="N163" s="503">
        <f t="shared" si="69"/>
        <v>44.559059500000004</v>
      </c>
      <c r="O163" s="503"/>
      <c r="P163" s="503"/>
      <c r="Q163" s="503">
        <f t="shared" si="70"/>
        <v>44.5261195</v>
      </c>
      <c r="R163" s="503"/>
      <c r="S163" s="503"/>
      <c r="T163" s="503"/>
      <c r="U163" s="503"/>
      <c r="V163" s="503"/>
      <c r="W163" s="503">
        <f t="shared" si="71"/>
        <v>3.2940000000003522E-2</v>
      </c>
      <c r="X163" s="503"/>
      <c r="Y163" s="503"/>
      <c r="Z163" s="503"/>
      <c r="AA163" s="503"/>
      <c r="AB163" s="503"/>
      <c r="AC163" s="525"/>
      <c r="AD163" s="526"/>
      <c r="AE163" s="526"/>
      <c r="AF163" s="526"/>
      <c r="AG163" s="526"/>
      <c r="AH163" s="527"/>
      <c r="AI163" s="233"/>
      <c r="AJ163" s="233"/>
      <c r="AK163" s="197">
        <v>152</v>
      </c>
      <c r="AL163" s="207">
        <v>44.601349999999996</v>
      </c>
      <c r="AM163" s="207">
        <v>44.476669999999999</v>
      </c>
      <c r="AN163" s="207">
        <v>44.620539999999998</v>
      </c>
      <c r="AO163" s="207">
        <v>44.705249999999999</v>
      </c>
      <c r="AP163" s="207">
        <v>44.621690000000001</v>
      </c>
      <c r="AQ163" s="208"/>
      <c r="AR163" s="155"/>
      <c r="AS163" s="197">
        <f t="shared" si="53"/>
        <v>152</v>
      </c>
      <c r="AT163" s="175">
        <v>-5.9460499999999999E-2</v>
      </c>
      <c r="AU163" s="163">
        <v>5.0539500000000001E-2</v>
      </c>
      <c r="AV163" s="163">
        <v>-8.9460499999999998E-2</v>
      </c>
      <c r="AW163" s="163">
        <v>-0.13946050000000002</v>
      </c>
      <c r="AX163" s="163">
        <v>-6.9460500000000008E-2</v>
      </c>
      <c r="AY163" s="163">
        <v>-6.9460500000000008E-2</v>
      </c>
      <c r="BA163" s="331">
        <f t="shared" si="54"/>
        <v>152</v>
      </c>
      <c r="BB163" s="332">
        <f t="shared" si="55"/>
        <v>44.541889499999996</v>
      </c>
      <c r="BC163" s="332">
        <f t="shared" si="56"/>
        <v>44.527209499999998</v>
      </c>
      <c r="BD163" s="332">
        <f t="shared" si="57"/>
        <v>44.531079499999997</v>
      </c>
      <c r="BE163" s="332">
        <f t="shared" si="58"/>
        <v>44.565789500000001</v>
      </c>
      <c r="BF163" s="332">
        <f t="shared" si="59"/>
        <v>44.552229500000003</v>
      </c>
      <c r="BG163" s="332" t="str">
        <f t="shared" si="60"/>
        <v/>
      </c>
      <c r="BH163" s="164">
        <v>152</v>
      </c>
      <c r="BI163" s="337">
        <f t="shared" si="61"/>
        <v>1.0340000000006455E-2</v>
      </c>
      <c r="BJ163" s="337">
        <f t="shared" si="62"/>
        <v>2.5020000000004927E-2</v>
      </c>
      <c r="BK163" s="337">
        <f t="shared" si="63"/>
        <v>2.1150000000005775E-2</v>
      </c>
      <c r="BL163" s="337">
        <f t="shared" si="64"/>
        <v>1.355999999999824E-2</v>
      </c>
      <c r="BM163" s="165">
        <f t="shared" si="65"/>
        <v>2.5020000000004927E-2</v>
      </c>
    </row>
    <row r="164" spans="1:65" ht="14.85" customHeight="1">
      <c r="A164" s="238"/>
      <c r="B164" s="540" t="s">
        <v>298</v>
      </c>
      <c r="C164" s="540"/>
      <c r="D164" s="540"/>
      <c r="E164" s="503">
        <f t="shared" si="66"/>
        <v>44.541159499999999</v>
      </c>
      <c r="F164" s="503"/>
      <c r="G164" s="503"/>
      <c r="H164" s="503">
        <f t="shared" si="67"/>
        <v>44.530319499999997</v>
      </c>
      <c r="I164" s="503"/>
      <c r="J164" s="503"/>
      <c r="K164" s="503">
        <f t="shared" si="68"/>
        <v>44.5529595</v>
      </c>
      <c r="L164" s="503"/>
      <c r="M164" s="503"/>
      <c r="N164" s="503">
        <f t="shared" si="69"/>
        <v>44.5572795</v>
      </c>
      <c r="O164" s="503"/>
      <c r="P164" s="503"/>
      <c r="Q164" s="503">
        <f t="shared" si="70"/>
        <v>44.531599499999999</v>
      </c>
      <c r="R164" s="503"/>
      <c r="S164" s="503"/>
      <c r="T164" s="503"/>
      <c r="U164" s="503"/>
      <c r="V164" s="503"/>
      <c r="W164" s="503">
        <f t="shared" si="71"/>
        <v>2.5680000000001257E-2</v>
      </c>
      <c r="X164" s="503"/>
      <c r="Y164" s="503"/>
      <c r="Z164" s="503"/>
      <c r="AA164" s="503"/>
      <c r="AB164" s="503"/>
      <c r="AC164" s="525"/>
      <c r="AD164" s="526"/>
      <c r="AE164" s="526"/>
      <c r="AF164" s="526"/>
      <c r="AG164" s="526"/>
      <c r="AH164" s="527"/>
      <c r="AI164" s="233"/>
      <c r="AJ164" s="233"/>
      <c r="AK164" s="197">
        <v>153</v>
      </c>
      <c r="AL164" s="207">
        <v>44.608620000000002</v>
      </c>
      <c r="AM164" s="207">
        <v>44.476970000000001</v>
      </c>
      <c r="AN164" s="207">
        <v>44.621229999999997</v>
      </c>
      <c r="AO164" s="207">
        <v>44.70438</v>
      </c>
      <c r="AP164" s="207">
        <v>44.623510000000003</v>
      </c>
      <c r="AQ164" s="208"/>
      <c r="AR164" s="155"/>
      <c r="AS164" s="197">
        <f t="shared" si="53"/>
        <v>153</v>
      </c>
      <c r="AT164" s="175">
        <v>-5.9460499999999999E-2</v>
      </c>
      <c r="AU164" s="163">
        <v>5.0539500000000001E-2</v>
      </c>
      <c r="AV164" s="163">
        <v>-8.9460499999999998E-2</v>
      </c>
      <c r="AW164" s="163">
        <v>-0.13946050000000002</v>
      </c>
      <c r="AX164" s="163">
        <v>-6.9460500000000008E-2</v>
      </c>
      <c r="AY164" s="163">
        <v>-6.9460500000000008E-2</v>
      </c>
      <c r="BA164" s="331">
        <f t="shared" si="54"/>
        <v>153</v>
      </c>
      <c r="BB164" s="332">
        <f t="shared" si="55"/>
        <v>44.549159500000002</v>
      </c>
      <c r="BC164" s="332">
        <f t="shared" si="56"/>
        <v>44.527509500000001</v>
      </c>
      <c r="BD164" s="332">
        <f t="shared" si="57"/>
        <v>44.531769499999996</v>
      </c>
      <c r="BE164" s="332">
        <f t="shared" si="58"/>
        <v>44.564919500000002</v>
      </c>
      <c r="BF164" s="332">
        <f t="shared" si="59"/>
        <v>44.554049500000005</v>
      </c>
      <c r="BG164" s="332" t="str">
        <f t="shared" si="60"/>
        <v/>
      </c>
      <c r="BH164" s="164">
        <v>153</v>
      </c>
      <c r="BI164" s="337">
        <f t="shared" si="61"/>
        <v>4.8900000000031696E-3</v>
      </c>
      <c r="BJ164" s="337">
        <f t="shared" si="62"/>
        <v>2.6540000000004227E-2</v>
      </c>
      <c r="BK164" s="337">
        <f t="shared" si="63"/>
        <v>2.2280000000009181E-2</v>
      </c>
      <c r="BL164" s="337">
        <f t="shared" si="64"/>
        <v>1.0869999999997049E-2</v>
      </c>
      <c r="BM164" s="165">
        <f t="shared" si="65"/>
        <v>2.6540000000004227E-2</v>
      </c>
    </row>
    <row r="165" spans="1:65" ht="14.85" customHeight="1">
      <c r="A165" s="238"/>
      <c r="B165" s="540" t="s">
        <v>299</v>
      </c>
      <c r="C165" s="540"/>
      <c r="D165" s="540"/>
      <c r="E165" s="503">
        <f t="shared" si="66"/>
        <v>44.540249500000002</v>
      </c>
      <c r="F165" s="503"/>
      <c r="G165" s="503"/>
      <c r="H165" s="503">
        <f t="shared" si="67"/>
        <v>44.530019500000002</v>
      </c>
      <c r="I165" s="503"/>
      <c r="J165" s="503"/>
      <c r="K165" s="503">
        <f t="shared" si="68"/>
        <v>44.552469500000001</v>
      </c>
      <c r="L165" s="503"/>
      <c r="M165" s="503"/>
      <c r="N165" s="503">
        <f t="shared" si="69"/>
        <v>44.556549500000003</v>
      </c>
      <c r="O165" s="503"/>
      <c r="P165" s="503"/>
      <c r="Q165" s="503">
        <f t="shared" si="70"/>
        <v>44.535299500000001</v>
      </c>
      <c r="R165" s="503"/>
      <c r="S165" s="503"/>
      <c r="T165" s="503"/>
      <c r="U165" s="503"/>
      <c r="V165" s="503"/>
      <c r="W165" s="503">
        <f t="shared" si="71"/>
        <v>2.125000000000199E-2</v>
      </c>
      <c r="X165" s="503"/>
      <c r="Y165" s="503"/>
      <c r="Z165" s="503"/>
      <c r="AA165" s="503"/>
      <c r="AB165" s="503"/>
      <c r="AC165" s="525"/>
      <c r="AD165" s="526"/>
      <c r="AE165" s="526"/>
      <c r="AF165" s="526"/>
      <c r="AG165" s="526"/>
      <c r="AH165" s="527"/>
      <c r="AI165" s="233"/>
      <c r="AJ165" s="233"/>
      <c r="AK165" s="197">
        <v>154</v>
      </c>
      <c r="AL165" s="207">
        <v>44.611919999999998</v>
      </c>
      <c r="AM165" s="207">
        <v>44.478360000000002</v>
      </c>
      <c r="AN165" s="207">
        <v>44.621549999999999</v>
      </c>
      <c r="AO165" s="207">
        <v>44.701569999999997</v>
      </c>
      <c r="AP165" s="207">
        <v>44.624119999999998</v>
      </c>
      <c r="AQ165" s="208"/>
      <c r="AR165" s="155"/>
      <c r="AS165" s="197">
        <f t="shared" si="53"/>
        <v>154</v>
      </c>
      <c r="AT165" s="175">
        <v>-5.9460499999999999E-2</v>
      </c>
      <c r="AU165" s="163">
        <v>5.0539500000000001E-2</v>
      </c>
      <c r="AV165" s="163">
        <v>-8.9460499999999998E-2</v>
      </c>
      <c r="AW165" s="163">
        <v>-0.13946050000000002</v>
      </c>
      <c r="AX165" s="163">
        <v>-6.9460500000000008E-2</v>
      </c>
      <c r="AY165" s="163">
        <v>-6.9460500000000008E-2</v>
      </c>
      <c r="BA165" s="331">
        <f t="shared" si="54"/>
        <v>154</v>
      </c>
      <c r="BB165" s="332">
        <f t="shared" si="55"/>
        <v>44.552459499999998</v>
      </c>
      <c r="BC165" s="332">
        <f t="shared" si="56"/>
        <v>44.528899500000001</v>
      </c>
      <c r="BD165" s="332">
        <f t="shared" si="57"/>
        <v>44.532089499999998</v>
      </c>
      <c r="BE165" s="332">
        <f t="shared" si="58"/>
        <v>44.562109499999998</v>
      </c>
      <c r="BF165" s="332">
        <f t="shared" si="59"/>
        <v>44.5546595</v>
      </c>
      <c r="BG165" s="332" t="str">
        <f t="shared" si="60"/>
        <v/>
      </c>
      <c r="BH165" s="164">
        <v>154</v>
      </c>
      <c r="BI165" s="337">
        <f t="shared" si="61"/>
        <v>2.2000000000019782E-3</v>
      </c>
      <c r="BJ165" s="337">
        <f t="shared" si="62"/>
        <v>2.5759999999998229E-2</v>
      </c>
      <c r="BK165" s="337">
        <f t="shared" si="63"/>
        <v>2.2570000000001755E-2</v>
      </c>
      <c r="BL165" s="337">
        <f t="shared" si="64"/>
        <v>7.4499999999986244E-3</v>
      </c>
      <c r="BM165" s="165">
        <f t="shared" si="65"/>
        <v>2.5759999999998229E-2</v>
      </c>
    </row>
    <row r="166" spans="1:65" ht="14.85" customHeight="1">
      <c r="A166" s="238"/>
      <c r="B166" s="540" t="s">
        <v>300</v>
      </c>
      <c r="C166" s="540"/>
      <c r="D166" s="540"/>
      <c r="E166" s="503">
        <f t="shared" si="66"/>
        <v>44.542129500000001</v>
      </c>
      <c r="F166" s="503"/>
      <c r="G166" s="503"/>
      <c r="H166" s="503">
        <f t="shared" si="67"/>
        <v>44.534989500000002</v>
      </c>
      <c r="I166" s="503"/>
      <c r="J166" s="503"/>
      <c r="K166" s="503">
        <f t="shared" si="68"/>
        <v>44.553239499999997</v>
      </c>
      <c r="L166" s="503"/>
      <c r="M166" s="503"/>
      <c r="N166" s="503">
        <f t="shared" si="69"/>
        <v>44.555459500000005</v>
      </c>
      <c r="O166" s="503"/>
      <c r="P166" s="503"/>
      <c r="Q166" s="503">
        <f t="shared" si="70"/>
        <v>44.538959500000004</v>
      </c>
      <c r="R166" s="503"/>
      <c r="S166" s="503"/>
      <c r="T166" s="503"/>
      <c r="U166" s="503"/>
      <c r="V166" s="503"/>
      <c r="W166" s="503">
        <f t="shared" si="71"/>
        <v>1.6500000000000625E-2</v>
      </c>
      <c r="X166" s="503"/>
      <c r="Y166" s="503"/>
      <c r="Z166" s="503"/>
      <c r="AA166" s="503"/>
      <c r="AB166" s="503"/>
      <c r="AC166" s="525"/>
      <c r="AD166" s="526"/>
      <c r="AE166" s="526"/>
      <c r="AF166" s="526"/>
      <c r="AG166" s="526"/>
      <c r="AH166" s="527"/>
      <c r="AI166" s="233"/>
      <c r="AJ166" s="233"/>
      <c r="AK166" s="197">
        <v>155</v>
      </c>
      <c r="AL166" s="207">
        <v>44.614930000000001</v>
      </c>
      <c r="AM166" s="207">
        <v>44.477980000000002</v>
      </c>
      <c r="AN166" s="207">
        <v>44.633220000000001</v>
      </c>
      <c r="AO166" s="207">
        <v>44.699829999999999</v>
      </c>
      <c r="AP166" s="207">
        <v>44.623510000000003</v>
      </c>
      <c r="AQ166" s="208"/>
      <c r="AR166" s="155"/>
      <c r="AS166" s="197">
        <f t="shared" si="53"/>
        <v>155</v>
      </c>
      <c r="AT166" s="175">
        <v>-5.9460499999999999E-2</v>
      </c>
      <c r="AU166" s="163">
        <v>5.0539500000000001E-2</v>
      </c>
      <c r="AV166" s="163">
        <v>-8.9460499999999998E-2</v>
      </c>
      <c r="AW166" s="163">
        <v>-0.13946050000000002</v>
      </c>
      <c r="AX166" s="163">
        <v>-6.9460500000000008E-2</v>
      </c>
      <c r="AY166" s="163">
        <v>-6.9460500000000008E-2</v>
      </c>
      <c r="BA166" s="331">
        <f t="shared" si="54"/>
        <v>155</v>
      </c>
      <c r="BB166" s="332">
        <f t="shared" si="55"/>
        <v>44.555469500000001</v>
      </c>
      <c r="BC166" s="332">
        <f t="shared" si="56"/>
        <v>44.528519500000002</v>
      </c>
      <c r="BD166" s="332">
        <f t="shared" si="57"/>
        <v>44.5437595</v>
      </c>
      <c r="BE166" s="332">
        <f t="shared" si="58"/>
        <v>44.5603695</v>
      </c>
      <c r="BF166" s="332">
        <f t="shared" si="59"/>
        <v>44.554049500000005</v>
      </c>
      <c r="BG166" s="332" t="str">
        <f t="shared" si="60"/>
        <v/>
      </c>
      <c r="BH166" s="164">
        <v>155</v>
      </c>
      <c r="BI166" s="337">
        <f t="shared" si="61"/>
        <v>1.41999999999598E-3</v>
      </c>
      <c r="BJ166" s="337">
        <f t="shared" si="62"/>
        <v>2.5530000000003383E-2</v>
      </c>
      <c r="BK166" s="337">
        <f t="shared" si="63"/>
        <v>1.0290000000004795E-2</v>
      </c>
      <c r="BL166" s="337">
        <f t="shared" si="64"/>
        <v>6.3199999999952183E-3</v>
      </c>
      <c r="BM166" s="165">
        <f t="shared" si="65"/>
        <v>2.5530000000003383E-2</v>
      </c>
    </row>
    <row r="167" spans="1:65" ht="14.85" customHeight="1">
      <c r="A167" s="238"/>
      <c r="B167" s="540" t="s">
        <v>301</v>
      </c>
      <c r="C167" s="540"/>
      <c r="D167" s="540"/>
      <c r="E167" s="503">
        <f t="shared" si="66"/>
        <v>44.540099499999997</v>
      </c>
      <c r="F167" s="503"/>
      <c r="G167" s="503"/>
      <c r="H167" s="503">
        <f t="shared" si="67"/>
        <v>44.535989499999999</v>
      </c>
      <c r="I167" s="503"/>
      <c r="J167" s="503"/>
      <c r="K167" s="503">
        <f t="shared" si="68"/>
        <v>44.553079499999996</v>
      </c>
      <c r="L167" s="503"/>
      <c r="M167" s="503"/>
      <c r="N167" s="503">
        <f t="shared" si="69"/>
        <v>44.556059500000003</v>
      </c>
      <c r="O167" s="503"/>
      <c r="P167" s="503"/>
      <c r="Q167" s="503">
        <f t="shared" si="70"/>
        <v>44.540099500000004</v>
      </c>
      <c r="R167" s="503"/>
      <c r="S167" s="503"/>
      <c r="T167" s="503"/>
      <c r="U167" s="503"/>
      <c r="V167" s="503"/>
      <c r="W167" s="503">
        <f t="shared" si="71"/>
        <v>1.5959999999999752E-2</v>
      </c>
      <c r="X167" s="503"/>
      <c r="Y167" s="503"/>
      <c r="Z167" s="503"/>
      <c r="AA167" s="503"/>
      <c r="AB167" s="503"/>
      <c r="AC167" s="525"/>
      <c r="AD167" s="526"/>
      <c r="AE167" s="526"/>
      <c r="AF167" s="526"/>
      <c r="AG167" s="526"/>
      <c r="AH167" s="527"/>
      <c r="AI167" s="233"/>
      <c r="AJ167" s="233"/>
      <c r="AK167" s="197">
        <v>156</v>
      </c>
      <c r="AL167" s="207">
        <v>44.613909999999997</v>
      </c>
      <c r="AM167" s="207">
        <v>44.48095</v>
      </c>
      <c r="AN167" s="207">
        <v>44.648040000000002</v>
      </c>
      <c r="AO167" s="207">
        <v>44.69941</v>
      </c>
      <c r="AP167" s="207">
        <v>44.621119999999998</v>
      </c>
      <c r="AQ167" s="208"/>
      <c r="AR167" s="155"/>
      <c r="AS167" s="197">
        <f t="shared" si="53"/>
        <v>156</v>
      </c>
      <c r="AT167" s="175">
        <v>-5.9460499999999999E-2</v>
      </c>
      <c r="AU167" s="163">
        <v>5.0539500000000001E-2</v>
      </c>
      <c r="AV167" s="163">
        <v>-8.9460499999999998E-2</v>
      </c>
      <c r="AW167" s="163">
        <v>-0.13946050000000002</v>
      </c>
      <c r="AX167" s="163">
        <v>-6.9460500000000008E-2</v>
      </c>
      <c r="AY167" s="163">
        <v>-6.9460500000000008E-2</v>
      </c>
      <c r="BA167" s="331">
        <f t="shared" si="54"/>
        <v>156</v>
      </c>
      <c r="BB167" s="332">
        <f t="shared" si="55"/>
        <v>44.554449499999997</v>
      </c>
      <c r="BC167" s="332">
        <f t="shared" si="56"/>
        <v>44.531489499999999</v>
      </c>
      <c r="BD167" s="332">
        <f t="shared" si="57"/>
        <v>44.5585795</v>
      </c>
      <c r="BE167" s="332">
        <f t="shared" si="58"/>
        <v>44.559949500000002</v>
      </c>
      <c r="BF167" s="332">
        <f t="shared" si="59"/>
        <v>44.5516595</v>
      </c>
      <c r="BG167" s="332" t="str">
        <f t="shared" si="60"/>
        <v/>
      </c>
      <c r="BH167" s="164">
        <v>156</v>
      </c>
      <c r="BI167" s="337">
        <f t="shared" si="61"/>
        <v>2.7899999999974057E-3</v>
      </c>
      <c r="BJ167" s="337">
        <f t="shared" si="62"/>
        <v>2.0170000000000243E-2</v>
      </c>
      <c r="BK167" s="337">
        <f t="shared" si="63"/>
        <v>6.9200000000009254E-3</v>
      </c>
      <c r="BL167" s="337">
        <f t="shared" si="64"/>
        <v>8.290000000002351E-3</v>
      </c>
      <c r="BM167" s="165">
        <f t="shared" si="65"/>
        <v>2.0170000000000243E-2</v>
      </c>
    </row>
    <row r="168" spans="1:65" ht="14.85" customHeight="1">
      <c r="A168" s="239"/>
      <c r="B168" s="540" t="s">
        <v>302</v>
      </c>
      <c r="C168" s="540"/>
      <c r="D168" s="540"/>
      <c r="E168" s="503">
        <f t="shared" si="66"/>
        <v>44.542129500000001</v>
      </c>
      <c r="F168" s="503"/>
      <c r="G168" s="503"/>
      <c r="H168" s="503">
        <f t="shared" si="67"/>
        <v>44.532629499999999</v>
      </c>
      <c r="I168" s="503"/>
      <c r="J168" s="503"/>
      <c r="K168" s="503">
        <f t="shared" si="68"/>
        <v>44.555769499999997</v>
      </c>
      <c r="L168" s="503"/>
      <c r="M168" s="503"/>
      <c r="N168" s="503">
        <f t="shared" si="69"/>
        <v>44.555499500000003</v>
      </c>
      <c r="O168" s="503"/>
      <c r="P168" s="503"/>
      <c r="Q168" s="503">
        <f t="shared" si="70"/>
        <v>44.535299500000001</v>
      </c>
      <c r="R168" s="503"/>
      <c r="S168" s="503"/>
      <c r="T168" s="503"/>
      <c r="U168" s="503"/>
      <c r="V168" s="503"/>
      <c r="W168" s="503">
        <f t="shared" si="71"/>
        <v>2.0469999999995991E-2</v>
      </c>
      <c r="X168" s="503"/>
      <c r="Y168" s="503"/>
      <c r="Z168" s="503"/>
      <c r="AA168" s="503"/>
      <c r="AB168" s="503"/>
      <c r="AC168" s="525"/>
      <c r="AD168" s="526"/>
      <c r="AE168" s="526"/>
      <c r="AF168" s="526"/>
      <c r="AG168" s="526"/>
      <c r="AH168" s="527"/>
      <c r="AI168" s="233"/>
      <c r="AJ168" s="233"/>
      <c r="AK168" s="197">
        <v>157</v>
      </c>
      <c r="AL168" s="207">
        <v>44.615180000000002</v>
      </c>
      <c r="AM168" s="207">
        <v>44.485259999999997</v>
      </c>
      <c r="AN168" s="207">
        <v>44.653359999999999</v>
      </c>
      <c r="AO168" s="207">
        <v>44.699100000000001</v>
      </c>
      <c r="AP168" s="207">
        <v>44.617440000000002</v>
      </c>
      <c r="AQ168" s="208"/>
      <c r="AR168" s="155"/>
      <c r="AS168" s="197">
        <f t="shared" si="53"/>
        <v>157</v>
      </c>
      <c r="AT168" s="175">
        <v>-5.9460499999999999E-2</v>
      </c>
      <c r="AU168" s="163">
        <v>5.0539500000000001E-2</v>
      </c>
      <c r="AV168" s="163">
        <v>-8.9460499999999998E-2</v>
      </c>
      <c r="AW168" s="163">
        <v>-0.13946050000000002</v>
      </c>
      <c r="AX168" s="163">
        <v>-6.9460500000000008E-2</v>
      </c>
      <c r="AY168" s="163">
        <v>-6.9460500000000008E-2</v>
      </c>
      <c r="BA168" s="331">
        <f t="shared" si="54"/>
        <v>157</v>
      </c>
      <c r="BB168" s="332">
        <f t="shared" si="55"/>
        <v>44.555719500000002</v>
      </c>
      <c r="BC168" s="332">
        <f t="shared" si="56"/>
        <v>44.535799499999996</v>
      </c>
      <c r="BD168" s="332">
        <f t="shared" si="57"/>
        <v>44.563899499999998</v>
      </c>
      <c r="BE168" s="332">
        <f t="shared" si="58"/>
        <v>44.559639500000003</v>
      </c>
      <c r="BF168" s="332">
        <f t="shared" si="59"/>
        <v>44.547979500000004</v>
      </c>
      <c r="BG168" s="332" t="str">
        <f t="shared" si="60"/>
        <v/>
      </c>
      <c r="BH168" s="164">
        <v>157</v>
      </c>
      <c r="BI168" s="337">
        <f t="shared" si="61"/>
        <v>7.7399999999983038E-3</v>
      </c>
      <c r="BJ168" s="337">
        <f t="shared" si="62"/>
        <v>1.2180000000007851E-2</v>
      </c>
      <c r="BK168" s="337">
        <f t="shared" si="63"/>
        <v>1.5919999999994161E-2</v>
      </c>
      <c r="BL168" s="337">
        <f t="shared" si="64"/>
        <v>1.1659999999999116E-2</v>
      </c>
      <c r="BM168" s="165">
        <f t="shared" si="65"/>
        <v>1.5919999999994161E-2</v>
      </c>
    </row>
    <row r="169" spans="1:65" ht="14.85" customHeight="1">
      <c r="A169" s="239"/>
      <c r="B169" s="540" t="s">
        <v>303</v>
      </c>
      <c r="C169" s="540"/>
      <c r="D169" s="540"/>
      <c r="E169" s="503">
        <f t="shared" si="66"/>
        <v>44.543059499999998</v>
      </c>
      <c r="F169" s="503"/>
      <c r="G169" s="503"/>
      <c r="H169" s="503">
        <f t="shared" si="67"/>
        <v>44.529489499999997</v>
      </c>
      <c r="I169" s="503"/>
      <c r="J169" s="503"/>
      <c r="K169" s="503">
        <f t="shared" si="68"/>
        <v>44.556859500000002</v>
      </c>
      <c r="L169" s="503"/>
      <c r="M169" s="503"/>
      <c r="N169" s="503">
        <f t="shared" si="69"/>
        <v>44.556999500000003</v>
      </c>
      <c r="O169" s="503"/>
      <c r="P169" s="503"/>
      <c r="Q169" s="503">
        <f t="shared" si="70"/>
        <v>44.530869500000001</v>
      </c>
      <c r="R169" s="503"/>
      <c r="S169" s="503"/>
      <c r="T169" s="503"/>
      <c r="U169" s="503"/>
      <c r="V169" s="503"/>
      <c r="W169" s="503">
        <f t="shared" si="71"/>
        <v>2.6130000000001985E-2</v>
      </c>
      <c r="X169" s="503"/>
      <c r="Y169" s="503"/>
      <c r="Z169" s="503"/>
      <c r="AA169" s="503"/>
      <c r="AB169" s="503"/>
      <c r="AC169" s="525"/>
      <c r="AD169" s="526"/>
      <c r="AE169" s="526"/>
      <c r="AF169" s="526"/>
      <c r="AG169" s="526"/>
      <c r="AH169" s="527"/>
      <c r="AI169" s="233"/>
      <c r="AJ169" s="233"/>
      <c r="AK169" s="197">
        <v>158</v>
      </c>
      <c r="AL169" s="207">
        <v>44.615830000000003</v>
      </c>
      <c r="AM169" s="207">
        <v>44.491030000000002</v>
      </c>
      <c r="AN169" s="207">
        <v>44.655909999999999</v>
      </c>
      <c r="AO169" s="207">
        <v>44.699100000000001</v>
      </c>
      <c r="AP169" s="207">
        <v>44.612690000000001</v>
      </c>
      <c r="AQ169" s="208"/>
      <c r="AR169" s="155"/>
      <c r="AS169" s="197">
        <f t="shared" si="53"/>
        <v>158</v>
      </c>
      <c r="AT169" s="175">
        <v>-5.9460499999999999E-2</v>
      </c>
      <c r="AU169" s="163">
        <v>5.0539500000000001E-2</v>
      </c>
      <c r="AV169" s="163">
        <v>-8.9460499999999998E-2</v>
      </c>
      <c r="AW169" s="163">
        <v>-0.13946050000000002</v>
      </c>
      <c r="AX169" s="163">
        <v>-6.9460500000000008E-2</v>
      </c>
      <c r="AY169" s="163">
        <v>-6.9460500000000008E-2</v>
      </c>
      <c r="BA169" s="331">
        <f t="shared" si="54"/>
        <v>158</v>
      </c>
      <c r="BB169" s="332">
        <f t="shared" si="55"/>
        <v>44.556369500000002</v>
      </c>
      <c r="BC169" s="332">
        <f t="shared" si="56"/>
        <v>44.541569500000001</v>
      </c>
      <c r="BD169" s="332">
        <f t="shared" si="57"/>
        <v>44.566449499999997</v>
      </c>
      <c r="BE169" s="332">
        <f t="shared" si="58"/>
        <v>44.559639500000003</v>
      </c>
      <c r="BF169" s="332">
        <f t="shared" si="59"/>
        <v>44.543229500000002</v>
      </c>
      <c r="BG169" s="332" t="str">
        <f t="shared" si="60"/>
        <v/>
      </c>
      <c r="BH169" s="164">
        <v>158</v>
      </c>
      <c r="BI169" s="337">
        <f t="shared" si="61"/>
        <v>1.313999999999993E-2</v>
      </c>
      <c r="BJ169" s="337">
        <f t="shared" si="62"/>
        <v>1.660000000001105E-3</v>
      </c>
      <c r="BK169" s="337">
        <f t="shared" si="63"/>
        <v>2.3219999999994911E-2</v>
      </c>
      <c r="BL169" s="337">
        <f t="shared" si="64"/>
        <v>1.641000000000048E-2</v>
      </c>
      <c r="BM169" s="165">
        <f t="shared" si="65"/>
        <v>2.3219999999994911E-2</v>
      </c>
    </row>
    <row r="170" spans="1:65" ht="14.85" customHeight="1">
      <c r="A170" s="239"/>
      <c r="B170" s="540" t="s">
        <v>304</v>
      </c>
      <c r="C170" s="540"/>
      <c r="D170" s="540"/>
      <c r="E170" s="503">
        <f t="shared" si="66"/>
        <v>44.540899500000002</v>
      </c>
      <c r="F170" s="503"/>
      <c r="G170" s="503"/>
      <c r="H170" s="503">
        <f t="shared" si="67"/>
        <v>44.529649499999998</v>
      </c>
      <c r="I170" s="503"/>
      <c r="J170" s="503"/>
      <c r="K170" s="503">
        <f t="shared" si="68"/>
        <v>44.5575495</v>
      </c>
      <c r="L170" s="503"/>
      <c r="M170" s="503"/>
      <c r="N170" s="503">
        <f t="shared" si="69"/>
        <v>44.557319499999998</v>
      </c>
      <c r="O170" s="503"/>
      <c r="P170" s="503"/>
      <c r="Q170" s="503">
        <f t="shared" si="70"/>
        <v>44.5223795</v>
      </c>
      <c r="R170" s="503"/>
      <c r="S170" s="503"/>
      <c r="T170" s="503"/>
      <c r="U170" s="503"/>
      <c r="V170" s="503"/>
      <c r="W170" s="503">
        <f t="shared" si="71"/>
        <v>3.5170000000000812E-2</v>
      </c>
      <c r="X170" s="503"/>
      <c r="Y170" s="503"/>
      <c r="Z170" s="503"/>
      <c r="AA170" s="503"/>
      <c r="AB170" s="503"/>
      <c r="AC170" s="525"/>
      <c r="AD170" s="526"/>
      <c r="AE170" s="526"/>
      <c r="AF170" s="526"/>
      <c r="AG170" s="526"/>
      <c r="AH170" s="527"/>
      <c r="AI170" s="233"/>
      <c r="AJ170" s="233"/>
      <c r="AK170" s="197">
        <v>159</v>
      </c>
      <c r="AL170" s="207">
        <v>44.614310000000003</v>
      </c>
      <c r="AM170" s="207">
        <v>44.494500000000002</v>
      </c>
      <c r="AN170" s="207">
        <v>44.657550000000001</v>
      </c>
      <c r="AO170" s="207">
        <v>44.705069999999999</v>
      </c>
      <c r="AP170" s="207">
        <v>44.609310000000001</v>
      </c>
      <c r="AQ170" s="208"/>
      <c r="AR170" s="155"/>
      <c r="AS170" s="197">
        <f t="shared" si="53"/>
        <v>159</v>
      </c>
      <c r="AT170" s="175">
        <v>-5.9460499999999999E-2</v>
      </c>
      <c r="AU170" s="163">
        <v>5.0539500000000001E-2</v>
      </c>
      <c r="AV170" s="163">
        <v>-8.9460499999999998E-2</v>
      </c>
      <c r="AW170" s="163">
        <v>-0.13946050000000002</v>
      </c>
      <c r="AX170" s="163">
        <v>-6.9460500000000008E-2</v>
      </c>
      <c r="AY170" s="163">
        <v>-6.9460500000000008E-2</v>
      </c>
      <c r="BA170" s="331">
        <f t="shared" si="54"/>
        <v>159</v>
      </c>
      <c r="BB170" s="332">
        <f t="shared" si="55"/>
        <v>44.554849500000003</v>
      </c>
      <c r="BC170" s="332">
        <f t="shared" si="56"/>
        <v>44.545039500000001</v>
      </c>
      <c r="BD170" s="332">
        <f t="shared" si="57"/>
        <v>44.568089499999999</v>
      </c>
      <c r="BE170" s="332">
        <f t="shared" si="58"/>
        <v>44.565609500000001</v>
      </c>
      <c r="BF170" s="332">
        <f t="shared" si="59"/>
        <v>44.539849500000003</v>
      </c>
      <c r="BG170" s="332" t="str">
        <f t="shared" si="60"/>
        <v/>
      </c>
      <c r="BH170" s="164">
        <v>159</v>
      </c>
      <c r="BI170" s="337">
        <f t="shared" si="61"/>
        <v>1.5000000000000568E-2</v>
      </c>
      <c r="BJ170" s="337">
        <f t="shared" si="62"/>
        <v>5.1899999999989177E-3</v>
      </c>
      <c r="BK170" s="337">
        <f t="shared" si="63"/>
        <v>2.8239999999996712E-2</v>
      </c>
      <c r="BL170" s="337">
        <f t="shared" si="64"/>
        <v>2.5759999999998229E-2</v>
      </c>
      <c r="BM170" s="165">
        <f t="shared" si="65"/>
        <v>2.8239999999996712E-2</v>
      </c>
    </row>
    <row r="171" spans="1:65" ht="14.85" customHeight="1">
      <c r="A171" s="239"/>
      <c r="B171" s="540" t="s">
        <v>305</v>
      </c>
      <c r="C171" s="540"/>
      <c r="D171" s="540"/>
      <c r="E171" s="503">
        <f t="shared" si="66"/>
        <v>44.537169499999997</v>
      </c>
      <c r="F171" s="503"/>
      <c r="G171" s="503"/>
      <c r="H171" s="503">
        <f t="shared" si="67"/>
        <v>44.529519499999999</v>
      </c>
      <c r="I171" s="503"/>
      <c r="J171" s="503"/>
      <c r="K171" s="503">
        <f t="shared" si="68"/>
        <v>44.558319499999996</v>
      </c>
      <c r="L171" s="503"/>
      <c r="M171" s="503"/>
      <c r="N171" s="503">
        <f t="shared" si="69"/>
        <v>44.557939500000003</v>
      </c>
      <c r="O171" s="503"/>
      <c r="P171" s="503"/>
      <c r="Q171" s="503">
        <f t="shared" si="70"/>
        <v>44.516839500000003</v>
      </c>
      <c r="R171" s="503"/>
      <c r="S171" s="503"/>
      <c r="T171" s="503"/>
      <c r="U171" s="503"/>
      <c r="V171" s="503"/>
      <c r="W171" s="503">
        <f t="shared" si="71"/>
        <v>4.1479999999992856E-2</v>
      </c>
      <c r="X171" s="503"/>
      <c r="Y171" s="503"/>
      <c r="Z171" s="503"/>
      <c r="AA171" s="503"/>
      <c r="AB171" s="503"/>
      <c r="AC171" s="525"/>
      <c r="AD171" s="526"/>
      <c r="AE171" s="526"/>
      <c r="AF171" s="526"/>
      <c r="AG171" s="526"/>
      <c r="AH171" s="527"/>
      <c r="AI171" s="233"/>
      <c r="AJ171" s="233"/>
      <c r="AK171" s="197">
        <v>160</v>
      </c>
      <c r="AL171" s="207">
        <v>44.610410000000002</v>
      </c>
      <c r="AM171" s="207">
        <v>44.49812</v>
      </c>
      <c r="AN171" s="207">
        <v>44.655799999999999</v>
      </c>
      <c r="AO171" s="207">
        <v>44.708710000000004</v>
      </c>
      <c r="AP171" s="207">
        <v>44.604599999999998</v>
      </c>
      <c r="AQ171" s="208"/>
      <c r="AR171" s="155"/>
      <c r="AS171" s="197">
        <f t="shared" si="53"/>
        <v>160</v>
      </c>
      <c r="AT171" s="175">
        <v>-5.9460499999999999E-2</v>
      </c>
      <c r="AU171" s="163">
        <v>5.0539500000000001E-2</v>
      </c>
      <c r="AV171" s="163">
        <v>-8.9460499999999998E-2</v>
      </c>
      <c r="AW171" s="163">
        <v>-0.13946050000000002</v>
      </c>
      <c r="AX171" s="163">
        <v>-6.9460500000000008E-2</v>
      </c>
      <c r="AY171" s="163">
        <v>-6.9460500000000008E-2</v>
      </c>
      <c r="BA171" s="331">
        <f t="shared" si="54"/>
        <v>160</v>
      </c>
      <c r="BB171" s="332">
        <f t="shared" si="55"/>
        <v>44.550949500000002</v>
      </c>
      <c r="BC171" s="332">
        <f t="shared" si="56"/>
        <v>44.548659499999999</v>
      </c>
      <c r="BD171" s="332">
        <f t="shared" si="57"/>
        <v>44.566339499999998</v>
      </c>
      <c r="BE171" s="332">
        <f t="shared" si="58"/>
        <v>44.569249500000005</v>
      </c>
      <c r="BF171" s="332">
        <f t="shared" si="59"/>
        <v>44.5351395</v>
      </c>
      <c r="BG171" s="332" t="str">
        <f t="shared" si="60"/>
        <v/>
      </c>
      <c r="BH171" s="164">
        <v>160</v>
      </c>
      <c r="BI171" s="337">
        <f t="shared" si="61"/>
        <v>1.5810000000001878E-2</v>
      </c>
      <c r="BJ171" s="337">
        <f t="shared" si="62"/>
        <v>1.3519999999999754E-2</v>
      </c>
      <c r="BK171" s="337">
        <f t="shared" si="63"/>
        <v>3.119999999999834E-2</v>
      </c>
      <c r="BL171" s="337">
        <f t="shared" si="64"/>
        <v>3.4110000000005414E-2</v>
      </c>
      <c r="BM171" s="165">
        <f t="shared" si="65"/>
        <v>3.4110000000005414E-2</v>
      </c>
    </row>
    <row r="172" spans="1:65" ht="14.85" customHeight="1">
      <c r="A172" s="239"/>
      <c r="B172" s="540" t="s">
        <v>306</v>
      </c>
      <c r="C172" s="540"/>
      <c r="D172" s="540"/>
      <c r="E172" s="503">
        <f t="shared" si="66"/>
        <v>44.532779499999997</v>
      </c>
      <c r="F172" s="503"/>
      <c r="G172" s="503"/>
      <c r="H172" s="503">
        <f t="shared" si="67"/>
        <v>44.530719499999996</v>
      </c>
      <c r="I172" s="503"/>
      <c r="J172" s="503"/>
      <c r="K172" s="503">
        <f t="shared" si="68"/>
        <v>44.560199499999996</v>
      </c>
      <c r="L172" s="503"/>
      <c r="M172" s="503"/>
      <c r="N172" s="503">
        <f t="shared" si="69"/>
        <v>44.557519500000005</v>
      </c>
      <c r="O172" s="503"/>
      <c r="P172" s="503"/>
      <c r="Q172" s="503">
        <f t="shared" si="70"/>
        <v>44.516519500000001</v>
      </c>
      <c r="R172" s="503"/>
      <c r="S172" s="503"/>
      <c r="T172" s="503"/>
      <c r="U172" s="503"/>
      <c r="V172" s="503"/>
      <c r="W172" s="503">
        <f t="shared" si="71"/>
        <v>4.3679999999994834E-2</v>
      </c>
      <c r="X172" s="503"/>
      <c r="Y172" s="503"/>
      <c r="Z172" s="503"/>
      <c r="AA172" s="503"/>
      <c r="AB172" s="503"/>
      <c r="AC172" s="525"/>
      <c r="AD172" s="526"/>
      <c r="AE172" s="526"/>
      <c r="AF172" s="526"/>
      <c r="AG172" s="526"/>
      <c r="AH172" s="527"/>
      <c r="AI172" s="233"/>
      <c r="AJ172" s="233"/>
      <c r="AK172" s="197">
        <v>161</v>
      </c>
      <c r="AL172" s="207">
        <v>44.607370000000003</v>
      </c>
      <c r="AM172" s="207">
        <v>44.498469999999998</v>
      </c>
      <c r="AN172" s="207">
        <v>44.65213</v>
      </c>
      <c r="AO172" s="207">
        <v>44.712609999999998</v>
      </c>
      <c r="AP172" s="207">
        <v>44.601869999999998</v>
      </c>
      <c r="AQ172" s="208"/>
      <c r="AR172" s="155"/>
      <c r="AS172" s="197">
        <f t="shared" si="53"/>
        <v>161</v>
      </c>
      <c r="AT172" s="175">
        <v>-5.9460499999999999E-2</v>
      </c>
      <c r="AU172" s="163">
        <v>5.0539500000000001E-2</v>
      </c>
      <c r="AV172" s="163">
        <v>-8.9460499999999998E-2</v>
      </c>
      <c r="AW172" s="163">
        <v>-0.13946050000000002</v>
      </c>
      <c r="AX172" s="163">
        <v>-6.9460500000000008E-2</v>
      </c>
      <c r="AY172" s="163">
        <v>-6.9460500000000008E-2</v>
      </c>
      <c r="BA172" s="331">
        <f t="shared" si="54"/>
        <v>161</v>
      </c>
      <c r="BB172" s="332">
        <f t="shared" si="55"/>
        <v>44.547909500000003</v>
      </c>
      <c r="BC172" s="332">
        <f t="shared" si="56"/>
        <v>44.549009499999997</v>
      </c>
      <c r="BD172" s="332">
        <f t="shared" si="57"/>
        <v>44.562669499999998</v>
      </c>
      <c r="BE172" s="332">
        <f t="shared" si="58"/>
        <v>44.5731495</v>
      </c>
      <c r="BF172" s="332">
        <f t="shared" si="59"/>
        <v>44.5324095</v>
      </c>
      <c r="BG172" s="332" t="str">
        <f t="shared" si="60"/>
        <v/>
      </c>
      <c r="BH172" s="164">
        <v>161</v>
      </c>
      <c r="BI172" s="337">
        <f t="shared" si="61"/>
        <v>1.5500000000002956E-2</v>
      </c>
      <c r="BJ172" s="337">
        <f t="shared" si="62"/>
        <v>1.659999999999684E-2</v>
      </c>
      <c r="BK172" s="337">
        <f t="shared" si="63"/>
        <v>3.0259999999998399E-2</v>
      </c>
      <c r="BL172" s="337">
        <f t="shared" si="64"/>
        <v>4.0739999999999554E-2</v>
      </c>
      <c r="BM172" s="165">
        <f t="shared" si="65"/>
        <v>4.0739999999999554E-2</v>
      </c>
    </row>
    <row r="173" spans="1:65" ht="14.85" customHeight="1">
      <c r="A173" s="238"/>
      <c r="B173" s="540" t="s">
        <v>307</v>
      </c>
      <c r="C173" s="540"/>
      <c r="D173" s="540"/>
      <c r="E173" s="503">
        <f t="shared" si="66"/>
        <v>44.530379500000002</v>
      </c>
      <c r="F173" s="503"/>
      <c r="G173" s="503"/>
      <c r="H173" s="503">
        <f t="shared" si="67"/>
        <v>44.528139500000002</v>
      </c>
      <c r="I173" s="503"/>
      <c r="J173" s="503"/>
      <c r="K173" s="503">
        <f t="shared" si="68"/>
        <v>44.561249499999995</v>
      </c>
      <c r="L173" s="503"/>
      <c r="M173" s="503"/>
      <c r="N173" s="503">
        <f t="shared" si="69"/>
        <v>44.556999500000003</v>
      </c>
      <c r="O173" s="503"/>
      <c r="P173" s="503"/>
      <c r="Q173" s="503">
        <f t="shared" si="70"/>
        <v>44.517609499999999</v>
      </c>
      <c r="R173" s="503"/>
      <c r="S173" s="503"/>
      <c r="T173" s="503"/>
      <c r="U173" s="503"/>
      <c r="V173" s="503"/>
      <c r="W173" s="503">
        <f t="shared" ref="W173:W212" si="72">(BM152)</f>
        <v>4.3639999999996348E-2</v>
      </c>
      <c r="X173" s="503"/>
      <c r="Y173" s="503"/>
      <c r="Z173" s="503"/>
      <c r="AA173" s="503"/>
      <c r="AB173" s="503"/>
      <c r="AC173" s="525"/>
      <c r="AD173" s="526"/>
      <c r="AE173" s="526"/>
      <c r="AF173" s="526"/>
      <c r="AG173" s="526"/>
      <c r="AH173" s="527"/>
      <c r="AI173" s="233"/>
      <c r="AJ173" s="233"/>
      <c r="AK173" s="197">
        <v>162</v>
      </c>
      <c r="AL173" s="207">
        <v>44.605980000000002</v>
      </c>
      <c r="AM173" s="207">
        <v>44.50047</v>
      </c>
      <c r="AN173" s="207">
        <v>44.651130000000002</v>
      </c>
      <c r="AO173" s="207">
        <v>44.714350000000003</v>
      </c>
      <c r="AP173" s="207">
        <v>44.598880000000001</v>
      </c>
      <c r="AQ173" s="208"/>
      <c r="AR173" s="155"/>
      <c r="AS173" s="197">
        <f t="shared" si="53"/>
        <v>162</v>
      </c>
      <c r="AT173" s="175">
        <v>-5.9460499999999999E-2</v>
      </c>
      <c r="AU173" s="163">
        <v>5.0539500000000001E-2</v>
      </c>
      <c r="AV173" s="163">
        <v>-8.9460499999999998E-2</v>
      </c>
      <c r="AW173" s="163">
        <v>-0.13946050000000002</v>
      </c>
      <c r="AX173" s="163">
        <v>-6.9460500000000008E-2</v>
      </c>
      <c r="AY173" s="163">
        <v>-6.9460500000000008E-2</v>
      </c>
      <c r="BA173" s="331">
        <f t="shared" si="54"/>
        <v>162</v>
      </c>
      <c r="BB173" s="332">
        <f t="shared" si="55"/>
        <v>44.546519500000002</v>
      </c>
      <c r="BC173" s="332">
        <f t="shared" si="56"/>
        <v>44.551009499999999</v>
      </c>
      <c r="BD173" s="332">
        <f t="shared" si="57"/>
        <v>44.561669500000001</v>
      </c>
      <c r="BE173" s="332">
        <f t="shared" si="58"/>
        <v>44.574889500000005</v>
      </c>
      <c r="BF173" s="332">
        <f t="shared" si="59"/>
        <v>44.529419500000003</v>
      </c>
      <c r="BG173" s="332" t="str">
        <f t="shared" si="60"/>
        <v/>
      </c>
      <c r="BH173" s="164">
        <v>162</v>
      </c>
      <c r="BI173" s="337">
        <f t="shared" si="61"/>
        <v>1.7099999999999227E-2</v>
      </c>
      <c r="BJ173" s="337">
        <f t="shared" si="62"/>
        <v>2.1589999999996223E-2</v>
      </c>
      <c r="BK173" s="337">
        <f t="shared" si="63"/>
        <v>3.2249999999997669E-2</v>
      </c>
      <c r="BL173" s="337">
        <f t="shared" si="64"/>
        <v>4.5470000000001676E-2</v>
      </c>
      <c r="BM173" s="165">
        <f t="shared" si="65"/>
        <v>4.5470000000001676E-2</v>
      </c>
    </row>
    <row r="174" spans="1:65" ht="14.85" customHeight="1">
      <c r="A174" s="238"/>
      <c r="B174" s="540" t="s">
        <v>308</v>
      </c>
      <c r="C174" s="540"/>
      <c r="D174" s="540"/>
      <c r="E174" s="503">
        <f t="shared" si="66"/>
        <v>44.529929500000001</v>
      </c>
      <c r="F174" s="503"/>
      <c r="G174" s="503"/>
      <c r="H174" s="503">
        <f t="shared" si="67"/>
        <v>44.5273495</v>
      </c>
      <c r="I174" s="503"/>
      <c r="J174" s="503"/>
      <c r="K174" s="503">
        <f t="shared" si="68"/>
        <v>44.5609295</v>
      </c>
      <c r="L174" s="503"/>
      <c r="M174" s="503"/>
      <c r="N174" s="503">
        <f t="shared" si="69"/>
        <v>44.5588695</v>
      </c>
      <c r="O174" s="503"/>
      <c r="P174" s="503"/>
      <c r="Q174" s="503">
        <f t="shared" si="70"/>
        <v>44.519429500000001</v>
      </c>
      <c r="R174" s="503"/>
      <c r="S174" s="503"/>
      <c r="T174" s="503"/>
      <c r="U174" s="503"/>
      <c r="V174" s="503"/>
      <c r="W174" s="503">
        <f t="shared" si="72"/>
        <v>4.1499999999999204E-2</v>
      </c>
      <c r="X174" s="503"/>
      <c r="Y174" s="503"/>
      <c r="Z174" s="503"/>
      <c r="AA174" s="503"/>
      <c r="AB174" s="503"/>
      <c r="AC174" s="525"/>
      <c r="AD174" s="526"/>
      <c r="AE174" s="526"/>
      <c r="AF174" s="526"/>
      <c r="AG174" s="526"/>
      <c r="AH174" s="527"/>
      <c r="AI174" s="233"/>
      <c r="AJ174" s="233"/>
      <c r="AK174" s="197">
        <v>163</v>
      </c>
      <c r="AL174" s="207">
        <v>44.606020000000001</v>
      </c>
      <c r="AM174" s="207">
        <v>44.500169999999997</v>
      </c>
      <c r="AN174" s="207">
        <v>44.645980000000002</v>
      </c>
      <c r="AO174" s="207">
        <v>44.716149999999999</v>
      </c>
      <c r="AP174" s="207">
        <v>44.592649999999999</v>
      </c>
      <c r="AQ174" s="208"/>
      <c r="AR174" s="155"/>
      <c r="AS174" s="197">
        <f t="shared" si="53"/>
        <v>163</v>
      </c>
      <c r="AT174" s="175">
        <v>-5.9460499999999999E-2</v>
      </c>
      <c r="AU174" s="163">
        <v>5.0539500000000001E-2</v>
      </c>
      <c r="AV174" s="163">
        <v>-8.9460499999999998E-2</v>
      </c>
      <c r="AW174" s="163">
        <v>-0.13946050000000002</v>
      </c>
      <c r="AX174" s="163">
        <v>-6.9460500000000008E-2</v>
      </c>
      <c r="AY174" s="163">
        <v>-6.9460500000000008E-2</v>
      </c>
      <c r="BA174" s="331">
        <f t="shared" si="54"/>
        <v>163</v>
      </c>
      <c r="BB174" s="332">
        <f t="shared" si="55"/>
        <v>44.546559500000001</v>
      </c>
      <c r="BC174" s="332">
        <f t="shared" si="56"/>
        <v>44.550709499999996</v>
      </c>
      <c r="BD174" s="332">
        <f t="shared" si="57"/>
        <v>44.5565195</v>
      </c>
      <c r="BE174" s="332">
        <f t="shared" si="58"/>
        <v>44.576689500000001</v>
      </c>
      <c r="BF174" s="332">
        <f t="shared" si="59"/>
        <v>44.523189500000001</v>
      </c>
      <c r="BG174" s="332" t="str">
        <f t="shared" si="60"/>
        <v/>
      </c>
      <c r="BH174" s="164">
        <v>163</v>
      </c>
      <c r="BI174" s="337">
        <f t="shared" si="61"/>
        <v>2.3369999999999891E-2</v>
      </c>
      <c r="BJ174" s="337">
        <f t="shared" si="62"/>
        <v>2.7519999999995548E-2</v>
      </c>
      <c r="BK174" s="337">
        <f t="shared" si="63"/>
        <v>3.3329999999999416E-2</v>
      </c>
      <c r="BL174" s="337">
        <f t="shared" si="64"/>
        <v>5.3499999999999659E-2</v>
      </c>
      <c r="BM174" s="165">
        <f t="shared" si="65"/>
        <v>5.3499999999999659E-2</v>
      </c>
    </row>
    <row r="175" spans="1:65" ht="14.85" customHeight="1">
      <c r="A175" s="238"/>
      <c r="B175" s="540" t="s">
        <v>309</v>
      </c>
      <c r="C175" s="540"/>
      <c r="D175" s="540"/>
      <c r="E175" s="503">
        <f t="shared" si="66"/>
        <v>44.5287595</v>
      </c>
      <c r="F175" s="503"/>
      <c r="G175" s="503"/>
      <c r="H175" s="503">
        <f t="shared" si="67"/>
        <v>44.527979500000001</v>
      </c>
      <c r="I175" s="503"/>
      <c r="J175" s="503"/>
      <c r="K175" s="503">
        <f t="shared" si="68"/>
        <v>44.559209500000001</v>
      </c>
      <c r="L175" s="503"/>
      <c r="M175" s="503"/>
      <c r="N175" s="503">
        <f t="shared" si="69"/>
        <v>44.559019500000005</v>
      </c>
      <c r="O175" s="503"/>
      <c r="P175" s="503"/>
      <c r="Q175" s="503">
        <f t="shared" si="70"/>
        <v>44.514149500000002</v>
      </c>
      <c r="R175" s="503"/>
      <c r="S175" s="503"/>
      <c r="T175" s="503"/>
      <c r="U175" s="503"/>
      <c r="V175" s="503"/>
      <c r="W175" s="503">
        <f t="shared" si="72"/>
        <v>4.5059999999999434E-2</v>
      </c>
      <c r="X175" s="503"/>
      <c r="Y175" s="503"/>
      <c r="Z175" s="503"/>
      <c r="AA175" s="503"/>
      <c r="AB175" s="503"/>
      <c r="AC175" s="525"/>
      <c r="AD175" s="526"/>
      <c r="AE175" s="526"/>
      <c r="AF175" s="526"/>
      <c r="AG175" s="526"/>
      <c r="AH175" s="527"/>
      <c r="AI175" s="233"/>
      <c r="AJ175" s="233"/>
      <c r="AK175" s="197">
        <v>164</v>
      </c>
      <c r="AL175" s="207">
        <v>44.606789999999997</v>
      </c>
      <c r="AM175" s="207">
        <v>44.500839999999997</v>
      </c>
      <c r="AN175" s="207">
        <v>44.641550000000002</v>
      </c>
      <c r="AO175" s="207">
        <v>44.717930000000003</v>
      </c>
      <c r="AP175" s="207">
        <v>44.587530000000001</v>
      </c>
      <c r="AQ175" s="208"/>
      <c r="AR175" s="155"/>
      <c r="AS175" s="197">
        <f t="shared" si="53"/>
        <v>164</v>
      </c>
      <c r="AT175" s="175">
        <v>-5.9460499999999999E-2</v>
      </c>
      <c r="AU175" s="163">
        <v>5.0539500000000001E-2</v>
      </c>
      <c r="AV175" s="163">
        <v>-8.9460499999999998E-2</v>
      </c>
      <c r="AW175" s="163">
        <v>-0.13946050000000002</v>
      </c>
      <c r="AX175" s="163">
        <v>-6.9460500000000008E-2</v>
      </c>
      <c r="AY175" s="163">
        <v>-6.9460500000000008E-2</v>
      </c>
      <c r="BA175" s="331">
        <f t="shared" si="54"/>
        <v>164</v>
      </c>
      <c r="BB175" s="332">
        <f t="shared" si="55"/>
        <v>44.547329499999996</v>
      </c>
      <c r="BC175" s="332">
        <f t="shared" si="56"/>
        <v>44.551379499999996</v>
      </c>
      <c r="BD175" s="332">
        <f t="shared" si="57"/>
        <v>44.552089500000001</v>
      </c>
      <c r="BE175" s="332">
        <f t="shared" si="58"/>
        <v>44.578469500000004</v>
      </c>
      <c r="BF175" s="332">
        <f t="shared" si="59"/>
        <v>44.518069500000003</v>
      </c>
      <c r="BG175" s="332" t="str">
        <f t="shared" si="60"/>
        <v/>
      </c>
      <c r="BH175" s="164">
        <v>164</v>
      </c>
      <c r="BI175" s="337">
        <f t="shared" si="61"/>
        <v>2.9259999999993624E-2</v>
      </c>
      <c r="BJ175" s="337">
        <f t="shared" si="62"/>
        <v>3.3309999999993067E-2</v>
      </c>
      <c r="BK175" s="337">
        <f t="shared" si="63"/>
        <v>3.4019999999998163E-2</v>
      </c>
      <c r="BL175" s="337">
        <f t="shared" si="64"/>
        <v>6.0400000000001342E-2</v>
      </c>
      <c r="BM175" s="165">
        <f t="shared" si="65"/>
        <v>6.0400000000001342E-2</v>
      </c>
    </row>
    <row r="176" spans="1:65" ht="14.85" customHeight="1">
      <c r="A176" s="238"/>
      <c r="B176" s="540" t="s">
        <v>310</v>
      </c>
      <c r="C176" s="540"/>
      <c r="D176" s="540"/>
      <c r="E176" s="503">
        <f t="shared" si="66"/>
        <v>44.528189499999996</v>
      </c>
      <c r="F176" s="503"/>
      <c r="G176" s="503"/>
      <c r="H176" s="503">
        <f t="shared" si="67"/>
        <v>44.526279500000001</v>
      </c>
      <c r="I176" s="503"/>
      <c r="J176" s="503"/>
      <c r="K176" s="503">
        <f t="shared" si="68"/>
        <v>44.557389499999999</v>
      </c>
      <c r="L176" s="503"/>
      <c r="M176" s="503"/>
      <c r="N176" s="503">
        <f t="shared" si="69"/>
        <v>44.560129500000002</v>
      </c>
      <c r="O176" s="503"/>
      <c r="P176" s="503"/>
      <c r="Q176" s="503">
        <f t="shared" si="70"/>
        <v>44.519689499999998</v>
      </c>
      <c r="R176" s="503"/>
      <c r="S176" s="503"/>
      <c r="T176" s="503"/>
      <c r="U176" s="503"/>
      <c r="V176" s="503"/>
      <c r="W176" s="503">
        <f t="shared" si="72"/>
        <v>4.0440000000003806E-2</v>
      </c>
      <c r="X176" s="503"/>
      <c r="Y176" s="503"/>
      <c r="Z176" s="503"/>
      <c r="AA176" s="503"/>
      <c r="AB176" s="503"/>
      <c r="AC176" s="525"/>
      <c r="AD176" s="526"/>
      <c r="AE176" s="526"/>
      <c r="AF176" s="526"/>
      <c r="AG176" s="526"/>
      <c r="AH176" s="527"/>
      <c r="AI176" s="233"/>
      <c r="AJ176" s="233"/>
      <c r="AK176" s="197">
        <v>165</v>
      </c>
      <c r="AL176" s="207">
        <v>44.605710000000002</v>
      </c>
      <c r="AM176" s="207">
        <v>44.499659999999999</v>
      </c>
      <c r="AN176" s="207">
        <v>44.641570000000002</v>
      </c>
      <c r="AO176" s="207">
        <v>44.717080000000003</v>
      </c>
      <c r="AP176" s="207">
        <v>44.597729999999999</v>
      </c>
      <c r="AQ176" s="208"/>
      <c r="AR176" s="155"/>
      <c r="AS176" s="197">
        <f t="shared" si="53"/>
        <v>165</v>
      </c>
      <c r="AT176" s="175">
        <v>-5.9460499999999999E-2</v>
      </c>
      <c r="AU176" s="163">
        <v>5.0539500000000001E-2</v>
      </c>
      <c r="AV176" s="163">
        <v>-8.9460499999999998E-2</v>
      </c>
      <c r="AW176" s="163">
        <v>-0.13946050000000002</v>
      </c>
      <c r="AX176" s="163">
        <v>-6.9460500000000008E-2</v>
      </c>
      <c r="AY176" s="163">
        <v>-6.9460500000000008E-2</v>
      </c>
      <c r="BA176" s="331">
        <f t="shared" si="54"/>
        <v>165</v>
      </c>
      <c r="BB176" s="332">
        <f t="shared" si="55"/>
        <v>44.546249500000002</v>
      </c>
      <c r="BC176" s="332">
        <f t="shared" si="56"/>
        <v>44.550199499999998</v>
      </c>
      <c r="BD176" s="332">
        <f t="shared" si="57"/>
        <v>44.5521095</v>
      </c>
      <c r="BE176" s="332">
        <f t="shared" si="58"/>
        <v>44.577619500000004</v>
      </c>
      <c r="BF176" s="332">
        <f t="shared" si="59"/>
        <v>44.5282695</v>
      </c>
      <c r="BG176" s="332" t="str">
        <f t="shared" si="60"/>
        <v/>
      </c>
      <c r="BH176" s="164">
        <v>165</v>
      </c>
      <c r="BI176" s="337">
        <f t="shared" si="61"/>
        <v>1.7980000000001439E-2</v>
      </c>
      <c r="BJ176" s="337">
        <f t="shared" si="62"/>
        <v>2.1929999999997563E-2</v>
      </c>
      <c r="BK176" s="337">
        <f t="shared" si="63"/>
        <v>2.3839999999999861E-2</v>
      </c>
      <c r="BL176" s="337">
        <f t="shared" si="64"/>
        <v>4.9350000000004002E-2</v>
      </c>
      <c r="BM176" s="165">
        <f t="shared" si="65"/>
        <v>4.9350000000004002E-2</v>
      </c>
    </row>
    <row r="177" spans="1:65" ht="14.85" customHeight="1">
      <c r="A177" s="238"/>
      <c r="B177" s="540" t="s">
        <v>311</v>
      </c>
      <c r="C177" s="540"/>
      <c r="D177" s="540"/>
      <c r="E177" s="503">
        <f t="shared" si="66"/>
        <v>44.526599500000003</v>
      </c>
      <c r="F177" s="503"/>
      <c r="G177" s="503"/>
      <c r="H177" s="503">
        <f t="shared" si="67"/>
        <v>44.522699500000002</v>
      </c>
      <c r="I177" s="503"/>
      <c r="J177" s="503"/>
      <c r="K177" s="503">
        <f t="shared" si="68"/>
        <v>44.5516595</v>
      </c>
      <c r="L177" s="503"/>
      <c r="M177" s="503"/>
      <c r="N177" s="503">
        <f t="shared" si="69"/>
        <v>44.561639499999998</v>
      </c>
      <c r="O177" s="503"/>
      <c r="P177" s="503"/>
      <c r="Q177" s="503">
        <f t="shared" si="70"/>
        <v>44.524459499999999</v>
      </c>
      <c r="R177" s="503"/>
      <c r="S177" s="503"/>
      <c r="T177" s="503"/>
      <c r="U177" s="503"/>
      <c r="V177" s="503"/>
      <c r="W177" s="503">
        <f t="shared" si="72"/>
        <v>3.7179999999999325E-2</v>
      </c>
      <c r="X177" s="503"/>
      <c r="Y177" s="503"/>
      <c r="Z177" s="503"/>
      <c r="AA177" s="503"/>
      <c r="AB177" s="503"/>
      <c r="AC177" s="525"/>
      <c r="AD177" s="526"/>
      <c r="AE177" s="526"/>
      <c r="AF177" s="526"/>
      <c r="AG177" s="526"/>
      <c r="AH177" s="527"/>
      <c r="AI177" s="233"/>
      <c r="AJ177" s="233"/>
      <c r="AK177" s="197">
        <v>166</v>
      </c>
      <c r="AL177" s="207">
        <v>44.605870000000003</v>
      </c>
      <c r="AM177" s="207">
        <v>44.497250000000001</v>
      </c>
      <c r="AN177" s="207">
        <v>44.643630000000002</v>
      </c>
      <c r="AO177" s="207">
        <v>44.716720000000002</v>
      </c>
      <c r="AP177" s="207">
        <v>44.60575</v>
      </c>
      <c r="AQ177" s="208"/>
      <c r="AR177" s="155"/>
      <c r="AS177" s="197">
        <f t="shared" si="53"/>
        <v>166</v>
      </c>
      <c r="AT177" s="175">
        <v>-5.9460499999999999E-2</v>
      </c>
      <c r="AU177" s="163">
        <v>5.0539500000000001E-2</v>
      </c>
      <c r="AV177" s="163">
        <v>-8.9460499999999998E-2</v>
      </c>
      <c r="AW177" s="163">
        <v>-0.13946050000000002</v>
      </c>
      <c r="AX177" s="163">
        <v>-6.9460500000000008E-2</v>
      </c>
      <c r="AY177" s="163">
        <v>-6.9460500000000008E-2</v>
      </c>
      <c r="BA177" s="331">
        <f t="shared" si="54"/>
        <v>166</v>
      </c>
      <c r="BB177" s="332">
        <f t="shared" si="55"/>
        <v>44.546409500000003</v>
      </c>
      <c r="BC177" s="332">
        <f t="shared" si="56"/>
        <v>44.5477895</v>
      </c>
      <c r="BD177" s="332">
        <f t="shared" si="57"/>
        <v>44.5541695</v>
      </c>
      <c r="BE177" s="332">
        <f t="shared" si="58"/>
        <v>44.577259500000004</v>
      </c>
      <c r="BF177" s="332">
        <f t="shared" si="59"/>
        <v>44.536289500000002</v>
      </c>
      <c r="BG177" s="332" t="str">
        <f t="shared" si="60"/>
        <v/>
      </c>
      <c r="BH177" s="164">
        <v>166</v>
      </c>
      <c r="BI177" s="337">
        <f t="shared" si="61"/>
        <v>1.0120000000000573E-2</v>
      </c>
      <c r="BJ177" s="337">
        <f t="shared" si="62"/>
        <v>1.1499999999998067E-2</v>
      </c>
      <c r="BK177" s="337">
        <f t="shared" si="63"/>
        <v>1.787999999999812E-2</v>
      </c>
      <c r="BL177" s="337">
        <f t="shared" si="64"/>
        <v>4.0970000000001505E-2</v>
      </c>
      <c r="BM177" s="165">
        <f t="shared" si="65"/>
        <v>4.0970000000001505E-2</v>
      </c>
    </row>
    <row r="178" spans="1:65" ht="14.85" customHeight="1">
      <c r="A178" s="238"/>
      <c r="B178" s="540" t="s">
        <v>312</v>
      </c>
      <c r="C178" s="540"/>
      <c r="D178" s="540"/>
      <c r="E178" s="503">
        <f t="shared" si="66"/>
        <v>44.524489500000001</v>
      </c>
      <c r="F178" s="503"/>
      <c r="G178" s="503"/>
      <c r="H178" s="503">
        <f t="shared" si="67"/>
        <v>44.5220895</v>
      </c>
      <c r="I178" s="503"/>
      <c r="J178" s="503"/>
      <c r="K178" s="503">
        <f t="shared" si="68"/>
        <v>44.546269500000001</v>
      </c>
      <c r="L178" s="503"/>
      <c r="M178" s="503"/>
      <c r="N178" s="503">
        <f t="shared" si="69"/>
        <v>44.563619500000001</v>
      </c>
      <c r="O178" s="503"/>
      <c r="P178" s="503"/>
      <c r="Q178" s="503">
        <f t="shared" si="70"/>
        <v>44.523729500000002</v>
      </c>
      <c r="R178" s="503"/>
      <c r="S178" s="503"/>
      <c r="T178" s="503"/>
      <c r="U178" s="503"/>
      <c r="V178" s="503"/>
      <c r="W178" s="503">
        <f t="shared" si="72"/>
        <v>3.9889999999999759E-2</v>
      </c>
      <c r="X178" s="503"/>
      <c r="Y178" s="503"/>
      <c r="Z178" s="503"/>
      <c r="AA178" s="503"/>
      <c r="AB178" s="503"/>
      <c r="AC178" s="525"/>
      <c r="AD178" s="526"/>
      <c r="AE178" s="526"/>
      <c r="AF178" s="526"/>
      <c r="AG178" s="526"/>
      <c r="AH178" s="527"/>
      <c r="AI178" s="233"/>
      <c r="AJ178" s="233"/>
      <c r="AK178" s="197">
        <v>167</v>
      </c>
      <c r="AL178" s="207">
        <v>44.605870000000003</v>
      </c>
      <c r="AM178" s="207">
        <v>44.495739999999998</v>
      </c>
      <c r="AN178" s="207">
        <v>44.642319999999998</v>
      </c>
      <c r="AO178" s="207">
        <v>44.711660000000002</v>
      </c>
      <c r="AP178" s="207">
        <v>44.609520000000003</v>
      </c>
      <c r="AQ178" s="208"/>
      <c r="AR178" s="155"/>
      <c r="AS178" s="197">
        <f t="shared" si="53"/>
        <v>167</v>
      </c>
      <c r="AT178" s="175">
        <v>-5.9460499999999999E-2</v>
      </c>
      <c r="AU178" s="163">
        <v>5.0539500000000001E-2</v>
      </c>
      <c r="AV178" s="163">
        <v>-8.9460499999999998E-2</v>
      </c>
      <c r="AW178" s="163">
        <v>-0.13946050000000002</v>
      </c>
      <c r="AX178" s="163">
        <v>-6.9460500000000008E-2</v>
      </c>
      <c r="AY178" s="163">
        <v>-6.9460500000000008E-2</v>
      </c>
      <c r="BA178" s="331">
        <f t="shared" si="54"/>
        <v>167</v>
      </c>
      <c r="BB178" s="332">
        <f t="shared" si="55"/>
        <v>44.546409500000003</v>
      </c>
      <c r="BC178" s="332">
        <f t="shared" si="56"/>
        <v>44.546279499999997</v>
      </c>
      <c r="BD178" s="332">
        <f t="shared" si="57"/>
        <v>44.552859499999997</v>
      </c>
      <c r="BE178" s="332">
        <f t="shared" si="58"/>
        <v>44.572199500000004</v>
      </c>
      <c r="BF178" s="332">
        <f t="shared" si="59"/>
        <v>44.540059500000005</v>
      </c>
      <c r="BG178" s="332" t="str">
        <f t="shared" si="60"/>
        <v/>
      </c>
      <c r="BH178" s="164">
        <v>167</v>
      </c>
      <c r="BI178" s="337">
        <f t="shared" si="61"/>
        <v>6.3499999999976353E-3</v>
      </c>
      <c r="BJ178" s="337">
        <f t="shared" si="62"/>
        <v>6.2199999999918987E-3</v>
      </c>
      <c r="BK178" s="337">
        <f t="shared" si="63"/>
        <v>1.2799999999991485E-2</v>
      </c>
      <c r="BL178" s="337">
        <f t="shared" si="64"/>
        <v>3.2139999999998281E-2</v>
      </c>
      <c r="BM178" s="165">
        <f t="shared" si="65"/>
        <v>3.2139999999998281E-2</v>
      </c>
    </row>
    <row r="179" spans="1:65" ht="14.85" customHeight="1">
      <c r="A179" s="238"/>
      <c r="B179" s="540" t="s">
        <v>313</v>
      </c>
      <c r="C179" s="540"/>
      <c r="D179" s="540"/>
      <c r="E179" s="503">
        <f t="shared" si="66"/>
        <v>44.524069500000003</v>
      </c>
      <c r="F179" s="503"/>
      <c r="G179" s="503"/>
      <c r="H179" s="503">
        <f t="shared" si="67"/>
        <v>44.524049499999997</v>
      </c>
      <c r="I179" s="503"/>
      <c r="J179" s="503"/>
      <c r="K179" s="503">
        <f t="shared" si="68"/>
        <v>44.539129500000001</v>
      </c>
      <c r="L179" s="503"/>
      <c r="M179" s="503"/>
      <c r="N179" s="503">
        <f t="shared" si="69"/>
        <v>44.564239499999999</v>
      </c>
      <c r="O179" s="503"/>
      <c r="P179" s="503"/>
      <c r="Q179" s="503">
        <f t="shared" si="70"/>
        <v>44.522809500000001</v>
      </c>
      <c r="R179" s="503"/>
      <c r="S179" s="503"/>
      <c r="T179" s="503"/>
      <c r="U179" s="503"/>
      <c r="V179" s="503"/>
      <c r="W179" s="503">
        <f t="shared" si="72"/>
        <v>4.1429999999998302E-2</v>
      </c>
      <c r="X179" s="503"/>
      <c r="Y179" s="503"/>
      <c r="Z179" s="503"/>
      <c r="AA179" s="503"/>
      <c r="AB179" s="503"/>
      <c r="AC179" s="525"/>
      <c r="AD179" s="526"/>
      <c r="AE179" s="526"/>
      <c r="AF179" s="526"/>
      <c r="AG179" s="526"/>
      <c r="AH179" s="527"/>
      <c r="AI179" s="233"/>
      <c r="AJ179" s="233"/>
      <c r="AK179" s="197">
        <v>168</v>
      </c>
      <c r="AL179" s="207">
        <v>44.605899999999998</v>
      </c>
      <c r="AM179" s="207">
        <v>44.49286</v>
      </c>
      <c r="AN179" s="207">
        <v>44.637</v>
      </c>
      <c r="AO179" s="207">
        <v>44.706339999999997</v>
      </c>
      <c r="AP179" s="207">
        <v>44.608629999999998</v>
      </c>
      <c r="AQ179" s="208"/>
      <c r="AR179" s="155"/>
      <c r="AS179" s="197">
        <f t="shared" si="53"/>
        <v>168</v>
      </c>
      <c r="AT179" s="175">
        <v>-5.9460499999999999E-2</v>
      </c>
      <c r="AU179" s="163">
        <v>5.0539500000000001E-2</v>
      </c>
      <c r="AV179" s="163">
        <v>-8.9460499999999998E-2</v>
      </c>
      <c r="AW179" s="163">
        <v>-0.13946050000000002</v>
      </c>
      <c r="AX179" s="163">
        <v>-6.9460500000000008E-2</v>
      </c>
      <c r="AY179" s="163">
        <v>-6.9460500000000008E-2</v>
      </c>
      <c r="BA179" s="331">
        <f t="shared" si="54"/>
        <v>168</v>
      </c>
      <c r="BB179" s="332">
        <f t="shared" si="55"/>
        <v>44.546439499999998</v>
      </c>
      <c r="BC179" s="332">
        <f t="shared" si="56"/>
        <v>44.5433995</v>
      </c>
      <c r="BD179" s="332">
        <f t="shared" si="57"/>
        <v>44.547539499999999</v>
      </c>
      <c r="BE179" s="332">
        <f t="shared" si="58"/>
        <v>44.566879499999999</v>
      </c>
      <c r="BF179" s="332">
        <f t="shared" si="59"/>
        <v>44.5391695</v>
      </c>
      <c r="BG179" s="332" t="str">
        <f t="shared" si="60"/>
        <v/>
      </c>
      <c r="BH179" s="164">
        <v>168</v>
      </c>
      <c r="BI179" s="337">
        <f t="shared" si="61"/>
        <v>7.2699999999983334E-3</v>
      </c>
      <c r="BJ179" s="337">
        <f t="shared" si="62"/>
        <v>4.229999999999734E-3</v>
      </c>
      <c r="BK179" s="337">
        <f t="shared" si="63"/>
        <v>8.3699999999993224E-3</v>
      </c>
      <c r="BL179" s="337">
        <f t="shared" si="64"/>
        <v>2.7709999999999013E-2</v>
      </c>
      <c r="BM179" s="165">
        <f t="shared" si="65"/>
        <v>2.7709999999999013E-2</v>
      </c>
    </row>
    <row r="180" spans="1:65" ht="14.85" customHeight="1">
      <c r="A180" s="238"/>
      <c r="B180" s="540" t="s">
        <v>314</v>
      </c>
      <c r="C180" s="540"/>
      <c r="D180" s="540"/>
      <c r="E180" s="503">
        <f t="shared" si="66"/>
        <v>44.5247995</v>
      </c>
      <c r="F180" s="503"/>
      <c r="G180" s="503"/>
      <c r="H180" s="503">
        <f t="shared" si="67"/>
        <v>44.525099499999996</v>
      </c>
      <c r="I180" s="503"/>
      <c r="J180" s="503"/>
      <c r="K180" s="503">
        <f t="shared" si="68"/>
        <v>44.532899499999999</v>
      </c>
      <c r="L180" s="503"/>
      <c r="M180" s="503"/>
      <c r="N180" s="503">
        <f t="shared" si="69"/>
        <v>44.566109500000003</v>
      </c>
      <c r="O180" s="503"/>
      <c r="P180" s="503"/>
      <c r="Q180" s="503">
        <f t="shared" si="70"/>
        <v>44.530049500000004</v>
      </c>
      <c r="R180" s="503"/>
      <c r="S180" s="503"/>
      <c r="T180" s="503"/>
      <c r="U180" s="503"/>
      <c r="V180" s="503"/>
      <c r="W180" s="503">
        <f t="shared" si="72"/>
        <v>3.6059999999999093E-2</v>
      </c>
      <c r="X180" s="503"/>
      <c r="Y180" s="503"/>
      <c r="Z180" s="503"/>
      <c r="AA180" s="503"/>
      <c r="AB180" s="503"/>
      <c r="AC180" s="525"/>
      <c r="AD180" s="526"/>
      <c r="AE180" s="526"/>
      <c r="AF180" s="526"/>
      <c r="AG180" s="526"/>
      <c r="AH180" s="527"/>
      <c r="AI180" s="233"/>
      <c r="AJ180" s="233"/>
      <c r="AK180" s="197">
        <v>169</v>
      </c>
      <c r="AL180" s="207">
        <v>44.605049999999999</v>
      </c>
      <c r="AM180" s="207">
        <v>44.490459999999999</v>
      </c>
      <c r="AN180" s="207">
        <v>44.637729999999998</v>
      </c>
      <c r="AO180" s="207">
        <v>44.705109999999998</v>
      </c>
      <c r="AP180" s="207">
        <v>44.607370000000003</v>
      </c>
      <c r="AQ180" s="208"/>
      <c r="AR180" s="155"/>
      <c r="AS180" s="197">
        <f t="shared" si="53"/>
        <v>169</v>
      </c>
      <c r="AT180" s="175">
        <v>-5.9460499999999999E-2</v>
      </c>
      <c r="AU180" s="163">
        <v>5.0539500000000001E-2</v>
      </c>
      <c r="AV180" s="163">
        <v>-8.9460499999999998E-2</v>
      </c>
      <c r="AW180" s="163">
        <v>-0.13946050000000002</v>
      </c>
      <c r="AX180" s="163">
        <v>-6.9460500000000008E-2</v>
      </c>
      <c r="AY180" s="163">
        <v>-6.9460500000000008E-2</v>
      </c>
      <c r="BA180" s="331">
        <f t="shared" si="54"/>
        <v>169</v>
      </c>
      <c r="BB180" s="332">
        <f t="shared" si="55"/>
        <v>44.545589499999998</v>
      </c>
      <c r="BC180" s="332">
        <f t="shared" si="56"/>
        <v>44.540999499999998</v>
      </c>
      <c r="BD180" s="332">
        <f t="shared" si="57"/>
        <v>44.548269499999996</v>
      </c>
      <c r="BE180" s="332">
        <f t="shared" si="58"/>
        <v>44.565649499999999</v>
      </c>
      <c r="BF180" s="332">
        <f t="shared" si="59"/>
        <v>44.537909500000005</v>
      </c>
      <c r="BG180" s="332" t="str">
        <f t="shared" si="60"/>
        <v/>
      </c>
      <c r="BH180" s="164">
        <v>169</v>
      </c>
      <c r="BI180" s="337">
        <f t="shared" si="61"/>
        <v>7.6799999999934698E-3</v>
      </c>
      <c r="BJ180" s="337">
        <f t="shared" si="62"/>
        <v>3.0899999999931538E-3</v>
      </c>
      <c r="BK180" s="337">
        <f t="shared" si="63"/>
        <v>1.0359999999991487E-2</v>
      </c>
      <c r="BL180" s="337">
        <f t="shared" si="64"/>
        <v>2.7739999999994325E-2</v>
      </c>
      <c r="BM180" s="165">
        <f t="shared" si="65"/>
        <v>2.7739999999994325E-2</v>
      </c>
    </row>
    <row r="181" spans="1:65" ht="14.85" customHeight="1">
      <c r="A181" s="238"/>
      <c r="B181" s="540" t="s">
        <v>315</v>
      </c>
      <c r="C181" s="540"/>
      <c r="D181" s="540"/>
      <c r="E181" s="503">
        <f t="shared" si="66"/>
        <v>44.526109499999997</v>
      </c>
      <c r="F181" s="503"/>
      <c r="G181" s="503"/>
      <c r="H181" s="503">
        <f t="shared" si="67"/>
        <v>44.526659500000001</v>
      </c>
      <c r="I181" s="503"/>
      <c r="J181" s="503"/>
      <c r="K181" s="503">
        <f t="shared" si="68"/>
        <v>44.532739499999998</v>
      </c>
      <c r="L181" s="503"/>
      <c r="M181" s="503"/>
      <c r="N181" s="503">
        <f t="shared" si="69"/>
        <v>44.566069500000005</v>
      </c>
      <c r="O181" s="503"/>
      <c r="P181" s="503"/>
      <c r="Q181" s="503">
        <f t="shared" si="70"/>
        <v>44.536899500000004</v>
      </c>
      <c r="R181" s="503"/>
      <c r="S181" s="503"/>
      <c r="T181" s="503"/>
      <c r="U181" s="503"/>
      <c r="V181" s="503"/>
      <c r="W181" s="503">
        <f t="shared" si="72"/>
        <v>2.9170000000000584E-2</v>
      </c>
      <c r="X181" s="503"/>
      <c r="Y181" s="503"/>
      <c r="Z181" s="503"/>
      <c r="AA181" s="503"/>
      <c r="AB181" s="503"/>
      <c r="AC181" s="525"/>
      <c r="AD181" s="526"/>
      <c r="AE181" s="526"/>
      <c r="AF181" s="526"/>
      <c r="AG181" s="526"/>
      <c r="AH181" s="527"/>
      <c r="AI181" s="233"/>
      <c r="AJ181" s="233"/>
      <c r="AK181" s="197">
        <v>170</v>
      </c>
      <c r="AL181" s="207">
        <v>44.600169999999999</v>
      </c>
      <c r="AM181" s="207">
        <v>44.489570000000001</v>
      </c>
      <c r="AN181" s="207">
        <v>44.641489999999997</v>
      </c>
      <c r="AO181" s="207">
        <v>44.701909999999998</v>
      </c>
      <c r="AP181" s="207">
        <v>44.610019999999999</v>
      </c>
      <c r="AQ181" s="208"/>
      <c r="AR181" s="155"/>
      <c r="AS181" s="197">
        <f t="shared" si="53"/>
        <v>170</v>
      </c>
      <c r="AT181" s="175">
        <v>-5.9460499999999999E-2</v>
      </c>
      <c r="AU181" s="163">
        <v>5.0539500000000001E-2</v>
      </c>
      <c r="AV181" s="163">
        <v>-8.9460499999999998E-2</v>
      </c>
      <c r="AW181" s="163">
        <v>-0.13946050000000002</v>
      </c>
      <c r="AX181" s="163">
        <v>-6.9460500000000008E-2</v>
      </c>
      <c r="AY181" s="163">
        <v>-6.9460500000000008E-2</v>
      </c>
      <c r="BA181" s="331">
        <f t="shared" si="54"/>
        <v>170</v>
      </c>
      <c r="BB181" s="332">
        <f t="shared" si="55"/>
        <v>44.540709499999998</v>
      </c>
      <c r="BC181" s="332">
        <f t="shared" si="56"/>
        <v>44.5401095</v>
      </c>
      <c r="BD181" s="332">
        <f t="shared" si="57"/>
        <v>44.552029499999996</v>
      </c>
      <c r="BE181" s="332">
        <f t="shared" si="58"/>
        <v>44.5624495</v>
      </c>
      <c r="BF181" s="332">
        <f t="shared" si="59"/>
        <v>44.540559500000001</v>
      </c>
      <c r="BG181" s="332" t="str">
        <f t="shared" si="60"/>
        <v/>
      </c>
      <c r="BH181" s="164">
        <v>170</v>
      </c>
      <c r="BI181" s="337">
        <f t="shared" si="61"/>
        <v>1.4999999999787406E-4</v>
      </c>
      <c r="BJ181" s="337">
        <f t="shared" si="62"/>
        <v>4.500000000007276E-4</v>
      </c>
      <c r="BK181" s="337">
        <f t="shared" si="63"/>
        <v>1.146999999999565E-2</v>
      </c>
      <c r="BL181" s="337">
        <f t="shared" si="64"/>
        <v>2.1889999999999077E-2</v>
      </c>
      <c r="BM181" s="165">
        <f t="shared" si="65"/>
        <v>2.1889999999999077E-2</v>
      </c>
    </row>
    <row r="182" spans="1:65" ht="14.85" customHeight="1">
      <c r="A182" s="238"/>
      <c r="B182" s="540" t="s">
        <v>316</v>
      </c>
      <c r="C182" s="540"/>
      <c r="D182" s="540"/>
      <c r="E182" s="503">
        <f t="shared" si="66"/>
        <v>44.527369499999999</v>
      </c>
      <c r="F182" s="503"/>
      <c r="G182" s="503"/>
      <c r="H182" s="503">
        <f t="shared" si="67"/>
        <v>44.526359499999998</v>
      </c>
      <c r="I182" s="503"/>
      <c r="J182" s="503"/>
      <c r="K182" s="503">
        <f t="shared" si="68"/>
        <v>44.530649499999996</v>
      </c>
      <c r="L182" s="503"/>
      <c r="M182" s="503"/>
      <c r="N182" s="503">
        <f t="shared" si="69"/>
        <v>44.565949500000002</v>
      </c>
      <c r="O182" s="503"/>
      <c r="P182" s="503"/>
      <c r="Q182" s="503">
        <f t="shared" si="70"/>
        <v>44.542339500000004</v>
      </c>
      <c r="R182" s="503"/>
      <c r="S182" s="503"/>
      <c r="T182" s="503"/>
      <c r="U182" s="503"/>
      <c r="V182" s="503"/>
      <c r="W182" s="503">
        <f t="shared" si="72"/>
        <v>2.360999999999791E-2</v>
      </c>
      <c r="X182" s="503"/>
      <c r="Y182" s="503"/>
      <c r="Z182" s="503"/>
      <c r="AA182" s="503"/>
      <c r="AB182" s="503"/>
      <c r="AC182" s="525"/>
      <c r="AD182" s="526"/>
      <c r="AE182" s="526"/>
      <c r="AF182" s="526"/>
      <c r="AG182" s="526"/>
      <c r="AH182" s="527"/>
      <c r="AI182" s="233"/>
      <c r="AJ182" s="233"/>
      <c r="AK182" s="197">
        <v>171</v>
      </c>
      <c r="AL182" s="207">
        <v>44.596310000000003</v>
      </c>
      <c r="AM182" s="207">
        <v>44.488990000000001</v>
      </c>
      <c r="AN182" s="207">
        <v>44.645470000000003</v>
      </c>
      <c r="AO182" s="207">
        <v>44.70288</v>
      </c>
      <c r="AP182" s="207">
        <v>44.613579999999999</v>
      </c>
      <c r="AQ182" s="208"/>
      <c r="AR182" s="155"/>
      <c r="AS182" s="197">
        <f t="shared" si="53"/>
        <v>171</v>
      </c>
      <c r="AT182" s="175">
        <v>-5.9460499999999999E-2</v>
      </c>
      <c r="AU182" s="163">
        <v>5.0539500000000001E-2</v>
      </c>
      <c r="AV182" s="163">
        <v>-8.9460499999999998E-2</v>
      </c>
      <c r="AW182" s="163">
        <v>-0.13946050000000002</v>
      </c>
      <c r="AX182" s="163">
        <v>-6.9460500000000008E-2</v>
      </c>
      <c r="AY182" s="163">
        <v>-6.9460500000000008E-2</v>
      </c>
      <c r="BA182" s="331">
        <f t="shared" si="54"/>
        <v>171</v>
      </c>
      <c r="BB182" s="332">
        <f t="shared" si="55"/>
        <v>44.536849500000002</v>
      </c>
      <c r="BC182" s="332">
        <f t="shared" si="56"/>
        <v>44.5395295</v>
      </c>
      <c r="BD182" s="332">
        <f t="shared" si="57"/>
        <v>44.556009500000002</v>
      </c>
      <c r="BE182" s="332">
        <f t="shared" si="58"/>
        <v>44.563419500000002</v>
      </c>
      <c r="BF182" s="332">
        <f t="shared" si="59"/>
        <v>44.544119500000001</v>
      </c>
      <c r="BG182" s="332" t="str">
        <f t="shared" si="60"/>
        <v/>
      </c>
      <c r="BH182" s="164">
        <v>171</v>
      </c>
      <c r="BI182" s="337">
        <f t="shared" si="61"/>
        <v>7.2699999999983334E-3</v>
      </c>
      <c r="BJ182" s="337">
        <f t="shared" si="62"/>
        <v>4.590000000000316E-3</v>
      </c>
      <c r="BK182" s="337">
        <f t="shared" si="63"/>
        <v>1.1890000000001066E-2</v>
      </c>
      <c r="BL182" s="337">
        <f t="shared" si="64"/>
        <v>1.9300000000001205E-2</v>
      </c>
      <c r="BM182" s="165">
        <f t="shared" si="65"/>
        <v>1.9300000000001205E-2</v>
      </c>
    </row>
    <row r="183" spans="1:65" ht="14.85" customHeight="1">
      <c r="A183" s="238"/>
      <c r="B183" s="540" t="s">
        <v>317</v>
      </c>
      <c r="C183" s="540"/>
      <c r="D183" s="540"/>
      <c r="E183" s="503">
        <f t="shared" si="66"/>
        <v>44.531409500000002</v>
      </c>
      <c r="F183" s="503"/>
      <c r="G183" s="503"/>
      <c r="H183" s="503">
        <f t="shared" si="67"/>
        <v>44.527289500000002</v>
      </c>
      <c r="I183" s="503"/>
      <c r="J183" s="503"/>
      <c r="K183" s="503">
        <f t="shared" si="68"/>
        <v>44.533509500000001</v>
      </c>
      <c r="L183" s="503"/>
      <c r="M183" s="503"/>
      <c r="N183" s="503">
        <f t="shared" si="69"/>
        <v>44.566439500000001</v>
      </c>
      <c r="O183" s="503"/>
      <c r="P183" s="503"/>
      <c r="Q183" s="503">
        <f t="shared" si="70"/>
        <v>44.544529500000003</v>
      </c>
      <c r="R183" s="503"/>
      <c r="S183" s="503"/>
      <c r="T183" s="503"/>
      <c r="U183" s="503"/>
      <c r="V183" s="503"/>
      <c r="W183" s="503">
        <f t="shared" si="72"/>
        <v>2.190999999999832E-2</v>
      </c>
      <c r="X183" s="503"/>
      <c r="Y183" s="503"/>
      <c r="Z183" s="503"/>
      <c r="AA183" s="503"/>
      <c r="AB183" s="503"/>
      <c r="AC183" s="525"/>
      <c r="AD183" s="526"/>
      <c r="AE183" s="526"/>
      <c r="AF183" s="526"/>
      <c r="AG183" s="526"/>
      <c r="AH183" s="527"/>
      <c r="AI183" s="233"/>
      <c r="AJ183" s="233"/>
      <c r="AK183" s="197">
        <v>172</v>
      </c>
      <c r="AL183" s="207">
        <v>44.594769999999997</v>
      </c>
      <c r="AM183" s="207">
        <v>44.485550000000003</v>
      </c>
      <c r="AN183" s="207">
        <v>44.645189999999999</v>
      </c>
      <c r="AO183" s="207">
        <v>44.704830000000001</v>
      </c>
      <c r="AP183" s="207">
        <v>44.611559999999997</v>
      </c>
      <c r="AQ183" s="208"/>
      <c r="AR183" s="155"/>
      <c r="AS183" s="197">
        <f t="shared" si="53"/>
        <v>172</v>
      </c>
      <c r="AT183" s="175">
        <v>-5.9460499999999999E-2</v>
      </c>
      <c r="AU183" s="163">
        <v>5.0539500000000001E-2</v>
      </c>
      <c r="AV183" s="163">
        <v>-8.9460499999999998E-2</v>
      </c>
      <c r="AW183" s="163">
        <v>-0.13946050000000002</v>
      </c>
      <c r="AX183" s="163">
        <v>-6.9460500000000008E-2</v>
      </c>
      <c r="AY183" s="163">
        <v>-6.9460500000000008E-2</v>
      </c>
      <c r="BA183" s="331">
        <f t="shared" si="54"/>
        <v>172</v>
      </c>
      <c r="BB183" s="332">
        <f t="shared" si="55"/>
        <v>44.535309499999997</v>
      </c>
      <c r="BC183" s="332">
        <f t="shared" si="56"/>
        <v>44.536089500000003</v>
      </c>
      <c r="BD183" s="332">
        <f t="shared" si="57"/>
        <v>44.555729499999998</v>
      </c>
      <c r="BE183" s="332">
        <f t="shared" si="58"/>
        <v>44.565369500000003</v>
      </c>
      <c r="BF183" s="332">
        <f t="shared" si="59"/>
        <v>44.542099499999999</v>
      </c>
      <c r="BG183" s="332" t="str">
        <f t="shared" si="60"/>
        <v/>
      </c>
      <c r="BH183" s="164">
        <v>172</v>
      </c>
      <c r="BI183" s="337">
        <f t="shared" si="61"/>
        <v>6.7900000000022942E-3</v>
      </c>
      <c r="BJ183" s="337">
        <f t="shared" si="62"/>
        <v>6.0099999999962961E-3</v>
      </c>
      <c r="BK183" s="337">
        <f t="shared" si="63"/>
        <v>1.3629999999999143E-2</v>
      </c>
      <c r="BL183" s="337">
        <f t="shared" si="64"/>
        <v>2.3270000000003677E-2</v>
      </c>
      <c r="BM183" s="165">
        <f t="shared" si="65"/>
        <v>2.3270000000003677E-2</v>
      </c>
    </row>
    <row r="184" spans="1:65" ht="14.85" customHeight="1">
      <c r="A184" s="238"/>
      <c r="B184" s="540" t="s">
        <v>318</v>
      </c>
      <c r="C184" s="540"/>
      <c r="D184" s="540"/>
      <c r="E184" s="503">
        <f t="shared" si="66"/>
        <v>44.541889499999996</v>
      </c>
      <c r="F184" s="503"/>
      <c r="G184" s="503"/>
      <c r="H184" s="503">
        <f t="shared" si="67"/>
        <v>44.527209499999998</v>
      </c>
      <c r="I184" s="503"/>
      <c r="J184" s="503"/>
      <c r="K184" s="503">
        <f t="shared" si="68"/>
        <v>44.531079499999997</v>
      </c>
      <c r="L184" s="503"/>
      <c r="M184" s="503"/>
      <c r="N184" s="503">
        <f t="shared" si="69"/>
        <v>44.565789500000001</v>
      </c>
      <c r="O184" s="503"/>
      <c r="P184" s="503"/>
      <c r="Q184" s="503">
        <f t="shared" si="70"/>
        <v>44.552229500000003</v>
      </c>
      <c r="R184" s="503"/>
      <c r="S184" s="503"/>
      <c r="T184" s="503"/>
      <c r="U184" s="503"/>
      <c r="V184" s="503"/>
      <c r="W184" s="503">
        <f t="shared" si="72"/>
        <v>2.5020000000004927E-2</v>
      </c>
      <c r="X184" s="503"/>
      <c r="Y184" s="503"/>
      <c r="Z184" s="503"/>
      <c r="AA184" s="503"/>
      <c r="AB184" s="503"/>
      <c r="AC184" s="525"/>
      <c r="AD184" s="526"/>
      <c r="AE184" s="526"/>
      <c r="AF184" s="526"/>
      <c r="AG184" s="526"/>
      <c r="AH184" s="527"/>
      <c r="AI184" s="233"/>
      <c r="AJ184" s="233"/>
      <c r="AK184" s="197">
        <v>173</v>
      </c>
      <c r="AL184" s="207">
        <v>44.593820000000001</v>
      </c>
      <c r="AM184" s="207">
        <v>44.48498</v>
      </c>
      <c r="AN184" s="207">
        <v>44.643630000000002</v>
      </c>
      <c r="AO184" s="207">
        <v>44.707599999999999</v>
      </c>
      <c r="AP184" s="207">
        <v>44.608550000000001</v>
      </c>
      <c r="AQ184" s="208"/>
      <c r="AR184" s="155"/>
      <c r="AS184" s="197">
        <f t="shared" si="53"/>
        <v>173</v>
      </c>
      <c r="AT184" s="175">
        <v>-5.9460499999999999E-2</v>
      </c>
      <c r="AU184" s="163">
        <v>5.0539500000000001E-2</v>
      </c>
      <c r="AV184" s="163">
        <v>-8.9460499999999998E-2</v>
      </c>
      <c r="AW184" s="163">
        <v>-0.13946050000000002</v>
      </c>
      <c r="AX184" s="163">
        <v>-6.9460500000000008E-2</v>
      </c>
      <c r="AY184" s="163">
        <v>-6.9460500000000008E-2</v>
      </c>
      <c r="BA184" s="331">
        <f t="shared" si="54"/>
        <v>173</v>
      </c>
      <c r="BB184" s="332">
        <f t="shared" si="55"/>
        <v>44.534359500000001</v>
      </c>
      <c r="BC184" s="332">
        <f t="shared" si="56"/>
        <v>44.535519499999999</v>
      </c>
      <c r="BD184" s="332">
        <f t="shared" si="57"/>
        <v>44.5541695</v>
      </c>
      <c r="BE184" s="332">
        <f t="shared" si="58"/>
        <v>44.568139500000001</v>
      </c>
      <c r="BF184" s="332">
        <f t="shared" si="59"/>
        <v>44.539089500000003</v>
      </c>
      <c r="BG184" s="332" t="str">
        <f t="shared" si="60"/>
        <v/>
      </c>
      <c r="BH184" s="164">
        <v>173</v>
      </c>
      <c r="BI184" s="337">
        <f t="shared" si="61"/>
        <v>4.7300000000021214E-3</v>
      </c>
      <c r="BJ184" s="337">
        <f t="shared" si="62"/>
        <v>3.5700000000034038E-3</v>
      </c>
      <c r="BK184" s="337">
        <f t="shared" si="63"/>
        <v>1.507999999999754E-2</v>
      </c>
      <c r="BL184" s="337">
        <f t="shared" si="64"/>
        <v>2.9049999999998022E-2</v>
      </c>
      <c r="BM184" s="165">
        <f t="shared" si="65"/>
        <v>2.9049999999998022E-2</v>
      </c>
    </row>
    <row r="185" spans="1:65" ht="14.85" customHeight="1">
      <c r="A185" s="238"/>
      <c r="B185" s="540" t="s">
        <v>319</v>
      </c>
      <c r="C185" s="540"/>
      <c r="D185" s="540"/>
      <c r="E185" s="503">
        <f t="shared" ref="E185:E212" si="73">BB164</f>
        <v>44.549159500000002</v>
      </c>
      <c r="F185" s="503"/>
      <c r="G185" s="503"/>
      <c r="H185" s="503">
        <f t="shared" ref="H185:H212" si="74">BC164</f>
        <v>44.527509500000001</v>
      </c>
      <c r="I185" s="503"/>
      <c r="J185" s="503"/>
      <c r="K185" s="503">
        <f t="shared" ref="K185:K212" si="75">BD164</f>
        <v>44.531769499999996</v>
      </c>
      <c r="L185" s="503"/>
      <c r="M185" s="503"/>
      <c r="N185" s="503">
        <f t="shared" ref="N185:N212" si="76">BE164</f>
        <v>44.564919500000002</v>
      </c>
      <c r="O185" s="503"/>
      <c r="P185" s="503"/>
      <c r="Q185" s="503">
        <f t="shared" ref="Q185:Q212" si="77">BF164</f>
        <v>44.554049500000005</v>
      </c>
      <c r="R185" s="503"/>
      <c r="S185" s="503"/>
      <c r="T185" s="503"/>
      <c r="U185" s="503"/>
      <c r="V185" s="503"/>
      <c r="W185" s="503">
        <f t="shared" si="72"/>
        <v>2.6540000000004227E-2</v>
      </c>
      <c r="X185" s="503"/>
      <c r="Y185" s="503"/>
      <c r="Z185" s="503"/>
      <c r="AA185" s="503"/>
      <c r="AB185" s="503"/>
      <c r="AC185" s="525"/>
      <c r="AD185" s="526"/>
      <c r="AE185" s="526"/>
      <c r="AF185" s="526"/>
      <c r="AG185" s="526"/>
      <c r="AH185" s="527"/>
      <c r="AI185" s="233"/>
      <c r="AJ185" s="233"/>
      <c r="AK185" s="197">
        <v>174</v>
      </c>
      <c r="AL185" s="207">
        <v>44.59301</v>
      </c>
      <c r="AM185" s="207">
        <v>44.483400000000003</v>
      </c>
      <c r="AN185" s="207">
        <v>44.640700000000002</v>
      </c>
      <c r="AO185" s="207">
        <v>44.709879999999998</v>
      </c>
      <c r="AP185" s="207">
        <v>44.607770000000002</v>
      </c>
      <c r="AQ185" s="208"/>
      <c r="AR185" s="155"/>
      <c r="AS185" s="197">
        <f t="shared" si="53"/>
        <v>174</v>
      </c>
      <c r="AT185" s="175">
        <v>-5.9460499999999999E-2</v>
      </c>
      <c r="AU185" s="163">
        <v>5.0539500000000001E-2</v>
      </c>
      <c r="AV185" s="163">
        <v>-8.9460499999999998E-2</v>
      </c>
      <c r="AW185" s="163">
        <v>-0.13946050000000002</v>
      </c>
      <c r="AX185" s="163">
        <v>-6.9460500000000008E-2</v>
      </c>
      <c r="AY185" s="163">
        <v>-6.9460500000000008E-2</v>
      </c>
      <c r="BA185" s="331">
        <f t="shared" si="54"/>
        <v>174</v>
      </c>
      <c r="BB185" s="332">
        <f t="shared" si="55"/>
        <v>44.533549499999999</v>
      </c>
      <c r="BC185" s="332">
        <f t="shared" si="56"/>
        <v>44.533939500000002</v>
      </c>
      <c r="BD185" s="332">
        <f t="shared" si="57"/>
        <v>44.551239500000001</v>
      </c>
      <c r="BE185" s="332">
        <f t="shared" si="58"/>
        <v>44.5704195</v>
      </c>
      <c r="BF185" s="332">
        <f t="shared" si="59"/>
        <v>44.538309500000004</v>
      </c>
      <c r="BG185" s="332" t="str">
        <f t="shared" si="60"/>
        <v/>
      </c>
      <c r="BH185" s="164">
        <v>174</v>
      </c>
      <c r="BI185" s="337">
        <f t="shared" si="61"/>
        <v>4.7600000000045384E-3</v>
      </c>
      <c r="BJ185" s="337">
        <f t="shared" si="62"/>
        <v>4.3700000000015393E-3</v>
      </c>
      <c r="BK185" s="337">
        <f t="shared" si="63"/>
        <v>1.2929999999997221E-2</v>
      </c>
      <c r="BL185" s="337">
        <f t="shared" si="64"/>
        <v>3.2109999999995864E-2</v>
      </c>
      <c r="BM185" s="165">
        <f t="shared" si="65"/>
        <v>3.2109999999995864E-2</v>
      </c>
    </row>
    <row r="186" spans="1:65" ht="14.85" customHeight="1">
      <c r="A186" s="238"/>
      <c r="B186" s="540" t="s">
        <v>320</v>
      </c>
      <c r="C186" s="540"/>
      <c r="D186" s="540"/>
      <c r="E186" s="503">
        <f t="shared" si="73"/>
        <v>44.552459499999998</v>
      </c>
      <c r="F186" s="503"/>
      <c r="G186" s="503"/>
      <c r="H186" s="503">
        <f t="shared" si="74"/>
        <v>44.528899500000001</v>
      </c>
      <c r="I186" s="503"/>
      <c r="J186" s="503"/>
      <c r="K186" s="503">
        <f t="shared" si="75"/>
        <v>44.532089499999998</v>
      </c>
      <c r="L186" s="503"/>
      <c r="M186" s="503"/>
      <c r="N186" s="503">
        <f t="shared" si="76"/>
        <v>44.562109499999998</v>
      </c>
      <c r="O186" s="503"/>
      <c r="P186" s="503"/>
      <c r="Q186" s="503">
        <f t="shared" si="77"/>
        <v>44.5546595</v>
      </c>
      <c r="R186" s="503"/>
      <c r="S186" s="503"/>
      <c r="T186" s="503"/>
      <c r="U186" s="503"/>
      <c r="V186" s="503"/>
      <c r="W186" s="503">
        <f t="shared" si="72"/>
        <v>2.5759999999998229E-2</v>
      </c>
      <c r="X186" s="503"/>
      <c r="Y186" s="503"/>
      <c r="Z186" s="503"/>
      <c r="AA186" s="503"/>
      <c r="AB186" s="503"/>
      <c r="AC186" s="525"/>
      <c r="AD186" s="526"/>
      <c r="AE186" s="526"/>
      <c r="AF186" s="526"/>
      <c r="AG186" s="526"/>
      <c r="AH186" s="527"/>
      <c r="AI186" s="233"/>
      <c r="AJ186" s="233"/>
      <c r="AK186" s="197">
        <v>175</v>
      </c>
      <c r="AL186" s="207">
        <v>44.594670000000001</v>
      </c>
      <c r="AM186" s="207">
        <v>44.483020000000003</v>
      </c>
      <c r="AN186" s="207">
        <v>44.63937</v>
      </c>
      <c r="AO186" s="207">
        <v>44.709800000000001</v>
      </c>
      <c r="AP186" s="207">
        <v>44.603349999999999</v>
      </c>
      <c r="AQ186" s="208"/>
      <c r="AR186" s="155"/>
      <c r="AS186" s="197">
        <f t="shared" si="53"/>
        <v>175</v>
      </c>
      <c r="AT186" s="175">
        <v>-5.9460499999999999E-2</v>
      </c>
      <c r="AU186" s="163">
        <v>5.0539500000000001E-2</v>
      </c>
      <c r="AV186" s="163">
        <v>-8.9460499999999998E-2</v>
      </c>
      <c r="AW186" s="163">
        <v>-0.13946050000000002</v>
      </c>
      <c r="AX186" s="163">
        <v>-6.9460500000000008E-2</v>
      </c>
      <c r="AY186" s="163">
        <v>-6.9460500000000008E-2</v>
      </c>
      <c r="BA186" s="331">
        <f t="shared" si="54"/>
        <v>175</v>
      </c>
      <c r="BB186" s="332">
        <f t="shared" si="55"/>
        <v>44.535209500000001</v>
      </c>
      <c r="BC186" s="332">
        <f t="shared" si="56"/>
        <v>44.533559500000003</v>
      </c>
      <c r="BD186" s="332">
        <f t="shared" si="57"/>
        <v>44.549909499999998</v>
      </c>
      <c r="BE186" s="332">
        <f t="shared" si="58"/>
        <v>44.570339500000003</v>
      </c>
      <c r="BF186" s="332">
        <f t="shared" si="59"/>
        <v>44.533889500000001</v>
      </c>
      <c r="BG186" s="332" t="str">
        <f t="shared" si="60"/>
        <v/>
      </c>
      <c r="BH186" s="164">
        <v>175</v>
      </c>
      <c r="BI186" s="337">
        <f t="shared" si="61"/>
        <v>1.3199999999997658E-3</v>
      </c>
      <c r="BJ186" s="337">
        <f t="shared" si="62"/>
        <v>3.2999999999816509E-4</v>
      </c>
      <c r="BK186" s="337">
        <f t="shared" si="63"/>
        <v>1.6019999999997481E-2</v>
      </c>
      <c r="BL186" s="337">
        <f t="shared" si="64"/>
        <v>3.6450000000002092E-2</v>
      </c>
      <c r="BM186" s="165">
        <f t="shared" si="65"/>
        <v>3.6450000000002092E-2</v>
      </c>
    </row>
    <row r="187" spans="1:65" ht="14.85" customHeight="1">
      <c r="A187" s="238"/>
      <c r="B187" s="540" t="s">
        <v>321</v>
      </c>
      <c r="C187" s="540"/>
      <c r="D187" s="540"/>
      <c r="E187" s="503">
        <f t="shared" si="73"/>
        <v>44.555469500000001</v>
      </c>
      <c r="F187" s="503"/>
      <c r="G187" s="503"/>
      <c r="H187" s="503">
        <f t="shared" si="74"/>
        <v>44.528519500000002</v>
      </c>
      <c r="I187" s="503"/>
      <c r="J187" s="503"/>
      <c r="K187" s="503">
        <f t="shared" si="75"/>
        <v>44.5437595</v>
      </c>
      <c r="L187" s="503"/>
      <c r="M187" s="503"/>
      <c r="N187" s="503">
        <f t="shared" si="76"/>
        <v>44.5603695</v>
      </c>
      <c r="O187" s="503"/>
      <c r="P187" s="503"/>
      <c r="Q187" s="503">
        <f t="shared" si="77"/>
        <v>44.554049500000005</v>
      </c>
      <c r="R187" s="503"/>
      <c r="S187" s="503"/>
      <c r="T187" s="503"/>
      <c r="U187" s="503"/>
      <c r="V187" s="503"/>
      <c r="W187" s="503">
        <f t="shared" si="72"/>
        <v>2.5530000000003383E-2</v>
      </c>
      <c r="X187" s="503"/>
      <c r="Y187" s="503"/>
      <c r="Z187" s="503"/>
      <c r="AA187" s="503"/>
      <c r="AB187" s="503"/>
      <c r="AC187" s="525"/>
      <c r="AD187" s="526"/>
      <c r="AE187" s="526"/>
      <c r="AF187" s="526"/>
      <c r="AG187" s="526"/>
      <c r="AH187" s="527"/>
      <c r="AI187" s="233"/>
      <c r="AJ187" s="233"/>
      <c r="AK187" s="197">
        <v>176</v>
      </c>
      <c r="AL187" s="207">
        <v>44.59366</v>
      </c>
      <c r="AM187" s="207">
        <v>44.481200000000001</v>
      </c>
      <c r="AN187" s="207">
        <v>44.641649999999998</v>
      </c>
      <c r="AO187" s="207">
        <v>44.708159999999999</v>
      </c>
      <c r="AP187" s="207">
        <v>44.59769</v>
      </c>
      <c r="AQ187" s="208"/>
      <c r="AR187" s="155"/>
      <c r="AS187" s="197">
        <f t="shared" si="53"/>
        <v>176</v>
      </c>
      <c r="AT187" s="175">
        <v>-5.9460499999999999E-2</v>
      </c>
      <c r="AU187" s="163">
        <v>5.0539500000000001E-2</v>
      </c>
      <c r="AV187" s="163">
        <v>-8.9460499999999998E-2</v>
      </c>
      <c r="AW187" s="163">
        <v>-0.13946050000000002</v>
      </c>
      <c r="AX187" s="163">
        <v>-6.9460500000000008E-2</v>
      </c>
      <c r="AY187" s="163">
        <v>-6.9460500000000008E-2</v>
      </c>
      <c r="BA187" s="331">
        <f t="shared" si="54"/>
        <v>176</v>
      </c>
      <c r="BB187" s="332">
        <f t="shared" si="55"/>
        <v>44.5341995</v>
      </c>
      <c r="BC187" s="332">
        <f t="shared" si="56"/>
        <v>44.5317395</v>
      </c>
      <c r="BD187" s="332">
        <f t="shared" si="57"/>
        <v>44.552189499999997</v>
      </c>
      <c r="BE187" s="332">
        <f t="shared" si="58"/>
        <v>44.568699500000001</v>
      </c>
      <c r="BF187" s="332">
        <f t="shared" si="59"/>
        <v>44.528229500000002</v>
      </c>
      <c r="BG187" s="332" t="str">
        <f t="shared" si="60"/>
        <v/>
      </c>
      <c r="BH187" s="164">
        <v>176</v>
      </c>
      <c r="BI187" s="337">
        <f t="shared" si="61"/>
        <v>5.9699999999978104E-3</v>
      </c>
      <c r="BJ187" s="337">
        <f t="shared" si="62"/>
        <v>3.5099999999985698E-3</v>
      </c>
      <c r="BK187" s="337">
        <f t="shared" si="63"/>
        <v>2.3959999999995318E-2</v>
      </c>
      <c r="BL187" s="337">
        <f t="shared" si="64"/>
        <v>4.0469999999999118E-2</v>
      </c>
      <c r="BM187" s="165">
        <f t="shared" si="65"/>
        <v>4.0469999999999118E-2</v>
      </c>
    </row>
    <row r="188" spans="1:65" ht="14.85" customHeight="1">
      <c r="A188" s="238"/>
      <c r="B188" s="540" t="s">
        <v>322</v>
      </c>
      <c r="C188" s="540"/>
      <c r="D188" s="540"/>
      <c r="E188" s="503">
        <f t="shared" si="73"/>
        <v>44.554449499999997</v>
      </c>
      <c r="F188" s="503"/>
      <c r="G188" s="503"/>
      <c r="H188" s="503">
        <f t="shared" si="74"/>
        <v>44.531489499999999</v>
      </c>
      <c r="I188" s="503"/>
      <c r="J188" s="503"/>
      <c r="K188" s="503">
        <f t="shared" si="75"/>
        <v>44.5585795</v>
      </c>
      <c r="L188" s="503"/>
      <c r="M188" s="503"/>
      <c r="N188" s="503">
        <f t="shared" si="76"/>
        <v>44.559949500000002</v>
      </c>
      <c r="O188" s="503"/>
      <c r="P188" s="503"/>
      <c r="Q188" s="503">
        <f t="shared" si="77"/>
        <v>44.5516595</v>
      </c>
      <c r="R188" s="503"/>
      <c r="S188" s="503"/>
      <c r="T188" s="503"/>
      <c r="U188" s="503"/>
      <c r="V188" s="503"/>
      <c r="W188" s="503">
        <f t="shared" si="72"/>
        <v>2.0170000000000243E-2</v>
      </c>
      <c r="X188" s="503"/>
      <c r="Y188" s="503"/>
      <c r="Z188" s="503"/>
      <c r="AA188" s="503"/>
      <c r="AB188" s="503"/>
      <c r="AC188" s="525"/>
      <c r="AD188" s="526"/>
      <c r="AE188" s="526"/>
      <c r="AF188" s="526"/>
      <c r="AG188" s="526"/>
      <c r="AH188" s="527"/>
      <c r="AI188" s="233"/>
      <c r="AJ188" s="233"/>
      <c r="AK188" s="197">
        <v>177</v>
      </c>
      <c r="AL188" s="207">
        <v>44.593380000000003</v>
      </c>
      <c r="AM188" s="207">
        <v>44.480289999999997</v>
      </c>
      <c r="AN188" s="207">
        <v>44.642189999999999</v>
      </c>
      <c r="AO188" s="207">
        <v>44.70626</v>
      </c>
      <c r="AP188" s="207">
        <v>44.596269999999997</v>
      </c>
      <c r="AQ188" s="208"/>
      <c r="AR188" s="155"/>
      <c r="AS188" s="197">
        <f t="shared" si="53"/>
        <v>177</v>
      </c>
      <c r="AT188" s="175">
        <v>-5.9460499999999999E-2</v>
      </c>
      <c r="AU188" s="163">
        <v>5.0539500000000001E-2</v>
      </c>
      <c r="AV188" s="163">
        <v>-8.9460499999999998E-2</v>
      </c>
      <c r="AW188" s="163">
        <v>-0.13946050000000002</v>
      </c>
      <c r="AX188" s="163">
        <v>-6.9460500000000008E-2</v>
      </c>
      <c r="AY188" s="163">
        <v>-6.9460500000000008E-2</v>
      </c>
      <c r="BA188" s="331">
        <f t="shared" si="54"/>
        <v>177</v>
      </c>
      <c r="BB188" s="332">
        <f t="shared" si="55"/>
        <v>44.533919500000003</v>
      </c>
      <c r="BC188" s="332">
        <f t="shared" si="56"/>
        <v>44.530829499999996</v>
      </c>
      <c r="BD188" s="332">
        <f t="shared" si="57"/>
        <v>44.552729499999998</v>
      </c>
      <c r="BE188" s="332">
        <f t="shared" si="58"/>
        <v>44.566799500000002</v>
      </c>
      <c r="BF188" s="332">
        <f t="shared" si="59"/>
        <v>44.526809499999999</v>
      </c>
      <c r="BG188" s="332" t="str">
        <f t="shared" si="60"/>
        <v/>
      </c>
      <c r="BH188" s="164">
        <v>177</v>
      </c>
      <c r="BI188" s="337">
        <f t="shared" si="61"/>
        <v>7.1100000000043906E-3</v>
      </c>
      <c r="BJ188" s="337">
        <f t="shared" si="62"/>
        <v>4.019999999997026E-3</v>
      </c>
      <c r="BK188" s="337">
        <f t="shared" si="63"/>
        <v>2.5919999999999277E-2</v>
      </c>
      <c r="BL188" s="337">
        <f t="shared" si="64"/>
        <v>3.9990000000003079E-2</v>
      </c>
      <c r="BM188" s="165">
        <f t="shared" si="65"/>
        <v>3.9990000000003079E-2</v>
      </c>
    </row>
    <row r="189" spans="1:65" ht="14.85" customHeight="1">
      <c r="A189" s="238"/>
      <c r="B189" s="540" t="s">
        <v>323</v>
      </c>
      <c r="C189" s="540"/>
      <c r="D189" s="540"/>
      <c r="E189" s="503">
        <f t="shared" si="73"/>
        <v>44.555719500000002</v>
      </c>
      <c r="F189" s="503"/>
      <c r="G189" s="503"/>
      <c r="H189" s="503">
        <f t="shared" si="74"/>
        <v>44.535799499999996</v>
      </c>
      <c r="I189" s="503"/>
      <c r="J189" s="503"/>
      <c r="K189" s="503">
        <f t="shared" si="75"/>
        <v>44.563899499999998</v>
      </c>
      <c r="L189" s="503"/>
      <c r="M189" s="503"/>
      <c r="N189" s="503">
        <f t="shared" si="76"/>
        <v>44.559639500000003</v>
      </c>
      <c r="O189" s="503"/>
      <c r="P189" s="503"/>
      <c r="Q189" s="503">
        <f t="shared" si="77"/>
        <v>44.547979500000004</v>
      </c>
      <c r="R189" s="503"/>
      <c r="S189" s="503"/>
      <c r="T189" s="503"/>
      <c r="U189" s="503"/>
      <c r="V189" s="503"/>
      <c r="W189" s="503">
        <f t="shared" si="72"/>
        <v>1.5919999999994161E-2</v>
      </c>
      <c r="X189" s="503"/>
      <c r="Y189" s="503"/>
      <c r="Z189" s="503"/>
      <c r="AA189" s="503"/>
      <c r="AB189" s="503"/>
      <c r="AC189" s="525"/>
      <c r="AD189" s="526"/>
      <c r="AE189" s="526"/>
      <c r="AF189" s="526"/>
      <c r="AG189" s="526"/>
      <c r="AH189" s="527"/>
      <c r="AI189" s="233"/>
      <c r="AJ189" s="233"/>
      <c r="AK189" s="197">
        <v>178</v>
      </c>
      <c r="AL189" s="207">
        <v>44.592730000000003</v>
      </c>
      <c r="AM189" s="207">
        <v>44.478909999999999</v>
      </c>
      <c r="AN189" s="207">
        <v>44.642380000000003</v>
      </c>
      <c r="AO189" s="207">
        <v>44.704560000000001</v>
      </c>
      <c r="AP189" s="207">
        <v>44.59704</v>
      </c>
      <c r="AQ189" s="208"/>
      <c r="AR189" s="155"/>
      <c r="AS189" s="197">
        <f t="shared" si="53"/>
        <v>178</v>
      </c>
      <c r="AT189" s="175">
        <v>-5.9460499999999999E-2</v>
      </c>
      <c r="AU189" s="163">
        <v>5.0539500000000001E-2</v>
      </c>
      <c r="AV189" s="163">
        <v>-8.9460499999999998E-2</v>
      </c>
      <c r="AW189" s="163">
        <v>-0.13946050000000002</v>
      </c>
      <c r="AX189" s="163">
        <v>-6.9460500000000008E-2</v>
      </c>
      <c r="AY189" s="163">
        <v>-6.9460500000000008E-2</v>
      </c>
      <c r="BA189" s="331">
        <f t="shared" si="54"/>
        <v>178</v>
      </c>
      <c r="BB189" s="332">
        <f t="shared" si="55"/>
        <v>44.533269500000003</v>
      </c>
      <c r="BC189" s="332">
        <f t="shared" si="56"/>
        <v>44.529449499999998</v>
      </c>
      <c r="BD189" s="332">
        <f t="shared" si="57"/>
        <v>44.552919500000002</v>
      </c>
      <c r="BE189" s="332">
        <f t="shared" si="58"/>
        <v>44.565099500000002</v>
      </c>
      <c r="BF189" s="332">
        <f t="shared" si="59"/>
        <v>44.527579500000002</v>
      </c>
      <c r="BG189" s="332" t="str">
        <f t="shared" si="60"/>
        <v/>
      </c>
      <c r="BH189" s="164">
        <v>178</v>
      </c>
      <c r="BI189" s="337">
        <f t="shared" si="61"/>
        <v>5.6900000000013051E-3</v>
      </c>
      <c r="BJ189" s="337">
        <f t="shared" si="62"/>
        <v>1.8699999999967076E-3</v>
      </c>
      <c r="BK189" s="337">
        <f t="shared" si="63"/>
        <v>2.5339999999999918E-2</v>
      </c>
      <c r="BL189" s="337">
        <f t="shared" si="64"/>
        <v>3.7520000000000664E-2</v>
      </c>
      <c r="BM189" s="165">
        <f t="shared" si="65"/>
        <v>3.7520000000000664E-2</v>
      </c>
    </row>
    <row r="190" spans="1:65" ht="14.85" customHeight="1">
      <c r="A190" s="238"/>
      <c r="B190" s="540" t="s">
        <v>324</v>
      </c>
      <c r="C190" s="540"/>
      <c r="D190" s="540"/>
      <c r="E190" s="503">
        <f t="shared" si="73"/>
        <v>44.556369500000002</v>
      </c>
      <c r="F190" s="503"/>
      <c r="G190" s="503"/>
      <c r="H190" s="503">
        <f t="shared" si="74"/>
        <v>44.541569500000001</v>
      </c>
      <c r="I190" s="503"/>
      <c r="J190" s="503"/>
      <c r="K190" s="503">
        <f t="shared" si="75"/>
        <v>44.566449499999997</v>
      </c>
      <c r="L190" s="503"/>
      <c r="M190" s="503"/>
      <c r="N190" s="503">
        <f t="shared" si="76"/>
        <v>44.559639500000003</v>
      </c>
      <c r="O190" s="503"/>
      <c r="P190" s="503"/>
      <c r="Q190" s="503">
        <f t="shared" si="77"/>
        <v>44.543229500000002</v>
      </c>
      <c r="R190" s="503"/>
      <c r="S190" s="503"/>
      <c r="T190" s="503"/>
      <c r="U190" s="503"/>
      <c r="V190" s="503"/>
      <c r="W190" s="503">
        <f t="shared" si="72"/>
        <v>2.3219999999994911E-2</v>
      </c>
      <c r="X190" s="503"/>
      <c r="Y190" s="503"/>
      <c r="Z190" s="503"/>
      <c r="AA190" s="503"/>
      <c r="AB190" s="503"/>
      <c r="AC190" s="525"/>
      <c r="AD190" s="526"/>
      <c r="AE190" s="526"/>
      <c r="AF190" s="526"/>
      <c r="AG190" s="526"/>
      <c r="AH190" s="527"/>
      <c r="AI190" s="233"/>
      <c r="AJ190" s="233"/>
      <c r="AK190" s="197">
        <v>179</v>
      </c>
      <c r="AL190" s="207">
        <v>44.593960000000003</v>
      </c>
      <c r="AM190" s="207">
        <v>44.479010000000002</v>
      </c>
      <c r="AN190" s="207">
        <v>44.641970000000001</v>
      </c>
      <c r="AO190" s="207">
        <v>44.7044</v>
      </c>
      <c r="AP190" s="207">
        <v>44.5989</v>
      </c>
      <c r="AQ190" s="208"/>
      <c r="AR190" s="155"/>
      <c r="AS190" s="197">
        <f t="shared" si="53"/>
        <v>179</v>
      </c>
      <c r="AT190" s="175">
        <v>-5.9460499999999999E-2</v>
      </c>
      <c r="AU190" s="163">
        <v>5.0539500000000001E-2</v>
      </c>
      <c r="AV190" s="163">
        <v>-8.9460499999999998E-2</v>
      </c>
      <c r="AW190" s="163">
        <v>-0.13946050000000002</v>
      </c>
      <c r="AX190" s="163">
        <v>-6.9460500000000008E-2</v>
      </c>
      <c r="AY190" s="163">
        <v>-6.9460500000000008E-2</v>
      </c>
      <c r="BA190" s="331">
        <f t="shared" si="54"/>
        <v>179</v>
      </c>
      <c r="BB190" s="332">
        <f t="shared" si="55"/>
        <v>44.534499500000003</v>
      </c>
      <c r="BC190" s="332">
        <f t="shared" si="56"/>
        <v>44.529549500000002</v>
      </c>
      <c r="BD190" s="332">
        <f t="shared" si="57"/>
        <v>44.552509499999999</v>
      </c>
      <c r="BE190" s="332">
        <f t="shared" si="58"/>
        <v>44.564939500000001</v>
      </c>
      <c r="BF190" s="332">
        <f t="shared" si="59"/>
        <v>44.529439500000002</v>
      </c>
      <c r="BG190" s="332" t="str">
        <f t="shared" si="60"/>
        <v/>
      </c>
      <c r="BH190" s="164">
        <v>179</v>
      </c>
      <c r="BI190" s="337">
        <f t="shared" si="61"/>
        <v>5.0600000000002865E-3</v>
      </c>
      <c r="BJ190" s="337">
        <f t="shared" si="62"/>
        <v>1.0999999999938836E-4</v>
      </c>
      <c r="BK190" s="337">
        <f t="shared" si="63"/>
        <v>2.3069999999997037E-2</v>
      </c>
      <c r="BL190" s="337">
        <f t="shared" si="64"/>
        <v>3.5499999999998977E-2</v>
      </c>
      <c r="BM190" s="165">
        <f t="shared" si="65"/>
        <v>3.5499999999998977E-2</v>
      </c>
    </row>
    <row r="191" spans="1:65" ht="14.85" customHeight="1">
      <c r="A191" s="238"/>
      <c r="B191" s="540" t="s">
        <v>325</v>
      </c>
      <c r="C191" s="540"/>
      <c r="D191" s="540"/>
      <c r="E191" s="503">
        <f t="shared" si="73"/>
        <v>44.554849500000003</v>
      </c>
      <c r="F191" s="503"/>
      <c r="G191" s="503"/>
      <c r="H191" s="503">
        <f t="shared" si="74"/>
        <v>44.545039500000001</v>
      </c>
      <c r="I191" s="503"/>
      <c r="J191" s="503"/>
      <c r="K191" s="503">
        <f t="shared" si="75"/>
        <v>44.568089499999999</v>
      </c>
      <c r="L191" s="503"/>
      <c r="M191" s="503"/>
      <c r="N191" s="503">
        <f t="shared" si="76"/>
        <v>44.565609500000001</v>
      </c>
      <c r="O191" s="503"/>
      <c r="P191" s="503"/>
      <c r="Q191" s="503">
        <f t="shared" si="77"/>
        <v>44.539849500000003</v>
      </c>
      <c r="R191" s="503"/>
      <c r="S191" s="503"/>
      <c r="T191" s="503"/>
      <c r="U191" s="503"/>
      <c r="V191" s="503"/>
      <c r="W191" s="503">
        <f t="shared" si="72"/>
        <v>2.8239999999996712E-2</v>
      </c>
      <c r="X191" s="503"/>
      <c r="Y191" s="503"/>
      <c r="Z191" s="503"/>
      <c r="AA191" s="503"/>
      <c r="AB191" s="503"/>
      <c r="AC191" s="525"/>
      <c r="AD191" s="526"/>
      <c r="AE191" s="526"/>
      <c r="AF191" s="526"/>
      <c r="AG191" s="526"/>
      <c r="AH191" s="527"/>
      <c r="AI191" s="233"/>
      <c r="AJ191" s="233"/>
      <c r="AK191" s="197">
        <v>180</v>
      </c>
      <c r="AL191" s="207">
        <v>44.594470000000001</v>
      </c>
      <c r="AM191" s="207">
        <v>44.478909999999999</v>
      </c>
      <c r="AN191" s="207">
        <v>44.64331</v>
      </c>
      <c r="AO191" s="207">
        <v>44.703209999999999</v>
      </c>
      <c r="AP191" s="207">
        <v>44.593220000000002</v>
      </c>
      <c r="AQ191" s="208"/>
      <c r="AR191" s="155"/>
      <c r="AS191" s="197">
        <f t="shared" si="53"/>
        <v>180</v>
      </c>
      <c r="AT191" s="175">
        <v>-5.9460499999999999E-2</v>
      </c>
      <c r="AU191" s="163">
        <v>5.0539500000000001E-2</v>
      </c>
      <c r="AV191" s="163">
        <v>-8.9460499999999998E-2</v>
      </c>
      <c r="AW191" s="163">
        <v>-0.13946050000000002</v>
      </c>
      <c r="AX191" s="163">
        <v>-6.9460500000000008E-2</v>
      </c>
      <c r="AY191" s="163">
        <v>-6.9460500000000008E-2</v>
      </c>
      <c r="BA191" s="331">
        <f t="shared" si="54"/>
        <v>180</v>
      </c>
      <c r="BB191" s="332">
        <f t="shared" si="55"/>
        <v>44.535009500000001</v>
      </c>
      <c r="BC191" s="332">
        <f t="shared" si="56"/>
        <v>44.529449499999998</v>
      </c>
      <c r="BD191" s="332">
        <f t="shared" si="57"/>
        <v>44.553849499999998</v>
      </c>
      <c r="BE191" s="332">
        <f t="shared" si="58"/>
        <v>44.5637495</v>
      </c>
      <c r="BF191" s="332">
        <f t="shared" si="59"/>
        <v>44.523759500000004</v>
      </c>
      <c r="BG191" s="332" t="str">
        <f t="shared" si="60"/>
        <v/>
      </c>
      <c r="BH191" s="164">
        <v>180</v>
      </c>
      <c r="BI191" s="337">
        <f t="shared" si="61"/>
        <v>1.1249999999996874E-2</v>
      </c>
      <c r="BJ191" s="337">
        <f t="shared" si="62"/>
        <v>5.6899999999941997E-3</v>
      </c>
      <c r="BK191" s="337">
        <f t="shared" si="63"/>
        <v>3.0089999999994177E-2</v>
      </c>
      <c r="BL191" s="337">
        <f t="shared" si="64"/>
        <v>3.9989999999995973E-2</v>
      </c>
      <c r="BM191" s="165">
        <f t="shared" si="65"/>
        <v>3.9989999999995973E-2</v>
      </c>
    </row>
    <row r="192" spans="1:65" ht="14.85" customHeight="1">
      <c r="A192" s="238"/>
      <c r="B192" s="540" t="s">
        <v>326</v>
      </c>
      <c r="C192" s="540"/>
      <c r="D192" s="540"/>
      <c r="E192" s="503">
        <f t="shared" si="73"/>
        <v>44.550949500000002</v>
      </c>
      <c r="F192" s="503"/>
      <c r="G192" s="503"/>
      <c r="H192" s="503">
        <f t="shared" si="74"/>
        <v>44.548659499999999</v>
      </c>
      <c r="I192" s="503"/>
      <c r="J192" s="503"/>
      <c r="K192" s="503">
        <f t="shared" si="75"/>
        <v>44.566339499999998</v>
      </c>
      <c r="L192" s="503"/>
      <c r="M192" s="503"/>
      <c r="N192" s="503">
        <f t="shared" si="76"/>
        <v>44.569249500000005</v>
      </c>
      <c r="O192" s="503"/>
      <c r="P192" s="503"/>
      <c r="Q192" s="503">
        <f t="shared" si="77"/>
        <v>44.5351395</v>
      </c>
      <c r="R192" s="503"/>
      <c r="S192" s="503"/>
      <c r="T192" s="503"/>
      <c r="U192" s="503"/>
      <c r="V192" s="503"/>
      <c r="W192" s="503">
        <f t="shared" si="72"/>
        <v>3.4110000000005414E-2</v>
      </c>
      <c r="X192" s="503"/>
      <c r="Y192" s="503"/>
      <c r="Z192" s="503"/>
      <c r="AA192" s="503"/>
      <c r="AB192" s="503"/>
      <c r="AC192" s="525"/>
      <c r="AD192" s="526"/>
      <c r="AE192" s="526"/>
      <c r="AF192" s="526"/>
      <c r="AG192" s="526"/>
      <c r="AH192" s="527"/>
      <c r="AI192" s="233"/>
      <c r="AJ192" s="233"/>
      <c r="AK192" s="197">
        <v>181</v>
      </c>
      <c r="AL192" s="207">
        <v>44.595239999999997</v>
      </c>
      <c r="AM192" s="207">
        <v>44.477820000000001</v>
      </c>
      <c r="AN192" s="207">
        <v>44.644860000000001</v>
      </c>
      <c r="AO192" s="207">
        <v>44.702559999999998</v>
      </c>
      <c r="AP192" s="207">
        <v>44.578330000000001</v>
      </c>
      <c r="AQ192" s="208"/>
      <c r="AR192" s="155"/>
      <c r="AS192" s="197">
        <f t="shared" si="53"/>
        <v>181</v>
      </c>
      <c r="AT192" s="175">
        <v>-5.9460499999999999E-2</v>
      </c>
      <c r="AU192" s="163">
        <v>5.0539500000000001E-2</v>
      </c>
      <c r="AV192" s="163">
        <v>-8.9460499999999998E-2</v>
      </c>
      <c r="AW192" s="163">
        <v>-0.13946050000000002</v>
      </c>
      <c r="AX192" s="163">
        <v>-6.9460500000000008E-2</v>
      </c>
      <c r="AY192" s="163">
        <v>-6.9460500000000008E-2</v>
      </c>
      <c r="BA192" s="331">
        <f t="shared" si="54"/>
        <v>181</v>
      </c>
      <c r="BB192" s="332">
        <f t="shared" si="55"/>
        <v>44.535779499999997</v>
      </c>
      <c r="BC192" s="332">
        <f t="shared" si="56"/>
        <v>44.528359500000001</v>
      </c>
      <c r="BD192" s="332">
        <f t="shared" si="57"/>
        <v>44.5553995</v>
      </c>
      <c r="BE192" s="332">
        <f t="shared" si="58"/>
        <v>44.5630995</v>
      </c>
      <c r="BF192" s="332">
        <f t="shared" si="59"/>
        <v>44.508869500000003</v>
      </c>
      <c r="BG192" s="332" t="str">
        <f t="shared" si="60"/>
        <v/>
      </c>
      <c r="BH192" s="164">
        <v>181</v>
      </c>
      <c r="BI192" s="337">
        <f t="shared" si="61"/>
        <v>2.6909999999993772E-2</v>
      </c>
      <c r="BJ192" s="337">
        <f t="shared" si="62"/>
        <v>1.9489999999997565E-2</v>
      </c>
      <c r="BK192" s="337">
        <f t="shared" si="63"/>
        <v>4.6529999999997074E-2</v>
      </c>
      <c r="BL192" s="337">
        <f t="shared" si="64"/>
        <v>5.4229999999996892E-2</v>
      </c>
      <c r="BM192" s="165">
        <f t="shared" si="65"/>
        <v>5.4229999999996892E-2</v>
      </c>
    </row>
    <row r="193" spans="1:65" ht="14.85" customHeight="1">
      <c r="A193" s="238"/>
      <c r="B193" s="540" t="s">
        <v>327</v>
      </c>
      <c r="C193" s="540"/>
      <c r="D193" s="540"/>
      <c r="E193" s="503">
        <f t="shared" si="73"/>
        <v>44.547909500000003</v>
      </c>
      <c r="F193" s="503"/>
      <c r="G193" s="503"/>
      <c r="H193" s="503">
        <f t="shared" si="74"/>
        <v>44.549009499999997</v>
      </c>
      <c r="I193" s="503"/>
      <c r="J193" s="503"/>
      <c r="K193" s="503">
        <f t="shared" si="75"/>
        <v>44.562669499999998</v>
      </c>
      <c r="L193" s="503"/>
      <c r="M193" s="503"/>
      <c r="N193" s="503">
        <f t="shared" si="76"/>
        <v>44.5731495</v>
      </c>
      <c r="O193" s="503"/>
      <c r="P193" s="503"/>
      <c r="Q193" s="503">
        <f t="shared" si="77"/>
        <v>44.5324095</v>
      </c>
      <c r="R193" s="503"/>
      <c r="S193" s="503"/>
      <c r="T193" s="503"/>
      <c r="U193" s="503"/>
      <c r="V193" s="503"/>
      <c r="W193" s="503">
        <f t="shared" si="72"/>
        <v>4.0739999999999554E-2</v>
      </c>
      <c r="X193" s="503"/>
      <c r="Y193" s="503"/>
      <c r="Z193" s="503"/>
      <c r="AA193" s="503"/>
      <c r="AB193" s="503"/>
      <c r="AC193" s="525"/>
      <c r="AD193" s="526"/>
      <c r="AE193" s="526"/>
      <c r="AF193" s="526"/>
      <c r="AG193" s="526"/>
      <c r="AH193" s="527"/>
      <c r="AI193" s="233"/>
      <c r="AJ193" s="233"/>
      <c r="AK193" s="197">
        <v>182</v>
      </c>
      <c r="AL193" s="207">
        <v>44.595089999999999</v>
      </c>
      <c r="AM193" s="207">
        <v>44.476849999999999</v>
      </c>
      <c r="AN193" s="207">
        <v>44.645310000000002</v>
      </c>
      <c r="AO193" s="207">
        <v>44.697479999999999</v>
      </c>
      <c r="AP193" s="207">
        <v>44.572809999999997</v>
      </c>
      <c r="AQ193" s="208"/>
      <c r="AR193" s="155"/>
      <c r="AS193" s="197">
        <f t="shared" si="53"/>
        <v>182</v>
      </c>
      <c r="AT193" s="175">
        <v>-5.9460499999999999E-2</v>
      </c>
      <c r="AU193" s="163">
        <v>5.0539500000000001E-2</v>
      </c>
      <c r="AV193" s="163">
        <v>-8.9460499999999998E-2</v>
      </c>
      <c r="AW193" s="163">
        <v>-0.13946050000000002</v>
      </c>
      <c r="AX193" s="163">
        <v>-6.9460500000000008E-2</v>
      </c>
      <c r="AY193" s="163">
        <v>-6.9460500000000008E-2</v>
      </c>
      <c r="BA193" s="331">
        <f t="shared" si="54"/>
        <v>182</v>
      </c>
      <c r="BB193" s="332">
        <f t="shared" si="55"/>
        <v>44.535629499999999</v>
      </c>
      <c r="BC193" s="332">
        <f t="shared" si="56"/>
        <v>44.527389499999998</v>
      </c>
      <c r="BD193" s="332">
        <f t="shared" si="57"/>
        <v>44.555849500000001</v>
      </c>
      <c r="BE193" s="332">
        <f t="shared" si="58"/>
        <v>44.5580195</v>
      </c>
      <c r="BF193" s="332">
        <f t="shared" si="59"/>
        <v>44.503349499999999</v>
      </c>
      <c r="BG193" s="332" t="str">
        <f t="shared" si="60"/>
        <v/>
      </c>
      <c r="BH193" s="164">
        <v>182</v>
      </c>
      <c r="BI193" s="337">
        <f t="shared" si="61"/>
        <v>3.2280000000000086E-2</v>
      </c>
      <c r="BJ193" s="337">
        <f t="shared" si="62"/>
        <v>2.4039999999999395E-2</v>
      </c>
      <c r="BK193" s="337">
        <f t="shared" si="63"/>
        <v>5.250000000000199E-2</v>
      </c>
      <c r="BL193" s="337">
        <f t="shared" si="64"/>
        <v>5.4670000000001551E-2</v>
      </c>
      <c r="BM193" s="165">
        <f t="shared" si="65"/>
        <v>5.4670000000001551E-2</v>
      </c>
    </row>
    <row r="194" spans="1:65" ht="14.85" customHeight="1">
      <c r="A194" s="238"/>
      <c r="B194" s="540" t="s">
        <v>328</v>
      </c>
      <c r="C194" s="540"/>
      <c r="D194" s="540"/>
      <c r="E194" s="503">
        <f t="shared" si="73"/>
        <v>44.546519500000002</v>
      </c>
      <c r="F194" s="503"/>
      <c r="G194" s="503"/>
      <c r="H194" s="503">
        <f t="shared" si="74"/>
        <v>44.551009499999999</v>
      </c>
      <c r="I194" s="503"/>
      <c r="J194" s="503"/>
      <c r="K194" s="503">
        <f t="shared" si="75"/>
        <v>44.561669500000001</v>
      </c>
      <c r="L194" s="503"/>
      <c r="M194" s="503"/>
      <c r="N194" s="503">
        <f t="shared" si="76"/>
        <v>44.574889500000005</v>
      </c>
      <c r="O194" s="503"/>
      <c r="P194" s="503"/>
      <c r="Q194" s="503">
        <f t="shared" si="77"/>
        <v>44.529419500000003</v>
      </c>
      <c r="R194" s="503"/>
      <c r="S194" s="503"/>
      <c r="T194" s="503"/>
      <c r="U194" s="503"/>
      <c r="V194" s="503"/>
      <c r="W194" s="503">
        <f t="shared" si="72"/>
        <v>4.5470000000001676E-2</v>
      </c>
      <c r="X194" s="503"/>
      <c r="Y194" s="503"/>
      <c r="Z194" s="503"/>
      <c r="AA194" s="503"/>
      <c r="AB194" s="503"/>
      <c r="AC194" s="525"/>
      <c r="AD194" s="526"/>
      <c r="AE194" s="526"/>
      <c r="AF194" s="526"/>
      <c r="AG194" s="526"/>
      <c r="AH194" s="527"/>
      <c r="AI194" s="233"/>
      <c r="AJ194" s="233"/>
      <c r="AK194" s="197">
        <v>183</v>
      </c>
      <c r="AL194" s="207">
        <v>44.59581</v>
      </c>
      <c r="AM194" s="207">
        <v>44.475439999999999</v>
      </c>
      <c r="AN194" s="207">
        <v>44.645659999999999</v>
      </c>
      <c r="AO194" s="207">
        <v>44.695160000000001</v>
      </c>
      <c r="AP194" s="207">
        <v>44.573540000000001</v>
      </c>
      <c r="AQ194" s="208"/>
      <c r="AR194" s="155"/>
      <c r="AS194" s="197">
        <f t="shared" si="53"/>
        <v>183</v>
      </c>
      <c r="AT194" s="175">
        <v>-5.9460499999999999E-2</v>
      </c>
      <c r="AU194" s="163">
        <v>5.0539500000000001E-2</v>
      </c>
      <c r="AV194" s="163">
        <v>-8.9460499999999998E-2</v>
      </c>
      <c r="AW194" s="163">
        <v>-0.13946050000000002</v>
      </c>
      <c r="AX194" s="163">
        <v>-6.9460500000000008E-2</v>
      </c>
      <c r="AY194" s="163">
        <v>-6.9460500000000008E-2</v>
      </c>
      <c r="BA194" s="331">
        <f t="shared" si="54"/>
        <v>183</v>
      </c>
      <c r="BB194" s="332">
        <f t="shared" si="55"/>
        <v>44.5363495</v>
      </c>
      <c r="BC194" s="332">
        <f t="shared" si="56"/>
        <v>44.525979499999998</v>
      </c>
      <c r="BD194" s="332">
        <f t="shared" si="57"/>
        <v>44.556199499999998</v>
      </c>
      <c r="BE194" s="332">
        <f t="shared" si="58"/>
        <v>44.555699500000003</v>
      </c>
      <c r="BF194" s="332">
        <f t="shared" si="59"/>
        <v>44.504079500000003</v>
      </c>
      <c r="BG194" s="332" t="str">
        <f t="shared" si="60"/>
        <v/>
      </c>
      <c r="BH194" s="164">
        <v>183</v>
      </c>
      <c r="BI194" s="337">
        <f t="shared" si="61"/>
        <v>3.2269999999996912E-2</v>
      </c>
      <c r="BJ194" s="337">
        <f t="shared" si="62"/>
        <v>2.1899999999995146E-2</v>
      </c>
      <c r="BK194" s="337">
        <f t="shared" si="63"/>
        <v>5.2119999999995059E-2</v>
      </c>
      <c r="BL194" s="337">
        <f t="shared" si="64"/>
        <v>5.1619999999999777E-2</v>
      </c>
      <c r="BM194" s="165">
        <f t="shared" si="65"/>
        <v>5.2119999999995059E-2</v>
      </c>
    </row>
    <row r="195" spans="1:65" ht="14.85" customHeight="1">
      <c r="A195" s="238"/>
      <c r="B195" s="540" t="s">
        <v>329</v>
      </c>
      <c r="C195" s="540"/>
      <c r="D195" s="540"/>
      <c r="E195" s="503">
        <f t="shared" si="73"/>
        <v>44.546559500000001</v>
      </c>
      <c r="F195" s="503"/>
      <c r="G195" s="503"/>
      <c r="H195" s="503">
        <f t="shared" si="74"/>
        <v>44.550709499999996</v>
      </c>
      <c r="I195" s="503"/>
      <c r="J195" s="503"/>
      <c r="K195" s="503">
        <f t="shared" si="75"/>
        <v>44.5565195</v>
      </c>
      <c r="L195" s="503"/>
      <c r="M195" s="503"/>
      <c r="N195" s="503">
        <f t="shared" si="76"/>
        <v>44.576689500000001</v>
      </c>
      <c r="O195" s="503"/>
      <c r="P195" s="503"/>
      <c r="Q195" s="503">
        <f t="shared" si="77"/>
        <v>44.523189500000001</v>
      </c>
      <c r="R195" s="503"/>
      <c r="S195" s="503"/>
      <c r="T195" s="503"/>
      <c r="U195" s="503"/>
      <c r="V195" s="503"/>
      <c r="W195" s="503">
        <f t="shared" si="72"/>
        <v>5.3499999999999659E-2</v>
      </c>
      <c r="X195" s="503"/>
      <c r="Y195" s="503"/>
      <c r="Z195" s="503"/>
      <c r="AA195" s="503"/>
      <c r="AB195" s="503"/>
      <c r="AC195" s="525"/>
      <c r="AD195" s="526"/>
      <c r="AE195" s="526"/>
      <c r="AF195" s="526"/>
      <c r="AG195" s="526"/>
      <c r="AH195" s="527"/>
      <c r="AI195" s="233"/>
      <c r="AJ195" s="233"/>
      <c r="AK195" s="197">
        <v>184</v>
      </c>
      <c r="AL195" s="207">
        <v>44.595889999999997</v>
      </c>
      <c r="AM195" s="207">
        <v>44.473959999999998</v>
      </c>
      <c r="AN195" s="207">
        <v>44.645389999999999</v>
      </c>
      <c r="AO195" s="207">
        <v>44.692120000000003</v>
      </c>
      <c r="AP195" s="207">
        <v>44.578209999999999</v>
      </c>
      <c r="AQ195" s="208"/>
      <c r="AR195" s="155"/>
      <c r="AS195" s="197">
        <f t="shared" si="53"/>
        <v>184</v>
      </c>
      <c r="AT195" s="175">
        <v>-5.9460499999999999E-2</v>
      </c>
      <c r="AU195" s="163">
        <v>5.0539500000000001E-2</v>
      </c>
      <c r="AV195" s="163">
        <v>-8.9460499999999998E-2</v>
      </c>
      <c r="AW195" s="163">
        <v>-0.13946050000000002</v>
      </c>
      <c r="AX195" s="163">
        <v>-6.9460500000000008E-2</v>
      </c>
      <c r="AY195" s="163">
        <v>-6.9460500000000008E-2</v>
      </c>
      <c r="BA195" s="331">
        <f t="shared" si="54"/>
        <v>184</v>
      </c>
      <c r="BB195" s="332">
        <f t="shared" si="55"/>
        <v>44.536429499999997</v>
      </c>
      <c r="BC195" s="332">
        <f t="shared" si="56"/>
        <v>44.524499499999997</v>
      </c>
      <c r="BD195" s="332">
        <f t="shared" si="57"/>
        <v>44.555929499999998</v>
      </c>
      <c r="BE195" s="332">
        <f t="shared" si="58"/>
        <v>44.552659500000004</v>
      </c>
      <c r="BF195" s="332">
        <f t="shared" si="59"/>
        <v>44.5087495</v>
      </c>
      <c r="BG195" s="332" t="str">
        <f t="shared" si="60"/>
        <v/>
      </c>
      <c r="BH195" s="164">
        <v>184</v>
      </c>
      <c r="BI195" s="337">
        <f t="shared" si="61"/>
        <v>2.7679999999996596E-2</v>
      </c>
      <c r="BJ195" s="337">
        <f t="shared" si="62"/>
        <v>1.5749999999997044E-2</v>
      </c>
      <c r="BK195" s="337">
        <f t="shared" si="63"/>
        <v>4.7179999999997335E-2</v>
      </c>
      <c r="BL195" s="337">
        <f t="shared" si="64"/>
        <v>4.391000000000389E-2</v>
      </c>
      <c r="BM195" s="165">
        <f t="shared" si="65"/>
        <v>4.7179999999997335E-2</v>
      </c>
    </row>
    <row r="196" spans="1:65" ht="14.85" customHeight="1">
      <c r="A196" s="238"/>
      <c r="B196" s="540" t="s">
        <v>330</v>
      </c>
      <c r="C196" s="540"/>
      <c r="D196" s="540"/>
      <c r="E196" s="503">
        <f t="shared" si="73"/>
        <v>44.547329499999996</v>
      </c>
      <c r="F196" s="503"/>
      <c r="G196" s="503"/>
      <c r="H196" s="503">
        <f t="shared" si="74"/>
        <v>44.551379499999996</v>
      </c>
      <c r="I196" s="503"/>
      <c r="J196" s="503"/>
      <c r="K196" s="503">
        <f t="shared" si="75"/>
        <v>44.552089500000001</v>
      </c>
      <c r="L196" s="503"/>
      <c r="M196" s="503"/>
      <c r="N196" s="503">
        <f t="shared" si="76"/>
        <v>44.578469500000004</v>
      </c>
      <c r="O196" s="503"/>
      <c r="P196" s="503"/>
      <c r="Q196" s="503">
        <f t="shared" si="77"/>
        <v>44.518069500000003</v>
      </c>
      <c r="R196" s="503"/>
      <c r="S196" s="503"/>
      <c r="T196" s="503"/>
      <c r="U196" s="503"/>
      <c r="V196" s="503"/>
      <c r="W196" s="503">
        <f t="shared" si="72"/>
        <v>6.0400000000001342E-2</v>
      </c>
      <c r="X196" s="503"/>
      <c r="Y196" s="503"/>
      <c r="Z196" s="503"/>
      <c r="AA196" s="503"/>
      <c r="AB196" s="503"/>
      <c r="AC196" s="525"/>
      <c r="AD196" s="526"/>
      <c r="AE196" s="526"/>
      <c r="AF196" s="526"/>
      <c r="AG196" s="526"/>
      <c r="AH196" s="527"/>
      <c r="AI196" s="233"/>
      <c r="AJ196" s="233"/>
      <c r="AK196" s="197">
        <v>185</v>
      </c>
      <c r="AL196" s="207">
        <v>44.594889999999999</v>
      </c>
      <c r="AM196" s="207">
        <v>44.472969999999997</v>
      </c>
      <c r="AN196" s="207">
        <v>44.644660000000002</v>
      </c>
      <c r="AO196" s="207">
        <v>44.690069999999999</v>
      </c>
      <c r="AP196" s="207">
        <v>44.580559999999998</v>
      </c>
      <c r="AQ196" s="208"/>
      <c r="AR196" s="155"/>
      <c r="AS196" s="197">
        <f t="shared" si="53"/>
        <v>185</v>
      </c>
      <c r="AT196" s="175">
        <v>-5.9460499999999999E-2</v>
      </c>
      <c r="AU196" s="163">
        <v>5.0539500000000001E-2</v>
      </c>
      <c r="AV196" s="163">
        <v>-8.9460499999999998E-2</v>
      </c>
      <c r="AW196" s="163">
        <v>-0.13946050000000002</v>
      </c>
      <c r="AX196" s="163">
        <v>-6.9460500000000008E-2</v>
      </c>
      <c r="AY196" s="163">
        <v>-6.9460500000000008E-2</v>
      </c>
      <c r="BA196" s="331">
        <f t="shared" si="54"/>
        <v>185</v>
      </c>
      <c r="BB196" s="332">
        <f t="shared" si="55"/>
        <v>44.535429499999999</v>
      </c>
      <c r="BC196" s="332">
        <f t="shared" si="56"/>
        <v>44.523509499999996</v>
      </c>
      <c r="BD196" s="332">
        <f t="shared" si="57"/>
        <v>44.555199500000001</v>
      </c>
      <c r="BE196" s="332">
        <f t="shared" si="58"/>
        <v>44.5506095</v>
      </c>
      <c r="BF196" s="332">
        <f t="shared" si="59"/>
        <v>44.5110995</v>
      </c>
      <c r="BG196" s="332" t="str">
        <f t="shared" si="60"/>
        <v/>
      </c>
      <c r="BH196" s="164">
        <v>185</v>
      </c>
      <c r="BI196" s="337">
        <f t="shared" si="61"/>
        <v>2.4329999999999075E-2</v>
      </c>
      <c r="BJ196" s="337">
        <f t="shared" si="62"/>
        <v>1.2409999999995591E-2</v>
      </c>
      <c r="BK196" s="337">
        <f t="shared" si="63"/>
        <v>4.410000000000025E-2</v>
      </c>
      <c r="BL196" s="337">
        <f t="shared" si="64"/>
        <v>3.9509999999999934E-2</v>
      </c>
      <c r="BM196" s="165">
        <f t="shared" si="65"/>
        <v>4.410000000000025E-2</v>
      </c>
    </row>
    <row r="197" spans="1:65" ht="14.85" customHeight="1">
      <c r="A197" s="238"/>
      <c r="B197" s="540" t="s">
        <v>331</v>
      </c>
      <c r="C197" s="540"/>
      <c r="D197" s="540"/>
      <c r="E197" s="503">
        <f t="shared" si="73"/>
        <v>44.546249500000002</v>
      </c>
      <c r="F197" s="503"/>
      <c r="G197" s="503"/>
      <c r="H197" s="503">
        <f t="shared" si="74"/>
        <v>44.550199499999998</v>
      </c>
      <c r="I197" s="503"/>
      <c r="J197" s="503"/>
      <c r="K197" s="503">
        <f t="shared" si="75"/>
        <v>44.5521095</v>
      </c>
      <c r="L197" s="503"/>
      <c r="M197" s="503"/>
      <c r="N197" s="503">
        <f t="shared" si="76"/>
        <v>44.577619500000004</v>
      </c>
      <c r="O197" s="503"/>
      <c r="P197" s="503"/>
      <c r="Q197" s="503">
        <f t="shared" si="77"/>
        <v>44.5282695</v>
      </c>
      <c r="R197" s="503"/>
      <c r="S197" s="503"/>
      <c r="T197" s="503"/>
      <c r="U197" s="503"/>
      <c r="V197" s="503"/>
      <c r="W197" s="503">
        <f t="shared" si="72"/>
        <v>4.9350000000004002E-2</v>
      </c>
      <c r="X197" s="503"/>
      <c r="Y197" s="503"/>
      <c r="Z197" s="503"/>
      <c r="AA197" s="503"/>
      <c r="AB197" s="503"/>
      <c r="AC197" s="525"/>
      <c r="AD197" s="526"/>
      <c r="AE197" s="526"/>
      <c r="AF197" s="526"/>
      <c r="AG197" s="526"/>
      <c r="AH197" s="527"/>
      <c r="AI197" s="233"/>
      <c r="AJ197" s="233"/>
      <c r="AK197" s="197">
        <v>186</v>
      </c>
      <c r="AL197" s="207">
        <v>44.59404</v>
      </c>
      <c r="AM197" s="207">
        <v>44.473739999999999</v>
      </c>
      <c r="AN197" s="207">
        <v>44.644039999999997</v>
      </c>
      <c r="AO197" s="207">
        <v>44.68976</v>
      </c>
      <c r="AP197" s="207">
        <v>44.582599999999999</v>
      </c>
      <c r="AQ197" s="208"/>
      <c r="AR197" s="155"/>
      <c r="AS197" s="197">
        <f t="shared" si="53"/>
        <v>186</v>
      </c>
      <c r="AT197" s="175">
        <v>-5.9460499999999999E-2</v>
      </c>
      <c r="AU197" s="163">
        <v>5.0539500000000001E-2</v>
      </c>
      <c r="AV197" s="163">
        <v>-8.9460499999999998E-2</v>
      </c>
      <c r="AW197" s="163">
        <v>-0.13946050000000002</v>
      </c>
      <c r="AX197" s="163">
        <v>-6.9460500000000008E-2</v>
      </c>
      <c r="AY197" s="163">
        <v>-6.9460500000000008E-2</v>
      </c>
      <c r="BA197" s="331">
        <f t="shared" si="54"/>
        <v>186</v>
      </c>
      <c r="BB197" s="332">
        <f t="shared" si="55"/>
        <v>44.5345795</v>
      </c>
      <c r="BC197" s="332">
        <f t="shared" si="56"/>
        <v>44.524279499999999</v>
      </c>
      <c r="BD197" s="332">
        <f t="shared" si="57"/>
        <v>44.554579499999996</v>
      </c>
      <c r="BE197" s="332">
        <f t="shared" si="58"/>
        <v>44.550299500000001</v>
      </c>
      <c r="BF197" s="332">
        <f t="shared" si="59"/>
        <v>44.513139500000001</v>
      </c>
      <c r="BG197" s="332" t="str">
        <f t="shared" si="60"/>
        <v/>
      </c>
      <c r="BH197" s="164">
        <v>186</v>
      </c>
      <c r="BI197" s="337">
        <f t="shared" si="61"/>
        <v>2.1439999999998349E-2</v>
      </c>
      <c r="BJ197" s="337">
        <f t="shared" si="62"/>
        <v>1.1139999999997485E-2</v>
      </c>
      <c r="BK197" s="337">
        <f t="shared" si="63"/>
        <v>4.143999999999437E-2</v>
      </c>
      <c r="BL197" s="337">
        <f t="shared" si="64"/>
        <v>3.7160000000000082E-2</v>
      </c>
      <c r="BM197" s="165">
        <f t="shared" si="65"/>
        <v>4.143999999999437E-2</v>
      </c>
    </row>
    <row r="198" spans="1:65" ht="14.85" customHeight="1">
      <c r="A198" s="238"/>
      <c r="B198" s="540" t="s">
        <v>332</v>
      </c>
      <c r="C198" s="540"/>
      <c r="D198" s="540"/>
      <c r="E198" s="503">
        <f t="shared" si="73"/>
        <v>44.546409500000003</v>
      </c>
      <c r="F198" s="503"/>
      <c r="G198" s="503"/>
      <c r="H198" s="503">
        <f t="shared" si="74"/>
        <v>44.5477895</v>
      </c>
      <c r="I198" s="503"/>
      <c r="J198" s="503"/>
      <c r="K198" s="503">
        <f t="shared" si="75"/>
        <v>44.5541695</v>
      </c>
      <c r="L198" s="503"/>
      <c r="M198" s="503"/>
      <c r="N198" s="503">
        <f t="shared" si="76"/>
        <v>44.577259500000004</v>
      </c>
      <c r="O198" s="503"/>
      <c r="P198" s="503"/>
      <c r="Q198" s="503">
        <f t="shared" si="77"/>
        <v>44.536289500000002</v>
      </c>
      <c r="R198" s="503"/>
      <c r="S198" s="503"/>
      <c r="T198" s="503"/>
      <c r="U198" s="503"/>
      <c r="V198" s="503"/>
      <c r="W198" s="503">
        <f t="shared" si="72"/>
        <v>4.0970000000001505E-2</v>
      </c>
      <c r="X198" s="503"/>
      <c r="Y198" s="503"/>
      <c r="Z198" s="503"/>
      <c r="AA198" s="503"/>
      <c r="AB198" s="503"/>
      <c r="AC198" s="525"/>
      <c r="AD198" s="526"/>
      <c r="AE198" s="526"/>
      <c r="AF198" s="526"/>
      <c r="AG198" s="526"/>
      <c r="AH198" s="527"/>
      <c r="AI198" s="233"/>
      <c r="AJ198" s="233"/>
      <c r="AK198" s="197">
        <v>187</v>
      </c>
      <c r="AL198" s="207">
        <v>44.592120000000001</v>
      </c>
      <c r="AM198" s="207">
        <v>44.474769999999999</v>
      </c>
      <c r="AN198" s="207">
        <v>44.644500000000001</v>
      </c>
      <c r="AO198" s="207">
        <v>44.692509999999999</v>
      </c>
      <c r="AP198" s="207">
        <v>44.581629999999997</v>
      </c>
      <c r="AQ198" s="208"/>
      <c r="AR198" s="155"/>
      <c r="AS198" s="197">
        <f t="shared" si="53"/>
        <v>187</v>
      </c>
      <c r="AT198" s="175">
        <v>-5.9460499999999999E-2</v>
      </c>
      <c r="AU198" s="163">
        <v>5.0539500000000001E-2</v>
      </c>
      <c r="AV198" s="163">
        <v>-8.9460499999999998E-2</v>
      </c>
      <c r="AW198" s="163">
        <v>-0.13946050000000002</v>
      </c>
      <c r="AX198" s="163">
        <v>-6.9460500000000008E-2</v>
      </c>
      <c r="AY198" s="163">
        <v>-6.9460500000000008E-2</v>
      </c>
      <c r="BA198" s="331">
        <f t="shared" si="54"/>
        <v>187</v>
      </c>
      <c r="BB198" s="332">
        <f t="shared" si="55"/>
        <v>44.532659500000001</v>
      </c>
      <c r="BC198" s="332">
        <f t="shared" si="56"/>
        <v>44.525309499999999</v>
      </c>
      <c r="BD198" s="332">
        <f t="shared" si="57"/>
        <v>44.555039499999999</v>
      </c>
      <c r="BE198" s="332">
        <f t="shared" si="58"/>
        <v>44.5530495</v>
      </c>
      <c r="BF198" s="332">
        <f t="shared" si="59"/>
        <v>44.512169499999999</v>
      </c>
      <c r="BG198" s="332" t="str">
        <f t="shared" si="60"/>
        <v/>
      </c>
      <c r="BH198" s="164">
        <v>187</v>
      </c>
      <c r="BI198" s="337">
        <f t="shared" si="61"/>
        <v>2.049000000000234E-2</v>
      </c>
      <c r="BJ198" s="337">
        <f t="shared" si="62"/>
        <v>1.313999999999993E-2</v>
      </c>
      <c r="BK198" s="337">
        <f t="shared" si="63"/>
        <v>4.287000000000063E-2</v>
      </c>
      <c r="BL198" s="337">
        <f t="shared" si="64"/>
        <v>4.088000000000136E-2</v>
      </c>
      <c r="BM198" s="165">
        <f t="shared" si="65"/>
        <v>4.287000000000063E-2</v>
      </c>
    </row>
    <row r="199" spans="1:65" ht="14.85" customHeight="1">
      <c r="A199" s="238"/>
      <c r="B199" s="540" t="s">
        <v>333</v>
      </c>
      <c r="C199" s="540"/>
      <c r="D199" s="540"/>
      <c r="E199" s="503">
        <f t="shared" si="73"/>
        <v>44.546409500000003</v>
      </c>
      <c r="F199" s="503"/>
      <c r="G199" s="503"/>
      <c r="H199" s="503">
        <f t="shared" si="74"/>
        <v>44.546279499999997</v>
      </c>
      <c r="I199" s="503"/>
      <c r="J199" s="503"/>
      <c r="K199" s="503">
        <f t="shared" si="75"/>
        <v>44.552859499999997</v>
      </c>
      <c r="L199" s="503"/>
      <c r="M199" s="503"/>
      <c r="N199" s="503">
        <f t="shared" si="76"/>
        <v>44.572199500000004</v>
      </c>
      <c r="O199" s="503"/>
      <c r="P199" s="503"/>
      <c r="Q199" s="503">
        <f t="shared" si="77"/>
        <v>44.540059500000005</v>
      </c>
      <c r="R199" s="503"/>
      <c r="S199" s="503"/>
      <c r="T199" s="503"/>
      <c r="U199" s="503"/>
      <c r="V199" s="503"/>
      <c r="W199" s="503">
        <f t="shared" si="72"/>
        <v>3.2139999999998281E-2</v>
      </c>
      <c r="X199" s="503"/>
      <c r="Y199" s="503"/>
      <c r="Z199" s="503"/>
      <c r="AA199" s="503"/>
      <c r="AB199" s="503"/>
      <c r="AC199" s="525"/>
      <c r="AD199" s="526"/>
      <c r="AE199" s="526"/>
      <c r="AF199" s="526"/>
      <c r="AG199" s="526"/>
      <c r="AH199" s="527"/>
      <c r="AI199" s="233"/>
      <c r="AJ199" s="233"/>
      <c r="AK199" s="197">
        <v>188</v>
      </c>
      <c r="AL199" s="207">
        <v>44.590319999999998</v>
      </c>
      <c r="AM199" s="207">
        <v>44.47363</v>
      </c>
      <c r="AN199" s="207">
        <v>44.642960000000002</v>
      </c>
      <c r="AO199" s="207">
        <v>44.693539999999999</v>
      </c>
      <c r="AP199" s="207">
        <v>44.563809999999997</v>
      </c>
      <c r="AQ199" s="208"/>
      <c r="AR199" s="155"/>
      <c r="AS199" s="197">
        <f t="shared" si="53"/>
        <v>188</v>
      </c>
      <c r="AT199" s="175">
        <v>-5.9460499999999999E-2</v>
      </c>
      <c r="AU199" s="163">
        <v>5.0539500000000001E-2</v>
      </c>
      <c r="AV199" s="163">
        <v>-8.9460499999999998E-2</v>
      </c>
      <c r="AW199" s="163">
        <v>-0.13946050000000002</v>
      </c>
      <c r="AX199" s="163">
        <v>-6.9460500000000008E-2</v>
      </c>
      <c r="AY199" s="163">
        <v>-6.9460500000000008E-2</v>
      </c>
      <c r="BA199" s="331">
        <f t="shared" si="54"/>
        <v>188</v>
      </c>
      <c r="BB199" s="332">
        <f t="shared" si="55"/>
        <v>44.530859499999998</v>
      </c>
      <c r="BC199" s="332">
        <f t="shared" si="56"/>
        <v>44.524169499999999</v>
      </c>
      <c r="BD199" s="332">
        <f t="shared" si="57"/>
        <v>44.553499500000001</v>
      </c>
      <c r="BE199" s="332">
        <f t="shared" si="58"/>
        <v>44.5540795</v>
      </c>
      <c r="BF199" s="332">
        <f t="shared" si="59"/>
        <v>44.494349499999998</v>
      </c>
      <c r="BG199" s="332" t="str">
        <f t="shared" si="60"/>
        <v/>
      </c>
      <c r="BH199" s="164">
        <v>188</v>
      </c>
      <c r="BI199" s="337">
        <f t="shared" si="61"/>
        <v>3.650999999999982E-2</v>
      </c>
      <c r="BJ199" s="337">
        <f t="shared" si="62"/>
        <v>2.9820000000000846E-2</v>
      </c>
      <c r="BK199" s="337">
        <f t="shared" si="63"/>
        <v>5.9150000000002478E-2</v>
      </c>
      <c r="BL199" s="337">
        <f t="shared" si="64"/>
        <v>5.9730000000001837E-2</v>
      </c>
      <c r="BM199" s="165">
        <f t="shared" si="65"/>
        <v>5.9730000000001837E-2</v>
      </c>
    </row>
    <row r="200" spans="1:65" ht="14.85" customHeight="1">
      <c r="A200" s="238"/>
      <c r="B200" s="540" t="s">
        <v>334</v>
      </c>
      <c r="C200" s="540"/>
      <c r="D200" s="540"/>
      <c r="E200" s="503">
        <f t="shared" si="73"/>
        <v>44.546439499999998</v>
      </c>
      <c r="F200" s="503"/>
      <c r="G200" s="503"/>
      <c r="H200" s="503">
        <f t="shared" si="74"/>
        <v>44.5433995</v>
      </c>
      <c r="I200" s="503"/>
      <c r="J200" s="503"/>
      <c r="K200" s="503">
        <f t="shared" si="75"/>
        <v>44.547539499999999</v>
      </c>
      <c r="L200" s="503"/>
      <c r="M200" s="503"/>
      <c r="N200" s="503">
        <f t="shared" si="76"/>
        <v>44.566879499999999</v>
      </c>
      <c r="O200" s="503"/>
      <c r="P200" s="503"/>
      <c r="Q200" s="503">
        <f t="shared" si="77"/>
        <v>44.5391695</v>
      </c>
      <c r="R200" s="503"/>
      <c r="S200" s="503"/>
      <c r="T200" s="503"/>
      <c r="U200" s="503"/>
      <c r="V200" s="503"/>
      <c r="W200" s="503">
        <f t="shared" si="72"/>
        <v>2.7709999999999013E-2</v>
      </c>
      <c r="X200" s="503"/>
      <c r="Y200" s="503"/>
      <c r="Z200" s="503"/>
      <c r="AA200" s="503"/>
      <c r="AB200" s="503"/>
      <c r="AC200" s="525"/>
      <c r="AD200" s="526"/>
      <c r="AE200" s="526"/>
      <c r="AF200" s="526"/>
      <c r="AG200" s="526"/>
      <c r="AH200" s="527"/>
      <c r="AI200" s="233"/>
      <c r="AJ200" s="233"/>
      <c r="AK200" s="197">
        <v>189</v>
      </c>
      <c r="AL200" s="207">
        <v>44.58634</v>
      </c>
      <c r="AM200" s="207">
        <v>44.472619999999999</v>
      </c>
      <c r="AN200" s="207">
        <v>44.641689999999997</v>
      </c>
      <c r="AO200" s="207">
        <v>44.694229999999997</v>
      </c>
      <c r="AP200" s="207">
        <v>44.561770000000003</v>
      </c>
      <c r="AQ200" s="208"/>
      <c r="AR200" s="155"/>
      <c r="AS200" s="197">
        <f t="shared" si="53"/>
        <v>189</v>
      </c>
      <c r="AT200" s="175">
        <v>-5.9460499999999999E-2</v>
      </c>
      <c r="AU200" s="163">
        <v>5.0539500000000001E-2</v>
      </c>
      <c r="AV200" s="163">
        <v>-8.9460499999999998E-2</v>
      </c>
      <c r="AW200" s="163">
        <v>-0.13946050000000002</v>
      </c>
      <c r="AX200" s="163">
        <v>-6.9460500000000008E-2</v>
      </c>
      <c r="AY200" s="163">
        <v>-6.9460500000000008E-2</v>
      </c>
      <c r="BA200" s="331">
        <f t="shared" si="54"/>
        <v>189</v>
      </c>
      <c r="BB200" s="332">
        <f t="shared" si="55"/>
        <v>44.5268795</v>
      </c>
      <c r="BC200" s="332">
        <f t="shared" si="56"/>
        <v>44.523159499999998</v>
      </c>
      <c r="BD200" s="332">
        <f t="shared" si="57"/>
        <v>44.552229499999996</v>
      </c>
      <c r="BE200" s="332">
        <f t="shared" si="58"/>
        <v>44.554769499999999</v>
      </c>
      <c r="BF200" s="332">
        <f t="shared" si="59"/>
        <v>44.492309500000005</v>
      </c>
      <c r="BG200" s="332" t="str">
        <f t="shared" si="60"/>
        <v/>
      </c>
      <c r="BH200" s="164">
        <v>189</v>
      </c>
      <c r="BI200" s="337">
        <f t="shared" si="61"/>
        <v>3.4569999999995105E-2</v>
      </c>
      <c r="BJ200" s="337">
        <f t="shared" si="62"/>
        <v>3.0849999999993827E-2</v>
      </c>
      <c r="BK200" s="337">
        <f t="shared" si="63"/>
        <v>5.9919999999991091E-2</v>
      </c>
      <c r="BL200" s="337">
        <f t="shared" si="64"/>
        <v>6.2459999999994409E-2</v>
      </c>
      <c r="BM200" s="165">
        <f t="shared" si="65"/>
        <v>6.2459999999994409E-2</v>
      </c>
    </row>
    <row r="201" spans="1:65" ht="14.85" customHeight="1">
      <c r="A201" s="238"/>
      <c r="B201" s="540" t="s">
        <v>335</v>
      </c>
      <c r="C201" s="540"/>
      <c r="D201" s="540"/>
      <c r="E201" s="503">
        <f t="shared" si="73"/>
        <v>44.545589499999998</v>
      </c>
      <c r="F201" s="503"/>
      <c r="G201" s="503"/>
      <c r="H201" s="503">
        <f t="shared" si="74"/>
        <v>44.540999499999998</v>
      </c>
      <c r="I201" s="503"/>
      <c r="J201" s="503"/>
      <c r="K201" s="503">
        <f t="shared" si="75"/>
        <v>44.548269499999996</v>
      </c>
      <c r="L201" s="503"/>
      <c r="M201" s="503"/>
      <c r="N201" s="503">
        <f t="shared" si="76"/>
        <v>44.565649499999999</v>
      </c>
      <c r="O201" s="503"/>
      <c r="P201" s="503"/>
      <c r="Q201" s="503">
        <f t="shared" si="77"/>
        <v>44.537909500000005</v>
      </c>
      <c r="R201" s="503"/>
      <c r="S201" s="503"/>
      <c r="T201" s="503"/>
      <c r="U201" s="503"/>
      <c r="V201" s="503"/>
      <c r="W201" s="503">
        <f t="shared" si="72"/>
        <v>2.7739999999994325E-2</v>
      </c>
      <c r="X201" s="503"/>
      <c r="Y201" s="503"/>
      <c r="Z201" s="503"/>
      <c r="AA201" s="503"/>
      <c r="AB201" s="503"/>
      <c r="AC201" s="525"/>
      <c r="AD201" s="526"/>
      <c r="AE201" s="526"/>
      <c r="AF201" s="526"/>
      <c r="AG201" s="526"/>
      <c r="AH201" s="527"/>
      <c r="AI201" s="233"/>
      <c r="AJ201" s="233"/>
      <c r="AK201" s="197">
        <v>190</v>
      </c>
      <c r="AL201" s="207">
        <v>44.583449999999999</v>
      </c>
      <c r="AM201" s="207">
        <v>44.471469999999997</v>
      </c>
      <c r="AN201" s="207">
        <v>44.640149999999998</v>
      </c>
      <c r="AO201" s="207">
        <v>44.693240000000003</v>
      </c>
      <c r="AP201" s="207">
        <v>44.563369999999999</v>
      </c>
      <c r="AQ201" s="208"/>
      <c r="AR201" s="155"/>
      <c r="AS201" s="197">
        <f t="shared" si="53"/>
        <v>190</v>
      </c>
      <c r="AT201" s="175">
        <v>-5.9460499999999999E-2</v>
      </c>
      <c r="AU201" s="163">
        <v>5.0539500000000001E-2</v>
      </c>
      <c r="AV201" s="163">
        <v>-8.9460499999999998E-2</v>
      </c>
      <c r="AW201" s="163">
        <v>-0.13946050000000002</v>
      </c>
      <c r="AX201" s="163">
        <v>-6.9460500000000008E-2</v>
      </c>
      <c r="AY201" s="163">
        <v>-6.9460500000000008E-2</v>
      </c>
      <c r="BA201" s="331">
        <f t="shared" si="54"/>
        <v>190</v>
      </c>
      <c r="BB201" s="332">
        <f t="shared" si="55"/>
        <v>44.523989499999999</v>
      </c>
      <c r="BC201" s="332">
        <f t="shared" si="56"/>
        <v>44.522009499999996</v>
      </c>
      <c r="BD201" s="332">
        <f t="shared" si="57"/>
        <v>44.550689499999997</v>
      </c>
      <c r="BE201" s="332">
        <f t="shared" si="58"/>
        <v>44.553779500000005</v>
      </c>
      <c r="BF201" s="332">
        <f t="shared" si="59"/>
        <v>44.493909500000001</v>
      </c>
      <c r="BG201" s="332" t="str">
        <f t="shared" si="60"/>
        <v/>
      </c>
      <c r="BH201" s="164">
        <v>190</v>
      </c>
      <c r="BI201" s="337">
        <f t="shared" si="61"/>
        <v>3.0079999999998108E-2</v>
      </c>
      <c r="BJ201" s="337">
        <f t="shared" si="62"/>
        <v>2.8099999999994907E-2</v>
      </c>
      <c r="BK201" s="337">
        <f t="shared" si="63"/>
        <v>5.6779999999996278E-2</v>
      </c>
      <c r="BL201" s="337">
        <f t="shared" si="64"/>
        <v>5.9870000000003643E-2</v>
      </c>
      <c r="BM201" s="165">
        <f t="shared" si="65"/>
        <v>5.9870000000003643E-2</v>
      </c>
    </row>
    <row r="202" spans="1:65" ht="14.85" customHeight="1">
      <c r="A202" s="238"/>
      <c r="B202" s="540" t="s">
        <v>336</v>
      </c>
      <c r="C202" s="540"/>
      <c r="D202" s="540"/>
      <c r="E202" s="503">
        <f t="shared" si="73"/>
        <v>44.540709499999998</v>
      </c>
      <c r="F202" s="503"/>
      <c r="G202" s="503"/>
      <c r="H202" s="503">
        <f t="shared" si="74"/>
        <v>44.5401095</v>
      </c>
      <c r="I202" s="503"/>
      <c r="J202" s="503"/>
      <c r="K202" s="503">
        <f t="shared" si="75"/>
        <v>44.552029499999996</v>
      </c>
      <c r="L202" s="503"/>
      <c r="M202" s="503"/>
      <c r="N202" s="503">
        <f t="shared" si="76"/>
        <v>44.5624495</v>
      </c>
      <c r="O202" s="503"/>
      <c r="P202" s="503"/>
      <c r="Q202" s="503">
        <f t="shared" si="77"/>
        <v>44.540559500000001</v>
      </c>
      <c r="R202" s="503"/>
      <c r="S202" s="503"/>
      <c r="T202" s="503"/>
      <c r="U202" s="503"/>
      <c r="V202" s="503"/>
      <c r="W202" s="503">
        <f t="shared" si="72"/>
        <v>2.1889999999999077E-2</v>
      </c>
      <c r="X202" s="503"/>
      <c r="Y202" s="503"/>
      <c r="Z202" s="503"/>
      <c r="AA202" s="503"/>
      <c r="AB202" s="503"/>
      <c r="AC202" s="525"/>
      <c r="AD202" s="526"/>
      <c r="AE202" s="526"/>
      <c r="AF202" s="526"/>
      <c r="AG202" s="526"/>
      <c r="AH202" s="527"/>
      <c r="AI202" s="233"/>
      <c r="AJ202" s="233"/>
      <c r="AK202" s="197">
        <v>191</v>
      </c>
      <c r="AL202" s="207">
        <v>44.58052</v>
      </c>
      <c r="AM202" s="207">
        <v>44.47034</v>
      </c>
      <c r="AN202" s="207">
        <v>44.639000000000003</v>
      </c>
      <c r="AO202" s="207">
        <v>44.692590000000003</v>
      </c>
      <c r="AP202" s="207">
        <v>44.558819999999997</v>
      </c>
      <c r="AQ202" s="208"/>
      <c r="AR202" s="155"/>
      <c r="AS202" s="197">
        <f t="shared" si="53"/>
        <v>191</v>
      </c>
      <c r="AT202" s="175">
        <v>-5.9460499999999999E-2</v>
      </c>
      <c r="AU202" s="163">
        <v>5.0539500000000001E-2</v>
      </c>
      <c r="AV202" s="163">
        <v>-8.9460499999999998E-2</v>
      </c>
      <c r="AW202" s="163">
        <v>-0.13946050000000002</v>
      </c>
      <c r="AX202" s="163">
        <v>-6.9460500000000008E-2</v>
      </c>
      <c r="AY202" s="163">
        <v>-6.9460500000000008E-2</v>
      </c>
      <c r="BA202" s="331">
        <f t="shared" si="54"/>
        <v>191</v>
      </c>
      <c r="BB202" s="332">
        <f t="shared" si="55"/>
        <v>44.5210595</v>
      </c>
      <c r="BC202" s="332">
        <f t="shared" si="56"/>
        <v>44.520879499999999</v>
      </c>
      <c r="BD202" s="332">
        <f t="shared" si="57"/>
        <v>44.549539500000002</v>
      </c>
      <c r="BE202" s="332">
        <f t="shared" si="58"/>
        <v>44.553129500000004</v>
      </c>
      <c r="BF202" s="332">
        <f t="shared" si="59"/>
        <v>44.489359499999999</v>
      </c>
      <c r="BG202" s="332" t="str">
        <f t="shared" si="60"/>
        <v/>
      </c>
      <c r="BH202" s="164">
        <v>191</v>
      </c>
      <c r="BI202" s="337">
        <f t="shared" si="61"/>
        <v>3.1700000000000728E-2</v>
      </c>
      <c r="BJ202" s="337">
        <f t="shared" si="62"/>
        <v>3.1520000000000437E-2</v>
      </c>
      <c r="BK202" s="337">
        <f t="shared" si="63"/>
        <v>6.0180000000002565E-2</v>
      </c>
      <c r="BL202" s="337">
        <f t="shared" si="64"/>
        <v>6.3770000000005211E-2</v>
      </c>
      <c r="BM202" s="165">
        <f t="shared" si="65"/>
        <v>6.3770000000005211E-2</v>
      </c>
    </row>
    <row r="203" spans="1:65" ht="14.85" customHeight="1">
      <c r="A203" s="239"/>
      <c r="B203" s="540" t="s">
        <v>337</v>
      </c>
      <c r="C203" s="540"/>
      <c r="D203" s="540"/>
      <c r="E203" s="503">
        <f t="shared" si="73"/>
        <v>44.536849500000002</v>
      </c>
      <c r="F203" s="503"/>
      <c r="G203" s="503"/>
      <c r="H203" s="503">
        <f t="shared" si="74"/>
        <v>44.5395295</v>
      </c>
      <c r="I203" s="503"/>
      <c r="J203" s="503"/>
      <c r="K203" s="503">
        <f t="shared" si="75"/>
        <v>44.556009500000002</v>
      </c>
      <c r="L203" s="503"/>
      <c r="M203" s="503"/>
      <c r="N203" s="503">
        <f t="shared" si="76"/>
        <v>44.563419500000002</v>
      </c>
      <c r="O203" s="503"/>
      <c r="P203" s="503"/>
      <c r="Q203" s="503">
        <f t="shared" si="77"/>
        <v>44.544119500000001</v>
      </c>
      <c r="R203" s="503"/>
      <c r="S203" s="503"/>
      <c r="T203" s="503"/>
      <c r="U203" s="503"/>
      <c r="V203" s="503"/>
      <c r="W203" s="503">
        <f t="shared" si="72"/>
        <v>1.9300000000001205E-2</v>
      </c>
      <c r="X203" s="503"/>
      <c r="Y203" s="503"/>
      <c r="Z203" s="503"/>
      <c r="AA203" s="503"/>
      <c r="AB203" s="503"/>
      <c r="AC203" s="525"/>
      <c r="AD203" s="526"/>
      <c r="AE203" s="526"/>
      <c r="AF203" s="526"/>
      <c r="AG203" s="526"/>
      <c r="AH203" s="527"/>
      <c r="AI203" s="233"/>
      <c r="AJ203" s="233"/>
      <c r="AK203" s="197">
        <v>192</v>
      </c>
      <c r="AL203" s="207">
        <v>44.577820000000003</v>
      </c>
      <c r="AM203" s="207">
        <v>44.468699999999998</v>
      </c>
      <c r="AN203" s="207">
        <v>44.637770000000003</v>
      </c>
      <c r="AO203" s="207">
        <v>44.692230000000002</v>
      </c>
      <c r="AP203" s="207">
        <v>44.55809</v>
      </c>
      <c r="AQ203" s="208"/>
      <c r="AR203" s="155"/>
      <c r="AS203" s="197">
        <f t="shared" si="53"/>
        <v>192</v>
      </c>
      <c r="AT203" s="175">
        <v>-5.9460499999999999E-2</v>
      </c>
      <c r="AU203" s="163">
        <v>5.0539500000000001E-2</v>
      </c>
      <c r="AV203" s="163">
        <v>-8.9460499999999998E-2</v>
      </c>
      <c r="AW203" s="163">
        <v>-0.13946050000000002</v>
      </c>
      <c r="AX203" s="163">
        <v>-6.9460500000000008E-2</v>
      </c>
      <c r="AY203" s="163">
        <v>-6.9460500000000008E-2</v>
      </c>
      <c r="BA203" s="331">
        <f t="shared" si="54"/>
        <v>192</v>
      </c>
      <c r="BB203" s="332">
        <f t="shared" si="55"/>
        <v>44.518359500000003</v>
      </c>
      <c r="BC203" s="332">
        <f t="shared" si="56"/>
        <v>44.519239499999998</v>
      </c>
      <c r="BD203" s="332">
        <f t="shared" si="57"/>
        <v>44.548309500000002</v>
      </c>
      <c r="BE203" s="332">
        <f t="shared" si="58"/>
        <v>44.552769500000004</v>
      </c>
      <c r="BF203" s="332">
        <f t="shared" si="59"/>
        <v>44.488629500000002</v>
      </c>
      <c r="BG203" s="332" t="str">
        <f t="shared" si="60"/>
        <v/>
      </c>
      <c r="BH203" s="164">
        <v>192</v>
      </c>
      <c r="BI203" s="337">
        <f t="shared" si="61"/>
        <v>2.97300000000007E-2</v>
      </c>
      <c r="BJ203" s="337">
        <f t="shared" si="62"/>
        <v>3.0609999999995807E-2</v>
      </c>
      <c r="BK203" s="337">
        <f t="shared" si="63"/>
        <v>5.9680000000000177E-2</v>
      </c>
      <c r="BL203" s="337">
        <f t="shared" si="64"/>
        <v>6.4140000000001862E-2</v>
      </c>
      <c r="BM203" s="165">
        <f t="shared" si="65"/>
        <v>6.4140000000001862E-2</v>
      </c>
    </row>
    <row r="204" spans="1:65" ht="14.85" customHeight="1">
      <c r="A204" s="239"/>
      <c r="B204" s="540" t="s">
        <v>338</v>
      </c>
      <c r="C204" s="540"/>
      <c r="D204" s="540"/>
      <c r="E204" s="503">
        <f t="shared" si="73"/>
        <v>44.535309499999997</v>
      </c>
      <c r="F204" s="503"/>
      <c r="G204" s="503"/>
      <c r="H204" s="503">
        <f t="shared" si="74"/>
        <v>44.536089500000003</v>
      </c>
      <c r="I204" s="503"/>
      <c r="J204" s="503"/>
      <c r="K204" s="503">
        <f t="shared" si="75"/>
        <v>44.555729499999998</v>
      </c>
      <c r="L204" s="503"/>
      <c r="M204" s="503"/>
      <c r="N204" s="503">
        <f t="shared" si="76"/>
        <v>44.565369500000003</v>
      </c>
      <c r="O204" s="503"/>
      <c r="P204" s="503"/>
      <c r="Q204" s="503">
        <f t="shared" si="77"/>
        <v>44.542099499999999</v>
      </c>
      <c r="R204" s="503"/>
      <c r="S204" s="503"/>
      <c r="T204" s="503"/>
      <c r="U204" s="503"/>
      <c r="V204" s="503"/>
      <c r="W204" s="503">
        <f t="shared" si="72"/>
        <v>2.3270000000003677E-2</v>
      </c>
      <c r="X204" s="503"/>
      <c r="Y204" s="503"/>
      <c r="Z204" s="503"/>
      <c r="AA204" s="503"/>
      <c r="AB204" s="503"/>
      <c r="AC204" s="525"/>
      <c r="AD204" s="526"/>
      <c r="AE204" s="526"/>
      <c r="AF204" s="526"/>
      <c r="AG204" s="526"/>
      <c r="AH204" s="527"/>
      <c r="AI204" s="233"/>
      <c r="AJ204" s="233"/>
      <c r="AK204" s="197">
        <v>193</v>
      </c>
      <c r="AL204" s="207">
        <v>44.577359999999999</v>
      </c>
      <c r="AM204" s="207">
        <v>44.465580000000003</v>
      </c>
      <c r="AN204" s="207">
        <v>44.635800000000003</v>
      </c>
      <c r="AO204" s="207">
        <v>44.691119999999998</v>
      </c>
      <c r="AP204" s="207">
        <v>44.567070000000001</v>
      </c>
      <c r="AQ204" s="208"/>
      <c r="AR204" s="155"/>
      <c r="AS204" s="197">
        <f t="shared" ref="AS204:AS267" si="78">AK204</f>
        <v>193</v>
      </c>
      <c r="AT204" s="175">
        <v>-5.9460499999999999E-2</v>
      </c>
      <c r="AU204" s="163">
        <v>5.0539500000000001E-2</v>
      </c>
      <c r="AV204" s="163">
        <v>-8.9460499999999998E-2</v>
      </c>
      <c r="AW204" s="163">
        <v>-0.13946050000000002</v>
      </c>
      <c r="AX204" s="163">
        <v>-6.9460500000000008E-2</v>
      </c>
      <c r="AY204" s="163">
        <v>-6.9460500000000008E-2</v>
      </c>
      <c r="BA204" s="331">
        <f t="shared" ref="BA204:BA267" si="79">AK204</f>
        <v>193</v>
      </c>
      <c r="BB204" s="332">
        <f t="shared" si="55"/>
        <v>44.517899499999999</v>
      </c>
      <c r="BC204" s="332">
        <f t="shared" si="56"/>
        <v>44.516119500000002</v>
      </c>
      <c r="BD204" s="332">
        <f t="shared" si="57"/>
        <v>44.546339500000002</v>
      </c>
      <c r="BE204" s="332">
        <f t="shared" si="58"/>
        <v>44.5516595</v>
      </c>
      <c r="BF204" s="332">
        <f t="shared" si="59"/>
        <v>44.497609500000003</v>
      </c>
      <c r="BG204" s="332" t="str">
        <f t="shared" si="60"/>
        <v/>
      </c>
      <c r="BH204" s="164">
        <v>193</v>
      </c>
      <c r="BI204" s="337">
        <f t="shared" si="61"/>
        <v>2.02899999999957E-2</v>
      </c>
      <c r="BJ204" s="337">
        <f t="shared" si="62"/>
        <v>1.8509999999999138E-2</v>
      </c>
      <c r="BK204" s="337">
        <f t="shared" si="63"/>
        <v>4.8729999999999052E-2</v>
      </c>
      <c r="BL204" s="337">
        <f t="shared" si="64"/>
        <v>5.4049999999996601E-2</v>
      </c>
      <c r="BM204" s="165">
        <f t="shared" si="65"/>
        <v>5.4049999999996601E-2</v>
      </c>
    </row>
    <row r="205" spans="1:65" ht="14.85" customHeight="1">
      <c r="A205" s="239"/>
      <c r="B205" s="540" t="s">
        <v>339</v>
      </c>
      <c r="C205" s="540"/>
      <c r="D205" s="540"/>
      <c r="E205" s="503">
        <f t="shared" si="73"/>
        <v>44.534359500000001</v>
      </c>
      <c r="F205" s="503"/>
      <c r="G205" s="503"/>
      <c r="H205" s="503">
        <f t="shared" si="74"/>
        <v>44.535519499999999</v>
      </c>
      <c r="I205" s="503"/>
      <c r="J205" s="503"/>
      <c r="K205" s="503">
        <f t="shared" si="75"/>
        <v>44.5541695</v>
      </c>
      <c r="L205" s="503"/>
      <c r="M205" s="503"/>
      <c r="N205" s="503">
        <f t="shared" si="76"/>
        <v>44.568139500000001</v>
      </c>
      <c r="O205" s="503"/>
      <c r="P205" s="503"/>
      <c r="Q205" s="503">
        <f t="shared" si="77"/>
        <v>44.539089500000003</v>
      </c>
      <c r="R205" s="503"/>
      <c r="S205" s="503"/>
      <c r="T205" s="503"/>
      <c r="U205" s="503"/>
      <c r="V205" s="503"/>
      <c r="W205" s="503">
        <f t="shared" si="72"/>
        <v>2.9049999999998022E-2</v>
      </c>
      <c r="X205" s="503"/>
      <c r="Y205" s="503"/>
      <c r="Z205" s="503"/>
      <c r="AA205" s="503"/>
      <c r="AB205" s="503"/>
      <c r="AC205" s="525"/>
      <c r="AD205" s="526"/>
      <c r="AE205" s="526"/>
      <c r="AF205" s="526"/>
      <c r="AG205" s="526"/>
      <c r="AH205" s="527"/>
      <c r="AI205" s="233"/>
      <c r="AJ205" s="233"/>
      <c r="AK205" s="197">
        <v>194</v>
      </c>
      <c r="AL205" s="207">
        <v>44.57837</v>
      </c>
      <c r="AM205" s="207">
        <v>44.464149999999997</v>
      </c>
      <c r="AN205" s="207">
        <v>44.633760000000002</v>
      </c>
      <c r="AO205" s="207">
        <v>44.690429999999999</v>
      </c>
      <c r="AP205" s="207">
        <v>44.578209999999999</v>
      </c>
      <c r="AQ205" s="208"/>
      <c r="AR205" s="155"/>
      <c r="AS205" s="197">
        <f t="shared" si="78"/>
        <v>194</v>
      </c>
      <c r="AT205" s="175">
        <v>-5.9460499999999999E-2</v>
      </c>
      <c r="AU205" s="163">
        <v>5.0539500000000001E-2</v>
      </c>
      <c r="AV205" s="163">
        <v>-8.9460499999999998E-2</v>
      </c>
      <c r="AW205" s="163">
        <v>-0.13946050000000002</v>
      </c>
      <c r="AX205" s="163">
        <v>-6.9460500000000008E-2</v>
      </c>
      <c r="AY205" s="163">
        <v>-6.9460500000000008E-2</v>
      </c>
      <c r="BA205" s="331">
        <f t="shared" si="79"/>
        <v>194</v>
      </c>
      <c r="BB205" s="332">
        <f t="shared" ref="BB205:BB268" si="80">IF(AL205="","",AL205+AT205)</f>
        <v>44.518909499999999</v>
      </c>
      <c r="BC205" s="332">
        <f t="shared" ref="BC205:BC268" si="81">IF(AM205="","",AM205+AU205)</f>
        <v>44.514689499999996</v>
      </c>
      <c r="BD205" s="332">
        <f t="shared" ref="BD205:BD268" si="82">IF(AN205="","",AN205+AV205)</f>
        <v>44.544299500000001</v>
      </c>
      <c r="BE205" s="332">
        <f t="shared" ref="BE205:BE268" si="83">IF(AO205="","",AO205+AW205)</f>
        <v>44.550969500000001</v>
      </c>
      <c r="BF205" s="332">
        <f t="shared" ref="BF205:BF268" si="84">IF(AP205="","",AP205+AX205)</f>
        <v>44.5087495</v>
      </c>
      <c r="BG205" s="332" t="str">
        <f t="shared" ref="BG205:BG268" si="85">IF(AQ205="","",AQ205+AY205)</f>
        <v/>
      </c>
      <c r="BH205" s="164">
        <v>194</v>
      </c>
      <c r="BI205" s="337">
        <f t="shared" ref="BI205:BI268" si="86">IF(BB205="","",ABS($BF205-BB205))</f>
        <v>1.0159999999999059E-2</v>
      </c>
      <c r="BJ205" s="337">
        <f t="shared" ref="BJ205:BJ268" si="87">IF(BC205="","",ABS($BF205-BC205))</f>
        <v>5.9399999999953934E-3</v>
      </c>
      <c r="BK205" s="337">
        <f t="shared" ref="BK205:BK268" si="88">IF(BD205="","",ABS($BF205-BD205))</f>
        <v>3.5550000000000637E-2</v>
      </c>
      <c r="BL205" s="337">
        <f t="shared" ref="BL205:BL268" si="89">IF(BE205="","",ABS($BF205-BE205))</f>
        <v>4.2220000000000368E-2</v>
      </c>
      <c r="BM205" s="165">
        <f t="shared" ref="BM205:BM268" si="90">IF(BF205="","",MAX(BI205:BL205))</f>
        <v>4.2220000000000368E-2</v>
      </c>
    </row>
    <row r="206" spans="1:65" ht="14.85" customHeight="1">
      <c r="A206" s="239"/>
      <c r="B206" s="540" t="s">
        <v>340</v>
      </c>
      <c r="C206" s="540"/>
      <c r="D206" s="540"/>
      <c r="E206" s="503">
        <f t="shared" si="73"/>
        <v>44.533549499999999</v>
      </c>
      <c r="F206" s="503"/>
      <c r="G206" s="503"/>
      <c r="H206" s="503">
        <f t="shared" si="74"/>
        <v>44.533939500000002</v>
      </c>
      <c r="I206" s="503"/>
      <c r="J206" s="503"/>
      <c r="K206" s="503">
        <f t="shared" si="75"/>
        <v>44.551239500000001</v>
      </c>
      <c r="L206" s="503"/>
      <c r="M206" s="503"/>
      <c r="N206" s="503">
        <f t="shared" si="76"/>
        <v>44.5704195</v>
      </c>
      <c r="O206" s="503"/>
      <c r="P206" s="503"/>
      <c r="Q206" s="503">
        <f t="shared" si="77"/>
        <v>44.538309500000004</v>
      </c>
      <c r="R206" s="503"/>
      <c r="S206" s="503"/>
      <c r="T206" s="503"/>
      <c r="U206" s="503"/>
      <c r="V206" s="503"/>
      <c r="W206" s="503">
        <f t="shared" si="72"/>
        <v>3.2109999999995864E-2</v>
      </c>
      <c r="X206" s="503"/>
      <c r="Y206" s="503"/>
      <c r="Z206" s="503"/>
      <c r="AA206" s="503"/>
      <c r="AB206" s="503"/>
      <c r="AC206" s="525"/>
      <c r="AD206" s="526"/>
      <c r="AE206" s="526"/>
      <c r="AF206" s="526"/>
      <c r="AG206" s="526"/>
      <c r="AH206" s="527"/>
      <c r="AI206" s="233"/>
      <c r="AJ206" s="233"/>
      <c r="AK206" s="197">
        <v>195</v>
      </c>
      <c r="AL206" s="207">
        <v>44.583179999999999</v>
      </c>
      <c r="AM206" s="207">
        <v>44.462919999999997</v>
      </c>
      <c r="AN206" s="207">
        <v>44.632449999999999</v>
      </c>
      <c r="AO206" s="207">
        <v>44.688690000000001</v>
      </c>
      <c r="AP206" s="207">
        <v>44.588180000000001</v>
      </c>
      <c r="AQ206" s="208"/>
      <c r="AR206" s="155"/>
      <c r="AS206" s="197">
        <f t="shared" si="78"/>
        <v>195</v>
      </c>
      <c r="AT206" s="175">
        <v>-5.9460499999999999E-2</v>
      </c>
      <c r="AU206" s="163">
        <v>5.0539500000000001E-2</v>
      </c>
      <c r="AV206" s="163">
        <v>-8.9460499999999998E-2</v>
      </c>
      <c r="AW206" s="163">
        <v>-0.13946050000000002</v>
      </c>
      <c r="AX206" s="163">
        <v>-6.9460500000000008E-2</v>
      </c>
      <c r="AY206" s="163">
        <v>-6.9460500000000008E-2</v>
      </c>
      <c r="BA206" s="331">
        <f t="shared" si="79"/>
        <v>195</v>
      </c>
      <c r="BB206" s="332">
        <f t="shared" si="80"/>
        <v>44.523719499999999</v>
      </c>
      <c r="BC206" s="332">
        <f t="shared" si="81"/>
        <v>44.513459499999996</v>
      </c>
      <c r="BD206" s="332">
        <f t="shared" si="82"/>
        <v>44.542989499999997</v>
      </c>
      <c r="BE206" s="332">
        <f t="shared" si="83"/>
        <v>44.549229500000003</v>
      </c>
      <c r="BF206" s="332">
        <f t="shared" si="84"/>
        <v>44.518719500000003</v>
      </c>
      <c r="BG206" s="332" t="str">
        <f t="shared" si="85"/>
        <v/>
      </c>
      <c r="BH206" s="164">
        <v>195</v>
      </c>
      <c r="BI206" s="337">
        <f t="shared" si="86"/>
        <v>4.9999999999954525E-3</v>
      </c>
      <c r="BJ206" s="337">
        <f t="shared" si="87"/>
        <v>5.2600000000069258E-3</v>
      </c>
      <c r="BK206" s="337">
        <f t="shared" si="88"/>
        <v>2.4269999999994241E-2</v>
      </c>
      <c r="BL206" s="337">
        <f t="shared" si="89"/>
        <v>3.0509999999999593E-2</v>
      </c>
      <c r="BM206" s="165">
        <f t="shared" si="90"/>
        <v>3.0509999999999593E-2</v>
      </c>
    </row>
    <row r="207" spans="1:65" ht="14.85" customHeight="1">
      <c r="A207" s="239"/>
      <c r="B207" s="540" t="s">
        <v>341</v>
      </c>
      <c r="C207" s="540"/>
      <c r="D207" s="540"/>
      <c r="E207" s="503">
        <f t="shared" si="73"/>
        <v>44.535209500000001</v>
      </c>
      <c r="F207" s="503"/>
      <c r="G207" s="503"/>
      <c r="H207" s="503">
        <f t="shared" si="74"/>
        <v>44.533559500000003</v>
      </c>
      <c r="I207" s="503"/>
      <c r="J207" s="503"/>
      <c r="K207" s="503">
        <f t="shared" si="75"/>
        <v>44.549909499999998</v>
      </c>
      <c r="L207" s="503"/>
      <c r="M207" s="503"/>
      <c r="N207" s="503">
        <f t="shared" si="76"/>
        <v>44.570339500000003</v>
      </c>
      <c r="O207" s="503"/>
      <c r="P207" s="503"/>
      <c r="Q207" s="503">
        <f t="shared" si="77"/>
        <v>44.533889500000001</v>
      </c>
      <c r="R207" s="503"/>
      <c r="S207" s="503"/>
      <c r="T207" s="503"/>
      <c r="U207" s="503"/>
      <c r="V207" s="503"/>
      <c r="W207" s="503">
        <f t="shared" si="72"/>
        <v>3.6450000000002092E-2</v>
      </c>
      <c r="X207" s="503"/>
      <c r="Y207" s="503"/>
      <c r="Z207" s="503"/>
      <c r="AA207" s="503"/>
      <c r="AB207" s="503"/>
      <c r="AC207" s="525"/>
      <c r="AD207" s="526"/>
      <c r="AE207" s="526"/>
      <c r="AF207" s="526"/>
      <c r="AG207" s="526"/>
      <c r="AH207" s="527"/>
      <c r="AI207" s="233"/>
      <c r="AJ207" s="233"/>
      <c r="AK207" s="197">
        <v>196</v>
      </c>
      <c r="AL207" s="207">
        <v>44.587760000000003</v>
      </c>
      <c r="AM207" s="207">
        <v>44.462130000000002</v>
      </c>
      <c r="AN207" s="207">
        <v>44.632530000000003</v>
      </c>
      <c r="AO207" s="207">
        <v>44.687800000000003</v>
      </c>
      <c r="AP207" s="207">
        <v>44.592489999999998</v>
      </c>
      <c r="AQ207" s="208"/>
      <c r="AR207" s="155"/>
      <c r="AS207" s="197">
        <f t="shared" si="78"/>
        <v>196</v>
      </c>
      <c r="AT207" s="175">
        <v>-5.9460499999999999E-2</v>
      </c>
      <c r="AU207" s="163">
        <v>5.0539500000000001E-2</v>
      </c>
      <c r="AV207" s="163">
        <v>-8.9460499999999998E-2</v>
      </c>
      <c r="AW207" s="163">
        <v>-0.13946050000000002</v>
      </c>
      <c r="AX207" s="163">
        <v>-6.9460500000000008E-2</v>
      </c>
      <c r="AY207" s="163">
        <v>-6.9460500000000008E-2</v>
      </c>
      <c r="BA207" s="331">
        <f t="shared" si="79"/>
        <v>196</v>
      </c>
      <c r="BB207" s="332">
        <f t="shared" si="80"/>
        <v>44.528299500000003</v>
      </c>
      <c r="BC207" s="332">
        <f t="shared" si="81"/>
        <v>44.512669500000001</v>
      </c>
      <c r="BD207" s="332">
        <f t="shared" si="82"/>
        <v>44.543069500000001</v>
      </c>
      <c r="BE207" s="332">
        <f t="shared" si="83"/>
        <v>44.548339500000004</v>
      </c>
      <c r="BF207" s="332">
        <f t="shared" si="84"/>
        <v>44.5230295</v>
      </c>
      <c r="BG207" s="332" t="str">
        <f t="shared" si="85"/>
        <v/>
      </c>
      <c r="BH207" s="164">
        <v>196</v>
      </c>
      <c r="BI207" s="337">
        <f t="shared" si="86"/>
        <v>5.2700000000029945E-3</v>
      </c>
      <c r="BJ207" s="337">
        <f t="shared" si="87"/>
        <v>1.0359999999998593E-2</v>
      </c>
      <c r="BK207" s="337">
        <f t="shared" si="88"/>
        <v>2.0040000000001612E-2</v>
      </c>
      <c r="BL207" s="337">
        <f t="shared" si="89"/>
        <v>2.5310000000004607E-2</v>
      </c>
      <c r="BM207" s="165">
        <f t="shared" si="90"/>
        <v>2.5310000000004607E-2</v>
      </c>
    </row>
    <row r="208" spans="1:65" ht="14.85" customHeight="1">
      <c r="A208" s="238"/>
      <c r="B208" s="540" t="s">
        <v>342</v>
      </c>
      <c r="C208" s="540"/>
      <c r="D208" s="540"/>
      <c r="E208" s="503">
        <f t="shared" si="73"/>
        <v>44.5341995</v>
      </c>
      <c r="F208" s="503"/>
      <c r="G208" s="503"/>
      <c r="H208" s="503">
        <f t="shared" si="74"/>
        <v>44.5317395</v>
      </c>
      <c r="I208" s="503"/>
      <c r="J208" s="503"/>
      <c r="K208" s="503">
        <f t="shared" si="75"/>
        <v>44.552189499999997</v>
      </c>
      <c r="L208" s="503"/>
      <c r="M208" s="503"/>
      <c r="N208" s="503">
        <f t="shared" si="76"/>
        <v>44.568699500000001</v>
      </c>
      <c r="O208" s="503"/>
      <c r="P208" s="503"/>
      <c r="Q208" s="503">
        <f t="shared" si="77"/>
        <v>44.528229500000002</v>
      </c>
      <c r="R208" s="503"/>
      <c r="S208" s="503"/>
      <c r="T208" s="503"/>
      <c r="U208" s="503"/>
      <c r="V208" s="503"/>
      <c r="W208" s="503">
        <f t="shared" si="72"/>
        <v>4.0469999999999118E-2</v>
      </c>
      <c r="X208" s="503"/>
      <c r="Y208" s="503"/>
      <c r="Z208" s="503"/>
      <c r="AA208" s="503"/>
      <c r="AB208" s="503"/>
      <c r="AC208" s="525"/>
      <c r="AD208" s="526"/>
      <c r="AE208" s="526"/>
      <c r="AF208" s="526"/>
      <c r="AG208" s="526"/>
      <c r="AH208" s="527"/>
      <c r="AI208" s="233"/>
      <c r="AJ208" s="233"/>
      <c r="AK208" s="197">
        <v>197</v>
      </c>
      <c r="AL208" s="207">
        <v>44.593580000000003</v>
      </c>
      <c r="AM208" s="207">
        <v>44.461300000000001</v>
      </c>
      <c r="AN208" s="207">
        <v>44.637450000000001</v>
      </c>
      <c r="AO208" s="207">
        <v>44.688040000000001</v>
      </c>
      <c r="AP208" s="207">
        <v>44.601100000000002</v>
      </c>
      <c r="AQ208" s="208"/>
      <c r="AR208" s="155"/>
      <c r="AS208" s="197">
        <f t="shared" si="78"/>
        <v>197</v>
      </c>
      <c r="AT208" s="175">
        <v>-5.9460499999999999E-2</v>
      </c>
      <c r="AU208" s="163">
        <v>5.0539500000000001E-2</v>
      </c>
      <c r="AV208" s="163">
        <v>-8.9460499999999998E-2</v>
      </c>
      <c r="AW208" s="163">
        <v>-0.13946050000000002</v>
      </c>
      <c r="AX208" s="163">
        <v>-6.9460500000000008E-2</v>
      </c>
      <c r="AY208" s="163">
        <v>-6.9460500000000008E-2</v>
      </c>
      <c r="BA208" s="331">
        <f t="shared" si="79"/>
        <v>197</v>
      </c>
      <c r="BB208" s="332">
        <f t="shared" si="80"/>
        <v>44.534119500000003</v>
      </c>
      <c r="BC208" s="332">
        <f t="shared" si="81"/>
        <v>44.511839500000001</v>
      </c>
      <c r="BD208" s="332">
        <f t="shared" si="82"/>
        <v>44.5479895</v>
      </c>
      <c r="BE208" s="332">
        <f t="shared" si="83"/>
        <v>44.548579500000002</v>
      </c>
      <c r="BF208" s="332">
        <f t="shared" si="84"/>
        <v>44.531639500000004</v>
      </c>
      <c r="BG208" s="332" t="str">
        <f t="shared" si="85"/>
        <v/>
      </c>
      <c r="BH208" s="164">
        <v>197</v>
      </c>
      <c r="BI208" s="337">
        <f t="shared" si="86"/>
        <v>2.4799999999984834E-3</v>
      </c>
      <c r="BJ208" s="337">
        <f t="shared" si="87"/>
        <v>1.9800000000003593E-2</v>
      </c>
      <c r="BK208" s="337">
        <f t="shared" si="88"/>
        <v>1.6349999999995646E-2</v>
      </c>
      <c r="BL208" s="337">
        <f t="shared" si="89"/>
        <v>1.6939999999998179E-2</v>
      </c>
      <c r="BM208" s="165">
        <f t="shared" si="90"/>
        <v>1.9800000000003593E-2</v>
      </c>
    </row>
    <row r="209" spans="1:65" ht="14.85" customHeight="1">
      <c r="A209" s="238"/>
      <c r="B209" s="540" t="s">
        <v>343</v>
      </c>
      <c r="C209" s="540"/>
      <c r="D209" s="540"/>
      <c r="E209" s="503">
        <f t="shared" si="73"/>
        <v>44.533919500000003</v>
      </c>
      <c r="F209" s="503"/>
      <c r="G209" s="503"/>
      <c r="H209" s="503">
        <f t="shared" si="74"/>
        <v>44.530829499999996</v>
      </c>
      <c r="I209" s="503"/>
      <c r="J209" s="503"/>
      <c r="K209" s="503">
        <f t="shared" si="75"/>
        <v>44.552729499999998</v>
      </c>
      <c r="L209" s="503"/>
      <c r="M209" s="503"/>
      <c r="N209" s="503">
        <f t="shared" si="76"/>
        <v>44.566799500000002</v>
      </c>
      <c r="O209" s="503"/>
      <c r="P209" s="503"/>
      <c r="Q209" s="503">
        <f t="shared" si="77"/>
        <v>44.526809499999999</v>
      </c>
      <c r="R209" s="503"/>
      <c r="S209" s="503"/>
      <c r="T209" s="503"/>
      <c r="U209" s="503"/>
      <c r="V209" s="503"/>
      <c r="W209" s="503">
        <f t="shared" si="72"/>
        <v>3.9990000000003079E-2</v>
      </c>
      <c r="X209" s="503"/>
      <c r="Y209" s="503"/>
      <c r="Z209" s="503"/>
      <c r="AA209" s="503"/>
      <c r="AB209" s="503"/>
      <c r="AC209" s="525"/>
      <c r="AD209" s="526"/>
      <c r="AE209" s="526"/>
      <c r="AF209" s="526"/>
      <c r="AG209" s="526"/>
      <c r="AH209" s="527"/>
      <c r="AI209" s="233"/>
      <c r="AJ209" s="233"/>
      <c r="AK209" s="197">
        <v>198</v>
      </c>
      <c r="AL209" s="207">
        <v>44.597580000000001</v>
      </c>
      <c r="AM209" s="207">
        <v>44.464230000000001</v>
      </c>
      <c r="AN209" s="207">
        <v>44.638959999999997</v>
      </c>
      <c r="AO209" s="207">
        <v>44.691540000000003</v>
      </c>
      <c r="AP209" s="207">
        <v>44.607599999999998</v>
      </c>
      <c r="AQ209" s="208"/>
      <c r="AR209" s="155"/>
      <c r="AS209" s="197">
        <f t="shared" si="78"/>
        <v>198</v>
      </c>
      <c r="AT209" s="175">
        <v>-5.9460499999999999E-2</v>
      </c>
      <c r="AU209" s="163">
        <v>5.0539500000000001E-2</v>
      </c>
      <c r="AV209" s="163">
        <v>-8.9460499999999998E-2</v>
      </c>
      <c r="AW209" s="163">
        <v>-0.13946050000000002</v>
      </c>
      <c r="AX209" s="163">
        <v>-6.9460500000000008E-2</v>
      </c>
      <c r="AY209" s="163">
        <v>-6.9460500000000008E-2</v>
      </c>
      <c r="BA209" s="331">
        <f t="shared" si="79"/>
        <v>198</v>
      </c>
      <c r="BB209" s="332">
        <f t="shared" si="80"/>
        <v>44.538119500000001</v>
      </c>
      <c r="BC209" s="332">
        <f t="shared" si="81"/>
        <v>44.5147695</v>
      </c>
      <c r="BD209" s="332">
        <f t="shared" si="82"/>
        <v>44.549499499999996</v>
      </c>
      <c r="BE209" s="332">
        <f t="shared" si="83"/>
        <v>44.552079500000005</v>
      </c>
      <c r="BF209" s="332">
        <f t="shared" si="84"/>
        <v>44.5381395</v>
      </c>
      <c r="BG209" s="332" t="str">
        <f t="shared" si="85"/>
        <v/>
      </c>
      <c r="BH209" s="164">
        <v>198</v>
      </c>
      <c r="BI209" s="337">
        <f t="shared" si="86"/>
        <v>1.9999999999242846E-5</v>
      </c>
      <c r="BJ209" s="337">
        <f t="shared" si="87"/>
        <v>2.3369999999999891E-2</v>
      </c>
      <c r="BK209" s="337">
        <f t="shared" si="88"/>
        <v>1.1359999999996262E-2</v>
      </c>
      <c r="BL209" s="337">
        <f t="shared" si="89"/>
        <v>1.394000000000517E-2</v>
      </c>
      <c r="BM209" s="165">
        <f t="shared" si="90"/>
        <v>2.3369999999999891E-2</v>
      </c>
    </row>
    <row r="210" spans="1:65" ht="14.85" customHeight="1">
      <c r="A210" s="238"/>
      <c r="B210" s="540" t="s">
        <v>344</v>
      </c>
      <c r="C210" s="540"/>
      <c r="D210" s="540"/>
      <c r="E210" s="503">
        <f t="shared" si="73"/>
        <v>44.533269500000003</v>
      </c>
      <c r="F210" s="503"/>
      <c r="G210" s="503"/>
      <c r="H210" s="503">
        <f t="shared" si="74"/>
        <v>44.529449499999998</v>
      </c>
      <c r="I210" s="503"/>
      <c r="J210" s="503"/>
      <c r="K210" s="503">
        <f t="shared" si="75"/>
        <v>44.552919500000002</v>
      </c>
      <c r="L210" s="503"/>
      <c r="M210" s="503"/>
      <c r="N210" s="503">
        <f t="shared" si="76"/>
        <v>44.565099500000002</v>
      </c>
      <c r="O210" s="503"/>
      <c r="P210" s="503"/>
      <c r="Q210" s="503">
        <f t="shared" si="77"/>
        <v>44.527579500000002</v>
      </c>
      <c r="R210" s="503"/>
      <c r="S210" s="503"/>
      <c r="T210" s="503"/>
      <c r="U210" s="503"/>
      <c r="V210" s="503"/>
      <c r="W210" s="503">
        <f t="shared" si="72"/>
        <v>3.7520000000000664E-2</v>
      </c>
      <c r="X210" s="503"/>
      <c r="Y210" s="503"/>
      <c r="Z210" s="503"/>
      <c r="AA210" s="503"/>
      <c r="AB210" s="503"/>
      <c r="AC210" s="525"/>
      <c r="AD210" s="526"/>
      <c r="AE210" s="526"/>
      <c r="AF210" s="526"/>
      <c r="AG210" s="526"/>
      <c r="AH210" s="527"/>
      <c r="AI210" s="233"/>
      <c r="AJ210" s="233"/>
      <c r="AK210" s="197">
        <v>199</v>
      </c>
      <c r="AL210" s="207">
        <v>44.598309999999998</v>
      </c>
      <c r="AM210" s="207">
        <v>44.463760000000001</v>
      </c>
      <c r="AN210" s="207">
        <v>44.641350000000003</v>
      </c>
      <c r="AO210" s="207">
        <v>44.692149999999998</v>
      </c>
      <c r="AP210" s="207">
        <v>44.606360000000002</v>
      </c>
      <c r="AQ210" s="208"/>
      <c r="AR210" s="155"/>
      <c r="AS210" s="197">
        <f t="shared" si="78"/>
        <v>199</v>
      </c>
      <c r="AT210" s="175">
        <v>-5.9460499999999999E-2</v>
      </c>
      <c r="AU210" s="163">
        <v>5.0539500000000001E-2</v>
      </c>
      <c r="AV210" s="163">
        <v>-8.9460499999999998E-2</v>
      </c>
      <c r="AW210" s="163">
        <v>-0.13946050000000002</v>
      </c>
      <c r="AX210" s="163">
        <v>-6.9460500000000008E-2</v>
      </c>
      <c r="AY210" s="163">
        <v>-6.9460500000000008E-2</v>
      </c>
      <c r="BA210" s="331">
        <f t="shared" si="79"/>
        <v>199</v>
      </c>
      <c r="BB210" s="332">
        <f t="shared" si="80"/>
        <v>44.538849499999998</v>
      </c>
      <c r="BC210" s="332">
        <f t="shared" si="81"/>
        <v>44.5142995</v>
      </c>
      <c r="BD210" s="332">
        <f t="shared" si="82"/>
        <v>44.551889500000001</v>
      </c>
      <c r="BE210" s="332">
        <f t="shared" si="83"/>
        <v>44.5526895</v>
      </c>
      <c r="BF210" s="332">
        <f t="shared" si="84"/>
        <v>44.536899500000004</v>
      </c>
      <c r="BG210" s="332" t="str">
        <f t="shared" si="85"/>
        <v/>
      </c>
      <c r="BH210" s="164">
        <v>199</v>
      </c>
      <c r="BI210" s="337">
        <f t="shared" si="86"/>
        <v>1.949999999993679E-3</v>
      </c>
      <c r="BJ210" s="337">
        <f t="shared" si="87"/>
        <v>2.2600000000004172E-2</v>
      </c>
      <c r="BK210" s="337">
        <f t="shared" si="88"/>
        <v>1.4989999999997394E-2</v>
      </c>
      <c r="BL210" s="337">
        <f t="shared" si="89"/>
        <v>1.578999999999553E-2</v>
      </c>
      <c r="BM210" s="165">
        <f t="shared" si="90"/>
        <v>2.2600000000004172E-2</v>
      </c>
    </row>
    <row r="211" spans="1:65" ht="14.85" customHeight="1">
      <c r="A211" s="238"/>
      <c r="B211" s="540" t="s">
        <v>345</v>
      </c>
      <c r="C211" s="540"/>
      <c r="D211" s="540"/>
      <c r="E211" s="503">
        <f t="shared" si="73"/>
        <v>44.534499500000003</v>
      </c>
      <c r="F211" s="503"/>
      <c r="G211" s="503"/>
      <c r="H211" s="503">
        <f t="shared" si="74"/>
        <v>44.529549500000002</v>
      </c>
      <c r="I211" s="503"/>
      <c r="J211" s="503"/>
      <c r="K211" s="503">
        <f t="shared" si="75"/>
        <v>44.552509499999999</v>
      </c>
      <c r="L211" s="503"/>
      <c r="M211" s="503"/>
      <c r="N211" s="503">
        <f t="shared" si="76"/>
        <v>44.564939500000001</v>
      </c>
      <c r="O211" s="503"/>
      <c r="P211" s="503"/>
      <c r="Q211" s="503">
        <f t="shared" si="77"/>
        <v>44.529439500000002</v>
      </c>
      <c r="R211" s="503"/>
      <c r="S211" s="503"/>
      <c r="T211" s="503"/>
      <c r="U211" s="503"/>
      <c r="V211" s="503"/>
      <c r="W211" s="503">
        <f t="shared" si="72"/>
        <v>3.5499999999998977E-2</v>
      </c>
      <c r="X211" s="503"/>
      <c r="Y211" s="503"/>
      <c r="Z211" s="503"/>
      <c r="AA211" s="503"/>
      <c r="AB211" s="503"/>
      <c r="AC211" s="525"/>
      <c r="AD211" s="526"/>
      <c r="AE211" s="526"/>
      <c r="AF211" s="526"/>
      <c r="AG211" s="526"/>
      <c r="AH211" s="527"/>
      <c r="AI211" s="233"/>
      <c r="AJ211" s="233"/>
      <c r="AK211" s="197">
        <v>200</v>
      </c>
      <c r="AL211" s="207">
        <v>44.602440000000001</v>
      </c>
      <c r="AM211" s="207">
        <v>44.46284</v>
      </c>
      <c r="AN211" s="207">
        <v>44.645710000000001</v>
      </c>
      <c r="AO211" s="207">
        <v>44.69415</v>
      </c>
      <c r="AP211" s="207">
        <v>44.602249999999998</v>
      </c>
      <c r="AQ211" s="208"/>
      <c r="AR211" s="155"/>
      <c r="AS211" s="197">
        <f t="shared" si="78"/>
        <v>200</v>
      </c>
      <c r="AT211" s="175">
        <v>-5.9460499999999999E-2</v>
      </c>
      <c r="AU211" s="163">
        <v>5.0539500000000001E-2</v>
      </c>
      <c r="AV211" s="163">
        <v>-8.9460499999999998E-2</v>
      </c>
      <c r="AW211" s="163">
        <v>-0.13946050000000002</v>
      </c>
      <c r="AX211" s="163">
        <v>-6.9460500000000008E-2</v>
      </c>
      <c r="AY211" s="163">
        <v>-6.9460500000000008E-2</v>
      </c>
      <c r="BA211" s="331">
        <f t="shared" si="79"/>
        <v>200</v>
      </c>
      <c r="BB211" s="332">
        <f t="shared" si="80"/>
        <v>44.542979500000001</v>
      </c>
      <c r="BC211" s="332">
        <f t="shared" si="81"/>
        <v>44.513379499999999</v>
      </c>
      <c r="BD211" s="332">
        <f t="shared" si="82"/>
        <v>44.5562495</v>
      </c>
      <c r="BE211" s="332">
        <f t="shared" si="83"/>
        <v>44.554689500000002</v>
      </c>
      <c r="BF211" s="332">
        <f t="shared" si="84"/>
        <v>44.5327895</v>
      </c>
      <c r="BG211" s="332" t="str">
        <f t="shared" si="85"/>
        <v/>
      </c>
      <c r="BH211" s="164">
        <v>200</v>
      </c>
      <c r="BI211" s="337">
        <f t="shared" si="86"/>
        <v>1.0190000000001476E-2</v>
      </c>
      <c r="BJ211" s="337">
        <f t="shared" si="87"/>
        <v>1.9410000000000593E-2</v>
      </c>
      <c r="BK211" s="337">
        <f t="shared" si="88"/>
        <v>2.3460000000000036E-2</v>
      </c>
      <c r="BL211" s="337">
        <f t="shared" si="89"/>
        <v>2.1900000000002251E-2</v>
      </c>
      <c r="BM211" s="165">
        <f t="shared" si="90"/>
        <v>2.3460000000000036E-2</v>
      </c>
    </row>
    <row r="212" spans="1:65" ht="14.85" customHeight="1" thickBot="1">
      <c r="A212" s="238"/>
      <c r="B212" s="572" t="s">
        <v>346</v>
      </c>
      <c r="C212" s="572"/>
      <c r="D212" s="572"/>
      <c r="E212" s="573">
        <f t="shared" si="73"/>
        <v>44.535009500000001</v>
      </c>
      <c r="F212" s="573"/>
      <c r="G212" s="573"/>
      <c r="H212" s="573">
        <f t="shared" si="74"/>
        <v>44.529449499999998</v>
      </c>
      <c r="I212" s="573"/>
      <c r="J212" s="573"/>
      <c r="K212" s="573">
        <f t="shared" si="75"/>
        <v>44.553849499999998</v>
      </c>
      <c r="L212" s="573"/>
      <c r="M212" s="573"/>
      <c r="N212" s="573">
        <f t="shared" si="76"/>
        <v>44.5637495</v>
      </c>
      <c r="O212" s="573"/>
      <c r="P212" s="573"/>
      <c r="Q212" s="573">
        <f t="shared" si="77"/>
        <v>44.523759500000004</v>
      </c>
      <c r="R212" s="573"/>
      <c r="S212" s="573"/>
      <c r="T212" s="573"/>
      <c r="U212" s="573"/>
      <c r="V212" s="573"/>
      <c r="W212" s="573">
        <f t="shared" si="72"/>
        <v>3.9989999999995973E-2</v>
      </c>
      <c r="X212" s="573"/>
      <c r="Y212" s="573"/>
      <c r="Z212" s="573"/>
      <c r="AA212" s="573"/>
      <c r="AB212" s="573"/>
      <c r="AC212" s="528"/>
      <c r="AD212" s="529"/>
      <c r="AE212" s="529"/>
      <c r="AF212" s="529"/>
      <c r="AG212" s="529"/>
      <c r="AH212" s="530"/>
      <c r="AI212" s="233"/>
      <c r="AJ212" s="233"/>
      <c r="AK212" s="197">
        <v>201</v>
      </c>
      <c r="AL212" s="207">
        <v>44.602440000000001</v>
      </c>
      <c r="AM212" s="207">
        <v>44.463949999999997</v>
      </c>
      <c r="AN212" s="207">
        <v>44.645960000000002</v>
      </c>
      <c r="AO212" s="207">
        <v>44.691049999999997</v>
      </c>
      <c r="AP212" s="207">
        <v>44.59789</v>
      </c>
      <c r="AQ212" s="208"/>
      <c r="AR212" s="155"/>
      <c r="AS212" s="197">
        <f t="shared" si="78"/>
        <v>201</v>
      </c>
      <c r="AT212" s="175">
        <v>-5.9460499999999999E-2</v>
      </c>
      <c r="AU212" s="163">
        <v>5.0539500000000001E-2</v>
      </c>
      <c r="AV212" s="163">
        <v>-8.9460499999999998E-2</v>
      </c>
      <c r="AW212" s="163">
        <v>-0.13946050000000002</v>
      </c>
      <c r="AX212" s="163">
        <v>-6.9460500000000008E-2</v>
      </c>
      <c r="AY212" s="163">
        <v>-6.9460500000000008E-2</v>
      </c>
      <c r="BA212" s="331">
        <f t="shared" si="79"/>
        <v>201</v>
      </c>
      <c r="BB212" s="332">
        <f t="shared" si="80"/>
        <v>44.542979500000001</v>
      </c>
      <c r="BC212" s="332">
        <f t="shared" si="81"/>
        <v>44.514489499999996</v>
      </c>
      <c r="BD212" s="332">
        <f t="shared" si="82"/>
        <v>44.556499500000001</v>
      </c>
      <c r="BE212" s="332">
        <f t="shared" si="83"/>
        <v>44.551589499999999</v>
      </c>
      <c r="BF212" s="332">
        <f t="shared" si="84"/>
        <v>44.528429500000001</v>
      </c>
      <c r="BG212" s="332" t="str">
        <f t="shared" si="85"/>
        <v/>
      </c>
      <c r="BH212" s="164">
        <v>201</v>
      </c>
      <c r="BI212" s="337">
        <f t="shared" si="86"/>
        <v>1.4549999999999841E-2</v>
      </c>
      <c r="BJ212" s="337">
        <f t="shared" si="87"/>
        <v>1.394000000000517E-2</v>
      </c>
      <c r="BK212" s="337">
        <f t="shared" si="88"/>
        <v>2.8069999999999595E-2</v>
      </c>
      <c r="BL212" s="337">
        <f t="shared" si="89"/>
        <v>2.3159999999997183E-2</v>
      </c>
      <c r="BM212" s="165">
        <f t="shared" si="90"/>
        <v>2.8069999999999595E-2</v>
      </c>
    </row>
    <row r="213" spans="1:65" ht="14.85" customHeight="1" thickTop="1">
      <c r="A213" s="239"/>
      <c r="B213" s="240"/>
      <c r="C213" s="240"/>
      <c r="D213" s="240"/>
      <c r="E213" s="252"/>
      <c r="F213" s="252"/>
      <c r="G213" s="252"/>
      <c r="H213" s="252"/>
      <c r="I213" s="252"/>
      <c r="J213" s="252"/>
      <c r="K213" s="252"/>
      <c r="L213" s="252"/>
      <c r="M213" s="252"/>
      <c r="N213" s="252"/>
      <c r="O213" s="252"/>
      <c r="P213" s="252"/>
      <c r="Q213" s="252"/>
      <c r="R213" s="252"/>
      <c r="S213" s="252"/>
      <c r="T213" s="252"/>
      <c r="U213" s="252"/>
      <c r="V213" s="252"/>
      <c r="W213" s="252"/>
      <c r="X213" s="252"/>
      <c r="Y213" s="252"/>
      <c r="Z213" s="252"/>
      <c r="AA213" s="252"/>
      <c r="AB213" s="252"/>
      <c r="AC213" s="233"/>
      <c r="AD213" s="233"/>
      <c r="AE213" s="233"/>
      <c r="AF213" s="233"/>
      <c r="AG213" s="233"/>
      <c r="AH213" s="233"/>
      <c r="AI213" s="233"/>
      <c r="AJ213" s="233"/>
      <c r="AK213" s="197">
        <v>202</v>
      </c>
      <c r="AL213" s="207">
        <v>44.604849999999999</v>
      </c>
      <c r="AM213" s="207">
        <v>44.464959999999998</v>
      </c>
      <c r="AN213" s="207">
        <v>44.646680000000003</v>
      </c>
      <c r="AO213" s="207">
        <v>44.686990000000002</v>
      </c>
      <c r="AP213" s="207">
        <v>44.594070000000002</v>
      </c>
      <c r="AQ213" s="208"/>
      <c r="AR213" s="155"/>
      <c r="AS213" s="197">
        <f t="shared" si="78"/>
        <v>202</v>
      </c>
      <c r="AT213" s="175">
        <v>-5.9460499999999999E-2</v>
      </c>
      <c r="AU213" s="163">
        <v>5.0539500000000001E-2</v>
      </c>
      <c r="AV213" s="163">
        <v>-8.9460499999999998E-2</v>
      </c>
      <c r="AW213" s="163">
        <v>-0.13946050000000002</v>
      </c>
      <c r="AX213" s="163">
        <v>-6.9460500000000008E-2</v>
      </c>
      <c r="AY213" s="163">
        <v>-6.9460500000000008E-2</v>
      </c>
      <c r="BA213" s="331">
        <f t="shared" si="79"/>
        <v>202</v>
      </c>
      <c r="BB213" s="332">
        <f t="shared" si="80"/>
        <v>44.545389499999999</v>
      </c>
      <c r="BC213" s="332">
        <f t="shared" si="81"/>
        <v>44.515499499999997</v>
      </c>
      <c r="BD213" s="332">
        <f t="shared" si="82"/>
        <v>44.557219500000002</v>
      </c>
      <c r="BE213" s="332">
        <f t="shared" si="83"/>
        <v>44.547529500000003</v>
      </c>
      <c r="BF213" s="332">
        <f t="shared" si="84"/>
        <v>44.524609500000004</v>
      </c>
      <c r="BG213" s="332" t="str">
        <f t="shared" si="85"/>
        <v/>
      </c>
      <c r="BH213" s="164">
        <v>202</v>
      </c>
      <c r="BI213" s="337">
        <f t="shared" si="86"/>
        <v>2.0779999999994914E-2</v>
      </c>
      <c r="BJ213" s="337">
        <f t="shared" si="87"/>
        <v>9.1100000000068349E-3</v>
      </c>
      <c r="BK213" s="337">
        <f t="shared" si="88"/>
        <v>3.2609999999998251E-2</v>
      </c>
      <c r="BL213" s="337">
        <f t="shared" si="89"/>
        <v>2.2919999999999163E-2</v>
      </c>
      <c r="BM213" s="165">
        <f t="shared" si="90"/>
        <v>3.2609999999998251E-2</v>
      </c>
    </row>
    <row r="214" spans="1:65" ht="14.85" customHeight="1">
      <c r="B214" s="245"/>
      <c r="C214" s="245"/>
      <c r="D214" s="245"/>
      <c r="E214" s="246"/>
      <c r="F214" s="246"/>
      <c r="G214" s="246"/>
      <c r="H214" s="247"/>
      <c r="J214" s="246"/>
      <c r="K214" s="246"/>
      <c r="AA214" s="494" t="s">
        <v>7</v>
      </c>
      <c r="AB214" s="494"/>
      <c r="AC214" s="494"/>
      <c r="AD214" s="495">
        <f>AD143+1</f>
        <v>5</v>
      </c>
      <c r="AE214" s="495"/>
      <c r="AF214" s="223" t="s">
        <v>8</v>
      </c>
      <c r="AG214" s="495">
        <f>Page1!$AR$1</f>
        <v>1</v>
      </c>
      <c r="AH214" s="495"/>
      <c r="AI214" s="218"/>
      <c r="AJ214" s="218"/>
      <c r="AK214" s="197">
        <v>203</v>
      </c>
      <c r="AL214" s="207">
        <v>44.60163</v>
      </c>
      <c r="AM214" s="207">
        <v>44.462449999999997</v>
      </c>
      <c r="AN214" s="207">
        <v>44.646810000000002</v>
      </c>
      <c r="AO214" s="207">
        <v>44.684829999999998</v>
      </c>
      <c r="AP214" s="207">
        <v>44.59404</v>
      </c>
      <c r="AQ214" s="208"/>
      <c r="AR214" s="155"/>
      <c r="AS214" s="197">
        <f t="shared" si="78"/>
        <v>203</v>
      </c>
      <c r="AT214" s="175">
        <v>-5.9460499999999999E-2</v>
      </c>
      <c r="AU214" s="163">
        <v>5.0539500000000001E-2</v>
      </c>
      <c r="AV214" s="163">
        <v>-8.9460499999999998E-2</v>
      </c>
      <c r="AW214" s="163">
        <v>-0.13946050000000002</v>
      </c>
      <c r="AX214" s="163">
        <v>-6.9460500000000008E-2</v>
      </c>
      <c r="AY214" s="163">
        <v>-6.9460500000000008E-2</v>
      </c>
      <c r="BA214" s="331">
        <f t="shared" si="79"/>
        <v>203</v>
      </c>
      <c r="BB214" s="332">
        <f t="shared" si="80"/>
        <v>44.5421695</v>
      </c>
      <c r="BC214" s="332">
        <f t="shared" si="81"/>
        <v>44.512989499999996</v>
      </c>
      <c r="BD214" s="332">
        <f t="shared" si="82"/>
        <v>44.557349500000001</v>
      </c>
      <c r="BE214" s="332">
        <f t="shared" si="83"/>
        <v>44.5453695</v>
      </c>
      <c r="BF214" s="332">
        <f t="shared" si="84"/>
        <v>44.524579500000002</v>
      </c>
      <c r="BG214" s="332" t="str">
        <f t="shared" si="85"/>
        <v/>
      </c>
      <c r="BH214" s="164">
        <v>203</v>
      </c>
      <c r="BI214" s="337">
        <f t="shared" si="86"/>
        <v>1.758999999999844E-2</v>
      </c>
      <c r="BJ214" s="337">
        <f t="shared" si="87"/>
        <v>1.1590000000005318E-2</v>
      </c>
      <c r="BK214" s="337">
        <f t="shared" si="88"/>
        <v>3.27699999999993E-2</v>
      </c>
      <c r="BL214" s="337">
        <f t="shared" si="89"/>
        <v>2.0789999999998088E-2</v>
      </c>
      <c r="BM214" s="165">
        <f t="shared" si="90"/>
        <v>3.27699999999993E-2</v>
      </c>
    </row>
    <row r="215" spans="1:65" ht="14.85" customHeight="1">
      <c r="B215" s="248"/>
      <c r="C215" s="248"/>
      <c r="D215" s="248"/>
      <c r="E215" s="249"/>
      <c r="F215" s="227"/>
      <c r="G215" s="249"/>
      <c r="H215" s="249"/>
      <c r="I215" s="249"/>
      <c r="J215" s="249"/>
      <c r="K215" s="249"/>
      <c r="Y215" s="222"/>
      <c r="AK215" s="197">
        <v>204</v>
      </c>
      <c r="AL215" s="207">
        <v>44.598860000000002</v>
      </c>
      <c r="AM215" s="207">
        <v>44.467080000000003</v>
      </c>
      <c r="AN215" s="207">
        <v>44.64828</v>
      </c>
      <c r="AO215" s="207">
        <v>44.690040000000003</v>
      </c>
      <c r="AP215" s="207">
        <v>44.594589999999997</v>
      </c>
      <c r="AQ215" s="208"/>
      <c r="AR215" s="155"/>
      <c r="AS215" s="197">
        <f t="shared" si="78"/>
        <v>204</v>
      </c>
      <c r="AT215" s="175">
        <v>-5.9460499999999999E-2</v>
      </c>
      <c r="AU215" s="163">
        <v>5.0539500000000001E-2</v>
      </c>
      <c r="AV215" s="163">
        <v>-8.9460499999999998E-2</v>
      </c>
      <c r="AW215" s="163">
        <v>-0.13946050000000002</v>
      </c>
      <c r="AX215" s="163">
        <v>-6.9460500000000008E-2</v>
      </c>
      <c r="AY215" s="163">
        <v>-6.9460500000000008E-2</v>
      </c>
      <c r="BA215" s="331">
        <f t="shared" si="79"/>
        <v>204</v>
      </c>
      <c r="BB215" s="332">
        <f t="shared" si="80"/>
        <v>44.539399500000002</v>
      </c>
      <c r="BC215" s="332">
        <f t="shared" si="81"/>
        <v>44.517619500000002</v>
      </c>
      <c r="BD215" s="332">
        <f t="shared" si="82"/>
        <v>44.558819499999998</v>
      </c>
      <c r="BE215" s="332">
        <f t="shared" si="83"/>
        <v>44.550579500000005</v>
      </c>
      <c r="BF215" s="332">
        <f t="shared" si="84"/>
        <v>44.525129499999998</v>
      </c>
      <c r="BG215" s="332" t="str">
        <f t="shared" si="85"/>
        <v/>
      </c>
      <c r="BH215" s="164">
        <v>204</v>
      </c>
      <c r="BI215" s="337">
        <f t="shared" si="86"/>
        <v>1.4270000000003336E-2</v>
      </c>
      <c r="BJ215" s="337">
        <f t="shared" si="87"/>
        <v>7.5099999999963529E-3</v>
      </c>
      <c r="BK215" s="337">
        <f t="shared" si="88"/>
        <v>3.3689999999999998E-2</v>
      </c>
      <c r="BL215" s="337">
        <f t="shared" si="89"/>
        <v>2.5450000000006412E-2</v>
      </c>
      <c r="BM215" s="165">
        <f t="shared" si="90"/>
        <v>3.3689999999999998E-2</v>
      </c>
    </row>
    <row r="216" spans="1:65" ht="14.85" customHeight="1">
      <c r="A216" s="218"/>
      <c r="B216" s="218"/>
      <c r="C216" s="218"/>
      <c r="D216" s="218"/>
      <c r="E216" s="250"/>
      <c r="K216" s="250"/>
      <c r="Y216" s="222"/>
      <c r="AK216" s="197">
        <v>205</v>
      </c>
      <c r="AL216" s="207">
        <v>44.596589999999999</v>
      </c>
      <c r="AM216" s="207">
        <v>44.469430000000003</v>
      </c>
      <c r="AN216" s="207">
        <v>44.649540000000002</v>
      </c>
      <c r="AO216" s="207">
        <v>44.690570000000001</v>
      </c>
      <c r="AP216" s="207">
        <v>44.594769999999997</v>
      </c>
      <c r="AQ216" s="208"/>
      <c r="AR216" s="155"/>
      <c r="AS216" s="197">
        <f t="shared" si="78"/>
        <v>205</v>
      </c>
      <c r="AT216" s="175">
        <v>-5.9460499999999999E-2</v>
      </c>
      <c r="AU216" s="163">
        <v>5.0539500000000001E-2</v>
      </c>
      <c r="AV216" s="163">
        <v>-8.9460499999999998E-2</v>
      </c>
      <c r="AW216" s="163">
        <v>-0.13946050000000002</v>
      </c>
      <c r="AX216" s="163">
        <v>-6.9460500000000008E-2</v>
      </c>
      <c r="AY216" s="163">
        <v>-6.9460500000000008E-2</v>
      </c>
      <c r="BA216" s="331">
        <f t="shared" si="79"/>
        <v>205</v>
      </c>
      <c r="BB216" s="332">
        <f t="shared" si="80"/>
        <v>44.537129499999999</v>
      </c>
      <c r="BC216" s="332">
        <f t="shared" si="81"/>
        <v>44.519969500000002</v>
      </c>
      <c r="BD216" s="332">
        <f t="shared" si="82"/>
        <v>44.560079500000001</v>
      </c>
      <c r="BE216" s="332">
        <f t="shared" si="83"/>
        <v>44.551109500000003</v>
      </c>
      <c r="BF216" s="332">
        <f t="shared" si="84"/>
        <v>44.525309499999999</v>
      </c>
      <c r="BG216" s="332" t="str">
        <f t="shared" si="85"/>
        <v/>
      </c>
      <c r="BH216" s="164">
        <v>205</v>
      </c>
      <c r="BI216" s="337">
        <f t="shared" si="86"/>
        <v>1.1820000000000164E-2</v>
      </c>
      <c r="BJ216" s="337">
        <f t="shared" si="87"/>
        <v>5.3399999999967918E-3</v>
      </c>
      <c r="BK216" s="337">
        <f t="shared" si="88"/>
        <v>3.4770000000001744E-2</v>
      </c>
      <c r="BL216" s="337">
        <f t="shared" si="89"/>
        <v>2.580000000000382E-2</v>
      </c>
      <c r="BM216" s="165">
        <f t="shared" si="90"/>
        <v>3.4770000000001744E-2</v>
      </c>
    </row>
    <row r="217" spans="1:65" ht="14.85" customHeight="1">
      <c r="A217" s="218"/>
      <c r="B217" s="218"/>
      <c r="C217" s="218"/>
      <c r="D217" s="218"/>
      <c r="E217" s="250"/>
      <c r="F217" s="227"/>
      <c r="H217" s="250"/>
      <c r="I217" s="250"/>
      <c r="J217" s="250"/>
      <c r="K217" s="250"/>
      <c r="W217" s="498" t="s">
        <v>9</v>
      </c>
      <c r="X217" s="498"/>
      <c r="Y217" s="498"/>
      <c r="Z217" s="498"/>
      <c r="AA217" s="498"/>
      <c r="AB217" s="498"/>
      <c r="AC217" s="498"/>
      <c r="AD217" s="499" t="str">
        <f>AD3</f>
        <v xml:space="preserve"> PT2/67 </v>
      </c>
      <c r="AE217" s="499"/>
      <c r="AF217" s="499"/>
      <c r="AG217" s="499"/>
      <c r="AH217" s="499"/>
      <c r="AI217" s="218"/>
      <c r="AJ217" s="218"/>
      <c r="AK217" s="197">
        <v>206</v>
      </c>
      <c r="AL217" s="207">
        <v>44.592689999999997</v>
      </c>
      <c r="AM217" s="207">
        <v>44.469970000000004</v>
      </c>
      <c r="AN217" s="207">
        <v>44.648479999999999</v>
      </c>
      <c r="AO217" s="207">
        <v>44.683570000000003</v>
      </c>
      <c r="AP217" s="207">
        <v>44.594389999999997</v>
      </c>
      <c r="AQ217" s="208"/>
      <c r="AR217" s="155"/>
      <c r="AS217" s="197">
        <f t="shared" si="78"/>
        <v>206</v>
      </c>
      <c r="AT217" s="175">
        <v>-5.9460499999999999E-2</v>
      </c>
      <c r="AU217" s="163">
        <v>5.0539500000000001E-2</v>
      </c>
      <c r="AV217" s="163">
        <v>-8.9460499999999998E-2</v>
      </c>
      <c r="AW217" s="163">
        <v>-0.13946050000000002</v>
      </c>
      <c r="AX217" s="163">
        <v>-6.9460500000000008E-2</v>
      </c>
      <c r="AY217" s="163">
        <v>-6.9460500000000008E-2</v>
      </c>
      <c r="BA217" s="331">
        <f t="shared" si="79"/>
        <v>206</v>
      </c>
      <c r="BB217" s="332">
        <f t="shared" si="80"/>
        <v>44.533229499999997</v>
      </c>
      <c r="BC217" s="332">
        <f t="shared" si="81"/>
        <v>44.520509500000003</v>
      </c>
      <c r="BD217" s="332">
        <f t="shared" si="82"/>
        <v>44.559019499999998</v>
      </c>
      <c r="BE217" s="332">
        <f t="shared" si="83"/>
        <v>44.544109500000005</v>
      </c>
      <c r="BF217" s="332">
        <f t="shared" si="84"/>
        <v>44.524929499999999</v>
      </c>
      <c r="BG217" s="332" t="str">
        <f t="shared" si="85"/>
        <v/>
      </c>
      <c r="BH217" s="164">
        <v>206</v>
      </c>
      <c r="BI217" s="337">
        <f t="shared" si="86"/>
        <v>8.2999999999984198E-3</v>
      </c>
      <c r="BJ217" s="337">
        <f t="shared" si="87"/>
        <v>4.4199999999960937E-3</v>
      </c>
      <c r="BK217" s="337">
        <f t="shared" si="88"/>
        <v>3.4089999999999065E-2</v>
      </c>
      <c r="BL217" s="337">
        <f t="shared" si="89"/>
        <v>1.9180000000005748E-2</v>
      </c>
      <c r="BM217" s="165">
        <f t="shared" si="90"/>
        <v>3.4089999999999065E-2</v>
      </c>
    </row>
    <row r="218" spans="1:65" ht="14.85" customHeight="1">
      <c r="A218" s="224"/>
      <c r="C218" s="224"/>
      <c r="E218" s="227"/>
      <c r="H218" s="251"/>
      <c r="L218" s="227"/>
      <c r="W218" s="498" t="s">
        <v>2</v>
      </c>
      <c r="X218" s="498"/>
      <c r="Y218" s="498"/>
      <c r="Z218" s="498"/>
      <c r="AA218" s="498"/>
      <c r="AB218" s="498"/>
      <c r="AC218" s="498"/>
      <c r="AD218" s="537" t="str">
        <f>AD4</f>
        <v>-</v>
      </c>
      <c r="AE218" s="537"/>
      <c r="AF218" s="537"/>
      <c r="AG218" s="537"/>
      <c r="AH218" s="537"/>
      <c r="AI218" s="218"/>
      <c r="AJ218" s="218"/>
      <c r="AK218" s="197">
        <v>207</v>
      </c>
      <c r="AL218" s="207">
        <v>44.589469999999999</v>
      </c>
      <c r="AM218" s="207">
        <v>44.474519999999998</v>
      </c>
      <c r="AN218" s="207">
        <v>44.647539999999999</v>
      </c>
      <c r="AO218" s="207">
        <v>44.669130000000003</v>
      </c>
      <c r="AP218" s="207">
        <v>44.589880000000001</v>
      </c>
      <c r="AQ218" s="208"/>
      <c r="AR218" s="155"/>
      <c r="AS218" s="197">
        <f t="shared" si="78"/>
        <v>207</v>
      </c>
      <c r="AT218" s="175">
        <v>-5.9460499999999999E-2</v>
      </c>
      <c r="AU218" s="163">
        <v>5.0539500000000001E-2</v>
      </c>
      <c r="AV218" s="163">
        <v>-8.9460499999999998E-2</v>
      </c>
      <c r="AW218" s="163">
        <v>-0.13946050000000002</v>
      </c>
      <c r="AX218" s="163">
        <v>-6.9460500000000008E-2</v>
      </c>
      <c r="AY218" s="163">
        <v>-6.9460500000000008E-2</v>
      </c>
      <c r="BA218" s="331">
        <f t="shared" si="79"/>
        <v>207</v>
      </c>
      <c r="BB218" s="332">
        <f t="shared" si="80"/>
        <v>44.530009499999998</v>
      </c>
      <c r="BC218" s="332">
        <f t="shared" si="81"/>
        <v>44.525059499999998</v>
      </c>
      <c r="BD218" s="332">
        <f t="shared" si="82"/>
        <v>44.558079499999998</v>
      </c>
      <c r="BE218" s="332">
        <f t="shared" si="83"/>
        <v>44.529669500000004</v>
      </c>
      <c r="BF218" s="332">
        <f t="shared" si="84"/>
        <v>44.520419500000003</v>
      </c>
      <c r="BG218" s="332" t="str">
        <f t="shared" si="85"/>
        <v/>
      </c>
      <c r="BH218" s="164">
        <v>207</v>
      </c>
      <c r="BI218" s="337">
        <f t="shared" si="86"/>
        <v>9.5899999999957686E-3</v>
      </c>
      <c r="BJ218" s="337">
        <f t="shared" si="87"/>
        <v>4.6399999999948704E-3</v>
      </c>
      <c r="BK218" s="337">
        <f t="shared" si="88"/>
        <v>3.7659999999995364E-2</v>
      </c>
      <c r="BL218" s="337">
        <f t="shared" si="89"/>
        <v>9.2500000000015348E-3</v>
      </c>
      <c r="BM218" s="165">
        <f t="shared" si="90"/>
        <v>3.7659999999995364E-2</v>
      </c>
    </row>
    <row r="219" spans="1:65" ht="14.85" customHeight="1" thickBot="1">
      <c r="A219" s="226"/>
      <c r="B219" s="494" t="s">
        <v>10</v>
      </c>
      <c r="C219" s="494"/>
      <c r="D219" s="494"/>
      <c r="E219" s="494"/>
      <c r="F219" s="494"/>
      <c r="G219" s="494"/>
      <c r="H219" s="494"/>
      <c r="I219" s="494"/>
      <c r="J219" s="574">
        <f>$J$3</f>
        <v>44.5</v>
      </c>
      <c r="K219" s="574"/>
      <c r="L219" s="574"/>
      <c r="M219" s="497" t="s">
        <v>165</v>
      </c>
      <c r="N219" s="497"/>
      <c r="O219" s="227"/>
      <c r="P219" s="227"/>
      <c r="Q219" s="227"/>
      <c r="R219" s="228"/>
      <c r="S219" s="228"/>
      <c r="T219" s="228"/>
      <c r="U219" s="228"/>
      <c r="V219" s="228"/>
      <c r="AE219" s="229"/>
      <c r="AF219" s="494"/>
      <c r="AG219" s="494"/>
      <c r="AH219" s="230"/>
      <c r="AI219" s="230"/>
      <c r="AJ219" s="230"/>
      <c r="AK219" s="197">
        <v>208</v>
      </c>
      <c r="AL219" s="207">
        <v>44.588650000000001</v>
      </c>
      <c r="AM219" s="207">
        <v>44.475389999999997</v>
      </c>
      <c r="AN219" s="207">
        <v>44.646850000000001</v>
      </c>
      <c r="AO219" s="207">
        <v>44.681100000000001</v>
      </c>
      <c r="AP219" s="207">
        <v>44.593499999999999</v>
      </c>
      <c r="AQ219" s="208"/>
      <c r="AR219" s="155"/>
      <c r="AS219" s="197">
        <f t="shared" si="78"/>
        <v>208</v>
      </c>
      <c r="AT219" s="175">
        <v>-5.9460499999999999E-2</v>
      </c>
      <c r="AU219" s="163">
        <v>5.0539500000000001E-2</v>
      </c>
      <c r="AV219" s="163">
        <v>-8.9460499999999998E-2</v>
      </c>
      <c r="AW219" s="163">
        <v>-0.13946050000000002</v>
      </c>
      <c r="AX219" s="163">
        <v>-6.9460500000000008E-2</v>
      </c>
      <c r="AY219" s="163">
        <v>-6.9460500000000008E-2</v>
      </c>
      <c r="BA219" s="331">
        <f t="shared" si="79"/>
        <v>208</v>
      </c>
      <c r="BB219" s="332">
        <f t="shared" si="80"/>
        <v>44.529189500000001</v>
      </c>
      <c r="BC219" s="332">
        <f t="shared" si="81"/>
        <v>44.525929499999997</v>
      </c>
      <c r="BD219" s="332">
        <f t="shared" si="82"/>
        <v>44.557389499999999</v>
      </c>
      <c r="BE219" s="332">
        <f t="shared" si="83"/>
        <v>44.541639500000002</v>
      </c>
      <c r="BF219" s="332">
        <f t="shared" si="84"/>
        <v>44.524039500000001</v>
      </c>
      <c r="BG219" s="332" t="str">
        <f t="shared" si="85"/>
        <v/>
      </c>
      <c r="BH219" s="164">
        <v>208</v>
      </c>
      <c r="BI219" s="337">
        <f t="shared" si="86"/>
        <v>5.150000000000432E-3</v>
      </c>
      <c r="BJ219" s="337">
        <f t="shared" si="87"/>
        <v>1.8899999999959505E-3</v>
      </c>
      <c r="BK219" s="337">
        <f t="shared" si="88"/>
        <v>3.3349999999998658E-2</v>
      </c>
      <c r="BL219" s="337">
        <f t="shared" si="89"/>
        <v>1.7600000000001614E-2</v>
      </c>
      <c r="BM219" s="165">
        <f t="shared" si="90"/>
        <v>3.3349999999998658E-2</v>
      </c>
    </row>
    <row r="220" spans="1:65" ht="14.85" customHeight="1" thickTop="1" thickBot="1">
      <c r="A220" s="231"/>
      <c r="B220" s="514" t="s">
        <v>13</v>
      </c>
      <c r="C220" s="515"/>
      <c r="D220" s="516"/>
      <c r="E220" s="517" t="s">
        <v>67</v>
      </c>
      <c r="F220" s="518"/>
      <c r="G220" s="518"/>
      <c r="H220" s="518"/>
      <c r="I220" s="518"/>
      <c r="J220" s="518"/>
      <c r="K220" s="518"/>
      <c r="L220" s="518"/>
      <c r="M220" s="518"/>
      <c r="N220" s="518"/>
      <c r="O220" s="518"/>
      <c r="P220" s="518"/>
      <c r="Q220" s="518"/>
      <c r="R220" s="518"/>
      <c r="S220" s="518"/>
      <c r="T220" s="232"/>
      <c r="U220" s="232"/>
      <c r="V220" s="232"/>
      <c r="W220" s="519" t="s">
        <v>55</v>
      </c>
      <c r="X220" s="520"/>
      <c r="Y220" s="520"/>
      <c r="Z220" s="520"/>
      <c r="AA220" s="520"/>
      <c r="AB220" s="521"/>
      <c r="AC220" s="522" t="s">
        <v>1176</v>
      </c>
      <c r="AD220" s="523"/>
      <c r="AE220" s="523"/>
      <c r="AF220" s="523"/>
      <c r="AG220" s="523"/>
      <c r="AH220" s="524"/>
      <c r="AI220" s="233"/>
      <c r="AJ220" s="233"/>
      <c r="AK220" s="197">
        <v>209</v>
      </c>
      <c r="AL220" s="207">
        <v>44.589230000000001</v>
      </c>
      <c r="AM220" s="207">
        <v>44.476869999999998</v>
      </c>
      <c r="AN220" s="207">
        <v>44.642989999999998</v>
      </c>
      <c r="AO220" s="207">
        <v>44.678289999999997</v>
      </c>
      <c r="AP220" s="207">
        <v>44.598509999999997</v>
      </c>
      <c r="AQ220" s="208"/>
      <c r="AR220" s="155"/>
      <c r="AS220" s="197">
        <f t="shared" si="78"/>
        <v>209</v>
      </c>
      <c r="AT220" s="175">
        <v>-5.9460499999999999E-2</v>
      </c>
      <c r="AU220" s="163">
        <v>5.0539500000000001E-2</v>
      </c>
      <c r="AV220" s="163">
        <v>-8.9460499999999998E-2</v>
      </c>
      <c r="AW220" s="163">
        <v>-0.13946050000000002</v>
      </c>
      <c r="AX220" s="163">
        <v>-6.9460500000000008E-2</v>
      </c>
      <c r="AY220" s="163">
        <v>-6.9460500000000008E-2</v>
      </c>
      <c r="BA220" s="331">
        <f t="shared" si="79"/>
        <v>209</v>
      </c>
      <c r="BB220" s="332">
        <f t="shared" si="80"/>
        <v>44.5297695</v>
      </c>
      <c r="BC220" s="332">
        <f t="shared" si="81"/>
        <v>44.527409499999997</v>
      </c>
      <c r="BD220" s="332">
        <f t="shared" si="82"/>
        <v>44.553529499999996</v>
      </c>
      <c r="BE220" s="332">
        <f t="shared" si="83"/>
        <v>44.538829499999999</v>
      </c>
      <c r="BF220" s="332">
        <f t="shared" si="84"/>
        <v>44.529049499999999</v>
      </c>
      <c r="BG220" s="332" t="str">
        <f t="shared" si="85"/>
        <v/>
      </c>
      <c r="BH220" s="164">
        <v>209</v>
      </c>
      <c r="BI220" s="337">
        <f t="shared" si="86"/>
        <v>7.2000000000116415E-4</v>
      </c>
      <c r="BJ220" s="337">
        <f t="shared" si="87"/>
        <v>1.6400000000018622E-3</v>
      </c>
      <c r="BK220" s="337">
        <f t="shared" si="88"/>
        <v>2.4479999999996949E-2</v>
      </c>
      <c r="BL220" s="337">
        <f t="shared" si="89"/>
        <v>9.7799999999992338E-3</v>
      </c>
      <c r="BM220" s="165">
        <f t="shared" si="90"/>
        <v>2.4479999999996949E-2</v>
      </c>
    </row>
    <row r="221" spans="1:65" ht="14.85" customHeight="1" thickTop="1">
      <c r="A221" s="231"/>
      <c r="B221" s="555" t="s">
        <v>8</v>
      </c>
      <c r="C221" s="556"/>
      <c r="D221" s="557"/>
      <c r="E221" s="504" t="s">
        <v>15</v>
      </c>
      <c r="F221" s="505"/>
      <c r="G221" s="506"/>
      <c r="H221" s="504" t="s">
        <v>16</v>
      </c>
      <c r="I221" s="505"/>
      <c r="J221" s="506"/>
      <c r="K221" s="504" t="s">
        <v>17</v>
      </c>
      <c r="L221" s="505"/>
      <c r="M221" s="506"/>
      <c r="N221" s="504" t="s">
        <v>18</v>
      </c>
      <c r="O221" s="505"/>
      <c r="P221" s="506"/>
      <c r="Q221" s="504" t="s">
        <v>19</v>
      </c>
      <c r="R221" s="505"/>
      <c r="S221" s="506"/>
      <c r="T221" s="504"/>
      <c r="U221" s="505"/>
      <c r="V221" s="506"/>
      <c r="W221" s="558" t="s">
        <v>5</v>
      </c>
      <c r="X221" s="494"/>
      <c r="Y221" s="494"/>
      <c r="Z221" s="494"/>
      <c r="AA221" s="494"/>
      <c r="AB221" s="559"/>
      <c r="AC221" s="525"/>
      <c r="AD221" s="526"/>
      <c r="AE221" s="526"/>
      <c r="AF221" s="526"/>
      <c r="AG221" s="526"/>
      <c r="AH221" s="527"/>
      <c r="AI221" s="233"/>
      <c r="AJ221" s="233"/>
      <c r="AK221" s="197">
        <v>210</v>
      </c>
      <c r="AL221" s="207">
        <v>44.589880000000001</v>
      </c>
      <c r="AM221" s="207">
        <v>44.477939999999997</v>
      </c>
      <c r="AN221" s="207">
        <v>44.638469999999998</v>
      </c>
      <c r="AO221" s="207">
        <v>44.681710000000002</v>
      </c>
      <c r="AP221" s="207">
        <v>44.595779999999998</v>
      </c>
      <c r="AQ221" s="208"/>
      <c r="AR221" s="155"/>
      <c r="AS221" s="197">
        <f t="shared" si="78"/>
        <v>210</v>
      </c>
      <c r="AT221" s="175">
        <v>-5.9460499999999999E-2</v>
      </c>
      <c r="AU221" s="163">
        <v>5.0539500000000001E-2</v>
      </c>
      <c r="AV221" s="163">
        <v>-8.9460499999999998E-2</v>
      </c>
      <c r="AW221" s="163">
        <v>-0.13946050000000002</v>
      </c>
      <c r="AX221" s="163">
        <v>-6.9460500000000008E-2</v>
      </c>
      <c r="AY221" s="163">
        <v>-6.9460500000000008E-2</v>
      </c>
      <c r="BA221" s="331">
        <f t="shared" si="79"/>
        <v>210</v>
      </c>
      <c r="BB221" s="332">
        <f t="shared" si="80"/>
        <v>44.530419500000001</v>
      </c>
      <c r="BC221" s="332">
        <f t="shared" si="81"/>
        <v>44.528479499999996</v>
      </c>
      <c r="BD221" s="332">
        <f t="shared" si="82"/>
        <v>44.549009499999997</v>
      </c>
      <c r="BE221" s="332">
        <f t="shared" si="83"/>
        <v>44.542249500000004</v>
      </c>
      <c r="BF221" s="332">
        <f t="shared" si="84"/>
        <v>44.5263195</v>
      </c>
      <c r="BG221" s="332" t="str">
        <f t="shared" si="85"/>
        <v/>
      </c>
      <c r="BH221" s="164">
        <v>210</v>
      </c>
      <c r="BI221" s="337">
        <f t="shared" si="86"/>
        <v>4.1000000000011028E-3</v>
      </c>
      <c r="BJ221" s="337">
        <f t="shared" si="87"/>
        <v>2.159999999996387E-3</v>
      </c>
      <c r="BK221" s="337">
        <f t="shared" si="88"/>
        <v>2.2689999999997212E-2</v>
      </c>
      <c r="BL221" s="337">
        <f t="shared" si="89"/>
        <v>1.5930000000004441E-2</v>
      </c>
      <c r="BM221" s="165">
        <f t="shared" si="90"/>
        <v>2.2689999999997212E-2</v>
      </c>
    </row>
    <row r="222" spans="1:65" ht="14.85" customHeight="1" thickBot="1">
      <c r="A222" s="234"/>
      <c r="B222" s="531" t="s">
        <v>0</v>
      </c>
      <c r="C222" s="513"/>
      <c r="D222" s="532"/>
      <c r="E222" s="507"/>
      <c r="F222" s="508"/>
      <c r="G222" s="509"/>
      <c r="H222" s="507"/>
      <c r="I222" s="508"/>
      <c r="J222" s="509"/>
      <c r="K222" s="507"/>
      <c r="L222" s="508"/>
      <c r="M222" s="509"/>
      <c r="N222" s="507"/>
      <c r="O222" s="508"/>
      <c r="P222" s="509"/>
      <c r="Q222" s="507"/>
      <c r="R222" s="508"/>
      <c r="S222" s="509"/>
      <c r="T222" s="507"/>
      <c r="U222" s="508"/>
      <c r="V222" s="509"/>
      <c r="W222" s="531"/>
      <c r="X222" s="513"/>
      <c r="Y222" s="513"/>
      <c r="Z222" s="513"/>
      <c r="AA222" s="513"/>
      <c r="AB222" s="532"/>
      <c r="AC222" s="525"/>
      <c r="AD222" s="526"/>
      <c r="AE222" s="526"/>
      <c r="AF222" s="526"/>
      <c r="AG222" s="526"/>
      <c r="AH222" s="527"/>
      <c r="AI222" s="233"/>
      <c r="AJ222" s="233"/>
      <c r="AK222" s="197">
        <v>211</v>
      </c>
      <c r="AL222" s="207">
        <v>44.588380000000001</v>
      </c>
      <c r="AM222" s="207">
        <v>44.478969999999997</v>
      </c>
      <c r="AN222" s="207">
        <v>44.6357</v>
      </c>
      <c r="AO222" s="207">
        <v>44.692230000000002</v>
      </c>
      <c r="AP222" s="207">
        <v>44.599710000000002</v>
      </c>
      <c r="AQ222" s="208"/>
      <c r="AR222" s="155"/>
      <c r="AS222" s="197">
        <f t="shared" si="78"/>
        <v>211</v>
      </c>
      <c r="AT222" s="175">
        <v>-5.9460499999999999E-2</v>
      </c>
      <c r="AU222" s="163">
        <v>5.0539500000000001E-2</v>
      </c>
      <c r="AV222" s="163">
        <v>-8.9460499999999998E-2</v>
      </c>
      <c r="AW222" s="163">
        <v>-0.13946050000000002</v>
      </c>
      <c r="AX222" s="163">
        <v>-6.9460500000000008E-2</v>
      </c>
      <c r="AY222" s="163">
        <v>-6.9460500000000008E-2</v>
      </c>
      <c r="BA222" s="331">
        <f t="shared" si="79"/>
        <v>211</v>
      </c>
      <c r="BB222" s="332">
        <f t="shared" si="80"/>
        <v>44.528919500000001</v>
      </c>
      <c r="BC222" s="332">
        <f t="shared" si="81"/>
        <v>44.529509499999996</v>
      </c>
      <c r="BD222" s="332">
        <f t="shared" si="82"/>
        <v>44.546239499999999</v>
      </c>
      <c r="BE222" s="332">
        <f t="shared" si="83"/>
        <v>44.552769500000004</v>
      </c>
      <c r="BF222" s="332">
        <f t="shared" si="84"/>
        <v>44.530249500000004</v>
      </c>
      <c r="BG222" s="332" t="str">
        <f t="shared" si="85"/>
        <v/>
      </c>
      <c r="BH222" s="164">
        <v>211</v>
      </c>
      <c r="BI222" s="337">
        <f t="shared" si="86"/>
        <v>1.3300000000029399E-3</v>
      </c>
      <c r="BJ222" s="337">
        <f t="shared" si="87"/>
        <v>7.4000000000751243E-4</v>
      </c>
      <c r="BK222" s="337">
        <f t="shared" si="88"/>
        <v>1.5989999999995064E-2</v>
      </c>
      <c r="BL222" s="337">
        <f t="shared" si="89"/>
        <v>2.2520000000000095E-2</v>
      </c>
      <c r="BM222" s="165">
        <f t="shared" si="90"/>
        <v>2.2520000000000095E-2</v>
      </c>
    </row>
    <row r="223" spans="1:65" ht="14.85" customHeight="1" thickTop="1" thickBot="1">
      <c r="A223" s="234"/>
      <c r="B223" s="533" t="s">
        <v>20</v>
      </c>
      <c r="C223" s="534"/>
      <c r="D223" s="535"/>
      <c r="E223" s="510" t="s">
        <v>166</v>
      </c>
      <c r="F223" s="511"/>
      <c r="G223" s="512"/>
      <c r="H223" s="510" t="s">
        <v>166</v>
      </c>
      <c r="I223" s="511"/>
      <c r="J223" s="512"/>
      <c r="K223" s="510" t="s">
        <v>166</v>
      </c>
      <c r="L223" s="511"/>
      <c r="M223" s="512"/>
      <c r="N223" s="510" t="s">
        <v>166</v>
      </c>
      <c r="O223" s="511"/>
      <c r="P223" s="512"/>
      <c r="Q223" s="510" t="s">
        <v>166</v>
      </c>
      <c r="R223" s="511"/>
      <c r="S223" s="512"/>
      <c r="T223" s="510"/>
      <c r="U223" s="511"/>
      <c r="V223" s="512"/>
      <c r="W223" s="542" t="s">
        <v>166</v>
      </c>
      <c r="X223" s="543"/>
      <c r="Y223" s="543"/>
      <c r="Z223" s="543"/>
      <c r="AA223" s="543"/>
      <c r="AB223" s="544"/>
      <c r="AC223" s="525"/>
      <c r="AD223" s="526"/>
      <c r="AE223" s="526"/>
      <c r="AF223" s="526"/>
      <c r="AG223" s="526"/>
      <c r="AH223" s="527"/>
      <c r="AI223" s="233"/>
      <c r="AJ223" s="233"/>
      <c r="AK223" s="197">
        <v>212</v>
      </c>
      <c r="AL223" s="207">
        <v>44.588749999999997</v>
      </c>
      <c r="AM223" s="207">
        <v>44.479030000000002</v>
      </c>
      <c r="AN223" s="207">
        <v>44.634689999999999</v>
      </c>
      <c r="AO223" s="207">
        <v>44.701790000000003</v>
      </c>
      <c r="AP223" s="207">
        <v>44.603209999999997</v>
      </c>
      <c r="AQ223" s="208"/>
      <c r="AR223" s="155"/>
      <c r="AS223" s="197">
        <f t="shared" si="78"/>
        <v>212</v>
      </c>
      <c r="AT223" s="175">
        <v>-5.9460499999999999E-2</v>
      </c>
      <c r="AU223" s="163">
        <v>5.0539500000000001E-2</v>
      </c>
      <c r="AV223" s="163">
        <v>-8.9460499999999998E-2</v>
      </c>
      <c r="AW223" s="163">
        <v>-0.13946050000000002</v>
      </c>
      <c r="AX223" s="163">
        <v>-6.9460500000000008E-2</v>
      </c>
      <c r="AY223" s="163">
        <v>-6.9460500000000008E-2</v>
      </c>
      <c r="BA223" s="331">
        <f t="shared" si="79"/>
        <v>212</v>
      </c>
      <c r="BB223" s="332">
        <f t="shared" si="80"/>
        <v>44.529289499999997</v>
      </c>
      <c r="BC223" s="332">
        <f t="shared" si="81"/>
        <v>44.529569500000001</v>
      </c>
      <c r="BD223" s="332">
        <f t="shared" si="82"/>
        <v>44.545229499999998</v>
      </c>
      <c r="BE223" s="332">
        <f t="shared" si="83"/>
        <v>44.562329500000004</v>
      </c>
      <c r="BF223" s="332">
        <f t="shared" si="84"/>
        <v>44.533749499999999</v>
      </c>
      <c r="BG223" s="332" t="str">
        <f t="shared" si="85"/>
        <v/>
      </c>
      <c r="BH223" s="164">
        <v>212</v>
      </c>
      <c r="BI223" s="337">
        <f t="shared" si="86"/>
        <v>4.4600000000016848E-3</v>
      </c>
      <c r="BJ223" s="337">
        <f t="shared" si="87"/>
        <v>4.1799999999980741E-3</v>
      </c>
      <c r="BK223" s="337">
        <f t="shared" si="88"/>
        <v>1.1479999999998824E-2</v>
      </c>
      <c r="BL223" s="337">
        <f t="shared" si="89"/>
        <v>2.8580000000005157E-2</v>
      </c>
      <c r="BM223" s="165">
        <f t="shared" si="90"/>
        <v>2.8580000000005157E-2</v>
      </c>
    </row>
    <row r="224" spans="1:65" ht="14.85" customHeight="1" thickTop="1">
      <c r="A224" s="238"/>
      <c r="B224" s="545" t="s">
        <v>347</v>
      </c>
      <c r="C224" s="545"/>
      <c r="D224" s="545"/>
      <c r="E224" s="502">
        <f t="shared" ref="E224:E255" si="91">BB192</f>
        <v>44.535779499999997</v>
      </c>
      <c r="F224" s="502"/>
      <c r="G224" s="502"/>
      <c r="H224" s="502">
        <f t="shared" ref="H224:H255" si="92">BC192</f>
        <v>44.528359500000001</v>
      </c>
      <c r="I224" s="502"/>
      <c r="J224" s="502"/>
      <c r="K224" s="502">
        <f t="shared" ref="K224:K255" si="93">BD192</f>
        <v>44.5553995</v>
      </c>
      <c r="L224" s="502"/>
      <c r="M224" s="502"/>
      <c r="N224" s="502">
        <f t="shared" ref="N224:N255" si="94">BE192</f>
        <v>44.5630995</v>
      </c>
      <c r="O224" s="502"/>
      <c r="P224" s="502"/>
      <c r="Q224" s="502">
        <f t="shared" ref="Q224:Q255" si="95">BF192</f>
        <v>44.508869500000003</v>
      </c>
      <c r="R224" s="502"/>
      <c r="S224" s="502"/>
      <c r="T224" s="502"/>
      <c r="U224" s="502"/>
      <c r="V224" s="502"/>
      <c r="W224" s="502">
        <f t="shared" ref="W224:W255" si="96">(BM192)</f>
        <v>5.4229999999996892E-2</v>
      </c>
      <c r="X224" s="502"/>
      <c r="Y224" s="502"/>
      <c r="Z224" s="502"/>
      <c r="AA224" s="502"/>
      <c r="AB224" s="502"/>
      <c r="AC224" s="525"/>
      <c r="AD224" s="526"/>
      <c r="AE224" s="526"/>
      <c r="AF224" s="526"/>
      <c r="AG224" s="526"/>
      <c r="AH224" s="527"/>
      <c r="AI224" s="233"/>
      <c r="AJ224" s="233"/>
      <c r="AK224" s="197">
        <v>213</v>
      </c>
      <c r="AL224" s="207">
        <v>44.590499999999999</v>
      </c>
      <c r="AM224" s="207">
        <v>44.480710000000002</v>
      </c>
      <c r="AN224" s="207">
        <v>44.635800000000003</v>
      </c>
      <c r="AO224" s="207">
        <v>44.706829999999997</v>
      </c>
      <c r="AP224" s="207">
        <v>44.604799999999997</v>
      </c>
      <c r="AQ224" s="208"/>
      <c r="AR224" s="155"/>
      <c r="AS224" s="197">
        <f t="shared" si="78"/>
        <v>213</v>
      </c>
      <c r="AT224" s="175">
        <v>-5.9460499999999999E-2</v>
      </c>
      <c r="AU224" s="163">
        <v>5.0539500000000001E-2</v>
      </c>
      <c r="AV224" s="163">
        <v>-8.9460499999999998E-2</v>
      </c>
      <c r="AW224" s="163">
        <v>-0.13946050000000002</v>
      </c>
      <c r="AX224" s="163">
        <v>-6.9460500000000008E-2</v>
      </c>
      <c r="AY224" s="163">
        <v>-6.9460500000000008E-2</v>
      </c>
      <c r="BA224" s="331">
        <f t="shared" si="79"/>
        <v>213</v>
      </c>
      <c r="BB224" s="332">
        <f t="shared" si="80"/>
        <v>44.531039499999999</v>
      </c>
      <c r="BC224" s="332">
        <f t="shared" si="81"/>
        <v>44.531249500000001</v>
      </c>
      <c r="BD224" s="332">
        <f t="shared" si="82"/>
        <v>44.546339500000002</v>
      </c>
      <c r="BE224" s="332">
        <f t="shared" si="83"/>
        <v>44.567369499999998</v>
      </c>
      <c r="BF224" s="332">
        <f t="shared" si="84"/>
        <v>44.535339499999999</v>
      </c>
      <c r="BG224" s="332" t="str">
        <f t="shared" si="85"/>
        <v/>
      </c>
      <c r="BH224" s="164">
        <v>213</v>
      </c>
      <c r="BI224" s="337">
        <f t="shared" si="86"/>
        <v>4.3000000000006366E-3</v>
      </c>
      <c r="BJ224" s="337">
        <f t="shared" si="87"/>
        <v>4.0899999999979286E-3</v>
      </c>
      <c r="BK224" s="337">
        <f t="shared" si="88"/>
        <v>1.1000000000002785E-2</v>
      </c>
      <c r="BL224" s="337">
        <f t="shared" si="89"/>
        <v>3.2029999999998893E-2</v>
      </c>
      <c r="BM224" s="165">
        <f t="shared" si="90"/>
        <v>3.2029999999998893E-2</v>
      </c>
    </row>
    <row r="225" spans="1:65" ht="14.85" customHeight="1">
      <c r="A225" s="238"/>
      <c r="B225" s="540" t="s">
        <v>348</v>
      </c>
      <c r="C225" s="540"/>
      <c r="D225" s="540"/>
      <c r="E225" s="503">
        <f t="shared" si="91"/>
        <v>44.535629499999999</v>
      </c>
      <c r="F225" s="503"/>
      <c r="G225" s="503"/>
      <c r="H225" s="503">
        <f t="shared" si="92"/>
        <v>44.527389499999998</v>
      </c>
      <c r="I225" s="503"/>
      <c r="J225" s="503"/>
      <c r="K225" s="503">
        <f t="shared" si="93"/>
        <v>44.555849500000001</v>
      </c>
      <c r="L225" s="503"/>
      <c r="M225" s="503"/>
      <c r="N225" s="503">
        <f t="shared" si="94"/>
        <v>44.5580195</v>
      </c>
      <c r="O225" s="503"/>
      <c r="P225" s="503"/>
      <c r="Q225" s="503">
        <f t="shared" si="95"/>
        <v>44.503349499999999</v>
      </c>
      <c r="R225" s="503"/>
      <c r="S225" s="503"/>
      <c r="T225" s="503"/>
      <c r="U225" s="503"/>
      <c r="V225" s="503"/>
      <c r="W225" s="503">
        <f t="shared" si="96"/>
        <v>5.4670000000001551E-2</v>
      </c>
      <c r="X225" s="503"/>
      <c r="Y225" s="503"/>
      <c r="Z225" s="503"/>
      <c r="AA225" s="503"/>
      <c r="AB225" s="503"/>
      <c r="AC225" s="525"/>
      <c r="AD225" s="526"/>
      <c r="AE225" s="526"/>
      <c r="AF225" s="526"/>
      <c r="AG225" s="526"/>
      <c r="AH225" s="527"/>
      <c r="AI225" s="233"/>
      <c r="AJ225" s="233"/>
      <c r="AK225" s="197">
        <v>214</v>
      </c>
      <c r="AL225" s="207">
        <v>44.590730000000001</v>
      </c>
      <c r="AM225" s="207">
        <v>44.481879999999997</v>
      </c>
      <c r="AN225" s="207">
        <v>44.636719999999997</v>
      </c>
      <c r="AO225" s="207">
        <v>44.706000000000003</v>
      </c>
      <c r="AP225" s="207">
        <v>44.604120000000002</v>
      </c>
      <c r="AQ225" s="208"/>
      <c r="AR225" s="155"/>
      <c r="AS225" s="197">
        <f t="shared" si="78"/>
        <v>214</v>
      </c>
      <c r="AT225" s="175">
        <v>-5.9460499999999999E-2</v>
      </c>
      <c r="AU225" s="163">
        <v>5.0539500000000001E-2</v>
      </c>
      <c r="AV225" s="163">
        <v>-8.9460499999999998E-2</v>
      </c>
      <c r="AW225" s="163">
        <v>-0.13946050000000002</v>
      </c>
      <c r="AX225" s="163">
        <v>-6.9460500000000008E-2</v>
      </c>
      <c r="AY225" s="163">
        <v>-6.9460500000000008E-2</v>
      </c>
      <c r="BA225" s="331">
        <f t="shared" si="79"/>
        <v>214</v>
      </c>
      <c r="BB225" s="332">
        <f t="shared" si="80"/>
        <v>44.531269500000001</v>
      </c>
      <c r="BC225" s="332">
        <f t="shared" si="81"/>
        <v>44.532419499999996</v>
      </c>
      <c r="BD225" s="332">
        <f t="shared" si="82"/>
        <v>44.547259499999996</v>
      </c>
      <c r="BE225" s="332">
        <f t="shared" si="83"/>
        <v>44.566539500000005</v>
      </c>
      <c r="BF225" s="332">
        <f t="shared" si="84"/>
        <v>44.534659500000004</v>
      </c>
      <c r="BG225" s="332" t="str">
        <f t="shared" si="85"/>
        <v/>
      </c>
      <c r="BH225" s="164">
        <v>214</v>
      </c>
      <c r="BI225" s="337">
        <f t="shared" si="86"/>
        <v>3.3900000000031127E-3</v>
      </c>
      <c r="BJ225" s="337">
        <f t="shared" si="87"/>
        <v>2.2400000000075693E-3</v>
      </c>
      <c r="BK225" s="337">
        <f t="shared" si="88"/>
        <v>1.2599999999991951E-2</v>
      </c>
      <c r="BL225" s="337">
        <f t="shared" si="89"/>
        <v>3.1880000000001019E-2</v>
      </c>
      <c r="BM225" s="165">
        <f t="shared" si="90"/>
        <v>3.1880000000001019E-2</v>
      </c>
    </row>
    <row r="226" spans="1:65" ht="14.85" customHeight="1">
      <c r="A226" s="238"/>
      <c r="B226" s="540" t="s">
        <v>349</v>
      </c>
      <c r="C226" s="540"/>
      <c r="D226" s="540"/>
      <c r="E226" s="503">
        <f t="shared" si="91"/>
        <v>44.5363495</v>
      </c>
      <c r="F226" s="503"/>
      <c r="G226" s="503"/>
      <c r="H226" s="503">
        <f t="shared" si="92"/>
        <v>44.525979499999998</v>
      </c>
      <c r="I226" s="503"/>
      <c r="J226" s="503"/>
      <c r="K226" s="503">
        <f t="shared" si="93"/>
        <v>44.556199499999998</v>
      </c>
      <c r="L226" s="503"/>
      <c r="M226" s="503"/>
      <c r="N226" s="503">
        <f t="shared" si="94"/>
        <v>44.555699500000003</v>
      </c>
      <c r="O226" s="503"/>
      <c r="P226" s="503"/>
      <c r="Q226" s="503">
        <f t="shared" si="95"/>
        <v>44.504079500000003</v>
      </c>
      <c r="R226" s="503"/>
      <c r="S226" s="503"/>
      <c r="T226" s="503"/>
      <c r="U226" s="503"/>
      <c r="V226" s="503"/>
      <c r="W226" s="503">
        <f t="shared" si="96"/>
        <v>5.2119999999995059E-2</v>
      </c>
      <c r="X226" s="503"/>
      <c r="Y226" s="503"/>
      <c r="Z226" s="503"/>
      <c r="AA226" s="503"/>
      <c r="AB226" s="503"/>
      <c r="AC226" s="525"/>
      <c r="AD226" s="526"/>
      <c r="AE226" s="526"/>
      <c r="AF226" s="526"/>
      <c r="AG226" s="526"/>
      <c r="AH226" s="527"/>
      <c r="AI226" s="233"/>
      <c r="AJ226" s="233"/>
      <c r="AK226" s="197">
        <v>215</v>
      </c>
      <c r="AL226" s="207">
        <v>44.592570000000002</v>
      </c>
      <c r="AM226" s="207">
        <v>44.480330000000002</v>
      </c>
      <c r="AN226" s="207">
        <v>44.638719999999999</v>
      </c>
      <c r="AO226" s="207">
        <v>44.705370000000002</v>
      </c>
      <c r="AP226" s="207">
        <v>44.605289999999997</v>
      </c>
      <c r="AQ226" s="208"/>
      <c r="AR226" s="155"/>
      <c r="AS226" s="197">
        <f t="shared" si="78"/>
        <v>215</v>
      </c>
      <c r="AT226" s="175">
        <v>-5.9460499999999999E-2</v>
      </c>
      <c r="AU226" s="163">
        <v>5.0539500000000001E-2</v>
      </c>
      <c r="AV226" s="163">
        <v>-8.9460499999999998E-2</v>
      </c>
      <c r="AW226" s="163">
        <v>-0.13946050000000002</v>
      </c>
      <c r="AX226" s="163">
        <v>-6.9460500000000008E-2</v>
      </c>
      <c r="AY226" s="163">
        <v>-6.9460500000000008E-2</v>
      </c>
      <c r="BA226" s="331">
        <f t="shared" si="79"/>
        <v>215</v>
      </c>
      <c r="BB226" s="332">
        <f t="shared" si="80"/>
        <v>44.533109500000002</v>
      </c>
      <c r="BC226" s="332">
        <f t="shared" si="81"/>
        <v>44.530869500000001</v>
      </c>
      <c r="BD226" s="332">
        <f t="shared" si="82"/>
        <v>44.549259499999998</v>
      </c>
      <c r="BE226" s="332">
        <f t="shared" si="83"/>
        <v>44.565909500000004</v>
      </c>
      <c r="BF226" s="332">
        <f t="shared" si="84"/>
        <v>44.535829499999998</v>
      </c>
      <c r="BG226" s="332" t="str">
        <f t="shared" si="85"/>
        <v/>
      </c>
      <c r="BH226" s="164">
        <v>215</v>
      </c>
      <c r="BI226" s="337">
        <f t="shared" si="86"/>
        <v>2.719999999996503E-3</v>
      </c>
      <c r="BJ226" s="337">
        <f t="shared" si="87"/>
        <v>4.9599999999969668E-3</v>
      </c>
      <c r="BK226" s="337">
        <f t="shared" si="88"/>
        <v>1.3429999999999609E-2</v>
      </c>
      <c r="BL226" s="337">
        <f t="shared" si="89"/>
        <v>3.0080000000005214E-2</v>
      </c>
      <c r="BM226" s="165">
        <f t="shared" si="90"/>
        <v>3.0080000000005214E-2</v>
      </c>
    </row>
    <row r="227" spans="1:65" ht="14.85" customHeight="1">
      <c r="A227" s="238"/>
      <c r="B227" s="540" t="s">
        <v>350</v>
      </c>
      <c r="C227" s="540"/>
      <c r="D227" s="540"/>
      <c r="E227" s="503">
        <f t="shared" si="91"/>
        <v>44.536429499999997</v>
      </c>
      <c r="F227" s="503"/>
      <c r="G227" s="503"/>
      <c r="H227" s="503">
        <f t="shared" si="92"/>
        <v>44.524499499999997</v>
      </c>
      <c r="I227" s="503"/>
      <c r="J227" s="503"/>
      <c r="K227" s="503">
        <f t="shared" si="93"/>
        <v>44.555929499999998</v>
      </c>
      <c r="L227" s="503"/>
      <c r="M227" s="503"/>
      <c r="N227" s="503">
        <f t="shared" si="94"/>
        <v>44.552659500000004</v>
      </c>
      <c r="O227" s="503"/>
      <c r="P227" s="503"/>
      <c r="Q227" s="503">
        <f t="shared" si="95"/>
        <v>44.5087495</v>
      </c>
      <c r="R227" s="503"/>
      <c r="S227" s="503"/>
      <c r="T227" s="503"/>
      <c r="U227" s="503"/>
      <c r="V227" s="503"/>
      <c r="W227" s="503">
        <f t="shared" si="96"/>
        <v>4.7179999999997335E-2</v>
      </c>
      <c r="X227" s="503"/>
      <c r="Y227" s="503"/>
      <c r="Z227" s="503"/>
      <c r="AA227" s="503"/>
      <c r="AB227" s="503"/>
      <c r="AC227" s="525"/>
      <c r="AD227" s="526"/>
      <c r="AE227" s="526"/>
      <c r="AF227" s="526"/>
      <c r="AG227" s="526"/>
      <c r="AH227" s="527"/>
      <c r="AI227" s="233"/>
      <c r="AJ227" s="233"/>
      <c r="AK227" s="197">
        <v>216</v>
      </c>
      <c r="AL227" s="207">
        <v>44.596939999999996</v>
      </c>
      <c r="AM227" s="207">
        <v>44.482250000000001</v>
      </c>
      <c r="AN227" s="207">
        <v>44.640340000000002</v>
      </c>
      <c r="AO227" s="207">
        <v>44.704720000000002</v>
      </c>
      <c r="AP227" s="207">
        <v>44.612209999999997</v>
      </c>
      <c r="AQ227" s="208"/>
      <c r="AR227" s="155"/>
      <c r="AS227" s="197">
        <f t="shared" si="78"/>
        <v>216</v>
      </c>
      <c r="AT227" s="175">
        <v>-5.9460499999999999E-2</v>
      </c>
      <c r="AU227" s="163">
        <v>5.0539500000000001E-2</v>
      </c>
      <c r="AV227" s="163">
        <v>-8.9460499999999998E-2</v>
      </c>
      <c r="AW227" s="163">
        <v>-0.13946050000000002</v>
      </c>
      <c r="AX227" s="163">
        <v>-6.9460500000000008E-2</v>
      </c>
      <c r="AY227" s="163">
        <v>-6.9460500000000008E-2</v>
      </c>
      <c r="BA227" s="331">
        <f t="shared" si="79"/>
        <v>216</v>
      </c>
      <c r="BB227" s="332">
        <f t="shared" si="80"/>
        <v>44.537479499999996</v>
      </c>
      <c r="BC227" s="332">
        <f t="shared" si="81"/>
        <v>44.5327895</v>
      </c>
      <c r="BD227" s="332">
        <f t="shared" si="82"/>
        <v>44.550879500000001</v>
      </c>
      <c r="BE227" s="332">
        <f t="shared" si="83"/>
        <v>44.565259500000003</v>
      </c>
      <c r="BF227" s="332">
        <f t="shared" si="84"/>
        <v>44.542749499999999</v>
      </c>
      <c r="BG227" s="332" t="str">
        <f t="shared" si="85"/>
        <v/>
      </c>
      <c r="BH227" s="164">
        <v>216</v>
      </c>
      <c r="BI227" s="337">
        <f t="shared" si="86"/>
        <v>5.2700000000029945E-3</v>
      </c>
      <c r="BJ227" s="337">
        <f t="shared" si="87"/>
        <v>9.9599999999995248E-3</v>
      </c>
      <c r="BK227" s="337">
        <f t="shared" si="88"/>
        <v>8.1300000000013029E-3</v>
      </c>
      <c r="BL227" s="337">
        <f t="shared" si="89"/>
        <v>2.2510000000004027E-2</v>
      </c>
      <c r="BM227" s="165">
        <f t="shared" si="90"/>
        <v>2.2510000000004027E-2</v>
      </c>
    </row>
    <row r="228" spans="1:65" ht="14.85" customHeight="1">
      <c r="A228" s="238"/>
      <c r="B228" s="540" t="s">
        <v>351</v>
      </c>
      <c r="C228" s="540"/>
      <c r="D228" s="540"/>
      <c r="E228" s="503">
        <f t="shared" si="91"/>
        <v>44.535429499999999</v>
      </c>
      <c r="F228" s="503"/>
      <c r="G228" s="503"/>
      <c r="H228" s="503">
        <f t="shared" si="92"/>
        <v>44.523509499999996</v>
      </c>
      <c r="I228" s="503"/>
      <c r="J228" s="503"/>
      <c r="K228" s="503">
        <f t="shared" si="93"/>
        <v>44.555199500000001</v>
      </c>
      <c r="L228" s="503"/>
      <c r="M228" s="503"/>
      <c r="N228" s="503">
        <f t="shared" si="94"/>
        <v>44.5506095</v>
      </c>
      <c r="O228" s="503"/>
      <c r="P228" s="503"/>
      <c r="Q228" s="503">
        <f t="shared" si="95"/>
        <v>44.5110995</v>
      </c>
      <c r="R228" s="503"/>
      <c r="S228" s="503"/>
      <c r="T228" s="503"/>
      <c r="U228" s="503"/>
      <c r="V228" s="503"/>
      <c r="W228" s="503">
        <f t="shared" si="96"/>
        <v>4.410000000000025E-2</v>
      </c>
      <c r="X228" s="503"/>
      <c r="Y228" s="503"/>
      <c r="Z228" s="503"/>
      <c r="AA228" s="503"/>
      <c r="AB228" s="503"/>
      <c r="AC228" s="525"/>
      <c r="AD228" s="526"/>
      <c r="AE228" s="526"/>
      <c r="AF228" s="526"/>
      <c r="AG228" s="526"/>
      <c r="AH228" s="527"/>
      <c r="AI228" s="233"/>
      <c r="AJ228" s="233"/>
      <c r="AK228" s="197">
        <v>217</v>
      </c>
      <c r="AL228" s="207">
        <v>44.598709999999997</v>
      </c>
      <c r="AM228" s="207">
        <v>44.482570000000003</v>
      </c>
      <c r="AN228" s="207">
        <v>44.641489999999997</v>
      </c>
      <c r="AO228" s="207">
        <v>44.703409999999998</v>
      </c>
      <c r="AP228" s="207">
        <v>44.615340000000003</v>
      </c>
      <c r="AQ228" s="208"/>
      <c r="AR228" s="155"/>
      <c r="AS228" s="197">
        <f t="shared" si="78"/>
        <v>217</v>
      </c>
      <c r="AT228" s="175">
        <v>-5.9460499999999999E-2</v>
      </c>
      <c r="AU228" s="163">
        <v>5.0539500000000001E-2</v>
      </c>
      <c r="AV228" s="163">
        <v>-8.9460499999999998E-2</v>
      </c>
      <c r="AW228" s="163">
        <v>-0.13946050000000002</v>
      </c>
      <c r="AX228" s="163">
        <v>-6.9460500000000008E-2</v>
      </c>
      <c r="AY228" s="163">
        <v>-6.9460500000000008E-2</v>
      </c>
      <c r="BA228" s="331">
        <f t="shared" si="79"/>
        <v>217</v>
      </c>
      <c r="BB228" s="332">
        <f t="shared" si="80"/>
        <v>44.539249499999997</v>
      </c>
      <c r="BC228" s="332">
        <f t="shared" si="81"/>
        <v>44.533109500000002</v>
      </c>
      <c r="BD228" s="332">
        <f t="shared" si="82"/>
        <v>44.552029499999996</v>
      </c>
      <c r="BE228" s="332">
        <f t="shared" si="83"/>
        <v>44.5639495</v>
      </c>
      <c r="BF228" s="332">
        <f t="shared" si="84"/>
        <v>44.545879500000005</v>
      </c>
      <c r="BG228" s="332" t="str">
        <f t="shared" si="85"/>
        <v/>
      </c>
      <c r="BH228" s="164">
        <v>217</v>
      </c>
      <c r="BI228" s="337">
        <f t="shared" si="86"/>
        <v>6.6300000000083514E-3</v>
      </c>
      <c r="BJ228" s="337">
        <f t="shared" si="87"/>
        <v>1.2770000000003279E-2</v>
      </c>
      <c r="BK228" s="337">
        <f t="shared" si="88"/>
        <v>6.149999999990996E-3</v>
      </c>
      <c r="BL228" s="337">
        <f t="shared" si="89"/>
        <v>1.8069999999994479E-2</v>
      </c>
      <c r="BM228" s="165">
        <f t="shared" si="90"/>
        <v>1.8069999999994479E-2</v>
      </c>
    </row>
    <row r="229" spans="1:65" ht="14.85" customHeight="1">
      <c r="A229" s="238"/>
      <c r="B229" s="540" t="s">
        <v>352</v>
      </c>
      <c r="C229" s="540"/>
      <c r="D229" s="540"/>
      <c r="E229" s="503">
        <f t="shared" si="91"/>
        <v>44.5345795</v>
      </c>
      <c r="F229" s="503"/>
      <c r="G229" s="503"/>
      <c r="H229" s="503">
        <f t="shared" si="92"/>
        <v>44.524279499999999</v>
      </c>
      <c r="I229" s="503"/>
      <c r="J229" s="503"/>
      <c r="K229" s="503">
        <f t="shared" si="93"/>
        <v>44.554579499999996</v>
      </c>
      <c r="L229" s="503"/>
      <c r="M229" s="503"/>
      <c r="N229" s="503">
        <f t="shared" si="94"/>
        <v>44.550299500000001</v>
      </c>
      <c r="O229" s="503"/>
      <c r="P229" s="503"/>
      <c r="Q229" s="503">
        <f t="shared" si="95"/>
        <v>44.513139500000001</v>
      </c>
      <c r="R229" s="503"/>
      <c r="S229" s="503"/>
      <c r="T229" s="503"/>
      <c r="U229" s="503"/>
      <c r="V229" s="503"/>
      <c r="W229" s="503">
        <f t="shared" si="96"/>
        <v>4.143999999999437E-2</v>
      </c>
      <c r="X229" s="503"/>
      <c r="Y229" s="503"/>
      <c r="Z229" s="503"/>
      <c r="AA229" s="503"/>
      <c r="AB229" s="503"/>
      <c r="AC229" s="525"/>
      <c r="AD229" s="526"/>
      <c r="AE229" s="526"/>
      <c r="AF229" s="526"/>
      <c r="AG229" s="526"/>
      <c r="AH229" s="527"/>
      <c r="AI229" s="233"/>
      <c r="AJ229" s="233"/>
      <c r="AK229" s="197">
        <v>218</v>
      </c>
      <c r="AL229" s="207">
        <v>44.6006</v>
      </c>
      <c r="AM229" s="207">
        <v>44.483020000000003</v>
      </c>
      <c r="AN229" s="207">
        <v>44.640270000000001</v>
      </c>
      <c r="AO229" s="207">
        <v>44.70129</v>
      </c>
      <c r="AP229" s="207">
        <v>44.615780000000001</v>
      </c>
      <c r="AQ229" s="208"/>
      <c r="AR229" s="155"/>
      <c r="AS229" s="197">
        <f t="shared" si="78"/>
        <v>218</v>
      </c>
      <c r="AT229" s="175">
        <v>-5.9460499999999999E-2</v>
      </c>
      <c r="AU229" s="163">
        <v>5.0539500000000001E-2</v>
      </c>
      <c r="AV229" s="163">
        <v>-8.9460499999999998E-2</v>
      </c>
      <c r="AW229" s="163">
        <v>-0.13946050000000002</v>
      </c>
      <c r="AX229" s="163">
        <v>-6.9460500000000008E-2</v>
      </c>
      <c r="AY229" s="163">
        <v>-6.9460500000000008E-2</v>
      </c>
      <c r="BA229" s="331">
        <f t="shared" si="79"/>
        <v>218</v>
      </c>
      <c r="BB229" s="332">
        <f t="shared" si="80"/>
        <v>44.5411395</v>
      </c>
      <c r="BC229" s="332">
        <f t="shared" si="81"/>
        <v>44.533559500000003</v>
      </c>
      <c r="BD229" s="332">
        <f t="shared" si="82"/>
        <v>44.5508095</v>
      </c>
      <c r="BE229" s="332">
        <f t="shared" si="83"/>
        <v>44.561829500000002</v>
      </c>
      <c r="BF229" s="332">
        <f t="shared" si="84"/>
        <v>44.546319500000003</v>
      </c>
      <c r="BG229" s="332" t="str">
        <f t="shared" si="85"/>
        <v/>
      </c>
      <c r="BH229" s="164">
        <v>218</v>
      </c>
      <c r="BI229" s="337">
        <f t="shared" si="86"/>
        <v>5.180000000002849E-3</v>
      </c>
      <c r="BJ229" s="337">
        <f t="shared" si="87"/>
        <v>1.2760000000000105E-2</v>
      </c>
      <c r="BK229" s="337">
        <f t="shared" si="88"/>
        <v>4.4899999999969964E-3</v>
      </c>
      <c r="BL229" s="337">
        <f t="shared" si="89"/>
        <v>1.5509999999999025E-2</v>
      </c>
      <c r="BM229" s="165">
        <f t="shared" si="90"/>
        <v>1.5509999999999025E-2</v>
      </c>
    </row>
    <row r="230" spans="1:65" ht="14.85" customHeight="1">
      <c r="A230" s="238"/>
      <c r="B230" s="540" t="s">
        <v>353</v>
      </c>
      <c r="C230" s="540"/>
      <c r="D230" s="540"/>
      <c r="E230" s="503">
        <f t="shared" si="91"/>
        <v>44.532659500000001</v>
      </c>
      <c r="F230" s="503"/>
      <c r="G230" s="503"/>
      <c r="H230" s="503">
        <f t="shared" si="92"/>
        <v>44.525309499999999</v>
      </c>
      <c r="I230" s="503"/>
      <c r="J230" s="503"/>
      <c r="K230" s="503">
        <f t="shared" si="93"/>
        <v>44.555039499999999</v>
      </c>
      <c r="L230" s="503"/>
      <c r="M230" s="503"/>
      <c r="N230" s="503">
        <f t="shared" si="94"/>
        <v>44.5530495</v>
      </c>
      <c r="O230" s="503"/>
      <c r="P230" s="503"/>
      <c r="Q230" s="503">
        <f t="shared" si="95"/>
        <v>44.512169499999999</v>
      </c>
      <c r="R230" s="503"/>
      <c r="S230" s="503"/>
      <c r="T230" s="503"/>
      <c r="U230" s="503"/>
      <c r="V230" s="503"/>
      <c r="W230" s="503">
        <f t="shared" si="96"/>
        <v>4.287000000000063E-2</v>
      </c>
      <c r="X230" s="503"/>
      <c r="Y230" s="503"/>
      <c r="Z230" s="503"/>
      <c r="AA230" s="503"/>
      <c r="AB230" s="503"/>
      <c r="AC230" s="525"/>
      <c r="AD230" s="526"/>
      <c r="AE230" s="526"/>
      <c r="AF230" s="526"/>
      <c r="AG230" s="526"/>
      <c r="AH230" s="527"/>
      <c r="AI230" s="233"/>
      <c r="AJ230" s="233"/>
      <c r="AK230" s="197">
        <v>219</v>
      </c>
      <c r="AL230" s="207">
        <v>44.603099999999998</v>
      </c>
      <c r="AM230" s="207">
        <v>44.48245</v>
      </c>
      <c r="AN230" s="207">
        <v>44.641159999999999</v>
      </c>
      <c r="AO230" s="207">
        <v>44.700679999999998</v>
      </c>
      <c r="AP230" s="207">
        <v>44.612290000000002</v>
      </c>
      <c r="AQ230" s="208"/>
      <c r="AR230" s="155"/>
      <c r="AS230" s="197">
        <f t="shared" si="78"/>
        <v>219</v>
      </c>
      <c r="AT230" s="175">
        <v>-5.9460499999999999E-2</v>
      </c>
      <c r="AU230" s="163">
        <v>5.0539500000000001E-2</v>
      </c>
      <c r="AV230" s="163">
        <v>-8.9460499999999998E-2</v>
      </c>
      <c r="AW230" s="163">
        <v>-0.13946050000000002</v>
      </c>
      <c r="AX230" s="163">
        <v>-6.9460500000000008E-2</v>
      </c>
      <c r="AY230" s="163">
        <v>-6.9460500000000008E-2</v>
      </c>
      <c r="BA230" s="331">
        <f t="shared" si="79"/>
        <v>219</v>
      </c>
      <c r="BB230" s="332">
        <f t="shared" si="80"/>
        <v>44.543639499999998</v>
      </c>
      <c r="BC230" s="332">
        <f t="shared" si="81"/>
        <v>44.532989499999999</v>
      </c>
      <c r="BD230" s="332">
        <f t="shared" si="82"/>
        <v>44.551699499999998</v>
      </c>
      <c r="BE230" s="332">
        <f t="shared" si="83"/>
        <v>44.5612195</v>
      </c>
      <c r="BF230" s="332">
        <f t="shared" si="84"/>
        <v>44.542829500000003</v>
      </c>
      <c r="BG230" s="332" t="str">
        <f t="shared" si="85"/>
        <v/>
      </c>
      <c r="BH230" s="164">
        <v>219</v>
      </c>
      <c r="BI230" s="337">
        <f t="shared" si="86"/>
        <v>8.0999999999420425E-4</v>
      </c>
      <c r="BJ230" s="337">
        <f t="shared" si="87"/>
        <v>9.8400000000040677E-3</v>
      </c>
      <c r="BK230" s="337">
        <f t="shared" si="88"/>
        <v>8.8699999999946044E-3</v>
      </c>
      <c r="BL230" s="337">
        <f t="shared" si="89"/>
        <v>1.8389999999996576E-2</v>
      </c>
      <c r="BM230" s="165">
        <f t="shared" si="90"/>
        <v>1.8389999999996576E-2</v>
      </c>
    </row>
    <row r="231" spans="1:65" ht="14.85" customHeight="1">
      <c r="A231" s="238"/>
      <c r="B231" s="540" t="s">
        <v>354</v>
      </c>
      <c r="C231" s="540"/>
      <c r="D231" s="540"/>
      <c r="E231" s="503">
        <f t="shared" si="91"/>
        <v>44.530859499999998</v>
      </c>
      <c r="F231" s="503"/>
      <c r="G231" s="503"/>
      <c r="H231" s="503">
        <f t="shared" si="92"/>
        <v>44.524169499999999</v>
      </c>
      <c r="I231" s="503"/>
      <c r="J231" s="503"/>
      <c r="K231" s="503">
        <f t="shared" si="93"/>
        <v>44.553499500000001</v>
      </c>
      <c r="L231" s="503"/>
      <c r="M231" s="503"/>
      <c r="N231" s="503">
        <f t="shared" si="94"/>
        <v>44.5540795</v>
      </c>
      <c r="O231" s="503"/>
      <c r="P231" s="503"/>
      <c r="Q231" s="503">
        <f t="shared" si="95"/>
        <v>44.494349499999998</v>
      </c>
      <c r="R231" s="503"/>
      <c r="S231" s="503"/>
      <c r="T231" s="503"/>
      <c r="U231" s="503"/>
      <c r="V231" s="503"/>
      <c r="W231" s="503">
        <f t="shared" si="96"/>
        <v>5.9730000000001837E-2</v>
      </c>
      <c r="X231" s="503"/>
      <c r="Y231" s="503"/>
      <c r="Z231" s="503"/>
      <c r="AA231" s="503"/>
      <c r="AB231" s="503"/>
      <c r="AC231" s="525"/>
      <c r="AD231" s="526"/>
      <c r="AE231" s="526"/>
      <c r="AF231" s="526"/>
      <c r="AG231" s="526"/>
      <c r="AH231" s="527"/>
      <c r="AI231" s="233"/>
      <c r="AJ231" s="233"/>
      <c r="AK231" s="197">
        <v>220</v>
      </c>
      <c r="AL231" s="207">
        <v>44.603900000000003</v>
      </c>
      <c r="AM231" s="207">
        <v>44.481560000000002</v>
      </c>
      <c r="AN231" s="207">
        <v>44.641039999999997</v>
      </c>
      <c r="AO231" s="207">
        <v>44.70064</v>
      </c>
      <c r="AP231" s="207">
        <v>44.605899999999998</v>
      </c>
      <c r="AQ231" s="208"/>
      <c r="AR231" s="155"/>
      <c r="AS231" s="197">
        <f t="shared" si="78"/>
        <v>220</v>
      </c>
      <c r="AT231" s="175">
        <v>-5.9460499999999999E-2</v>
      </c>
      <c r="AU231" s="163">
        <v>5.0539500000000001E-2</v>
      </c>
      <c r="AV231" s="163">
        <v>-8.9460499999999998E-2</v>
      </c>
      <c r="AW231" s="163">
        <v>-0.13946050000000002</v>
      </c>
      <c r="AX231" s="163">
        <v>-6.9460500000000008E-2</v>
      </c>
      <c r="AY231" s="163">
        <v>-6.9460500000000008E-2</v>
      </c>
      <c r="BA231" s="331">
        <f t="shared" si="79"/>
        <v>220</v>
      </c>
      <c r="BB231" s="332">
        <f t="shared" si="80"/>
        <v>44.544439500000003</v>
      </c>
      <c r="BC231" s="332">
        <f t="shared" si="81"/>
        <v>44.532099500000001</v>
      </c>
      <c r="BD231" s="332">
        <f t="shared" si="82"/>
        <v>44.551579499999995</v>
      </c>
      <c r="BE231" s="332">
        <f t="shared" si="83"/>
        <v>44.561179500000001</v>
      </c>
      <c r="BF231" s="332">
        <f t="shared" si="84"/>
        <v>44.5364395</v>
      </c>
      <c r="BG231" s="332" t="str">
        <f t="shared" si="85"/>
        <v/>
      </c>
      <c r="BH231" s="164">
        <v>220</v>
      </c>
      <c r="BI231" s="337">
        <f t="shared" si="86"/>
        <v>8.0000000000026716E-3</v>
      </c>
      <c r="BJ231" s="337">
        <f t="shared" si="87"/>
        <v>4.3399999999991223E-3</v>
      </c>
      <c r="BK231" s="337">
        <f t="shared" si="88"/>
        <v>1.5139999999995268E-2</v>
      </c>
      <c r="BL231" s="337">
        <f t="shared" si="89"/>
        <v>2.4740000000001316E-2</v>
      </c>
      <c r="BM231" s="165">
        <f t="shared" si="90"/>
        <v>2.4740000000001316E-2</v>
      </c>
    </row>
    <row r="232" spans="1:65" ht="14.85" customHeight="1">
      <c r="A232" s="238"/>
      <c r="B232" s="540" t="s">
        <v>355</v>
      </c>
      <c r="C232" s="540"/>
      <c r="D232" s="540"/>
      <c r="E232" s="503">
        <f t="shared" si="91"/>
        <v>44.5268795</v>
      </c>
      <c r="F232" s="503"/>
      <c r="G232" s="503"/>
      <c r="H232" s="503">
        <f t="shared" si="92"/>
        <v>44.523159499999998</v>
      </c>
      <c r="I232" s="503"/>
      <c r="J232" s="503"/>
      <c r="K232" s="503">
        <f t="shared" si="93"/>
        <v>44.552229499999996</v>
      </c>
      <c r="L232" s="503"/>
      <c r="M232" s="503"/>
      <c r="N232" s="503">
        <f t="shared" si="94"/>
        <v>44.554769499999999</v>
      </c>
      <c r="O232" s="503"/>
      <c r="P232" s="503"/>
      <c r="Q232" s="503">
        <f t="shared" si="95"/>
        <v>44.492309500000005</v>
      </c>
      <c r="R232" s="503"/>
      <c r="S232" s="503"/>
      <c r="T232" s="503"/>
      <c r="U232" s="503"/>
      <c r="V232" s="503"/>
      <c r="W232" s="503">
        <f t="shared" si="96"/>
        <v>6.2459999999994409E-2</v>
      </c>
      <c r="X232" s="503"/>
      <c r="Y232" s="503"/>
      <c r="Z232" s="503"/>
      <c r="AA232" s="503"/>
      <c r="AB232" s="503"/>
      <c r="AC232" s="525"/>
      <c r="AD232" s="526"/>
      <c r="AE232" s="526"/>
      <c r="AF232" s="526"/>
      <c r="AG232" s="526"/>
      <c r="AH232" s="527"/>
      <c r="AI232" s="233"/>
      <c r="AJ232" s="233"/>
      <c r="AK232" s="197">
        <v>221</v>
      </c>
      <c r="AL232" s="207">
        <v>44.604179999999999</v>
      </c>
      <c r="AM232" s="207">
        <v>44.481029999999997</v>
      </c>
      <c r="AN232" s="207">
        <v>44.64226</v>
      </c>
      <c r="AO232" s="207">
        <v>44.700719999999997</v>
      </c>
      <c r="AP232" s="207">
        <v>44.596710000000002</v>
      </c>
      <c r="AQ232" s="208"/>
      <c r="AR232" s="155"/>
      <c r="AS232" s="197">
        <f t="shared" si="78"/>
        <v>221</v>
      </c>
      <c r="AT232" s="175">
        <v>-5.9460499999999999E-2</v>
      </c>
      <c r="AU232" s="163">
        <v>5.0539500000000001E-2</v>
      </c>
      <c r="AV232" s="163">
        <v>-8.9460499999999998E-2</v>
      </c>
      <c r="AW232" s="163">
        <v>-0.13946050000000002</v>
      </c>
      <c r="AX232" s="163">
        <v>-6.9460500000000008E-2</v>
      </c>
      <c r="AY232" s="163">
        <v>-6.9460500000000008E-2</v>
      </c>
      <c r="BA232" s="331">
        <f t="shared" si="79"/>
        <v>221</v>
      </c>
      <c r="BB232" s="332">
        <f t="shared" si="80"/>
        <v>44.544719499999999</v>
      </c>
      <c r="BC232" s="332">
        <f t="shared" si="81"/>
        <v>44.531569499999996</v>
      </c>
      <c r="BD232" s="332">
        <f t="shared" si="82"/>
        <v>44.552799499999999</v>
      </c>
      <c r="BE232" s="332">
        <f t="shared" si="83"/>
        <v>44.561259499999998</v>
      </c>
      <c r="BF232" s="332">
        <f t="shared" si="84"/>
        <v>44.527249500000003</v>
      </c>
      <c r="BG232" s="332" t="str">
        <f t="shared" si="85"/>
        <v/>
      </c>
      <c r="BH232" s="164">
        <v>221</v>
      </c>
      <c r="BI232" s="337">
        <f t="shared" si="86"/>
        <v>1.7469999999995878E-2</v>
      </c>
      <c r="BJ232" s="337">
        <f t="shared" si="87"/>
        <v>4.3199999999927741E-3</v>
      </c>
      <c r="BK232" s="337">
        <f t="shared" si="88"/>
        <v>2.5549999999995521E-2</v>
      </c>
      <c r="BL232" s="337">
        <f t="shared" si="89"/>
        <v>3.4009999999994989E-2</v>
      </c>
      <c r="BM232" s="165">
        <f t="shared" si="90"/>
        <v>3.4009999999994989E-2</v>
      </c>
    </row>
    <row r="233" spans="1:65" ht="14.85" customHeight="1">
      <c r="A233" s="238"/>
      <c r="B233" s="540" t="s">
        <v>356</v>
      </c>
      <c r="C233" s="540"/>
      <c r="D233" s="540"/>
      <c r="E233" s="503">
        <f t="shared" si="91"/>
        <v>44.523989499999999</v>
      </c>
      <c r="F233" s="503"/>
      <c r="G233" s="503"/>
      <c r="H233" s="503">
        <f t="shared" si="92"/>
        <v>44.522009499999996</v>
      </c>
      <c r="I233" s="503"/>
      <c r="J233" s="503"/>
      <c r="K233" s="503">
        <f t="shared" si="93"/>
        <v>44.550689499999997</v>
      </c>
      <c r="L233" s="503"/>
      <c r="M233" s="503"/>
      <c r="N233" s="503">
        <f t="shared" si="94"/>
        <v>44.553779500000005</v>
      </c>
      <c r="O233" s="503"/>
      <c r="P233" s="503"/>
      <c r="Q233" s="503">
        <f t="shared" si="95"/>
        <v>44.493909500000001</v>
      </c>
      <c r="R233" s="503"/>
      <c r="S233" s="503"/>
      <c r="T233" s="503"/>
      <c r="U233" s="503"/>
      <c r="V233" s="503"/>
      <c r="W233" s="503">
        <f t="shared" si="96"/>
        <v>5.9870000000003643E-2</v>
      </c>
      <c r="X233" s="503"/>
      <c r="Y233" s="503"/>
      <c r="Z233" s="503"/>
      <c r="AA233" s="503"/>
      <c r="AB233" s="503"/>
      <c r="AC233" s="525"/>
      <c r="AD233" s="526"/>
      <c r="AE233" s="526"/>
      <c r="AF233" s="526"/>
      <c r="AG233" s="526"/>
      <c r="AH233" s="527"/>
      <c r="AI233" s="233"/>
      <c r="AJ233" s="233"/>
      <c r="AK233" s="197">
        <v>222</v>
      </c>
      <c r="AL233" s="207">
        <v>44.603369999999998</v>
      </c>
      <c r="AM233" s="207">
        <v>44.479010000000002</v>
      </c>
      <c r="AN233" s="207">
        <v>44.646560000000001</v>
      </c>
      <c r="AO233" s="207">
        <v>44.701749999999997</v>
      </c>
      <c r="AP233" s="207">
        <v>44.583750000000002</v>
      </c>
      <c r="AQ233" s="208"/>
      <c r="AR233" s="155"/>
      <c r="AS233" s="197">
        <f t="shared" si="78"/>
        <v>222</v>
      </c>
      <c r="AT233" s="175">
        <v>-5.9460499999999999E-2</v>
      </c>
      <c r="AU233" s="163">
        <v>5.0539500000000001E-2</v>
      </c>
      <c r="AV233" s="163">
        <v>-8.9460499999999998E-2</v>
      </c>
      <c r="AW233" s="163">
        <v>-0.13946050000000002</v>
      </c>
      <c r="AX233" s="163">
        <v>-6.9460500000000008E-2</v>
      </c>
      <c r="AY233" s="163">
        <v>-6.9460500000000008E-2</v>
      </c>
      <c r="BA233" s="331">
        <f t="shared" si="79"/>
        <v>222</v>
      </c>
      <c r="BB233" s="332">
        <f t="shared" si="80"/>
        <v>44.543909499999998</v>
      </c>
      <c r="BC233" s="332">
        <f t="shared" si="81"/>
        <v>44.529549500000002</v>
      </c>
      <c r="BD233" s="332">
        <f t="shared" si="82"/>
        <v>44.5570995</v>
      </c>
      <c r="BE233" s="332">
        <f t="shared" si="83"/>
        <v>44.562289499999999</v>
      </c>
      <c r="BF233" s="332">
        <f t="shared" si="84"/>
        <v>44.514289500000004</v>
      </c>
      <c r="BG233" s="332" t="str">
        <f t="shared" si="85"/>
        <v/>
      </c>
      <c r="BH233" s="164">
        <v>222</v>
      </c>
      <c r="BI233" s="337">
        <f t="shared" si="86"/>
        <v>2.9619999999994207E-2</v>
      </c>
      <c r="BJ233" s="337">
        <f t="shared" si="87"/>
        <v>1.5259999999997831E-2</v>
      </c>
      <c r="BK233" s="337">
        <f t="shared" si="88"/>
        <v>4.2809999999995796E-2</v>
      </c>
      <c r="BL233" s="337">
        <f t="shared" si="89"/>
        <v>4.7999999999994714E-2</v>
      </c>
      <c r="BM233" s="165">
        <f t="shared" si="90"/>
        <v>4.7999999999994714E-2</v>
      </c>
    </row>
    <row r="234" spans="1:65" ht="14.85" customHeight="1">
      <c r="A234" s="238"/>
      <c r="B234" s="540" t="s">
        <v>357</v>
      </c>
      <c r="C234" s="540"/>
      <c r="D234" s="540"/>
      <c r="E234" s="503">
        <f t="shared" si="91"/>
        <v>44.5210595</v>
      </c>
      <c r="F234" s="503"/>
      <c r="G234" s="503"/>
      <c r="H234" s="503">
        <f t="shared" si="92"/>
        <v>44.520879499999999</v>
      </c>
      <c r="I234" s="503"/>
      <c r="J234" s="503"/>
      <c r="K234" s="503">
        <f t="shared" si="93"/>
        <v>44.549539500000002</v>
      </c>
      <c r="L234" s="503"/>
      <c r="M234" s="503"/>
      <c r="N234" s="503">
        <f t="shared" si="94"/>
        <v>44.553129500000004</v>
      </c>
      <c r="O234" s="503"/>
      <c r="P234" s="503"/>
      <c r="Q234" s="503">
        <f t="shared" si="95"/>
        <v>44.489359499999999</v>
      </c>
      <c r="R234" s="503"/>
      <c r="S234" s="503"/>
      <c r="T234" s="503"/>
      <c r="U234" s="503"/>
      <c r="V234" s="503"/>
      <c r="W234" s="503">
        <f t="shared" si="96"/>
        <v>6.3770000000005211E-2</v>
      </c>
      <c r="X234" s="503"/>
      <c r="Y234" s="503"/>
      <c r="Z234" s="503"/>
      <c r="AA234" s="503"/>
      <c r="AB234" s="503"/>
      <c r="AC234" s="525"/>
      <c r="AD234" s="526"/>
      <c r="AE234" s="526"/>
      <c r="AF234" s="526"/>
      <c r="AG234" s="526"/>
      <c r="AH234" s="527"/>
      <c r="AI234" s="233"/>
      <c r="AJ234" s="233"/>
      <c r="AK234" s="197">
        <v>223</v>
      </c>
      <c r="AL234" s="207">
        <v>44.602939999999997</v>
      </c>
      <c r="AM234" s="207">
        <v>44.477699999999999</v>
      </c>
      <c r="AN234" s="207">
        <v>44.64875</v>
      </c>
      <c r="AO234" s="207">
        <v>44.703949999999999</v>
      </c>
      <c r="AP234" s="207">
        <v>44.584180000000003</v>
      </c>
      <c r="AQ234" s="208"/>
      <c r="AR234" s="155"/>
      <c r="AS234" s="197">
        <f t="shared" si="78"/>
        <v>223</v>
      </c>
      <c r="AT234" s="175">
        <v>-5.9460499999999999E-2</v>
      </c>
      <c r="AU234" s="163">
        <v>5.0539500000000001E-2</v>
      </c>
      <c r="AV234" s="163">
        <v>-8.9460499999999998E-2</v>
      </c>
      <c r="AW234" s="163">
        <v>-0.13946050000000002</v>
      </c>
      <c r="AX234" s="163">
        <v>-6.9460500000000008E-2</v>
      </c>
      <c r="AY234" s="163">
        <v>-6.9460500000000008E-2</v>
      </c>
      <c r="BA234" s="331">
        <f t="shared" si="79"/>
        <v>223</v>
      </c>
      <c r="BB234" s="332">
        <f t="shared" si="80"/>
        <v>44.543479499999997</v>
      </c>
      <c r="BC234" s="332">
        <f t="shared" si="81"/>
        <v>44.528239499999998</v>
      </c>
      <c r="BD234" s="332">
        <f t="shared" si="82"/>
        <v>44.559289499999998</v>
      </c>
      <c r="BE234" s="332">
        <f t="shared" si="83"/>
        <v>44.564489500000001</v>
      </c>
      <c r="BF234" s="332">
        <f t="shared" si="84"/>
        <v>44.514719500000005</v>
      </c>
      <c r="BG234" s="332" t="str">
        <f t="shared" si="85"/>
        <v/>
      </c>
      <c r="BH234" s="164">
        <v>223</v>
      </c>
      <c r="BI234" s="337">
        <f t="shared" si="86"/>
        <v>2.8759999999991237E-2</v>
      </c>
      <c r="BJ234" s="337">
        <f t="shared" si="87"/>
        <v>1.3519999999992649E-2</v>
      </c>
      <c r="BK234" s="337">
        <f t="shared" si="88"/>
        <v>4.4569999999993115E-2</v>
      </c>
      <c r="BL234" s="337">
        <f t="shared" si="89"/>
        <v>4.9769999999995207E-2</v>
      </c>
      <c r="BM234" s="165">
        <f t="shared" si="90"/>
        <v>4.9769999999995207E-2</v>
      </c>
    </row>
    <row r="235" spans="1:65" ht="14.85" customHeight="1">
      <c r="A235" s="238"/>
      <c r="B235" s="540" t="s">
        <v>358</v>
      </c>
      <c r="C235" s="540"/>
      <c r="D235" s="540"/>
      <c r="E235" s="503">
        <f t="shared" si="91"/>
        <v>44.518359500000003</v>
      </c>
      <c r="F235" s="503"/>
      <c r="G235" s="503"/>
      <c r="H235" s="503">
        <f t="shared" si="92"/>
        <v>44.519239499999998</v>
      </c>
      <c r="I235" s="503"/>
      <c r="J235" s="503"/>
      <c r="K235" s="503">
        <f t="shared" si="93"/>
        <v>44.548309500000002</v>
      </c>
      <c r="L235" s="503"/>
      <c r="M235" s="503"/>
      <c r="N235" s="503">
        <f t="shared" si="94"/>
        <v>44.552769500000004</v>
      </c>
      <c r="O235" s="503"/>
      <c r="P235" s="503"/>
      <c r="Q235" s="503">
        <f t="shared" si="95"/>
        <v>44.488629500000002</v>
      </c>
      <c r="R235" s="503"/>
      <c r="S235" s="503"/>
      <c r="T235" s="503"/>
      <c r="U235" s="503"/>
      <c r="V235" s="503"/>
      <c r="W235" s="503">
        <f t="shared" si="96"/>
        <v>6.4140000000001862E-2</v>
      </c>
      <c r="X235" s="503"/>
      <c r="Y235" s="503"/>
      <c r="Z235" s="503"/>
      <c r="AA235" s="503"/>
      <c r="AB235" s="503"/>
      <c r="AC235" s="525"/>
      <c r="AD235" s="526"/>
      <c r="AE235" s="526"/>
      <c r="AF235" s="526"/>
      <c r="AG235" s="526"/>
      <c r="AH235" s="527"/>
      <c r="AI235" s="233"/>
      <c r="AJ235" s="233"/>
      <c r="AK235" s="197">
        <v>224</v>
      </c>
      <c r="AL235" s="207">
        <v>44.600279999999998</v>
      </c>
      <c r="AM235" s="207">
        <v>44.47663</v>
      </c>
      <c r="AN235" s="207">
        <v>44.649940000000001</v>
      </c>
      <c r="AO235" s="207">
        <v>44.706789999999998</v>
      </c>
      <c r="AP235" s="207">
        <v>44.583289999999998</v>
      </c>
      <c r="AQ235" s="208"/>
      <c r="AR235" s="155"/>
      <c r="AS235" s="197">
        <f t="shared" si="78"/>
        <v>224</v>
      </c>
      <c r="AT235" s="175">
        <v>-5.9460499999999999E-2</v>
      </c>
      <c r="AU235" s="163">
        <v>5.0539500000000001E-2</v>
      </c>
      <c r="AV235" s="163">
        <v>-8.9460499999999998E-2</v>
      </c>
      <c r="AW235" s="163">
        <v>-0.13946050000000002</v>
      </c>
      <c r="AX235" s="163">
        <v>-6.9460500000000008E-2</v>
      </c>
      <c r="AY235" s="163">
        <v>-6.9460500000000008E-2</v>
      </c>
      <c r="BA235" s="331">
        <f t="shared" si="79"/>
        <v>224</v>
      </c>
      <c r="BB235" s="332">
        <f t="shared" si="80"/>
        <v>44.540819499999998</v>
      </c>
      <c r="BC235" s="332">
        <f t="shared" si="81"/>
        <v>44.527169499999999</v>
      </c>
      <c r="BD235" s="332">
        <f t="shared" si="82"/>
        <v>44.5604795</v>
      </c>
      <c r="BE235" s="332">
        <f t="shared" si="83"/>
        <v>44.5673295</v>
      </c>
      <c r="BF235" s="332">
        <f t="shared" si="84"/>
        <v>44.5138295</v>
      </c>
      <c r="BG235" s="332" t="str">
        <f t="shared" si="85"/>
        <v/>
      </c>
      <c r="BH235" s="164">
        <v>224</v>
      </c>
      <c r="BI235" s="337">
        <f t="shared" si="86"/>
        <v>2.6989999999997849E-2</v>
      </c>
      <c r="BJ235" s="337">
        <f t="shared" si="87"/>
        <v>1.3339999999999463E-2</v>
      </c>
      <c r="BK235" s="337">
        <f t="shared" si="88"/>
        <v>4.6649999999999636E-2</v>
      </c>
      <c r="BL235" s="337">
        <f t="shared" si="89"/>
        <v>5.3499999999999659E-2</v>
      </c>
      <c r="BM235" s="165">
        <f t="shared" si="90"/>
        <v>5.3499999999999659E-2</v>
      </c>
    </row>
    <row r="236" spans="1:65" ht="14.85" customHeight="1">
      <c r="A236" s="238"/>
      <c r="B236" s="540" t="s">
        <v>359</v>
      </c>
      <c r="C236" s="540"/>
      <c r="D236" s="540"/>
      <c r="E236" s="503">
        <f t="shared" si="91"/>
        <v>44.517899499999999</v>
      </c>
      <c r="F236" s="503"/>
      <c r="G236" s="503"/>
      <c r="H236" s="503">
        <f t="shared" si="92"/>
        <v>44.516119500000002</v>
      </c>
      <c r="I236" s="503"/>
      <c r="J236" s="503"/>
      <c r="K236" s="503">
        <f t="shared" si="93"/>
        <v>44.546339500000002</v>
      </c>
      <c r="L236" s="503"/>
      <c r="M236" s="503"/>
      <c r="N236" s="503">
        <f t="shared" si="94"/>
        <v>44.5516595</v>
      </c>
      <c r="O236" s="503"/>
      <c r="P236" s="503"/>
      <c r="Q236" s="503">
        <f t="shared" si="95"/>
        <v>44.497609500000003</v>
      </c>
      <c r="R236" s="503"/>
      <c r="S236" s="503"/>
      <c r="T236" s="503"/>
      <c r="U236" s="503"/>
      <c r="V236" s="503"/>
      <c r="W236" s="503">
        <f t="shared" si="96"/>
        <v>5.4049999999996601E-2</v>
      </c>
      <c r="X236" s="503"/>
      <c r="Y236" s="503"/>
      <c r="Z236" s="503"/>
      <c r="AA236" s="503"/>
      <c r="AB236" s="503"/>
      <c r="AC236" s="525"/>
      <c r="AD236" s="526"/>
      <c r="AE236" s="526"/>
      <c r="AF236" s="526"/>
      <c r="AG236" s="526"/>
      <c r="AH236" s="527"/>
      <c r="AI236" s="233"/>
      <c r="AJ236" s="233"/>
      <c r="AK236" s="197">
        <v>225</v>
      </c>
      <c r="AL236" s="207">
        <v>44.59825</v>
      </c>
      <c r="AM236" s="207">
        <v>44.475940000000001</v>
      </c>
      <c r="AN236" s="207">
        <v>44.650230000000001</v>
      </c>
      <c r="AO236" s="207">
        <v>44.70749</v>
      </c>
      <c r="AP236" s="207">
        <v>44.582259999999998</v>
      </c>
      <c r="AQ236" s="208"/>
      <c r="AR236" s="155"/>
      <c r="AS236" s="197">
        <f t="shared" si="78"/>
        <v>225</v>
      </c>
      <c r="AT236" s="175">
        <v>-5.9460499999999999E-2</v>
      </c>
      <c r="AU236" s="163">
        <v>5.0539500000000001E-2</v>
      </c>
      <c r="AV236" s="163">
        <v>-8.9460499999999998E-2</v>
      </c>
      <c r="AW236" s="163">
        <v>-0.13946050000000002</v>
      </c>
      <c r="AX236" s="163">
        <v>-6.9460500000000008E-2</v>
      </c>
      <c r="AY236" s="163">
        <v>-6.9460500000000008E-2</v>
      </c>
      <c r="BA236" s="331">
        <f t="shared" si="79"/>
        <v>225</v>
      </c>
      <c r="BB236" s="332">
        <f t="shared" si="80"/>
        <v>44.5387895</v>
      </c>
      <c r="BC236" s="332">
        <f t="shared" si="81"/>
        <v>44.526479500000001</v>
      </c>
      <c r="BD236" s="332">
        <f t="shared" si="82"/>
        <v>44.560769499999999</v>
      </c>
      <c r="BE236" s="332">
        <f t="shared" si="83"/>
        <v>44.568029500000002</v>
      </c>
      <c r="BF236" s="332">
        <f t="shared" si="84"/>
        <v>44.5127995</v>
      </c>
      <c r="BG236" s="332" t="str">
        <f t="shared" si="85"/>
        <v/>
      </c>
      <c r="BH236" s="164">
        <v>225</v>
      </c>
      <c r="BI236" s="337">
        <f t="shared" si="86"/>
        <v>2.599000000000018E-2</v>
      </c>
      <c r="BJ236" s="337">
        <f t="shared" si="87"/>
        <v>1.3680000000000803E-2</v>
      </c>
      <c r="BK236" s="337">
        <f t="shared" si="88"/>
        <v>4.7969999999999402E-2</v>
      </c>
      <c r="BL236" s="337">
        <f t="shared" si="89"/>
        <v>5.5230000000001667E-2</v>
      </c>
      <c r="BM236" s="165">
        <f t="shared" si="90"/>
        <v>5.5230000000001667E-2</v>
      </c>
    </row>
    <row r="237" spans="1:65" ht="14.85" customHeight="1">
      <c r="A237" s="238"/>
      <c r="B237" s="540" t="s">
        <v>360</v>
      </c>
      <c r="C237" s="540"/>
      <c r="D237" s="540"/>
      <c r="E237" s="503">
        <f t="shared" si="91"/>
        <v>44.518909499999999</v>
      </c>
      <c r="F237" s="503"/>
      <c r="G237" s="503"/>
      <c r="H237" s="503">
        <f t="shared" si="92"/>
        <v>44.514689499999996</v>
      </c>
      <c r="I237" s="503"/>
      <c r="J237" s="503"/>
      <c r="K237" s="503">
        <f t="shared" si="93"/>
        <v>44.544299500000001</v>
      </c>
      <c r="L237" s="503"/>
      <c r="M237" s="503"/>
      <c r="N237" s="503">
        <f t="shared" si="94"/>
        <v>44.550969500000001</v>
      </c>
      <c r="O237" s="503"/>
      <c r="P237" s="503"/>
      <c r="Q237" s="503">
        <f t="shared" si="95"/>
        <v>44.5087495</v>
      </c>
      <c r="R237" s="503"/>
      <c r="S237" s="503"/>
      <c r="T237" s="503"/>
      <c r="U237" s="503"/>
      <c r="V237" s="503"/>
      <c r="W237" s="503">
        <f t="shared" si="96"/>
        <v>4.2220000000000368E-2</v>
      </c>
      <c r="X237" s="503"/>
      <c r="Y237" s="503"/>
      <c r="Z237" s="503"/>
      <c r="AA237" s="503"/>
      <c r="AB237" s="503"/>
      <c r="AC237" s="525"/>
      <c r="AD237" s="526"/>
      <c r="AE237" s="526"/>
      <c r="AF237" s="526"/>
      <c r="AG237" s="526"/>
      <c r="AH237" s="527"/>
      <c r="AI237" s="233"/>
      <c r="AJ237" s="233"/>
      <c r="AK237" s="197">
        <v>226</v>
      </c>
      <c r="AL237" s="207">
        <v>44.594769999999997</v>
      </c>
      <c r="AM237" s="207">
        <v>44.475009999999997</v>
      </c>
      <c r="AN237" s="207">
        <v>44.650219999999997</v>
      </c>
      <c r="AO237" s="207">
        <v>44.707599999999999</v>
      </c>
      <c r="AP237" s="207">
        <v>44.584359999999997</v>
      </c>
      <c r="AQ237" s="208"/>
      <c r="AR237" s="155"/>
      <c r="AS237" s="197">
        <f t="shared" si="78"/>
        <v>226</v>
      </c>
      <c r="AT237" s="175">
        <v>-5.9460499999999999E-2</v>
      </c>
      <c r="AU237" s="163">
        <v>5.0539500000000001E-2</v>
      </c>
      <c r="AV237" s="163">
        <v>-8.9460499999999998E-2</v>
      </c>
      <c r="AW237" s="163">
        <v>-0.13946050000000002</v>
      </c>
      <c r="AX237" s="163">
        <v>-6.9460500000000008E-2</v>
      </c>
      <c r="AY237" s="163">
        <v>-6.9460500000000008E-2</v>
      </c>
      <c r="BA237" s="331">
        <f t="shared" si="79"/>
        <v>226</v>
      </c>
      <c r="BB237" s="332">
        <f t="shared" si="80"/>
        <v>44.535309499999997</v>
      </c>
      <c r="BC237" s="332">
        <f t="shared" si="81"/>
        <v>44.525549499999997</v>
      </c>
      <c r="BD237" s="332">
        <f t="shared" si="82"/>
        <v>44.560759499999996</v>
      </c>
      <c r="BE237" s="332">
        <f t="shared" si="83"/>
        <v>44.568139500000001</v>
      </c>
      <c r="BF237" s="332">
        <f t="shared" si="84"/>
        <v>44.514899499999999</v>
      </c>
      <c r="BG237" s="332" t="str">
        <f t="shared" si="85"/>
        <v/>
      </c>
      <c r="BH237" s="164">
        <v>226</v>
      </c>
      <c r="BI237" s="337">
        <f t="shared" si="86"/>
        <v>2.0409999999998263E-2</v>
      </c>
      <c r="BJ237" s="337">
        <f t="shared" si="87"/>
        <v>1.0649999999998272E-2</v>
      </c>
      <c r="BK237" s="337">
        <f t="shared" si="88"/>
        <v>4.5859999999997569E-2</v>
      </c>
      <c r="BL237" s="337">
        <f t="shared" si="89"/>
        <v>5.3240000000002397E-2</v>
      </c>
      <c r="BM237" s="165">
        <f t="shared" si="90"/>
        <v>5.3240000000002397E-2</v>
      </c>
    </row>
    <row r="238" spans="1:65" ht="14.85" customHeight="1">
      <c r="A238" s="238"/>
      <c r="B238" s="540" t="s">
        <v>361</v>
      </c>
      <c r="C238" s="540"/>
      <c r="D238" s="540"/>
      <c r="E238" s="503">
        <f t="shared" si="91"/>
        <v>44.523719499999999</v>
      </c>
      <c r="F238" s="503"/>
      <c r="G238" s="503"/>
      <c r="H238" s="503">
        <f t="shared" si="92"/>
        <v>44.513459499999996</v>
      </c>
      <c r="I238" s="503"/>
      <c r="J238" s="503"/>
      <c r="K238" s="503">
        <f t="shared" si="93"/>
        <v>44.542989499999997</v>
      </c>
      <c r="L238" s="503"/>
      <c r="M238" s="503"/>
      <c r="N238" s="503">
        <f t="shared" si="94"/>
        <v>44.549229500000003</v>
      </c>
      <c r="O238" s="503"/>
      <c r="P238" s="503"/>
      <c r="Q238" s="503">
        <f t="shared" si="95"/>
        <v>44.518719500000003</v>
      </c>
      <c r="R238" s="503"/>
      <c r="S238" s="503"/>
      <c r="T238" s="503"/>
      <c r="U238" s="503"/>
      <c r="V238" s="503"/>
      <c r="W238" s="503">
        <f t="shared" si="96"/>
        <v>3.0509999999999593E-2</v>
      </c>
      <c r="X238" s="503"/>
      <c r="Y238" s="503"/>
      <c r="Z238" s="503"/>
      <c r="AA238" s="503"/>
      <c r="AB238" s="503"/>
      <c r="AC238" s="525"/>
      <c r="AD238" s="526"/>
      <c r="AE238" s="526"/>
      <c r="AF238" s="526"/>
      <c r="AG238" s="526"/>
      <c r="AH238" s="527"/>
      <c r="AI238" s="233"/>
      <c r="AJ238" s="233"/>
      <c r="AK238" s="197">
        <v>227</v>
      </c>
      <c r="AL238" s="207">
        <v>44.590730000000001</v>
      </c>
      <c r="AM238" s="207">
        <v>44.47598</v>
      </c>
      <c r="AN238" s="207">
        <v>44.648789999999998</v>
      </c>
      <c r="AO238" s="207">
        <v>44.70731</v>
      </c>
      <c r="AP238" s="207">
        <v>44.585410000000003</v>
      </c>
      <c r="AQ238" s="208"/>
      <c r="AR238" s="155"/>
      <c r="AS238" s="197">
        <f t="shared" si="78"/>
        <v>227</v>
      </c>
      <c r="AT238" s="175">
        <v>-5.9460499999999999E-2</v>
      </c>
      <c r="AU238" s="163">
        <v>5.0539500000000001E-2</v>
      </c>
      <c r="AV238" s="163">
        <v>-8.9460499999999998E-2</v>
      </c>
      <c r="AW238" s="163">
        <v>-0.13946050000000002</v>
      </c>
      <c r="AX238" s="163">
        <v>-6.9460500000000008E-2</v>
      </c>
      <c r="AY238" s="163">
        <v>-6.9460500000000008E-2</v>
      </c>
      <c r="BA238" s="331">
        <f t="shared" si="79"/>
        <v>227</v>
      </c>
      <c r="BB238" s="332">
        <f t="shared" si="80"/>
        <v>44.531269500000001</v>
      </c>
      <c r="BC238" s="332">
        <f t="shared" si="81"/>
        <v>44.526519499999999</v>
      </c>
      <c r="BD238" s="332">
        <f t="shared" si="82"/>
        <v>44.559329499999997</v>
      </c>
      <c r="BE238" s="332">
        <f t="shared" si="83"/>
        <v>44.567849500000001</v>
      </c>
      <c r="BF238" s="332">
        <f t="shared" si="84"/>
        <v>44.515949500000005</v>
      </c>
      <c r="BG238" s="332" t="str">
        <f t="shared" si="85"/>
        <v/>
      </c>
      <c r="BH238" s="164">
        <v>227</v>
      </c>
      <c r="BI238" s="337">
        <f t="shared" si="86"/>
        <v>1.5319999999995559E-2</v>
      </c>
      <c r="BJ238" s="337">
        <f t="shared" si="87"/>
        <v>1.0569999999994195E-2</v>
      </c>
      <c r="BK238" s="337">
        <f t="shared" si="88"/>
        <v>4.3379999999991981E-2</v>
      </c>
      <c r="BL238" s="337">
        <f t="shared" si="89"/>
        <v>5.1899999999996282E-2</v>
      </c>
      <c r="BM238" s="165">
        <f t="shared" si="90"/>
        <v>5.1899999999996282E-2</v>
      </c>
    </row>
    <row r="239" spans="1:65" ht="14.85" customHeight="1">
      <c r="A239" s="238"/>
      <c r="B239" s="540" t="s">
        <v>362</v>
      </c>
      <c r="C239" s="540"/>
      <c r="D239" s="540"/>
      <c r="E239" s="503">
        <f t="shared" si="91"/>
        <v>44.528299500000003</v>
      </c>
      <c r="F239" s="503"/>
      <c r="G239" s="503"/>
      <c r="H239" s="503">
        <f t="shared" si="92"/>
        <v>44.512669500000001</v>
      </c>
      <c r="I239" s="503"/>
      <c r="J239" s="503"/>
      <c r="K239" s="503">
        <f t="shared" si="93"/>
        <v>44.543069500000001</v>
      </c>
      <c r="L239" s="503"/>
      <c r="M239" s="503"/>
      <c r="N239" s="503">
        <f t="shared" si="94"/>
        <v>44.548339500000004</v>
      </c>
      <c r="O239" s="503"/>
      <c r="P239" s="503"/>
      <c r="Q239" s="503">
        <f t="shared" si="95"/>
        <v>44.5230295</v>
      </c>
      <c r="R239" s="503"/>
      <c r="S239" s="503"/>
      <c r="T239" s="503"/>
      <c r="U239" s="503"/>
      <c r="V239" s="503"/>
      <c r="W239" s="503">
        <f t="shared" si="96"/>
        <v>2.5310000000004607E-2</v>
      </c>
      <c r="X239" s="503"/>
      <c r="Y239" s="503"/>
      <c r="Z239" s="503"/>
      <c r="AA239" s="503"/>
      <c r="AB239" s="503"/>
      <c r="AC239" s="525"/>
      <c r="AD239" s="526"/>
      <c r="AE239" s="526"/>
      <c r="AF239" s="526"/>
      <c r="AG239" s="526"/>
      <c r="AH239" s="527"/>
      <c r="AI239" s="233"/>
      <c r="AJ239" s="233"/>
      <c r="AK239" s="197">
        <v>228</v>
      </c>
      <c r="AL239" s="207">
        <v>44.585079999999998</v>
      </c>
      <c r="AM239" s="207">
        <v>44.476019999999998</v>
      </c>
      <c r="AN239" s="207">
        <v>44.642919999999997</v>
      </c>
      <c r="AO239" s="207">
        <v>44.709339999999997</v>
      </c>
      <c r="AP239" s="207">
        <v>44.588340000000002</v>
      </c>
      <c r="AQ239" s="208"/>
      <c r="AR239" s="155"/>
      <c r="AS239" s="197">
        <f t="shared" si="78"/>
        <v>228</v>
      </c>
      <c r="AT239" s="175">
        <v>-5.9460499999999999E-2</v>
      </c>
      <c r="AU239" s="163">
        <v>5.0539500000000001E-2</v>
      </c>
      <c r="AV239" s="163">
        <v>-8.9460499999999998E-2</v>
      </c>
      <c r="AW239" s="163">
        <v>-0.13946050000000002</v>
      </c>
      <c r="AX239" s="163">
        <v>-6.9460500000000008E-2</v>
      </c>
      <c r="AY239" s="163">
        <v>-6.9460500000000008E-2</v>
      </c>
      <c r="BA239" s="331">
        <f t="shared" si="79"/>
        <v>228</v>
      </c>
      <c r="BB239" s="332">
        <f t="shared" si="80"/>
        <v>44.525619499999998</v>
      </c>
      <c r="BC239" s="332">
        <f t="shared" si="81"/>
        <v>44.526559499999998</v>
      </c>
      <c r="BD239" s="332">
        <f t="shared" si="82"/>
        <v>44.553459499999995</v>
      </c>
      <c r="BE239" s="332">
        <f t="shared" si="83"/>
        <v>44.569879499999999</v>
      </c>
      <c r="BF239" s="332">
        <f t="shared" si="84"/>
        <v>44.518879500000004</v>
      </c>
      <c r="BG239" s="332" t="str">
        <f t="shared" si="85"/>
        <v/>
      </c>
      <c r="BH239" s="164">
        <v>228</v>
      </c>
      <c r="BI239" s="337">
        <f t="shared" si="86"/>
        <v>6.7399999999935289E-3</v>
      </c>
      <c r="BJ239" s="337">
        <f t="shared" si="87"/>
        <v>7.6799999999934698E-3</v>
      </c>
      <c r="BK239" s="337">
        <f t="shared" si="88"/>
        <v>3.4579999999991173E-2</v>
      </c>
      <c r="BL239" s="337">
        <f t="shared" si="89"/>
        <v>5.0999999999994827E-2</v>
      </c>
      <c r="BM239" s="165">
        <f t="shared" si="90"/>
        <v>5.0999999999994827E-2</v>
      </c>
    </row>
    <row r="240" spans="1:65" ht="14.85" customHeight="1">
      <c r="A240" s="238"/>
      <c r="B240" s="540" t="s">
        <v>363</v>
      </c>
      <c r="C240" s="540"/>
      <c r="D240" s="540"/>
      <c r="E240" s="503">
        <f t="shared" si="91"/>
        <v>44.534119500000003</v>
      </c>
      <c r="F240" s="503"/>
      <c r="G240" s="503"/>
      <c r="H240" s="503">
        <f t="shared" si="92"/>
        <v>44.511839500000001</v>
      </c>
      <c r="I240" s="503"/>
      <c r="J240" s="503"/>
      <c r="K240" s="503">
        <f t="shared" si="93"/>
        <v>44.5479895</v>
      </c>
      <c r="L240" s="503"/>
      <c r="M240" s="503"/>
      <c r="N240" s="503">
        <f t="shared" si="94"/>
        <v>44.548579500000002</v>
      </c>
      <c r="O240" s="503"/>
      <c r="P240" s="503"/>
      <c r="Q240" s="503">
        <f t="shared" si="95"/>
        <v>44.531639500000004</v>
      </c>
      <c r="R240" s="503"/>
      <c r="S240" s="503"/>
      <c r="T240" s="503"/>
      <c r="U240" s="503"/>
      <c r="V240" s="503"/>
      <c r="W240" s="503">
        <f t="shared" si="96"/>
        <v>1.9800000000003593E-2</v>
      </c>
      <c r="X240" s="503"/>
      <c r="Y240" s="503"/>
      <c r="Z240" s="503"/>
      <c r="AA240" s="503"/>
      <c r="AB240" s="503"/>
      <c r="AC240" s="525"/>
      <c r="AD240" s="526"/>
      <c r="AE240" s="526"/>
      <c r="AF240" s="526"/>
      <c r="AG240" s="526"/>
      <c r="AH240" s="527"/>
      <c r="AI240" s="233"/>
      <c r="AJ240" s="233"/>
      <c r="AK240" s="197">
        <v>229</v>
      </c>
      <c r="AL240" s="207">
        <v>44.581589999999998</v>
      </c>
      <c r="AM240" s="207">
        <v>44.475589999999997</v>
      </c>
      <c r="AN240" s="207">
        <v>44.634610000000002</v>
      </c>
      <c r="AO240" s="207">
        <v>44.709519999999998</v>
      </c>
      <c r="AP240" s="207">
        <v>44.588079999999998</v>
      </c>
      <c r="AQ240" s="208"/>
      <c r="AR240" s="155"/>
      <c r="AS240" s="197">
        <f t="shared" si="78"/>
        <v>229</v>
      </c>
      <c r="AT240" s="175">
        <v>-5.9460499999999999E-2</v>
      </c>
      <c r="AU240" s="163">
        <v>5.0539500000000001E-2</v>
      </c>
      <c r="AV240" s="163">
        <v>-8.9460499999999998E-2</v>
      </c>
      <c r="AW240" s="163">
        <v>-0.13946050000000002</v>
      </c>
      <c r="AX240" s="163">
        <v>-6.9460500000000008E-2</v>
      </c>
      <c r="AY240" s="163">
        <v>-6.9460500000000008E-2</v>
      </c>
      <c r="BA240" s="331">
        <f t="shared" si="79"/>
        <v>229</v>
      </c>
      <c r="BB240" s="332">
        <f t="shared" si="80"/>
        <v>44.522129499999998</v>
      </c>
      <c r="BC240" s="332">
        <f t="shared" si="81"/>
        <v>44.526129499999996</v>
      </c>
      <c r="BD240" s="332">
        <f t="shared" si="82"/>
        <v>44.545149500000001</v>
      </c>
      <c r="BE240" s="332">
        <f t="shared" si="83"/>
        <v>44.570059499999999</v>
      </c>
      <c r="BF240" s="332">
        <f t="shared" si="84"/>
        <v>44.5186195</v>
      </c>
      <c r="BG240" s="332" t="str">
        <f t="shared" si="85"/>
        <v/>
      </c>
      <c r="BH240" s="164">
        <v>229</v>
      </c>
      <c r="BI240" s="337">
        <f t="shared" si="86"/>
        <v>3.5099999999985698E-3</v>
      </c>
      <c r="BJ240" s="337">
        <f t="shared" si="87"/>
        <v>7.5099999999963529E-3</v>
      </c>
      <c r="BK240" s="337">
        <f t="shared" si="88"/>
        <v>2.6530000000001053E-2</v>
      </c>
      <c r="BL240" s="337">
        <f t="shared" si="89"/>
        <v>5.1439999999999486E-2</v>
      </c>
      <c r="BM240" s="165">
        <f t="shared" si="90"/>
        <v>5.1439999999999486E-2</v>
      </c>
    </row>
    <row r="241" spans="1:65" ht="14.85" customHeight="1">
      <c r="A241" s="238"/>
      <c r="B241" s="540" t="s">
        <v>364</v>
      </c>
      <c r="C241" s="540"/>
      <c r="D241" s="540"/>
      <c r="E241" s="503">
        <f t="shared" si="91"/>
        <v>44.538119500000001</v>
      </c>
      <c r="F241" s="503"/>
      <c r="G241" s="503"/>
      <c r="H241" s="503">
        <f t="shared" si="92"/>
        <v>44.5147695</v>
      </c>
      <c r="I241" s="503"/>
      <c r="J241" s="503"/>
      <c r="K241" s="503">
        <f t="shared" si="93"/>
        <v>44.549499499999996</v>
      </c>
      <c r="L241" s="503"/>
      <c r="M241" s="503"/>
      <c r="N241" s="503">
        <f t="shared" si="94"/>
        <v>44.552079500000005</v>
      </c>
      <c r="O241" s="503"/>
      <c r="P241" s="503"/>
      <c r="Q241" s="503">
        <f t="shared" si="95"/>
        <v>44.5381395</v>
      </c>
      <c r="R241" s="503"/>
      <c r="S241" s="503"/>
      <c r="T241" s="503"/>
      <c r="U241" s="503"/>
      <c r="V241" s="503"/>
      <c r="W241" s="503">
        <f t="shared" si="96"/>
        <v>2.3369999999999891E-2</v>
      </c>
      <c r="X241" s="503"/>
      <c r="Y241" s="503"/>
      <c r="Z241" s="503"/>
      <c r="AA241" s="503"/>
      <c r="AB241" s="503"/>
      <c r="AC241" s="525"/>
      <c r="AD241" s="526"/>
      <c r="AE241" s="526"/>
      <c r="AF241" s="526"/>
      <c r="AG241" s="526"/>
      <c r="AH241" s="527"/>
      <c r="AI241" s="233"/>
      <c r="AJ241" s="233"/>
      <c r="AK241" s="197">
        <v>230</v>
      </c>
      <c r="AL241" s="207">
        <v>44.579439999999998</v>
      </c>
      <c r="AM241" s="207">
        <v>44.475859999999997</v>
      </c>
      <c r="AN241" s="207">
        <v>44.62135</v>
      </c>
      <c r="AO241" s="207">
        <v>44.706539999999997</v>
      </c>
      <c r="AP241" s="207">
        <v>44.58802</v>
      </c>
      <c r="AQ241" s="208"/>
      <c r="AR241" s="155"/>
      <c r="AS241" s="197">
        <f t="shared" si="78"/>
        <v>230</v>
      </c>
      <c r="AT241" s="175">
        <v>-5.9460499999999999E-2</v>
      </c>
      <c r="AU241" s="163">
        <v>5.0539500000000001E-2</v>
      </c>
      <c r="AV241" s="163">
        <v>-8.9460499999999998E-2</v>
      </c>
      <c r="AW241" s="163">
        <v>-0.13946050000000002</v>
      </c>
      <c r="AX241" s="163">
        <v>-6.9460500000000008E-2</v>
      </c>
      <c r="AY241" s="163">
        <v>-6.9460500000000008E-2</v>
      </c>
      <c r="BA241" s="331">
        <f t="shared" si="79"/>
        <v>230</v>
      </c>
      <c r="BB241" s="332">
        <f t="shared" si="80"/>
        <v>44.519979499999998</v>
      </c>
      <c r="BC241" s="332">
        <f t="shared" si="81"/>
        <v>44.526399499999997</v>
      </c>
      <c r="BD241" s="332">
        <f t="shared" si="82"/>
        <v>44.531889499999998</v>
      </c>
      <c r="BE241" s="332">
        <f t="shared" si="83"/>
        <v>44.567079499999998</v>
      </c>
      <c r="BF241" s="332">
        <f t="shared" si="84"/>
        <v>44.518559500000002</v>
      </c>
      <c r="BG241" s="332" t="str">
        <f t="shared" si="85"/>
        <v/>
      </c>
      <c r="BH241" s="164">
        <v>230</v>
      </c>
      <c r="BI241" s="337">
        <f t="shared" si="86"/>
        <v>1.41999999999598E-3</v>
      </c>
      <c r="BJ241" s="337">
        <f t="shared" si="87"/>
        <v>7.839999999994518E-3</v>
      </c>
      <c r="BK241" s="337">
        <f t="shared" si="88"/>
        <v>1.3329999999996289E-2</v>
      </c>
      <c r="BL241" s="337">
        <f t="shared" si="89"/>
        <v>4.8519999999996344E-2</v>
      </c>
      <c r="BM241" s="165">
        <f t="shared" si="90"/>
        <v>4.8519999999996344E-2</v>
      </c>
    </row>
    <row r="242" spans="1:65" ht="14.85" customHeight="1">
      <c r="A242" s="238"/>
      <c r="B242" s="540" t="s">
        <v>365</v>
      </c>
      <c r="C242" s="540"/>
      <c r="D242" s="540"/>
      <c r="E242" s="503">
        <f t="shared" si="91"/>
        <v>44.538849499999998</v>
      </c>
      <c r="F242" s="503"/>
      <c r="G242" s="503"/>
      <c r="H242" s="503">
        <f t="shared" si="92"/>
        <v>44.5142995</v>
      </c>
      <c r="I242" s="503"/>
      <c r="J242" s="503"/>
      <c r="K242" s="503">
        <f t="shared" si="93"/>
        <v>44.551889500000001</v>
      </c>
      <c r="L242" s="503"/>
      <c r="M242" s="503"/>
      <c r="N242" s="503">
        <f t="shared" si="94"/>
        <v>44.5526895</v>
      </c>
      <c r="O242" s="503"/>
      <c r="P242" s="503"/>
      <c r="Q242" s="503">
        <f t="shared" si="95"/>
        <v>44.536899500000004</v>
      </c>
      <c r="R242" s="503"/>
      <c r="S242" s="503"/>
      <c r="T242" s="503"/>
      <c r="U242" s="503"/>
      <c r="V242" s="503"/>
      <c r="W242" s="503">
        <f t="shared" si="96"/>
        <v>2.2600000000004172E-2</v>
      </c>
      <c r="X242" s="503"/>
      <c r="Y242" s="503"/>
      <c r="Z242" s="503"/>
      <c r="AA242" s="503"/>
      <c r="AB242" s="503"/>
      <c r="AC242" s="525"/>
      <c r="AD242" s="526"/>
      <c r="AE242" s="526"/>
      <c r="AF242" s="526"/>
      <c r="AG242" s="526"/>
      <c r="AH242" s="527"/>
      <c r="AI242" s="233"/>
      <c r="AJ242" s="233"/>
      <c r="AK242" s="197">
        <v>231</v>
      </c>
      <c r="AL242" s="207">
        <v>44.580410000000001</v>
      </c>
      <c r="AM242" s="207">
        <v>44.47531</v>
      </c>
      <c r="AN242" s="207">
        <v>44.609490000000001</v>
      </c>
      <c r="AO242" s="207">
        <v>44.704599999999999</v>
      </c>
      <c r="AP242" s="207">
        <v>44.586599999999997</v>
      </c>
      <c r="AQ242" s="208"/>
      <c r="AR242" s="155"/>
      <c r="AS242" s="197">
        <f t="shared" si="78"/>
        <v>231</v>
      </c>
      <c r="AT242" s="175">
        <v>-5.9460499999999999E-2</v>
      </c>
      <c r="AU242" s="163">
        <v>5.0539500000000001E-2</v>
      </c>
      <c r="AV242" s="163">
        <v>-8.9460499999999998E-2</v>
      </c>
      <c r="AW242" s="163">
        <v>-0.13946050000000002</v>
      </c>
      <c r="AX242" s="163">
        <v>-6.9460500000000008E-2</v>
      </c>
      <c r="AY242" s="163">
        <v>-6.9460500000000008E-2</v>
      </c>
      <c r="BA242" s="331">
        <f t="shared" si="79"/>
        <v>231</v>
      </c>
      <c r="BB242" s="332">
        <f t="shared" si="80"/>
        <v>44.5209495</v>
      </c>
      <c r="BC242" s="332">
        <f t="shared" si="81"/>
        <v>44.5258495</v>
      </c>
      <c r="BD242" s="332">
        <f t="shared" si="82"/>
        <v>44.5200295</v>
      </c>
      <c r="BE242" s="332">
        <f t="shared" si="83"/>
        <v>44.565139500000001</v>
      </c>
      <c r="BF242" s="332">
        <f t="shared" si="84"/>
        <v>44.517139499999999</v>
      </c>
      <c r="BG242" s="332" t="str">
        <f t="shared" si="85"/>
        <v/>
      </c>
      <c r="BH242" s="164">
        <v>231</v>
      </c>
      <c r="BI242" s="337">
        <f t="shared" si="86"/>
        <v>3.8100000000014234E-3</v>
      </c>
      <c r="BJ242" s="337">
        <f t="shared" si="87"/>
        <v>8.7100000000006617E-3</v>
      </c>
      <c r="BK242" s="337">
        <f t="shared" si="88"/>
        <v>2.8900000000007253E-3</v>
      </c>
      <c r="BL242" s="337">
        <f t="shared" si="89"/>
        <v>4.8000000000001819E-2</v>
      </c>
      <c r="BM242" s="165">
        <f t="shared" si="90"/>
        <v>4.8000000000001819E-2</v>
      </c>
    </row>
    <row r="243" spans="1:65" ht="14.85" customHeight="1">
      <c r="A243" s="238"/>
      <c r="B243" s="540" t="s">
        <v>366</v>
      </c>
      <c r="C243" s="540"/>
      <c r="D243" s="540"/>
      <c r="E243" s="503">
        <f t="shared" si="91"/>
        <v>44.542979500000001</v>
      </c>
      <c r="F243" s="503"/>
      <c r="G243" s="503"/>
      <c r="H243" s="503">
        <f t="shared" si="92"/>
        <v>44.513379499999999</v>
      </c>
      <c r="I243" s="503"/>
      <c r="J243" s="503"/>
      <c r="K243" s="503">
        <f t="shared" si="93"/>
        <v>44.5562495</v>
      </c>
      <c r="L243" s="503"/>
      <c r="M243" s="503"/>
      <c r="N243" s="503">
        <f t="shared" si="94"/>
        <v>44.554689500000002</v>
      </c>
      <c r="O243" s="503"/>
      <c r="P243" s="503"/>
      <c r="Q243" s="503">
        <f t="shared" si="95"/>
        <v>44.5327895</v>
      </c>
      <c r="R243" s="503"/>
      <c r="S243" s="503"/>
      <c r="T243" s="503"/>
      <c r="U243" s="503"/>
      <c r="V243" s="503"/>
      <c r="W243" s="503">
        <f t="shared" si="96"/>
        <v>2.3460000000000036E-2</v>
      </c>
      <c r="X243" s="503"/>
      <c r="Y243" s="503"/>
      <c r="Z243" s="503"/>
      <c r="AA243" s="503"/>
      <c r="AB243" s="503"/>
      <c r="AC243" s="525"/>
      <c r="AD243" s="526"/>
      <c r="AE243" s="526"/>
      <c r="AF243" s="526"/>
      <c r="AG243" s="526"/>
      <c r="AH243" s="527"/>
      <c r="AI243" s="233"/>
      <c r="AJ243" s="233"/>
      <c r="AK243" s="197">
        <v>232</v>
      </c>
      <c r="AL243" s="207">
        <v>44.582360000000001</v>
      </c>
      <c r="AM243" s="207">
        <v>44.474400000000003</v>
      </c>
      <c r="AN243" s="207">
        <v>44.61148</v>
      </c>
      <c r="AO243" s="207">
        <v>44.701749999999997</v>
      </c>
      <c r="AP243" s="207">
        <v>44.582070000000002</v>
      </c>
      <c r="AQ243" s="208"/>
      <c r="AR243" s="155"/>
      <c r="AS243" s="197">
        <f t="shared" si="78"/>
        <v>232</v>
      </c>
      <c r="AT243" s="175">
        <v>-5.9460499999999999E-2</v>
      </c>
      <c r="AU243" s="163">
        <v>5.0539500000000001E-2</v>
      </c>
      <c r="AV243" s="163">
        <v>-8.9460499999999998E-2</v>
      </c>
      <c r="AW243" s="163">
        <v>-0.13946050000000002</v>
      </c>
      <c r="AX243" s="163">
        <v>-6.9460500000000008E-2</v>
      </c>
      <c r="AY243" s="163">
        <v>-6.9460500000000008E-2</v>
      </c>
      <c r="BA243" s="331">
        <f t="shared" si="79"/>
        <v>232</v>
      </c>
      <c r="BB243" s="332">
        <f t="shared" si="80"/>
        <v>44.522899500000001</v>
      </c>
      <c r="BC243" s="332">
        <f t="shared" si="81"/>
        <v>44.524939500000002</v>
      </c>
      <c r="BD243" s="332">
        <f t="shared" si="82"/>
        <v>44.522019499999999</v>
      </c>
      <c r="BE243" s="332">
        <f t="shared" si="83"/>
        <v>44.562289499999999</v>
      </c>
      <c r="BF243" s="332">
        <f t="shared" si="84"/>
        <v>44.512609500000003</v>
      </c>
      <c r="BG243" s="332" t="str">
        <f t="shared" si="85"/>
        <v/>
      </c>
      <c r="BH243" s="164">
        <v>232</v>
      </c>
      <c r="BI243" s="337">
        <f t="shared" si="86"/>
        <v>1.028999999999769E-2</v>
      </c>
      <c r="BJ243" s="337">
        <f t="shared" si="87"/>
        <v>1.232999999999862E-2</v>
      </c>
      <c r="BK243" s="337">
        <f t="shared" si="88"/>
        <v>9.4099999999954775E-3</v>
      </c>
      <c r="BL243" s="337">
        <f t="shared" si="89"/>
        <v>4.9679999999995061E-2</v>
      </c>
      <c r="BM243" s="165">
        <f t="shared" si="90"/>
        <v>4.9679999999995061E-2</v>
      </c>
    </row>
    <row r="244" spans="1:65" ht="14.85" customHeight="1">
      <c r="A244" s="238"/>
      <c r="B244" s="540" t="s">
        <v>367</v>
      </c>
      <c r="C244" s="540"/>
      <c r="D244" s="540"/>
      <c r="E244" s="503">
        <f t="shared" si="91"/>
        <v>44.542979500000001</v>
      </c>
      <c r="F244" s="503"/>
      <c r="G244" s="503"/>
      <c r="H244" s="503">
        <f t="shared" si="92"/>
        <v>44.514489499999996</v>
      </c>
      <c r="I244" s="503"/>
      <c r="J244" s="503"/>
      <c r="K244" s="503">
        <f t="shared" si="93"/>
        <v>44.556499500000001</v>
      </c>
      <c r="L244" s="503"/>
      <c r="M244" s="503"/>
      <c r="N244" s="503">
        <f t="shared" si="94"/>
        <v>44.551589499999999</v>
      </c>
      <c r="O244" s="503"/>
      <c r="P244" s="503"/>
      <c r="Q244" s="503">
        <f t="shared" si="95"/>
        <v>44.528429500000001</v>
      </c>
      <c r="R244" s="503"/>
      <c r="S244" s="503"/>
      <c r="T244" s="503"/>
      <c r="U244" s="503"/>
      <c r="V244" s="503"/>
      <c r="W244" s="503">
        <f t="shared" si="96"/>
        <v>2.8069999999999595E-2</v>
      </c>
      <c r="X244" s="503"/>
      <c r="Y244" s="503"/>
      <c r="Z244" s="503"/>
      <c r="AA244" s="503"/>
      <c r="AB244" s="503"/>
      <c r="AC244" s="525"/>
      <c r="AD244" s="526"/>
      <c r="AE244" s="526"/>
      <c r="AF244" s="526"/>
      <c r="AG244" s="526"/>
      <c r="AH244" s="527"/>
      <c r="AI244" s="233"/>
      <c r="AJ244" s="233"/>
      <c r="AK244" s="197">
        <v>233</v>
      </c>
      <c r="AL244" s="207">
        <v>44.581099999999999</v>
      </c>
      <c r="AM244" s="207">
        <v>44.473590000000002</v>
      </c>
      <c r="AN244" s="207">
        <v>44.61692</v>
      </c>
      <c r="AO244" s="207">
        <v>44.697240000000001</v>
      </c>
      <c r="AP244" s="207">
        <v>44.5732</v>
      </c>
      <c r="AQ244" s="208"/>
      <c r="AR244" s="155"/>
      <c r="AS244" s="197">
        <f t="shared" si="78"/>
        <v>233</v>
      </c>
      <c r="AT244" s="175">
        <v>-5.9460499999999999E-2</v>
      </c>
      <c r="AU244" s="163">
        <v>5.0539500000000001E-2</v>
      </c>
      <c r="AV244" s="163">
        <v>-8.9460499999999998E-2</v>
      </c>
      <c r="AW244" s="163">
        <v>-0.13946050000000002</v>
      </c>
      <c r="AX244" s="163">
        <v>-6.9460500000000008E-2</v>
      </c>
      <c r="AY244" s="163">
        <v>-6.9460500000000008E-2</v>
      </c>
      <c r="BA244" s="331">
        <f t="shared" si="79"/>
        <v>233</v>
      </c>
      <c r="BB244" s="332">
        <f t="shared" si="80"/>
        <v>44.521639499999999</v>
      </c>
      <c r="BC244" s="332">
        <f t="shared" si="81"/>
        <v>44.524129500000001</v>
      </c>
      <c r="BD244" s="332">
        <f t="shared" si="82"/>
        <v>44.527459499999999</v>
      </c>
      <c r="BE244" s="332">
        <f t="shared" si="83"/>
        <v>44.557779500000002</v>
      </c>
      <c r="BF244" s="332">
        <f t="shared" si="84"/>
        <v>44.503739500000002</v>
      </c>
      <c r="BG244" s="332" t="str">
        <f t="shared" si="85"/>
        <v/>
      </c>
      <c r="BH244" s="164">
        <v>233</v>
      </c>
      <c r="BI244" s="337">
        <f t="shared" si="86"/>
        <v>1.7899999999997362E-2</v>
      </c>
      <c r="BJ244" s="337">
        <f t="shared" si="87"/>
        <v>2.038999999999902E-2</v>
      </c>
      <c r="BK244" s="337">
        <f t="shared" si="88"/>
        <v>2.3719999999997299E-2</v>
      </c>
      <c r="BL244" s="337">
        <f t="shared" si="89"/>
        <v>5.4040000000000532E-2</v>
      </c>
      <c r="BM244" s="165">
        <f t="shared" si="90"/>
        <v>5.4040000000000532E-2</v>
      </c>
    </row>
    <row r="245" spans="1:65" ht="14.85" customHeight="1">
      <c r="A245" s="238"/>
      <c r="B245" s="540" t="s">
        <v>368</v>
      </c>
      <c r="C245" s="540"/>
      <c r="D245" s="540"/>
      <c r="E245" s="503">
        <f t="shared" si="91"/>
        <v>44.545389499999999</v>
      </c>
      <c r="F245" s="503"/>
      <c r="G245" s="503"/>
      <c r="H245" s="503">
        <f t="shared" si="92"/>
        <v>44.515499499999997</v>
      </c>
      <c r="I245" s="503"/>
      <c r="J245" s="503"/>
      <c r="K245" s="503">
        <f t="shared" si="93"/>
        <v>44.557219500000002</v>
      </c>
      <c r="L245" s="503"/>
      <c r="M245" s="503"/>
      <c r="N245" s="503">
        <f t="shared" si="94"/>
        <v>44.547529500000003</v>
      </c>
      <c r="O245" s="503"/>
      <c r="P245" s="503"/>
      <c r="Q245" s="503">
        <f t="shared" si="95"/>
        <v>44.524609500000004</v>
      </c>
      <c r="R245" s="503"/>
      <c r="S245" s="503"/>
      <c r="T245" s="503"/>
      <c r="U245" s="503"/>
      <c r="V245" s="503"/>
      <c r="W245" s="503">
        <f t="shared" si="96"/>
        <v>3.2609999999998251E-2</v>
      </c>
      <c r="X245" s="503"/>
      <c r="Y245" s="503"/>
      <c r="Z245" s="503"/>
      <c r="AA245" s="503"/>
      <c r="AB245" s="503"/>
      <c r="AC245" s="525"/>
      <c r="AD245" s="526"/>
      <c r="AE245" s="526"/>
      <c r="AF245" s="526"/>
      <c r="AG245" s="526"/>
      <c r="AH245" s="527"/>
      <c r="AI245" s="233"/>
      <c r="AJ245" s="233"/>
      <c r="AK245" s="197">
        <v>234</v>
      </c>
      <c r="AL245" s="207">
        <v>44.581710000000001</v>
      </c>
      <c r="AM245" s="207">
        <v>44.472479999999997</v>
      </c>
      <c r="AN245" s="207">
        <v>44.619430000000001</v>
      </c>
      <c r="AO245" s="207">
        <v>44.69312</v>
      </c>
      <c r="AP245" s="207">
        <v>44.572429999999997</v>
      </c>
      <c r="AQ245" s="208"/>
      <c r="AR245" s="155"/>
      <c r="AS245" s="197">
        <f t="shared" si="78"/>
        <v>234</v>
      </c>
      <c r="AT245" s="175">
        <v>-5.9460499999999999E-2</v>
      </c>
      <c r="AU245" s="163">
        <v>5.0539500000000001E-2</v>
      </c>
      <c r="AV245" s="163">
        <v>-8.9460499999999998E-2</v>
      </c>
      <c r="AW245" s="163">
        <v>-0.13946050000000002</v>
      </c>
      <c r="AX245" s="163">
        <v>-6.9460500000000008E-2</v>
      </c>
      <c r="AY245" s="163">
        <v>-6.9460500000000008E-2</v>
      </c>
      <c r="BA245" s="331">
        <f t="shared" si="79"/>
        <v>234</v>
      </c>
      <c r="BB245" s="332">
        <f t="shared" si="80"/>
        <v>44.522249500000001</v>
      </c>
      <c r="BC245" s="332">
        <f t="shared" si="81"/>
        <v>44.523019499999997</v>
      </c>
      <c r="BD245" s="332">
        <f t="shared" si="82"/>
        <v>44.5299695</v>
      </c>
      <c r="BE245" s="332">
        <f t="shared" si="83"/>
        <v>44.553659500000002</v>
      </c>
      <c r="BF245" s="332">
        <f t="shared" si="84"/>
        <v>44.502969499999999</v>
      </c>
      <c r="BG245" s="332" t="str">
        <f t="shared" si="85"/>
        <v/>
      </c>
      <c r="BH245" s="164">
        <v>234</v>
      </c>
      <c r="BI245" s="337">
        <f t="shared" si="86"/>
        <v>1.9280000000001962E-2</v>
      </c>
      <c r="BJ245" s="337">
        <f t="shared" si="87"/>
        <v>2.0049999999997681E-2</v>
      </c>
      <c r="BK245" s="337">
        <f t="shared" si="88"/>
        <v>2.7000000000001023E-2</v>
      </c>
      <c r="BL245" s="337">
        <f t="shared" si="89"/>
        <v>5.069000000000301E-2</v>
      </c>
      <c r="BM245" s="165">
        <f t="shared" si="90"/>
        <v>5.069000000000301E-2</v>
      </c>
    </row>
    <row r="246" spans="1:65" ht="14.85" customHeight="1">
      <c r="A246" s="238"/>
      <c r="B246" s="540" t="s">
        <v>369</v>
      </c>
      <c r="C246" s="540"/>
      <c r="D246" s="540"/>
      <c r="E246" s="503">
        <f t="shared" si="91"/>
        <v>44.5421695</v>
      </c>
      <c r="F246" s="503"/>
      <c r="G246" s="503"/>
      <c r="H246" s="503">
        <f t="shared" si="92"/>
        <v>44.512989499999996</v>
      </c>
      <c r="I246" s="503"/>
      <c r="J246" s="503"/>
      <c r="K246" s="503">
        <f t="shared" si="93"/>
        <v>44.557349500000001</v>
      </c>
      <c r="L246" s="503"/>
      <c r="M246" s="503"/>
      <c r="N246" s="503">
        <f t="shared" si="94"/>
        <v>44.5453695</v>
      </c>
      <c r="O246" s="503"/>
      <c r="P246" s="503"/>
      <c r="Q246" s="503">
        <f t="shared" si="95"/>
        <v>44.524579500000002</v>
      </c>
      <c r="R246" s="503"/>
      <c r="S246" s="503"/>
      <c r="T246" s="503"/>
      <c r="U246" s="503"/>
      <c r="V246" s="503"/>
      <c r="W246" s="503">
        <f t="shared" si="96"/>
        <v>3.27699999999993E-2</v>
      </c>
      <c r="X246" s="503"/>
      <c r="Y246" s="503"/>
      <c r="Z246" s="503"/>
      <c r="AA246" s="503"/>
      <c r="AB246" s="503"/>
      <c r="AC246" s="525"/>
      <c r="AD246" s="526"/>
      <c r="AE246" s="526"/>
      <c r="AF246" s="526"/>
      <c r="AG246" s="526"/>
      <c r="AH246" s="527"/>
      <c r="AI246" s="233"/>
      <c r="AJ246" s="233"/>
      <c r="AK246" s="197">
        <v>235</v>
      </c>
      <c r="AL246" s="207">
        <v>44.57987</v>
      </c>
      <c r="AM246" s="207">
        <v>44.471150000000002</v>
      </c>
      <c r="AN246" s="207">
        <v>44.620620000000002</v>
      </c>
      <c r="AO246" s="207">
        <v>44.689619999999998</v>
      </c>
      <c r="AP246" s="207">
        <v>44.579059999999998</v>
      </c>
      <c r="AQ246" s="208"/>
      <c r="AR246" s="155"/>
      <c r="AS246" s="197">
        <f t="shared" si="78"/>
        <v>235</v>
      </c>
      <c r="AT246" s="175">
        <v>-5.9460499999999999E-2</v>
      </c>
      <c r="AU246" s="163">
        <v>5.0539500000000001E-2</v>
      </c>
      <c r="AV246" s="163">
        <v>-8.9460499999999998E-2</v>
      </c>
      <c r="AW246" s="163">
        <v>-0.13946050000000002</v>
      </c>
      <c r="AX246" s="163">
        <v>-6.9460500000000008E-2</v>
      </c>
      <c r="AY246" s="163">
        <v>-6.9460500000000008E-2</v>
      </c>
      <c r="BA246" s="331">
        <f t="shared" si="79"/>
        <v>235</v>
      </c>
      <c r="BB246" s="332">
        <f t="shared" si="80"/>
        <v>44.5204095</v>
      </c>
      <c r="BC246" s="332">
        <f t="shared" si="81"/>
        <v>44.521689500000001</v>
      </c>
      <c r="BD246" s="332">
        <f t="shared" si="82"/>
        <v>44.531159500000001</v>
      </c>
      <c r="BE246" s="332">
        <f t="shared" si="83"/>
        <v>44.550159499999999</v>
      </c>
      <c r="BF246" s="332">
        <f t="shared" si="84"/>
        <v>44.5095995</v>
      </c>
      <c r="BG246" s="332" t="str">
        <f t="shared" si="85"/>
        <v/>
      </c>
      <c r="BH246" s="164">
        <v>235</v>
      </c>
      <c r="BI246" s="337">
        <f t="shared" si="86"/>
        <v>1.080999999999932E-2</v>
      </c>
      <c r="BJ246" s="337">
        <f t="shared" si="87"/>
        <v>1.20900000000006E-2</v>
      </c>
      <c r="BK246" s="337">
        <f t="shared" si="88"/>
        <v>2.1560000000000912E-2</v>
      </c>
      <c r="BL246" s="337">
        <f t="shared" si="89"/>
        <v>4.0559999999999263E-2</v>
      </c>
      <c r="BM246" s="165">
        <f t="shared" si="90"/>
        <v>4.0559999999999263E-2</v>
      </c>
    </row>
    <row r="247" spans="1:65" ht="14.85" customHeight="1">
      <c r="A247" s="238"/>
      <c r="B247" s="540" t="s">
        <v>370</v>
      </c>
      <c r="C247" s="540"/>
      <c r="D247" s="540"/>
      <c r="E247" s="503">
        <f t="shared" si="91"/>
        <v>44.539399500000002</v>
      </c>
      <c r="F247" s="503"/>
      <c r="G247" s="503"/>
      <c r="H247" s="503">
        <f t="shared" si="92"/>
        <v>44.517619500000002</v>
      </c>
      <c r="I247" s="503"/>
      <c r="J247" s="503"/>
      <c r="K247" s="503">
        <f t="shared" si="93"/>
        <v>44.558819499999998</v>
      </c>
      <c r="L247" s="503"/>
      <c r="M247" s="503"/>
      <c r="N247" s="503">
        <f t="shared" si="94"/>
        <v>44.550579500000005</v>
      </c>
      <c r="O247" s="503"/>
      <c r="P247" s="503"/>
      <c r="Q247" s="503">
        <f t="shared" si="95"/>
        <v>44.525129499999998</v>
      </c>
      <c r="R247" s="503"/>
      <c r="S247" s="503"/>
      <c r="T247" s="503"/>
      <c r="U247" s="503"/>
      <c r="V247" s="503"/>
      <c r="W247" s="503">
        <f t="shared" si="96"/>
        <v>3.3689999999999998E-2</v>
      </c>
      <c r="X247" s="503"/>
      <c r="Y247" s="503"/>
      <c r="Z247" s="503"/>
      <c r="AA247" s="503"/>
      <c r="AB247" s="503"/>
      <c r="AC247" s="525"/>
      <c r="AD247" s="526"/>
      <c r="AE247" s="526"/>
      <c r="AF247" s="526"/>
      <c r="AG247" s="526"/>
      <c r="AH247" s="527"/>
      <c r="AI247" s="233"/>
      <c r="AJ247" s="233"/>
      <c r="AK247" s="197">
        <v>236</v>
      </c>
      <c r="AL247" s="207">
        <v>44.57938</v>
      </c>
      <c r="AM247" s="207">
        <v>44.469810000000003</v>
      </c>
      <c r="AN247" s="207">
        <v>44.622700000000002</v>
      </c>
      <c r="AO247" s="207">
        <v>44.688079999999999</v>
      </c>
      <c r="AP247" s="207">
        <v>44.583869999999997</v>
      </c>
      <c r="AQ247" s="208"/>
      <c r="AR247" s="155"/>
      <c r="AS247" s="197">
        <f t="shared" si="78"/>
        <v>236</v>
      </c>
      <c r="AT247" s="175">
        <v>-5.9460499999999999E-2</v>
      </c>
      <c r="AU247" s="163">
        <v>5.0539500000000001E-2</v>
      </c>
      <c r="AV247" s="163">
        <v>-8.9460499999999998E-2</v>
      </c>
      <c r="AW247" s="163">
        <v>-0.13946050000000002</v>
      </c>
      <c r="AX247" s="163">
        <v>-6.9460500000000008E-2</v>
      </c>
      <c r="AY247" s="163">
        <v>-6.9460500000000008E-2</v>
      </c>
      <c r="BA247" s="331">
        <f t="shared" si="79"/>
        <v>236</v>
      </c>
      <c r="BB247" s="332">
        <f t="shared" si="80"/>
        <v>44.5199195</v>
      </c>
      <c r="BC247" s="332">
        <f t="shared" si="81"/>
        <v>44.520349500000002</v>
      </c>
      <c r="BD247" s="332">
        <f t="shared" si="82"/>
        <v>44.533239500000001</v>
      </c>
      <c r="BE247" s="332">
        <f t="shared" si="83"/>
        <v>44.548619500000001</v>
      </c>
      <c r="BF247" s="332">
        <f t="shared" si="84"/>
        <v>44.514409499999999</v>
      </c>
      <c r="BG247" s="332" t="str">
        <f t="shared" si="85"/>
        <v/>
      </c>
      <c r="BH247" s="164">
        <v>236</v>
      </c>
      <c r="BI247" s="337">
        <f t="shared" si="86"/>
        <v>5.5100000000010141E-3</v>
      </c>
      <c r="BJ247" s="337">
        <f t="shared" si="87"/>
        <v>5.9400000000024988E-3</v>
      </c>
      <c r="BK247" s="337">
        <f t="shared" si="88"/>
        <v>1.8830000000001235E-2</v>
      </c>
      <c r="BL247" s="337">
        <f t="shared" si="89"/>
        <v>3.4210000000001628E-2</v>
      </c>
      <c r="BM247" s="165">
        <f t="shared" si="90"/>
        <v>3.4210000000001628E-2</v>
      </c>
    </row>
    <row r="248" spans="1:65" ht="14.85" customHeight="1">
      <c r="A248" s="238"/>
      <c r="B248" s="540" t="s">
        <v>371</v>
      </c>
      <c r="C248" s="540"/>
      <c r="D248" s="540"/>
      <c r="E248" s="503">
        <f t="shared" si="91"/>
        <v>44.537129499999999</v>
      </c>
      <c r="F248" s="503"/>
      <c r="G248" s="503"/>
      <c r="H248" s="503">
        <f t="shared" si="92"/>
        <v>44.519969500000002</v>
      </c>
      <c r="I248" s="503"/>
      <c r="J248" s="503"/>
      <c r="K248" s="503">
        <f t="shared" si="93"/>
        <v>44.560079500000001</v>
      </c>
      <c r="L248" s="503"/>
      <c r="M248" s="503"/>
      <c r="N248" s="503">
        <f t="shared" si="94"/>
        <v>44.551109500000003</v>
      </c>
      <c r="O248" s="503"/>
      <c r="P248" s="503"/>
      <c r="Q248" s="503">
        <f t="shared" si="95"/>
        <v>44.525309499999999</v>
      </c>
      <c r="R248" s="503"/>
      <c r="S248" s="503"/>
      <c r="T248" s="503"/>
      <c r="U248" s="503"/>
      <c r="V248" s="503"/>
      <c r="W248" s="503">
        <f t="shared" si="96"/>
        <v>3.4770000000001744E-2</v>
      </c>
      <c r="X248" s="503"/>
      <c r="Y248" s="503"/>
      <c r="Z248" s="503"/>
      <c r="AA248" s="503"/>
      <c r="AB248" s="503"/>
      <c r="AC248" s="525"/>
      <c r="AD248" s="526"/>
      <c r="AE248" s="526"/>
      <c r="AF248" s="526"/>
      <c r="AG248" s="526"/>
      <c r="AH248" s="527"/>
      <c r="AI248" s="233"/>
      <c r="AJ248" s="233"/>
      <c r="AK248" s="197">
        <v>237</v>
      </c>
      <c r="AL248" s="207">
        <v>44.57987</v>
      </c>
      <c r="AM248" s="207">
        <v>44.468780000000002</v>
      </c>
      <c r="AN248" s="207">
        <v>44.625169999999997</v>
      </c>
      <c r="AO248" s="207">
        <v>44.68835</v>
      </c>
      <c r="AP248" s="207">
        <v>44.586799999999997</v>
      </c>
      <c r="AQ248" s="208"/>
      <c r="AR248" s="155"/>
      <c r="AS248" s="197">
        <f t="shared" si="78"/>
        <v>237</v>
      </c>
      <c r="AT248" s="175">
        <v>-5.9460499999999999E-2</v>
      </c>
      <c r="AU248" s="163">
        <v>5.0539500000000001E-2</v>
      </c>
      <c r="AV248" s="163">
        <v>-8.9460499999999998E-2</v>
      </c>
      <c r="AW248" s="163">
        <v>-0.13946050000000002</v>
      </c>
      <c r="AX248" s="163">
        <v>-6.9460500000000008E-2</v>
      </c>
      <c r="AY248" s="163">
        <v>-6.9460500000000008E-2</v>
      </c>
      <c r="BA248" s="331">
        <f t="shared" si="79"/>
        <v>237</v>
      </c>
      <c r="BB248" s="332">
        <f t="shared" si="80"/>
        <v>44.5204095</v>
      </c>
      <c r="BC248" s="332">
        <f t="shared" si="81"/>
        <v>44.519319500000002</v>
      </c>
      <c r="BD248" s="332">
        <f t="shared" si="82"/>
        <v>44.535709499999996</v>
      </c>
      <c r="BE248" s="332">
        <f t="shared" si="83"/>
        <v>44.548889500000001</v>
      </c>
      <c r="BF248" s="332">
        <f t="shared" si="84"/>
        <v>44.517339499999999</v>
      </c>
      <c r="BG248" s="332" t="str">
        <f t="shared" si="85"/>
        <v/>
      </c>
      <c r="BH248" s="164">
        <v>237</v>
      </c>
      <c r="BI248" s="337">
        <f t="shared" si="86"/>
        <v>3.0700000000010164E-3</v>
      </c>
      <c r="BJ248" s="337">
        <f t="shared" si="87"/>
        <v>1.9800000000032014E-3</v>
      </c>
      <c r="BK248" s="337">
        <f t="shared" si="88"/>
        <v>1.8369999999997333E-2</v>
      </c>
      <c r="BL248" s="337">
        <f t="shared" si="89"/>
        <v>3.1550000000002854E-2</v>
      </c>
      <c r="BM248" s="165">
        <f t="shared" si="90"/>
        <v>3.1550000000002854E-2</v>
      </c>
    </row>
    <row r="249" spans="1:65" ht="14.85" customHeight="1">
      <c r="A249" s="239"/>
      <c r="B249" s="540" t="s">
        <v>372</v>
      </c>
      <c r="C249" s="540"/>
      <c r="D249" s="540"/>
      <c r="E249" s="503">
        <f t="shared" si="91"/>
        <v>44.533229499999997</v>
      </c>
      <c r="F249" s="503"/>
      <c r="G249" s="503"/>
      <c r="H249" s="503">
        <f t="shared" si="92"/>
        <v>44.520509500000003</v>
      </c>
      <c r="I249" s="503"/>
      <c r="J249" s="503"/>
      <c r="K249" s="503">
        <f t="shared" si="93"/>
        <v>44.559019499999998</v>
      </c>
      <c r="L249" s="503"/>
      <c r="M249" s="503"/>
      <c r="N249" s="503">
        <f t="shared" si="94"/>
        <v>44.544109500000005</v>
      </c>
      <c r="O249" s="503"/>
      <c r="P249" s="503"/>
      <c r="Q249" s="503">
        <f t="shared" si="95"/>
        <v>44.524929499999999</v>
      </c>
      <c r="R249" s="503"/>
      <c r="S249" s="503"/>
      <c r="T249" s="503"/>
      <c r="U249" s="503"/>
      <c r="V249" s="503"/>
      <c r="W249" s="503">
        <f t="shared" si="96"/>
        <v>3.4089999999999065E-2</v>
      </c>
      <c r="X249" s="503"/>
      <c r="Y249" s="503"/>
      <c r="Z249" s="503"/>
      <c r="AA249" s="503"/>
      <c r="AB249" s="503"/>
      <c r="AC249" s="525"/>
      <c r="AD249" s="526"/>
      <c r="AE249" s="526"/>
      <c r="AF249" s="526"/>
      <c r="AG249" s="526"/>
      <c r="AH249" s="527"/>
      <c r="AI249" s="233"/>
      <c r="AJ249" s="233"/>
      <c r="AK249" s="197">
        <v>238</v>
      </c>
      <c r="AL249" s="207">
        <v>44.579830000000001</v>
      </c>
      <c r="AM249" s="207">
        <v>44.467080000000003</v>
      </c>
      <c r="AN249" s="207">
        <v>44.627009999999999</v>
      </c>
      <c r="AO249" s="207">
        <v>44.687309999999997</v>
      </c>
      <c r="AP249" s="207">
        <v>44.590730000000001</v>
      </c>
      <c r="AQ249" s="208"/>
      <c r="AR249" s="155"/>
      <c r="AS249" s="197">
        <f t="shared" si="78"/>
        <v>238</v>
      </c>
      <c r="AT249" s="175">
        <v>-5.9460499999999999E-2</v>
      </c>
      <c r="AU249" s="163">
        <v>5.0539500000000001E-2</v>
      </c>
      <c r="AV249" s="163">
        <v>-8.9460499999999998E-2</v>
      </c>
      <c r="AW249" s="163">
        <v>-0.13946050000000002</v>
      </c>
      <c r="AX249" s="163">
        <v>-6.9460500000000008E-2</v>
      </c>
      <c r="AY249" s="163">
        <v>-6.9460500000000008E-2</v>
      </c>
      <c r="BA249" s="331">
        <f t="shared" si="79"/>
        <v>238</v>
      </c>
      <c r="BB249" s="332">
        <f t="shared" si="80"/>
        <v>44.520369500000001</v>
      </c>
      <c r="BC249" s="332">
        <f t="shared" si="81"/>
        <v>44.517619500000002</v>
      </c>
      <c r="BD249" s="332">
        <f t="shared" si="82"/>
        <v>44.537549499999997</v>
      </c>
      <c r="BE249" s="332">
        <f t="shared" si="83"/>
        <v>44.547849499999998</v>
      </c>
      <c r="BF249" s="332">
        <f t="shared" si="84"/>
        <v>44.521269500000002</v>
      </c>
      <c r="BG249" s="332" t="str">
        <f t="shared" si="85"/>
        <v/>
      </c>
      <c r="BH249" s="164">
        <v>238</v>
      </c>
      <c r="BI249" s="337">
        <f t="shared" si="86"/>
        <v>9.0000000000145519E-4</v>
      </c>
      <c r="BJ249" s="337">
        <f t="shared" si="87"/>
        <v>3.6500000000003752E-3</v>
      </c>
      <c r="BK249" s="337">
        <f t="shared" si="88"/>
        <v>1.6279999999994743E-2</v>
      </c>
      <c r="BL249" s="337">
        <f t="shared" si="89"/>
        <v>2.6579999999995607E-2</v>
      </c>
      <c r="BM249" s="165">
        <f t="shared" si="90"/>
        <v>2.6579999999995607E-2</v>
      </c>
    </row>
    <row r="250" spans="1:65" ht="14.85" customHeight="1">
      <c r="A250" s="239"/>
      <c r="B250" s="540" t="s">
        <v>373</v>
      </c>
      <c r="C250" s="540"/>
      <c r="D250" s="540"/>
      <c r="E250" s="503">
        <f t="shared" si="91"/>
        <v>44.530009499999998</v>
      </c>
      <c r="F250" s="503"/>
      <c r="G250" s="503"/>
      <c r="H250" s="503">
        <f t="shared" si="92"/>
        <v>44.525059499999998</v>
      </c>
      <c r="I250" s="503"/>
      <c r="J250" s="503"/>
      <c r="K250" s="503">
        <f t="shared" si="93"/>
        <v>44.558079499999998</v>
      </c>
      <c r="L250" s="503"/>
      <c r="M250" s="503"/>
      <c r="N250" s="503">
        <f t="shared" si="94"/>
        <v>44.529669500000004</v>
      </c>
      <c r="O250" s="503"/>
      <c r="P250" s="503"/>
      <c r="Q250" s="503">
        <f t="shared" si="95"/>
        <v>44.520419500000003</v>
      </c>
      <c r="R250" s="503"/>
      <c r="S250" s="503"/>
      <c r="T250" s="503"/>
      <c r="U250" s="503"/>
      <c r="V250" s="503"/>
      <c r="W250" s="503">
        <f t="shared" si="96"/>
        <v>3.7659999999995364E-2</v>
      </c>
      <c r="X250" s="503"/>
      <c r="Y250" s="503"/>
      <c r="Z250" s="503"/>
      <c r="AA250" s="503"/>
      <c r="AB250" s="503"/>
      <c r="AC250" s="525"/>
      <c r="AD250" s="526"/>
      <c r="AE250" s="526"/>
      <c r="AF250" s="526"/>
      <c r="AG250" s="526"/>
      <c r="AH250" s="527"/>
      <c r="AI250" s="233"/>
      <c r="AJ250" s="233"/>
      <c r="AK250" s="197">
        <v>239</v>
      </c>
      <c r="AL250" s="207">
        <v>44.580939999999998</v>
      </c>
      <c r="AM250" s="207">
        <v>44.466999999999999</v>
      </c>
      <c r="AN250" s="207">
        <v>44.627130000000001</v>
      </c>
      <c r="AO250" s="207">
        <v>44.684620000000002</v>
      </c>
      <c r="AP250" s="207">
        <v>44.597000000000001</v>
      </c>
      <c r="AQ250" s="208"/>
      <c r="AR250" s="155"/>
      <c r="AS250" s="197">
        <f t="shared" si="78"/>
        <v>239</v>
      </c>
      <c r="AT250" s="175">
        <v>-5.9460499999999999E-2</v>
      </c>
      <c r="AU250" s="163">
        <v>5.0539500000000001E-2</v>
      </c>
      <c r="AV250" s="163">
        <v>-8.9460499999999998E-2</v>
      </c>
      <c r="AW250" s="163">
        <v>-0.13946050000000002</v>
      </c>
      <c r="AX250" s="163">
        <v>-6.9460500000000008E-2</v>
      </c>
      <c r="AY250" s="163">
        <v>-6.9460500000000008E-2</v>
      </c>
      <c r="BA250" s="331">
        <f t="shared" si="79"/>
        <v>239</v>
      </c>
      <c r="BB250" s="332">
        <f t="shared" si="80"/>
        <v>44.521479499999998</v>
      </c>
      <c r="BC250" s="332">
        <f t="shared" si="81"/>
        <v>44.517539499999998</v>
      </c>
      <c r="BD250" s="332">
        <f t="shared" si="82"/>
        <v>44.5376695</v>
      </c>
      <c r="BE250" s="332">
        <f t="shared" si="83"/>
        <v>44.545159500000004</v>
      </c>
      <c r="BF250" s="332">
        <f t="shared" si="84"/>
        <v>44.527539500000003</v>
      </c>
      <c r="BG250" s="332" t="str">
        <f t="shared" si="85"/>
        <v/>
      </c>
      <c r="BH250" s="164">
        <v>239</v>
      </c>
      <c r="BI250" s="337">
        <f t="shared" si="86"/>
        <v>6.0600000000050613E-3</v>
      </c>
      <c r="BJ250" s="337">
        <f t="shared" si="87"/>
        <v>1.0000000000005116E-2</v>
      </c>
      <c r="BK250" s="337">
        <f t="shared" si="88"/>
        <v>1.0129999999996642E-2</v>
      </c>
      <c r="BL250" s="337">
        <f t="shared" si="89"/>
        <v>1.7620000000000857E-2</v>
      </c>
      <c r="BM250" s="165">
        <f t="shared" si="90"/>
        <v>1.7620000000000857E-2</v>
      </c>
    </row>
    <row r="251" spans="1:65" ht="14.85" customHeight="1">
      <c r="A251" s="239"/>
      <c r="B251" s="540" t="s">
        <v>374</v>
      </c>
      <c r="C251" s="540"/>
      <c r="D251" s="540"/>
      <c r="E251" s="503">
        <f t="shared" si="91"/>
        <v>44.529189500000001</v>
      </c>
      <c r="F251" s="503"/>
      <c r="G251" s="503"/>
      <c r="H251" s="503">
        <f t="shared" si="92"/>
        <v>44.525929499999997</v>
      </c>
      <c r="I251" s="503"/>
      <c r="J251" s="503"/>
      <c r="K251" s="503">
        <f t="shared" si="93"/>
        <v>44.557389499999999</v>
      </c>
      <c r="L251" s="503"/>
      <c r="M251" s="503"/>
      <c r="N251" s="503">
        <f t="shared" si="94"/>
        <v>44.541639500000002</v>
      </c>
      <c r="O251" s="503"/>
      <c r="P251" s="503"/>
      <c r="Q251" s="503">
        <f t="shared" si="95"/>
        <v>44.524039500000001</v>
      </c>
      <c r="R251" s="503"/>
      <c r="S251" s="503"/>
      <c r="T251" s="503"/>
      <c r="U251" s="503"/>
      <c r="V251" s="503"/>
      <c r="W251" s="503">
        <f t="shared" si="96"/>
        <v>3.3349999999998658E-2</v>
      </c>
      <c r="X251" s="503"/>
      <c r="Y251" s="503"/>
      <c r="Z251" s="503"/>
      <c r="AA251" s="503"/>
      <c r="AB251" s="503"/>
      <c r="AC251" s="525"/>
      <c r="AD251" s="526"/>
      <c r="AE251" s="526"/>
      <c r="AF251" s="526"/>
      <c r="AG251" s="526"/>
      <c r="AH251" s="527"/>
      <c r="AI251" s="233"/>
      <c r="AJ251" s="233"/>
      <c r="AK251" s="197">
        <v>240</v>
      </c>
      <c r="AL251" s="207">
        <v>44.583289999999998</v>
      </c>
      <c r="AM251" s="207">
        <v>44.469389999999997</v>
      </c>
      <c r="AN251" s="207">
        <v>44.626159999999999</v>
      </c>
      <c r="AO251" s="207">
        <v>44.68515</v>
      </c>
      <c r="AP251" s="207">
        <v>44.604559999999999</v>
      </c>
      <c r="AQ251" s="208"/>
      <c r="AR251" s="155"/>
      <c r="AS251" s="197">
        <f t="shared" si="78"/>
        <v>240</v>
      </c>
      <c r="AT251" s="175">
        <v>-5.9460499999999999E-2</v>
      </c>
      <c r="AU251" s="163">
        <v>5.0539500000000001E-2</v>
      </c>
      <c r="AV251" s="163">
        <v>-8.9460499999999998E-2</v>
      </c>
      <c r="AW251" s="163">
        <v>-0.13946050000000002</v>
      </c>
      <c r="AX251" s="163">
        <v>-6.9460500000000008E-2</v>
      </c>
      <c r="AY251" s="163">
        <v>-6.9460500000000008E-2</v>
      </c>
      <c r="BA251" s="331">
        <f t="shared" si="79"/>
        <v>240</v>
      </c>
      <c r="BB251" s="332">
        <f t="shared" si="80"/>
        <v>44.523829499999998</v>
      </c>
      <c r="BC251" s="332">
        <f t="shared" si="81"/>
        <v>44.519929499999996</v>
      </c>
      <c r="BD251" s="332">
        <f t="shared" si="82"/>
        <v>44.536699499999997</v>
      </c>
      <c r="BE251" s="332">
        <f t="shared" si="83"/>
        <v>44.545689500000002</v>
      </c>
      <c r="BF251" s="332">
        <f t="shared" si="84"/>
        <v>44.535099500000001</v>
      </c>
      <c r="BG251" s="332" t="str">
        <f t="shared" si="85"/>
        <v/>
      </c>
      <c r="BH251" s="164">
        <v>240</v>
      </c>
      <c r="BI251" s="337">
        <f t="shared" si="86"/>
        <v>1.1270000000003222E-2</v>
      </c>
      <c r="BJ251" s="337">
        <f t="shared" si="87"/>
        <v>1.5170000000004791E-2</v>
      </c>
      <c r="BK251" s="337">
        <f t="shared" si="88"/>
        <v>1.5999999999962711E-3</v>
      </c>
      <c r="BL251" s="337">
        <f t="shared" si="89"/>
        <v>1.0590000000000543E-2</v>
      </c>
      <c r="BM251" s="165">
        <f t="shared" si="90"/>
        <v>1.5170000000004791E-2</v>
      </c>
    </row>
    <row r="252" spans="1:65" ht="14.85" customHeight="1">
      <c r="A252" s="239"/>
      <c r="B252" s="540" t="s">
        <v>375</v>
      </c>
      <c r="C252" s="540"/>
      <c r="D252" s="540"/>
      <c r="E252" s="503">
        <f t="shared" si="91"/>
        <v>44.5297695</v>
      </c>
      <c r="F252" s="503"/>
      <c r="G252" s="503"/>
      <c r="H252" s="503">
        <f t="shared" si="92"/>
        <v>44.527409499999997</v>
      </c>
      <c r="I252" s="503"/>
      <c r="J252" s="503"/>
      <c r="K252" s="503">
        <f t="shared" si="93"/>
        <v>44.553529499999996</v>
      </c>
      <c r="L252" s="503"/>
      <c r="M252" s="503"/>
      <c r="N252" s="503">
        <f t="shared" si="94"/>
        <v>44.538829499999999</v>
      </c>
      <c r="O252" s="503"/>
      <c r="P252" s="503"/>
      <c r="Q252" s="503">
        <f t="shared" si="95"/>
        <v>44.529049499999999</v>
      </c>
      <c r="R252" s="503"/>
      <c r="S252" s="503"/>
      <c r="T252" s="503"/>
      <c r="U252" s="503"/>
      <c r="V252" s="503"/>
      <c r="W252" s="503">
        <f t="shared" si="96"/>
        <v>2.4479999999996949E-2</v>
      </c>
      <c r="X252" s="503"/>
      <c r="Y252" s="503"/>
      <c r="Z252" s="503"/>
      <c r="AA252" s="503"/>
      <c r="AB252" s="503"/>
      <c r="AC252" s="525"/>
      <c r="AD252" s="526"/>
      <c r="AE252" s="526"/>
      <c r="AF252" s="526"/>
      <c r="AG252" s="526"/>
      <c r="AH252" s="527"/>
      <c r="AI252" s="233"/>
      <c r="AJ252" s="233"/>
      <c r="AK252" s="197">
        <v>241</v>
      </c>
      <c r="AL252" s="207">
        <v>44.586300000000001</v>
      </c>
      <c r="AM252" s="207">
        <v>44.472160000000002</v>
      </c>
      <c r="AN252" s="207">
        <v>44.62509</v>
      </c>
      <c r="AO252" s="207">
        <v>44.686729999999997</v>
      </c>
      <c r="AP252" s="207">
        <v>44.609229999999997</v>
      </c>
      <c r="AQ252" s="208"/>
      <c r="AR252" s="155"/>
      <c r="AS252" s="197">
        <f t="shared" si="78"/>
        <v>241</v>
      </c>
      <c r="AT252" s="175">
        <v>-5.9460499999999999E-2</v>
      </c>
      <c r="AU252" s="163">
        <v>5.0539500000000001E-2</v>
      </c>
      <c r="AV252" s="163">
        <v>-8.9460499999999998E-2</v>
      </c>
      <c r="AW252" s="163">
        <v>-0.13946050000000002</v>
      </c>
      <c r="AX252" s="163">
        <v>-6.9460500000000008E-2</v>
      </c>
      <c r="AY252" s="163">
        <v>-6.9460500000000008E-2</v>
      </c>
      <c r="BA252" s="331">
        <f t="shared" si="79"/>
        <v>241</v>
      </c>
      <c r="BB252" s="332">
        <f t="shared" si="80"/>
        <v>44.526839500000001</v>
      </c>
      <c r="BC252" s="332">
        <f t="shared" si="81"/>
        <v>44.522699500000002</v>
      </c>
      <c r="BD252" s="332">
        <f t="shared" si="82"/>
        <v>44.535629499999999</v>
      </c>
      <c r="BE252" s="332">
        <f t="shared" si="83"/>
        <v>44.547269499999999</v>
      </c>
      <c r="BF252" s="332">
        <f t="shared" si="84"/>
        <v>44.539769499999998</v>
      </c>
      <c r="BG252" s="332" t="str">
        <f t="shared" si="85"/>
        <v/>
      </c>
      <c r="BH252" s="164">
        <v>241</v>
      </c>
      <c r="BI252" s="337">
        <f t="shared" si="86"/>
        <v>1.2929999999997221E-2</v>
      </c>
      <c r="BJ252" s="337">
        <f t="shared" si="87"/>
        <v>1.706999999999681E-2</v>
      </c>
      <c r="BK252" s="337">
        <f t="shared" si="88"/>
        <v>4.1399999999995885E-3</v>
      </c>
      <c r="BL252" s="337">
        <f t="shared" si="89"/>
        <v>7.5000000000002842E-3</v>
      </c>
      <c r="BM252" s="165">
        <f t="shared" si="90"/>
        <v>1.706999999999681E-2</v>
      </c>
    </row>
    <row r="253" spans="1:65" ht="14.85" customHeight="1">
      <c r="A253" s="239"/>
      <c r="B253" s="540" t="s">
        <v>376</v>
      </c>
      <c r="C253" s="540"/>
      <c r="D253" s="540"/>
      <c r="E253" s="503">
        <f t="shared" si="91"/>
        <v>44.530419500000001</v>
      </c>
      <c r="F253" s="503"/>
      <c r="G253" s="503"/>
      <c r="H253" s="503">
        <f t="shared" si="92"/>
        <v>44.528479499999996</v>
      </c>
      <c r="I253" s="503"/>
      <c r="J253" s="503"/>
      <c r="K253" s="503">
        <f t="shared" si="93"/>
        <v>44.549009499999997</v>
      </c>
      <c r="L253" s="503"/>
      <c r="M253" s="503"/>
      <c r="N253" s="503">
        <f t="shared" si="94"/>
        <v>44.542249500000004</v>
      </c>
      <c r="O253" s="503"/>
      <c r="P253" s="503"/>
      <c r="Q253" s="503">
        <f t="shared" si="95"/>
        <v>44.5263195</v>
      </c>
      <c r="R253" s="503"/>
      <c r="S253" s="503"/>
      <c r="T253" s="503"/>
      <c r="U253" s="503"/>
      <c r="V253" s="503"/>
      <c r="W253" s="503">
        <f t="shared" si="96"/>
        <v>2.2689999999997212E-2</v>
      </c>
      <c r="X253" s="503"/>
      <c r="Y253" s="503"/>
      <c r="Z253" s="503"/>
      <c r="AA253" s="503"/>
      <c r="AB253" s="503"/>
      <c r="AC253" s="525"/>
      <c r="AD253" s="526"/>
      <c r="AE253" s="526"/>
      <c r="AF253" s="526"/>
      <c r="AG253" s="526"/>
      <c r="AH253" s="527"/>
      <c r="AI253" s="233"/>
      <c r="AJ253" s="233"/>
      <c r="AK253" s="197">
        <v>242</v>
      </c>
      <c r="AL253" s="207">
        <v>44.589269999999999</v>
      </c>
      <c r="AM253" s="207">
        <v>44.474519999999998</v>
      </c>
      <c r="AN253" s="207">
        <v>44.624160000000003</v>
      </c>
      <c r="AO253" s="207">
        <v>44.689109999999999</v>
      </c>
      <c r="AP253" s="207">
        <v>44.613140000000001</v>
      </c>
      <c r="AQ253" s="208"/>
      <c r="AR253" s="155"/>
      <c r="AS253" s="197">
        <f t="shared" si="78"/>
        <v>242</v>
      </c>
      <c r="AT253" s="175">
        <v>-5.9460499999999999E-2</v>
      </c>
      <c r="AU253" s="163">
        <v>5.0539500000000001E-2</v>
      </c>
      <c r="AV253" s="163">
        <v>-8.9460499999999998E-2</v>
      </c>
      <c r="AW253" s="163">
        <v>-0.13946050000000002</v>
      </c>
      <c r="AX253" s="163">
        <v>-6.9460500000000008E-2</v>
      </c>
      <c r="AY253" s="163">
        <v>-6.9460500000000008E-2</v>
      </c>
      <c r="BA253" s="331">
        <f t="shared" si="79"/>
        <v>242</v>
      </c>
      <c r="BB253" s="332">
        <f t="shared" si="80"/>
        <v>44.529809499999999</v>
      </c>
      <c r="BC253" s="332">
        <f t="shared" si="81"/>
        <v>44.525059499999998</v>
      </c>
      <c r="BD253" s="332">
        <f t="shared" si="82"/>
        <v>44.534699500000002</v>
      </c>
      <c r="BE253" s="332">
        <f t="shared" si="83"/>
        <v>44.549649500000001</v>
      </c>
      <c r="BF253" s="332">
        <f t="shared" si="84"/>
        <v>44.543679500000003</v>
      </c>
      <c r="BG253" s="332" t="str">
        <f t="shared" si="85"/>
        <v/>
      </c>
      <c r="BH253" s="164">
        <v>242</v>
      </c>
      <c r="BI253" s="337">
        <f t="shared" si="86"/>
        <v>1.3870000000004268E-2</v>
      </c>
      <c r="BJ253" s="337">
        <f t="shared" si="87"/>
        <v>1.8620000000005632E-2</v>
      </c>
      <c r="BK253" s="337">
        <f t="shared" si="88"/>
        <v>8.9800000000010982E-3</v>
      </c>
      <c r="BL253" s="337">
        <f t="shared" si="89"/>
        <v>5.9699999999978104E-3</v>
      </c>
      <c r="BM253" s="165">
        <f t="shared" si="90"/>
        <v>1.8620000000005632E-2</v>
      </c>
    </row>
    <row r="254" spans="1:65" ht="14.85" customHeight="1">
      <c r="A254" s="238"/>
      <c r="B254" s="540" t="s">
        <v>377</v>
      </c>
      <c r="C254" s="540"/>
      <c r="D254" s="540"/>
      <c r="E254" s="503">
        <f t="shared" si="91"/>
        <v>44.528919500000001</v>
      </c>
      <c r="F254" s="503"/>
      <c r="G254" s="503"/>
      <c r="H254" s="503">
        <f t="shared" si="92"/>
        <v>44.529509499999996</v>
      </c>
      <c r="I254" s="503"/>
      <c r="J254" s="503"/>
      <c r="K254" s="503">
        <f t="shared" si="93"/>
        <v>44.546239499999999</v>
      </c>
      <c r="L254" s="503"/>
      <c r="M254" s="503"/>
      <c r="N254" s="503">
        <f t="shared" si="94"/>
        <v>44.552769500000004</v>
      </c>
      <c r="O254" s="503"/>
      <c r="P254" s="503"/>
      <c r="Q254" s="503">
        <f t="shared" si="95"/>
        <v>44.530249500000004</v>
      </c>
      <c r="R254" s="503"/>
      <c r="S254" s="503"/>
      <c r="T254" s="503"/>
      <c r="U254" s="503"/>
      <c r="V254" s="503"/>
      <c r="W254" s="503">
        <f t="shared" si="96"/>
        <v>2.2520000000000095E-2</v>
      </c>
      <c r="X254" s="503"/>
      <c r="Y254" s="503"/>
      <c r="Z254" s="503"/>
      <c r="AA254" s="503"/>
      <c r="AB254" s="503"/>
      <c r="AC254" s="525"/>
      <c r="AD254" s="526"/>
      <c r="AE254" s="526"/>
      <c r="AF254" s="526"/>
      <c r="AG254" s="526"/>
      <c r="AH254" s="527"/>
      <c r="AI254" s="233"/>
      <c r="AJ254" s="233"/>
      <c r="AK254" s="197">
        <v>243</v>
      </c>
      <c r="AL254" s="207">
        <v>44.593260000000001</v>
      </c>
      <c r="AM254" s="207">
        <v>44.476469999999999</v>
      </c>
      <c r="AN254" s="207">
        <v>44.623919999999998</v>
      </c>
      <c r="AO254" s="207">
        <v>44.691420000000001</v>
      </c>
      <c r="AP254" s="207">
        <v>44.612650000000002</v>
      </c>
      <c r="AQ254" s="208"/>
      <c r="AR254" s="155"/>
      <c r="AS254" s="197">
        <f t="shared" si="78"/>
        <v>243</v>
      </c>
      <c r="AT254" s="175">
        <v>-5.9460499999999999E-2</v>
      </c>
      <c r="AU254" s="163">
        <v>5.0539500000000001E-2</v>
      </c>
      <c r="AV254" s="163">
        <v>-8.9460499999999998E-2</v>
      </c>
      <c r="AW254" s="163">
        <v>-0.13946050000000002</v>
      </c>
      <c r="AX254" s="163">
        <v>-6.9460500000000008E-2</v>
      </c>
      <c r="AY254" s="163">
        <v>-6.9460500000000008E-2</v>
      </c>
      <c r="BA254" s="331">
        <f t="shared" si="79"/>
        <v>243</v>
      </c>
      <c r="BB254" s="332">
        <f t="shared" si="80"/>
        <v>44.533799500000001</v>
      </c>
      <c r="BC254" s="332">
        <f t="shared" si="81"/>
        <v>44.527009499999998</v>
      </c>
      <c r="BD254" s="332">
        <f t="shared" si="82"/>
        <v>44.534459499999997</v>
      </c>
      <c r="BE254" s="332">
        <f t="shared" si="83"/>
        <v>44.551959500000002</v>
      </c>
      <c r="BF254" s="332">
        <f t="shared" si="84"/>
        <v>44.543189500000004</v>
      </c>
      <c r="BG254" s="332" t="str">
        <f t="shared" si="85"/>
        <v/>
      </c>
      <c r="BH254" s="164">
        <v>243</v>
      </c>
      <c r="BI254" s="337">
        <f t="shared" si="86"/>
        <v>9.3900000000033401E-3</v>
      </c>
      <c r="BJ254" s="337">
        <f t="shared" si="87"/>
        <v>1.6180000000005634E-2</v>
      </c>
      <c r="BK254" s="337">
        <f t="shared" si="88"/>
        <v>8.7300000000070099E-3</v>
      </c>
      <c r="BL254" s="337">
        <f t="shared" si="89"/>
        <v>8.7699999999983902E-3</v>
      </c>
      <c r="BM254" s="165">
        <f t="shared" si="90"/>
        <v>1.6180000000005634E-2</v>
      </c>
    </row>
    <row r="255" spans="1:65" ht="14.85" customHeight="1">
      <c r="A255" s="238"/>
      <c r="B255" s="540" t="s">
        <v>378</v>
      </c>
      <c r="C255" s="540"/>
      <c r="D255" s="540"/>
      <c r="E255" s="503">
        <f t="shared" si="91"/>
        <v>44.529289499999997</v>
      </c>
      <c r="F255" s="503"/>
      <c r="G255" s="503"/>
      <c r="H255" s="503">
        <f t="shared" si="92"/>
        <v>44.529569500000001</v>
      </c>
      <c r="I255" s="503"/>
      <c r="J255" s="503"/>
      <c r="K255" s="503">
        <f t="shared" si="93"/>
        <v>44.545229499999998</v>
      </c>
      <c r="L255" s="503"/>
      <c r="M255" s="503"/>
      <c r="N255" s="503">
        <f t="shared" si="94"/>
        <v>44.562329500000004</v>
      </c>
      <c r="O255" s="503"/>
      <c r="P255" s="503"/>
      <c r="Q255" s="503">
        <f t="shared" si="95"/>
        <v>44.533749499999999</v>
      </c>
      <c r="R255" s="503"/>
      <c r="S255" s="503"/>
      <c r="T255" s="503"/>
      <c r="U255" s="503"/>
      <c r="V255" s="503"/>
      <c r="W255" s="503">
        <f t="shared" si="96"/>
        <v>2.8580000000005157E-2</v>
      </c>
      <c r="X255" s="503"/>
      <c r="Y255" s="503"/>
      <c r="Z255" s="503"/>
      <c r="AA255" s="503"/>
      <c r="AB255" s="503"/>
      <c r="AC255" s="525"/>
      <c r="AD255" s="526"/>
      <c r="AE255" s="526"/>
      <c r="AF255" s="526"/>
      <c r="AG255" s="526"/>
      <c r="AH255" s="527"/>
      <c r="AI255" s="233"/>
      <c r="AJ255" s="233"/>
      <c r="AK255" s="197">
        <v>244</v>
      </c>
      <c r="AL255" s="207">
        <v>44.596550000000001</v>
      </c>
      <c r="AM255" s="207">
        <v>44.476509999999998</v>
      </c>
      <c r="AN255" s="207">
        <v>44.628219999999999</v>
      </c>
      <c r="AO255" s="207">
        <v>44.694670000000002</v>
      </c>
      <c r="AP255" s="207">
        <v>44.606459999999998</v>
      </c>
      <c r="AQ255" s="208"/>
      <c r="AR255" s="155"/>
      <c r="AS255" s="197">
        <f t="shared" si="78"/>
        <v>244</v>
      </c>
      <c r="AT255" s="175">
        <v>-5.9460499999999999E-2</v>
      </c>
      <c r="AU255" s="163">
        <v>5.0539500000000001E-2</v>
      </c>
      <c r="AV255" s="163">
        <v>-8.9460499999999998E-2</v>
      </c>
      <c r="AW255" s="163">
        <v>-0.13946050000000002</v>
      </c>
      <c r="AX255" s="163">
        <v>-6.9460500000000008E-2</v>
      </c>
      <c r="AY255" s="163">
        <v>-6.9460500000000008E-2</v>
      </c>
      <c r="BA255" s="331">
        <f t="shared" si="79"/>
        <v>244</v>
      </c>
      <c r="BB255" s="332">
        <f t="shared" si="80"/>
        <v>44.5370895</v>
      </c>
      <c r="BC255" s="332">
        <f t="shared" si="81"/>
        <v>44.527049499999997</v>
      </c>
      <c r="BD255" s="332">
        <f t="shared" si="82"/>
        <v>44.538759499999998</v>
      </c>
      <c r="BE255" s="332">
        <f t="shared" si="83"/>
        <v>44.555209500000004</v>
      </c>
      <c r="BF255" s="332">
        <f t="shared" si="84"/>
        <v>44.5369995</v>
      </c>
      <c r="BG255" s="332" t="str">
        <f t="shared" si="85"/>
        <v/>
      </c>
      <c r="BH255" s="164">
        <v>244</v>
      </c>
      <c r="BI255" s="337">
        <f t="shared" si="86"/>
        <v>9.0000000000145519E-5</v>
      </c>
      <c r="BJ255" s="337">
        <f t="shared" si="87"/>
        <v>9.9500000000034561E-3</v>
      </c>
      <c r="BK255" s="337">
        <f t="shared" si="88"/>
        <v>1.7599999999973193E-3</v>
      </c>
      <c r="BL255" s="337">
        <f t="shared" si="89"/>
        <v>1.821000000000339E-2</v>
      </c>
      <c r="BM255" s="165">
        <f t="shared" si="90"/>
        <v>1.821000000000339E-2</v>
      </c>
    </row>
    <row r="256" spans="1:65" ht="14.85" customHeight="1">
      <c r="A256" s="238"/>
      <c r="B256" s="540" t="s">
        <v>379</v>
      </c>
      <c r="C256" s="540"/>
      <c r="D256" s="540"/>
      <c r="E256" s="503">
        <f t="shared" ref="E256:E283" si="97">BB224</f>
        <v>44.531039499999999</v>
      </c>
      <c r="F256" s="503"/>
      <c r="G256" s="503"/>
      <c r="H256" s="503">
        <f t="shared" ref="H256:H283" si="98">BC224</f>
        <v>44.531249500000001</v>
      </c>
      <c r="I256" s="503"/>
      <c r="J256" s="503"/>
      <c r="K256" s="503">
        <f t="shared" ref="K256:K283" si="99">BD224</f>
        <v>44.546339500000002</v>
      </c>
      <c r="L256" s="503"/>
      <c r="M256" s="503"/>
      <c r="N256" s="503">
        <f t="shared" ref="N256:N283" si="100">BE224</f>
        <v>44.567369499999998</v>
      </c>
      <c r="O256" s="503"/>
      <c r="P256" s="503"/>
      <c r="Q256" s="503">
        <f t="shared" ref="Q256:Q283" si="101">BF224</f>
        <v>44.535339499999999</v>
      </c>
      <c r="R256" s="503"/>
      <c r="S256" s="503"/>
      <c r="T256" s="503"/>
      <c r="U256" s="503"/>
      <c r="V256" s="503"/>
      <c r="W256" s="503">
        <f t="shared" ref="W256:W283" si="102">(BM224)</f>
        <v>3.2029999999998893E-2</v>
      </c>
      <c r="X256" s="503"/>
      <c r="Y256" s="503"/>
      <c r="Z256" s="503"/>
      <c r="AA256" s="503"/>
      <c r="AB256" s="503"/>
      <c r="AC256" s="525"/>
      <c r="AD256" s="526"/>
      <c r="AE256" s="526"/>
      <c r="AF256" s="526"/>
      <c r="AG256" s="526"/>
      <c r="AH256" s="527"/>
      <c r="AI256" s="233"/>
      <c r="AJ256" s="233"/>
      <c r="AK256" s="197">
        <v>245</v>
      </c>
      <c r="AL256" s="207">
        <v>44.600169999999999</v>
      </c>
      <c r="AM256" s="207">
        <v>44.478909999999999</v>
      </c>
      <c r="AN256" s="207">
        <v>44.63485</v>
      </c>
      <c r="AO256" s="207">
        <v>44.700899999999997</v>
      </c>
      <c r="AP256" s="207">
        <v>44.597969999999997</v>
      </c>
      <c r="AQ256" s="208"/>
      <c r="AR256" s="155"/>
      <c r="AS256" s="197">
        <f t="shared" si="78"/>
        <v>245</v>
      </c>
      <c r="AT256" s="175">
        <v>-5.9460499999999999E-2</v>
      </c>
      <c r="AU256" s="163">
        <v>5.0539500000000001E-2</v>
      </c>
      <c r="AV256" s="163">
        <v>-8.9460499999999998E-2</v>
      </c>
      <c r="AW256" s="163">
        <v>-0.13946050000000002</v>
      </c>
      <c r="AX256" s="163">
        <v>-6.9460500000000008E-2</v>
      </c>
      <c r="AY256" s="163">
        <v>-6.9460500000000008E-2</v>
      </c>
      <c r="BA256" s="331">
        <f t="shared" si="79"/>
        <v>245</v>
      </c>
      <c r="BB256" s="332">
        <f t="shared" si="80"/>
        <v>44.540709499999998</v>
      </c>
      <c r="BC256" s="332">
        <f t="shared" si="81"/>
        <v>44.529449499999998</v>
      </c>
      <c r="BD256" s="332">
        <f t="shared" si="82"/>
        <v>44.545389499999999</v>
      </c>
      <c r="BE256" s="332">
        <f t="shared" si="83"/>
        <v>44.561439499999999</v>
      </c>
      <c r="BF256" s="332">
        <f t="shared" si="84"/>
        <v>44.528509499999998</v>
      </c>
      <c r="BG256" s="332" t="str">
        <f t="shared" si="85"/>
        <v/>
      </c>
      <c r="BH256" s="164">
        <v>245</v>
      </c>
      <c r="BI256" s="337">
        <f t="shared" si="86"/>
        <v>1.2199999999999989E-2</v>
      </c>
      <c r="BJ256" s="337">
        <f t="shared" si="87"/>
        <v>9.3999999999994088E-4</v>
      </c>
      <c r="BK256" s="337">
        <f t="shared" si="88"/>
        <v>1.688000000000045E-2</v>
      </c>
      <c r="BL256" s="337">
        <f t="shared" si="89"/>
        <v>3.2930000000000348E-2</v>
      </c>
      <c r="BM256" s="165">
        <f t="shared" si="90"/>
        <v>3.2930000000000348E-2</v>
      </c>
    </row>
    <row r="257" spans="1:65" ht="14.85" customHeight="1">
      <c r="A257" s="238"/>
      <c r="B257" s="540" t="s">
        <v>380</v>
      </c>
      <c r="C257" s="540"/>
      <c r="D257" s="540"/>
      <c r="E257" s="503">
        <f t="shared" si="97"/>
        <v>44.531269500000001</v>
      </c>
      <c r="F257" s="503"/>
      <c r="G257" s="503"/>
      <c r="H257" s="503">
        <f t="shared" si="98"/>
        <v>44.532419499999996</v>
      </c>
      <c r="I257" s="503"/>
      <c r="J257" s="503"/>
      <c r="K257" s="503">
        <f t="shared" si="99"/>
        <v>44.547259499999996</v>
      </c>
      <c r="L257" s="503"/>
      <c r="M257" s="503"/>
      <c r="N257" s="503">
        <f t="shared" si="100"/>
        <v>44.566539500000005</v>
      </c>
      <c r="O257" s="503"/>
      <c r="P257" s="503"/>
      <c r="Q257" s="503">
        <f t="shared" si="101"/>
        <v>44.534659500000004</v>
      </c>
      <c r="R257" s="503"/>
      <c r="S257" s="503"/>
      <c r="T257" s="503"/>
      <c r="U257" s="503"/>
      <c r="V257" s="503"/>
      <c r="W257" s="503">
        <f t="shared" si="102"/>
        <v>3.1880000000001019E-2</v>
      </c>
      <c r="X257" s="503"/>
      <c r="Y257" s="503"/>
      <c r="Z257" s="503"/>
      <c r="AA257" s="503"/>
      <c r="AB257" s="503"/>
      <c r="AC257" s="525"/>
      <c r="AD257" s="526"/>
      <c r="AE257" s="526"/>
      <c r="AF257" s="526"/>
      <c r="AG257" s="526"/>
      <c r="AH257" s="527"/>
      <c r="AI257" s="233"/>
      <c r="AJ257" s="233"/>
      <c r="AK257" s="197">
        <v>246</v>
      </c>
      <c r="AL257" s="207">
        <v>44.598709999999997</v>
      </c>
      <c r="AM257" s="207">
        <v>44.478279999999998</v>
      </c>
      <c r="AN257" s="207">
        <v>44.63908</v>
      </c>
      <c r="AO257" s="207">
        <v>44.70731</v>
      </c>
      <c r="AP257" s="207">
        <v>44.592529999999996</v>
      </c>
      <c r="AQ257" s="208"/>
      <c r="AR257" s="155"/>
      <c r="AS257" s="197">
        <f t="shared" si="78"/>
        <v>246</v>
      </c>
      <c r="AT257" s="175">
        <v>-5.9460499999999999E-2</v>
      </c>
      <c r="AU257" s="163">
        <v>5.0539500000000001E-2</v>
      </c>
      <c r="AV257" s="163">
        <v>-8.9460499999999998E-2</v>
      </c>
      <c r="AW257" s="163">
        <v>-0.13946050000000002</v>
      </c>
      <c r="AX257" s="163">
        <v>-6.9460500000000008E-2</v>
      </c>
      <c r="AY257" s="163">
        <v>-6.9460500000000008E-2</v>
      </c>
      <c r="BA257" s="331">
        <f t="shared" si="79"/>
        <v>246</v>
      </c>
      <c r="BB257" s="332">
        <f t="shared" si="80"/>
        <v>44.539249499999997</v>
      </c>
      <c r="BC257" s="332">
        <f t="shared" si="81"/>
        <v>44.528819499999997</v>
      </c>
      <c r="BD257" s="332">
        <f t="shared" si="82"/>
        <v>44.549619499999999</v>
      </c>
      <c r="BE257" s="332">
        <f t="shared" si="83"/>
        <v>44.567849500000001</v>
      </c>
      <c r="BF257" s="332">
        <f t="shared" si="84"/>
        <v>44.523069499999998</v>
      </c>
      <c r="BG257" s="332" t="str">
        <f t="shared" si="85"/>
        <v/>
      </c>
      <c r="BH257" s="164">
        <v>246</v>
      </c>
      <c r="BI257" s="337">
        <f t="shared" si="86"/>
        <v>1.6179999999998529E-2</v>
      </c>
      <c r="BJ257" s="337">
        <f t="shared" si="87"/>
        <v>5.7499999999990337E-3</v>
      </c>
      <c r="BK257" s="337">
        <f t="shared" si="88"/>
        <v>2.6550000000000296E-2</v>
      </c>
      <c r="BL257" s="337">
        <f t="shared" si="89"/>
        <v>4.4780000000002929E-2</v>
      </c>
      <c r="BM257" s="165">
        <f t="shared" si="90"/>
        <v>4.4780000000002929E-2</v>
      </c>
    </row>
    <row r="258" spans="1:65" ht="14.85" customHeight="1">
      <c r="A258" s="238"/>
      <c r="B258" s="540" t="s">
        <v>381</v>
      </c>
      <c r="C258" s="540"/>
      <c r="D258" s="540"/>
      <c r="E258" s="503">
        <f t="shared" si="97"/>
        <v>44.533109500000002</v>
      </c>
      <c r="F258" s="503"/>
      <c r="G258" s="503"/>
      <c r="H258" s="503">
        <f t="shared" si="98"/>
        <v>44.530869500000001</v>
      </c>
      <c r="I258" s="503"/>
      <c r="J258" s="503"/>
      <c r="K258" s="503">
        <f t="shared" si="99"/>
        <v>44.549259499999998</v>
      </c>
      <c r="L258" s="503"/>
      <c r="M258" s="503"/>
      <c r="N258" s="503">
        <f t="shared" si="100"/>
        <v>44.565909500000004</v>
      </c>
      <c r="O258" s="503"/>
      <c r="P258" s="503"/>
      <c r="Q258" s="503">
        <f t="shared" si="101"/>
        <v>44.535829499999998</v>
      </c>
      <c r="R258" s="503"/>
      <c r="S258" s="503"/>
      <c r="T258" s="503"/>
      <c r="U258" s="503"/>
      <c r="V258" s="503"/>
      <c r="W258" s="503">
        <f t="shared" si="102"/>
        <v>3.0080000000005214E-2</v>
      </c>
      <c r="X258" s="503"/>
      <c r="Y258" s="503"/>
      <c r="Z258" s="503"/>
      <c r="AA258" s="503"/>
      <c r="AB258" s="503"/>
      <c r="AC258" s="525"/>
      <c r="AD258" s="526"/>
      <c r="AE258" s="526"/>
      <c r="AF258" s="526"/>
      <c r="AG258" s="526"/>
      <c r="AH258" s="527"/>
      <c r="AI258" s="233"/>
      <c r="AJ258" s="233"/>
      <c r="AK258" s="197">
        <v>247</v>
      </c>
      <c r="AL258" s="207">
        <v>44.596229999999998</v>
      </c>
      <c r="AM258" s="207">
        <v>44.477939999999997</v>
      </c>
      <c r="AN258" s="207">
        <v>44.641190000000002</v>
      </c>
      <c r="AO258" s="207">
        <v>44.711880000000001</v>
      </c>
      <c r="AP258" s="207">
        <v>44.592039999999997</v>
      </c>
      <c r="AQ258" s="208"/>
      <c r="AR258" s="155"/>
      <c r="AS258" s="197">
        <f t="shared" si="78"/>
        <v>247</v>
      </c>
      <c r="AT258" s="175">
        <v>-5.9460499999999999E-2</v>
      </c>
      <c r="AU258" s="163">
        <v>5.0539500000000001E-2</v>
      </c>
      <c r="AV258" s="163">
        <v>-8.9460499999999998E-2</v>
      </c>
      <c r="AW258" s="163">
        <v>-0.13946050000000002</v>
      </c>
      <c r="AX258" s="163">
        <v>-6.9460500000000008E-2</v>
      </c>
      <c r="AY258" s="163">
        <v>-6.9460500000000008E-2</v>
      </c>
      <c r="BA258" s="331">
        <f t="shared" si="79"/>
        <v>247</v>
      </c>
      <c r="BB258" s="332">
        <f t="shared" si="80"/>
        <v>44.536769499999998</v>
      </c>
      <c r="BC258" s="332">
        <f t="shared" si="81"/>
        <v>44.528479499999996</v>
      </c>
      <c r="BD258" s="332">
        <f t="shared" si="82"/>
        <v>44.5517295</v>
      </c>
      <c r="BE258" s="332">
        <f t="shared" si="83"/>
        <v>44.572419500000002</v>
      </c>
      <c r="BF258" s="332">
        <f t="shared" si="84"/>
        <v>44.522579499999999</v>
      </c>
      <c r="BG258" s="332" t="str">
        <f t="shared" si="85"/>
        <v/>
      </c>
      <c r="BH258" s="164">
        <v>247</v>
      </c>
      <c r="BI258" s="337">
        <f t="shared" si="86"/>
        <v>1.4189999999999259E-2</v>
      </c>
      <c r="BJ258" s="337">
        <f t="shared" si="87"/>
        <v>5.8999999999969077E-3</v>
      </c>
      <c r="BK258" s="337">
        <f t="shared" si="88"/>
        <v>2.9150000000001342E-2</v>
      </c>
      <c r="BL258" s="337">
        <f t="shared" si="89"/>
        <v>4.9840000000003215E-2</v>
      </c>
      <c r="BM258" s="165">
        <f t="shared" si="90"/>
        <v>4.9840000000003215E-2</v>
      </c>
    </row>
    <row r="259" spans="1:65" ht="14.85" customHeight="1">
      <c r="A259" s="238"/>
      <c r="B259" s="540" t="s">
        <v>382</v>
      </c>
      <c r="C259" s="540"/>
      <c r="D259" s="540"/>
      <c r="E259" s="503">
        <f t="shared" si="97"/>
        <v>44.537479499999996</v>
      </c>
      <c r="F259" s="503"/>
      <c r="G259" s="503"/>
      <c r="H259" s="503">
        <f t="shared" si="98"/>
        <v>44.5327895</v>
      </c>
      <c r="I259" s="503"/>
      <c r="J259" s="503"/>
      <c r="K259" s="503">
        <f t="shared" si="99"/>
        <v>44.550879500000001</v>
      </c>
      <c r="L259" s="503"/>
      <c r="M259" s="503"/>
      <c r="N259" s="503">
        <f t="shared" si="100"/>
        <v>44.565259500000003</v>
      </c>
      <c r="O259" s="503"/>
      <c r="P259" s="503"/>
      <c r="Q259" s="503">
        <f t="shared" si="101"/>
        <v>44.542749499999999</v>
      </c>
      <c r="R259" s="503"/>
      <c r="S259" s="503"/>
      <c r="T259" s="503"/>
      <c r="U259" s="503"/>
      <c r="V259" s="503"/>
      <c r="W259" s="503">
        <f t="shared" si="102"/>
        <v>2.2510000000004027E-2</v>
      </c>
      <c r="X259" s="503"/>
      <c r="Y259" s="503"/>
      <c r="Z259" s="503"/>
      <c r="AA259" s="503"/>
      <c r="AB259" s="503"/>
      <c r="AC259" s="525"/>
      <c r="AD259" s="526"/>
      <c r="AE259" s="526"/>
      <c r="AF259" s="526"/>
      <c r="AG259" s="526"/>
      <c r="AH259" s="527"/>
      <c r="AI259" s="233"/>
      <c r="AJ259" s="233"/>
      <c r="AK259" s="197">
        <v>248</v>
      </c>
      <c r="AL259" s="207">
        <v>44.595460000000003</v>
      </c>
      <c r="AM259" s="207">
        <v>44.479030000000002</v>
      </c>
      <c r="AN259" s="207">
        <v>44.642119999999998</v>
      </c>
      <c r="AO259" s="207">
        <v>44.712649999999996</v>
      </c>
      <c r="AP259" s="207">
        <v>44.591340000000002</v>
      </c>
      <c r="AQ259" s="208"/>
      <c r="AR259" s="155"/>
      <c r="AS259" s="197">
        <f t="shared" si="78"/>
        <v>248</v>
      </c>
      <c r="AT259" s="175">
        <v>-5.9460499999999999E-2</v>
      </c>
      <c r="AU259" s="163">
        <v>5.0539500000000001E-2</v>
      </c>
      <c r="AV259" s="163">
        <v>-8.9460499999999998E-2</v>
      </c>
      <c r="AW259" s="163">
        <v>-0.13946050000000002</v>
      </c>
      <c r="AX259" s="163">
        <v>-6.9460500000000008E-2</v>
      </c>
      <c r="AY259" s="163">
        <v>-6.9460500000000008E-2</v>
      </c>
      <c r="BA259" s="331">
        <f t="shared" si="79"/>
        <v>248</v>
      </c>
      <c r="BB259" s="332">
        <f t="shared" si="80"/>
        <v>44.535999500000003</v>
      </c>
      <c r="BC259" s="332">
        <f t="shared" si="81"/>
        <v>44.529569500000001</v>
      </c>
      <c r="BD259" s="332">
        <f t="shared" si="82"/>
        <v>44.552659499999997</v>
      </c>
      <c r="BE259" s="332">
        <f t="shared" si="83"/>
        <v>44.573189499999998</v>
      </c>
      <c r="BF259" s="332">
        <f t="shared" si="84"/>
        <v>44.521879500000004</v>
      </c>
      <c r="BG259" s="332" t="str">
        <f t="shared" si="85"/>
        <v/>
      </c>
      <c r="BH259" s="164">
        <v>248</v>
      </c>
      <c r="BI259" s="337">
        <f t="shared" si="86"/>
        <v>1.4119999999998356E-2</v>
      </c>
      <c r="BJ259" s="337">
        <f t="shared" si="87"/>
        <v>7.689999999996644E-3</v>
      </c>
      <c r="BK259" s="337">
        <f t="shared" si="88"/>
        <v>3.0779999999992924E-2</v>
      </c>
      <c r="BL259" s="337">
        <f t="shared" si="89"/>
        <v>5.1309999999993749E-2</v>
      </c>
      <c r="BM259" s="165">
        <f t="shared" si="90"/>
        <v>5.1309999999993749E-2</v>
      </c>
    </row>
    <row r="260" spans="1:65" ht="14.85" customHeight="1">
      <c r="A260" s="238"/>
      <c r="B260" s="540" t="s">
        <v>383</v>
      </c>
      <c r="C260" s="540"/>
      <c r="D260" s="540"/>
      <c r="E260" s="503">
        <f t="shared" si="97"/>
        <v>44.539249499999997</v>
      </c>
      <c r="F260" s="503"/>
      <c r="G260" s="503"/>
      <c r="H260" s="503">
        <f t="shared" si="98"/>
        <v>44.533109500000002</v>
      </c>
      <c r="I260" s="503"/>
      <c r="J260" s="503"/>
      <c r="K260" s="503">
        <f t="shared" si="99"/>
        <v>44.552029499999996</v>
      </c>
      <c r="L260" s="503"/>
      <c r="M260" s="503"/>
      <c r="N260" s="503">
        <f t="shared" si="100"/>
        <v>44.5639495</v>
      </c>
      <c r="O260" s="503"/>
      <c r="P260" s="503"/>
      <c r="Q260" s="503">
        <f t="shared" si="101"/>
        <v>44.545879500000005</v>
      </c>
      <c r="R260" s="503"/>
      <c r="S260" s="503"/>
      <c r="T260" s="503"/>
      <c r="U260" s="503"/>
      <c r="V260" s="503"/>
      <c r="W260" s="503">
        <f t="shared" si="102"/>
        <v>1.8069999999994479E-2</v>
      </c>
      <c r="X260" s="503"/>
      <c r="Y260" s="503"/>
      <c r="Z260" s="503"/>
      <c r="AA260" s="503"/>
      <c r="AB260" s="503"/>
      <c r="AC260" s="525"/>
      <c r="AD260" s="526"/>
      <c r="AE260" s="526"/>
      <c r="AF260" s="526"/>
      <c r="AG260" s="526"/>
      <c r="AH260" s="527"/>
      <c r="AI260" s="233"/>
      <c r="AJ260" s="233"/>
      <c r="AK260" s="197">
        <v>249</v>
      </c>
      <c r="AL260" s="207">
        <v>44.592889999999997</v>
      </c>
      <c r="AM260" s="207">
        <v>44.480670000000003</v>
      </c>
      <c r="AN260" s="207">
        <v>44.641080000000002</v>
      </c>
      <c r="AO260" s="207">
        <v>44.712649999999996</v>
      </c>
      <c r="AP260" s="207">
        <v>44.591270000000002</v>
      </c>
      <c r="AQ260" s="208"/>
      <c r="AR260" s="155"/>
      <c r="AS260" s="197">
        <f t="shared" si="78"/>
        <v>249</v>
      </c>
      <c r="AT260" s="175">
        <v>-5.9460499999999999E-2</v>
      </c>
      <c r="AU260" s="163">
        <v>5.0539500000000001E-2</v>
      </c>
      <c r="AV260" s="163">
        <v>-8.9460499999999998E-2</v>
      </c>
      <c r="AW260" s="163">
        <v>-0.13946050000000002</v>
      </c>
      <c r="AX260" s="163">
        <v>-6.9460500000000008E-2</v>
      </c>
      <c r="AY260" s="163">
        <v>-6.9460500000000008E-2</v>
      </c>
      <c r="BA260" s="331">
        <f t="shared" si="79"/>
        <v>249</v>
      </c>
      <c r="BB260" s="332">
        <f t="shared" si="80"/>
        <v>44.533429499999997</v>
      </c>
      <c r="BC260" s="332">
        <f t="shared" si="81"/>
        <v>44.531209500000003</v>
      </c>
      <c r="BD260" s="332">
        <f t="shared" si="82"/>
        <v>44.551619500000001</v>
      </c>
      <c r="BE260" s="332">
        <f t="shared" si="83"/>
        <v>44.573189499999998</v>
      </c>
      <c r="BF260" s="332">
        <f t="shared" si="84"/>
        <v>44.521809500000003</v>
      </c>
      <c r="BG260" s="332" t="str">
        <f t="shared" si="85"/>
        <v/>
      </c>
      <c r="BH260" s="164">
        <v>249</v>
      </c>
      <c r="BI260" s="337">
        <f t="shared" si="86"/>
        <v>1.1619999999993524E-2</v>
      </c>
      <c r="BJ260" s="337">
        <f t="shared" si="87"/>
        <v>9.3999999999994088E-3</v>
      </c>
      <c r="BK260" s="337">
        <f t="shared" si="88"/>
        <v>2.9809999999997672E-2</v>
      </c>
      <c r="BL260" s="337">
        <f t="shared" si="89"/>
        <v>5.1379999999994652E-2</v>
      </c>
      <c r="BM260" s="165">
        <f t="shared" si="90"/>
        <v>5.1379999999994652E-2</v>
      </c>
    </row>
    <row r="261" spans="1:65" ht="14.85" customHeight="1">
      <c r="A261" s="238"/>
      <c r="B261" s="540" t="s">
        <v>384</v>
      </c>
      <c r="C261" s="540"/>
      <c r="D261" s="540"/>
      <c r="E261" s="503">
        <f t="shared" si="97"/>
        <v>44.5411395</v>
      </c>
      <c r="F261" s="503"/>
      <c r="G261" s="503"/>
      <c r="H261" s="503">
        <f t="shared" si="98"/>
        <v>44.533559500000003</v>
      </c>
      <c r="I261" s="503"/>
      <c r="J261" s="503"/>
      <c r="K261" s="503">
        <f t="shared" si="99"/>
        <v>44.5508095</v>
      </c>
      <c r="L261" s="503"/>
      <c r="M261" s="503"/>
      <c r="N261" s="503">
        <f t="shared" si="100"/>
        <v>44.561829500000002</v>
      </c>
      <c r="O261" s="503"/>
      <c r="P261" s="503"/>
      <c r="Q261" s="503">
        <f t="shared" si="101"/>
        <v>44.546319500000003</v>
      </c>
      <c r="R261" s="503"/>
      <c r="S261" s="503"/>
      <c r="T261" s="503"/>
      <c r="U261" s="503"/>
      <c r="V261" s="503"/>
      <c r="W261" s="503">
        <f t="shared" si="102"/>
        <v>1.5509999999999025E-2</v>
      </c>
      <c r="X261" s="503"/>
      <c r="Y261" s="503"/>
      <c r="Z261" s="503"/>
      <c r="AA261" s="503"/>
      <c r="AB261" s="503"/>
      <c r="AC261" s="525"/>
      <c r="AD261" s="526"/>
      <c r="AE261" s="526"/>
      <c r="AF261" s="526"/>
      <c r="AG261" s="526"/>
      <c r="AH261" s="527"/>
      <c r="AI261" s="233"/>
      <c r="AJ261" s="233"/>
      <c r="AK261" s="197">
        <v>250</v>
      </c>
      <c r="AL261" s="207">
        <v>44.591270000000002</v>
      </c>
      <c r="AM261" s="207">
        <v>44.480789999999999</v>
      </c>
      <c r="AN261" s="207">
        <v>44.639240000000001</v>
      </c>
      <c r="AO261" s="207">
        <v>44.696779999999997</v>
      </c>
      <c r="AP261" s="207">
        <v>44.592449999999999</v>
      </c>
      <c r="AQ261" s="208"/>
      <c r="AR261" s="155"/>
      <c r="AS261" s="197">
        <f t="shared" si="78"/>
        <v>250</v>
      </c>
      <c r="AT261" s="175">
        <v>-5.9460499999999999E-2</v>
      </c>
      <c r="AU261" s="163">
        <v>5.0539500000000001E-2</v>
      </c>
      <c r="AV261" s="163">
        <v>-8.9460499999999998E-2</v>
      </c>
      <c r="AW261" s="163">
        <v>-0.13946050000000002</v>
      </c>
      <c r="AX261" s="163">
        <v>-6.9460500000000008E-2</v>
      </c>
      <c r="AY261" s="163">
        <v>-6.9460500000000008E-2</v>
      </c>
      <c r="BA261" s="331">
        <f t="shared" si="79"/>
        <v>250</v>
      </c>
      <c r="BB261" s="332">
        <f t="shared" si="80"/>
        <v>44.531809500000001</v>
      </c>
      <c r="BC261" s="332">
        <f t="shared" si="81"/>
        <v>44.531329499999998</v>
      </c>
      <c r="BD261" s="332">
        <f t="shared" si="82"/>
        <v>44.5497795</v>
      </c>
      <c r="BE261" s="332">
        <f t="shared" si="83"/>
        <v>44.557319499999998</v>
      </c>
      <c r="BF261" s="332">
        <f t="shared" si="84"/>
        <v>44.522989500000001</v>
      </c>
      <c r="BG261" s="332" t="str">
        <f t="shared" si="85"/>
        <v/>
      </c>
      <c r="BH261" s="164">
        <v>250</v>
      </c>
      <c r="BI261" s="337">
        <f t="shared" si="86"/>
        <v>8.82000000000005E-3</v>
      </c>
      <c r="BJ261" s="337">
        <f t="shared" si="87"/>
        <v>8.3399999999969054E-3</v>
      </c>
      <c r="BK261" s="337">
        <f t="shared" si="88"/>
        <v>2.6789999999998315E-2</v>
      </c>
      <c r="BL261" s="337">
        <f t="shared" si="89"/>
        <v>3.4329999999997085E-2</v>
      </c>
      <c r="BM261" s="165">
        <f t="shared" si="90"/>
        <v>3.4329999999997085E-2</v>
      </c>
    </row>
    <row r="262" spans="1:65" ht="14.85" customHeight="1">
      <c r="A262" s="238"/>
      <c r="B262" s="540" t="s">
        <v>385</v>
      </c>
      <c r="C262" s="540"/>
      <c r="D262" s="540"/>
      <c r="E262" s="503">
        <f t="shared" si="97"/>
        <v>44.543639499999998</v>
      </c>
      <c r="F262" s="503"/>
      <c r="G262" s="503"/>
      <c r="H262" s="503">
        <f t="shared" si="98"/>
        <v>44.532989499999999</v>
      </c>
      <c r="I262" s="503"/>
      <c r="J262" s="503"/>
      <c r="K262" s="503">
        <f t="shared" si="99"/>
        <v>44.551699499999998</v>
      </c>
      <c r="L262" s="503"/>
      <c r="M262" s="503"/>
      <c r="N262" s="503">
        <f t="shared" si="100"/>
        <v>44.5612195</v>
      </c>
      <c r="O262" s="503"/>
      <c r="P262" s="503"/>
      <c r="Q262" s="503">
        <f t="shared" si="101"/>
        <v>44.542829500000003</v>
      </c>
      <c r="R262" s="503"/>
      <c r="S262" s="503"/>
      <c r="T262" s="503"/>
      <c r="U262" s="503"/>
      <c r="V262" s="503"/>
      <c r="W262" s="503">
        <f t="shared" si="102"/>
        <v>1.8389999999996576E-2</v>
      </c>
      <c r="X262" s="503"/>
      <c r="Y262" s="503"/>
      <c r="Z262" s="503"/>
      <c r="AA262" s="503"/>
      <c r="AB262" s="503"/>
      <c r="AC262" s="525"/>
      <c r="AD262" s="526"/>
      <c r="AE262" s="526"/>
      <c r="AF262" s="526"/>
      <c r="AG262" s="526"/>
      <c r="AH262" s="527"/>
      <c r="AI262" s="233"/>
      <c r="AJ262" s="233"/>
      <c r="AK262" s="197">
        <v>251</v>
      </c>
      <c r="AL262" s="207">
        <v>44.591619999999999</v>
      </c>
      <c r="AM262" s="207">
        <v>44.48198</v>
      </c>
      <c r="AN262" s="207">
        <v>44.636569999999999</v>
      </c>
      <c r="AO262" s="207">
        <v>44.677379999999999</v>
      </c>
      <c r="AP262" s="207">
        <v>44.594230000000003</v>
      </c>
      <c r="AQ262" s="208"/>
      <c r="AR262" s="155"/>
      <c r="AS262" s="197">
        <f t="shared" si="78"/>
        <v>251</v>
      </c>
      <c r="AT262" s="175">
        <v>-5.9460499999999999E-2</v>
      </c>
      <c r="AU262" s="163">
        <v>5.0539500000000001E-2</v>
      </c>
      <c r="AV262" s="163">
        <v>-8.9460499999999998E-2</v>
      </c>
      <c r="AW262" s="163">
        <v>-0.13946050000000002</v>
      </c>
      <c r="AX262" s="163">
        <v>-6.9460500000000008E-2</v>
      </c>
      <c r="AY262" s="163">
        <v>-6.9460500000000008E-2</v>
      </c>
      <c r="BA262" s="331">
        <f t="shared" si="79"/>
        <v>251</v>
      </c>
      <c r="BB262" s="332">
        <f t="shared" si="80"/>
        <v>44.532159499999999</v>
      </c>
      <c r="BC262" s="332">
        <f t="shared" si="81"/>
        <v>44.532519499999999</v>
      </c>
      <c r="BD262" s="332">
        <f t="shared" si="82"/>
        <v>44.547109499999998</v>
      </c>
      <c r="BE262" s="332">
        <f t="shared" si="83"/>
        <v>44.537919500000001</v>
      </c>
      <c r="BF262" s="332">
        <f t="shared" si="84"/>
        <v>44.524769500000005</v>
      </c>
      <c r="BG262" s="332" t="str">
        <f t="shared" si="85"/>
        <v/>
      </c>
      <c r="BH262" s="164">
        <v>251</v>
      </c>
      <c r="BI262" s="337">
        <f t="shared" si="86"/>
        <v>7.3899999999937904E-3</v>
      </c>
      <c r="BJ262" s="337">
        <f t="shared" si="87"/>
        <v>7.7499999999943725E-3</v>
      </c>
      <c r="BK262" s="337">
        <f t="shared" si="88"/>
        <v>2.2339999999992699E-2</v>
      </c>
      <c r="BL262" s="337">
        <f t="shared" si="89"/>
        <v>1.3149999999995998E-2</v>
      </c>
      <c r="BM262" s="165">
        <f t="shared" si="90"/>
        <v>2.2339999999992699E-2</v>
      </c>
    </row>
    <row r="263" spans="1:65" ht="14.85" customHeight="1">
      <c r="A263" s="238"/>
      <c r="B263" s="540" t="s">
        <v>386</v>
      </c>
      <c r="C263" s="540"/>
      <c r="D263" s="540"/>
      <c r="E263" s="503">
        <f t="shared" si="97"/>
        <v>44.544439500000003</v>
      </c>
      <c r="F263" s="503"/>
      <c r="G263" s="503"/>
      <c r="H263" s="503">
        <f t="shared" si="98"/>
        <v>44.532099500000001</v>
      </c>
      <c r="I263" s="503"/>
      <c r="J263" s="503"/>
      <c r="K263" s="503">
        <f t="shared" si="99"/>
        <v>44.551579499999995</v>
      </c>
      <c r="L263" s="503"/>
      <c r="M263" s="503"/>
      <c r="N263" s="503">
        <f t="shared" si="100"/>
        <v>44.561179500000001</v>
      </c>
      <c r="O263" s="503"/>
      <c r="P263" s="503"/>
      <c r="Q263" s="503">
        <f t="shared" si="101"/>
        <v>44.5364395</v>
      </c>
      <c r="R263" s="503"/>
      <c r="S263" s="503"/>
      <c r="T263" s="503"/>
      <c r="U263" s="503"/>
      <c r="V263" s="503"/>
      <c r="W263" s="503">
        <f t="shared" si="102"/>
        <v>2.4740000000001316E-2</v>
      </c>
      <c r="X263" s="503"/>
      <c r="Y263" s="503"/>
      <c r="Z263" s="503"/>
      <c r="AA263" s="503"/>
      <c r="AB263" s="503"/>
      <c r="AC263" s="525"/>
      <c r="AD263" s="526"/>
      <c r="AE263" s="526"/>
      <c r="AF263" s="526"/>
      <c r="AG263" s="526"/>
      <c r="AH263" s="527"/>
      <c r="AI263" s="233"/>
      <c r="AJ263" s="233"/>
      <c r="AK263" s="197">
        <v>252</v>
      </c>
      <c r="AL263" s="207">
        <v>44.591340000000002</v>
      </c>
      <c r="AM263" s="207">
        <v>44.483519999999999</v>
      </c>
      <c r="AN263" s="207">
        <v>44.634329999999999</v>
      </c>
      <c r="AO263" s="207">
        <v>44.681179999999998</v>
      </c>
      <c r="AP263" s="207">
        <v>44.595120000000001</v>
      </c>
      <c r="AQ263" s="208"/>
      <c r="AR263" s="155"/>
      <c r="AS263" s="197">
        <f t="shared" si="78"/>
        <v>252</v>
      </c>
      <c r="AT263" s="175">
        <v>-5.9460499999999999E-2</v>
      </c>
      <c r="AU263" s="163">
        <v>5.0539500000000001E-2</v>
      </c>
      <c r="AV263" s="163">
        <v>-8.9460499999999998E-2</v>
      </c>
      <c r="AW263" s="163">
        <v>-0.13946050000000002</v>
      </c>
      <c r="AX263" s="163">
        <v>-6.9460500000000008E-2</v>
      </c>
      <c r="AY263" s="163">
        <v>-6.9460500000000008E-2</v>
      </c>
      <c r="BA263" s="331">
        <f t="shared" si="79"/>
        <v>252</v>
      </c>
      <c r="BB263" s="332">
        <f t="shared" si="80"/>
        <v>44.531879500000002</v>
      </c>
      <c r="BC263" s="332">
        <f t="shared" si="81"/>
        <v>44.534059499999998</v>
      </c>
      <c r="BD263" s="332">
        <f t="shared" si="82"/>
        <v>44.544869499999997</v>
      </c>
      <c r="BE263" s="332">
        <f t="shared" si="83"/>
        <v>44.541719499999999</v>
      </c>
      <c r="BF263" s="332">
        <f t="shared" si="84"/>
        <v>44.525659500000003</v>
      </c>
      <c r="BG263" s="332" t="str">
        <f t="shared" si="85"/>
        <v/>
      </c>
      <c r="BH263" s="164">
        <v>252</v>
      </c>
      <c r="BI263" s="337">
        <f t="shared" si="86"/>
        <v>6.2199999999990041E-3</v>
      </c>
      <c r="BJ263" s="337">
        <f t="shared" si="87"/>
        <v>8.399999999994634E-3</v>
      </c>
      <c r="BK263" s="337">
        <f t="shared" si="88"/>
        <v>1.9209999999993954E-2</v>
      </c>
      <c r="BL263" s="337">
        <f t="shared" si="89"/>
        <v>1.6059999999995966E-2</v>
      </c>
      <c r="BM263" s="165">
        <f t="shared" si="90"/>
        <v>1.9209999999993954E-2</v>
      </c>
    </row>
    <row r="264" spans="1:65" ht="14.85" customHeight="1">
      <c r="A264" s="238"/>
      <c r="B264" s="540" t="s">
        <v>387</v>
      </c>
      <c r="C264" s="540"/>
      <c r="D264" s="540"/>
      <c r="E264" s="503">
        <f t="shared" si="97"/>
        <v>44.544719499999999</v>
      </c>
      <c r="F264" s="503"/>
      <c r="G264" s="503"/>
      <c r="H264" s="503">
        <f t="shared" si="98"/>
        <v>44.531569499999996</v>
      </c>
      <c r="I264" s="503"/>
      <c r="J264" s="503"/>
      <c r="K264" s="503">
        <f t="shared" si="99"/>
        <v>44.552799499999999</v>
      </c>
      <c r="L264" s="503"/>
      <c r="M264" s="503"/>
      <c r="N264" s="503">
        <f t="shared" si="100"/>
        <v>44.561259499999998</v>
      </c>
      <c r="O264" s="503"/>
      <c r="P264" s="503"/>
      <c r="Q264" s="503">
        <f t="shared" si="101"/>
        <v>44.527249500000003</v>
      </c>
      <c r="R264" s="503"/>
      <c r="S264" s="503"/>
      <c r="T264" s="503"/>
      <c r="U264" s="503"/>
      <c r="V264" s="503"/>
      <c r="W264" s="503">
        <f t="shared" si="102"/>
        <v>3.4009999999994989E-2</v>
      </c>
      <c r="X264" s="503"/>
      <c r="Y264" s="503"/>
      <c r="Z264" s="503"/>
      <c r="AA264" s="503"/>
      <c r="AB264" s="503"/>
      <c r="AC264" s="525"/>
      <c r="AD264" s="526"/>
      <c r="AE264" s="526"/>
      <c r="AF264" s="526"/>
      <c r="AG264" s="526"/>
      <c r="AH264" s="527"/>
      <c r="AI264" s="233"/>
      <c r="AJ264" s="233"/>
      <c r="AK264" s="197">
        <v>253</v>
      </c>
      <c r="AL264" s="207">
        <v>44.59451</v>
      </c>
      <c r="AM264" s="207">
        <v>44.483440000000002</v>
      </c>
      <c r="AN264" s="207">
        <v>44.631880000000002</v>
      </c>
      <c r="AO264" s="207">
        <v>44.683570000000003</v>
      </c>
      <c r="AP264" s="207">
        <v>44.599200000000003</v>
      </c>
      <c r="AQ264" s="208"/>
      <c r="AR264" s="155"/>
      <c r="AS264" s="197">
        <f t="shared" si="78"/>
        <v>253</v>
      </c>
      <c r="AT264" s="175">
        <v>-5.9460499999999999E-2</v>
      </c>
      <c r="AU264" s="163">
        <v>5.0539500000000001E-2</v>
      </c>
      <c r="AV264" s="163">
        <v>-8.9460499999999998E-2</v>
      </c>
      <c r="AW264" s="163">
        <v>-0.13946050000000002</v>
      </c>
      <c r="AX264" s="163">
        <v>-6.9460500000000008E-2</v>
      </c>
      <c r="AY264" s="163">
        <v>-6.9460500000000008E-2</v>
      </c>
      <c r="BA264" s="331">
        <f t="shared" si="79"/>
        <v>253</v>
      </c>
      <c r="BB264" s="332">
        <f t="shared" si="80"/>
        <v>44.5350495</v>
      </c>
      <c r="BC264" s="332">
        <f t="shared" si="81"/>
        <v>44.533979500000001</v>
      </c>
      <c r="BD264" s="332">
        <f t="shared" si="82"/>
        <v>44.542419500000001</v>
      </c>
      <c r="BE264" s="332">
        <f t="shared" si="83"/>
        <v>44.544109500000005</v>
      </c>
      <c r="BF264" s="332">
        <f t="shared" si="84"/>
        <v>44.529739500000005</v>
      </c>
      <c r="BG264" s="332" t="str">
        <f t="shared" si="85"/>
        <v/>
      </c>
      <c r="BH264" s="164">
        <v>253</v>
      </c>
      <c r="BI264" s="337">
        <f t="shared" si="86"/>
        <v>5.3099999999943748E-3</v>
      </c>
      <c r="BJ264" s="337">
        <f t="shared" si="87"/>
        <v>4.2399999999958027E-3</v>
      </c>
      <c r="BK264" s="337">
        <f t="shared" si="88"/>
        <v>1.2679999999996028E-2</v>
      </c>
      <c r="BL264" s="337">
        <f t="shared" si="89"/>
        <v>1.436999999999955E-2</v>
      </c>
      <c r="BM264" s="165">
        <f t="shared" si="90"/>
        <v>1.436999999999955E-2</v>
      </c>
    </row>
    <row r="265" spans="1:65" ht="14.85" customHeight="1">
      <c r="A265" s="238"/>
      <c r="B265" s="540" t="s">
        <v>388</v>
      </c>
      <c r="C265" s="540"/>
      <c r="D265" s="540"/>
      <c r="E265" s="503">
        <f t="shared" si="97"/>
        <v>44.543909499999998</v>
      </c>
      <c r="F265" s="503"/>
      <c r="G265" s="503"/>
      <c r="H265" s="503">
        <f t="shared" si="98"/>
        <v>44.529549500000002</v>
      </c>
      <c r="I265" s="503"/>
      <c r="J265" s="503"/>
      <c r="K265" s="503">
        <f t="shared" si="99"/>
        <v>44.5570995</v>
      </c>
      <c r="L265" s="503"/>
      <c r="M265" s="503"/>
      <c r="N265" s="503">
        <f t="shared" si="100"/>
        <v>44.562289499999999</v>
      </c>
      <c r="O265" s="503"/>
      <c r="P265" s="503"/>
      <c r="Q265" s="503">
        <f t="shared" si="101"/>
        <v>44.514289500000004</v>
      </c>
      <c r="R265" s="503"/>
      <c r="S265" s="503"/>
      <c r="T265" s="503"/>
      <c r="U265" s="503"/>
      <c r="V265" s="503"/>
      <c r="W265" s="503">
        <f t="shared" si="102"/>
        <v>4.7999999999994714E-2</v>
      </c>
      <c r="X265" s="503"/>
      <c r="Y265" s="503"/>
      <c r="Z265" s="503"/>
      <c r="AA265" s="503"/>
      <c r="AB265" s="503"/>
      <c r="AC265" s="525"/>
      <c r="AD265" s="526"/>
      <c r="AE265" s="526"/>
      <c r="AF265" s="526"/>
      <c r="AG265" s="526"/>
      <c r="AH265" s="527"/>
      <c r="AI265" s="233"/>
      <c r="AJ265" s="233"/>
      <c r="AK265" s="197">
        <v>254</v>
      </c>
      <c r="AL265" s="207">
        <v>44.594709999999999</v>
      </c>
      <c r="AM265" s="207">
        <v>44.4833</v>
      </c>
      <c r="AN265" s="207">
        <v>44.632730000000002</v>
      </c>
      <c r="AO265" s="207">
        <v>44.685569999999998</v>
      </c>
      <c r="AP265" s="207">
        <v>44.601100000000002</v>
      </c>
      <c r="AQ265" s="208"/>
      <c r="AR265" s="155"/>
      <c r="AS265" s="197">
        <f t="shared" si="78"/>
        <v>254</v>
      </c>
      <c r="AT265" s="175">
        <v>-5.9460499999999999E-2</v>
      </c>
      <c r="AU265" s="163">
        <v>5.0539500000000001E-2</v>
      </c>
      <c r="AV265" s="163">
        <v>-8.9460499999999998E-2</v>
      </c>
      <c r="AW265" s="163">
        <v>-0.13946050000000002</v>
      </c>
      <c r="AX265" s="163">
        <v>-6.9460500000000008E-2</v>
      </c>
      <c r="AY265" s="163">
        <v>-6.9460500000000008E-2</v>
      </c>
      <c r="BA265" s="331">
        <f t="shared" si="79"/>
        <v>254</v>
      </c>
      <c r="BB265" s="332">
        <f t="shared" si="80"/>
        <v>44.535249499999999</v>
      </c>
      <c r="BC265" s="332">
        <f t="shared" si="81"/>
        <v>44.533839499999999</v>
      </c>
      <c r="BD265" s="332">
        <f t="shared" si="82"/>
        <v>44.543269500000001</v>
      </c>
      <c r="BE265" s="332">
        <f t="shared" si="83"/>
        <v>44.5461095</v>
      </c>
      <c r="BF265" s="332">
        <f t="shared" si="84"/>
        <v>44.531639500000004</v>
      </c>
      <c r="BG265" s="332" t="str">
        <f t="shared" si="85"/>
        <v/>
      </c>
      <c r="BH265" s="164">
        <v>254</v>
      </c>
      <c r="BI265" s="337">
        <f t="shared" si="86"/>
        <v>3.609999999994784E-3</v>
      </c>
      <c r="BJ265" s="337">
        <f t="shared" si="87"/>
        <v>2.1999999999948727E-3</v>
      </c>
      <c r="BK265" s="337">
        <f t="shared" si="88"/>
        <v>1.1629999999996699E-2</v>
      </c>
      <c r="BL265" s="337">
        <f t="shared" si="89"/>
        <v>1.4469999999995764E-2</v>
      </c>
      <c r="BM265" s="165">
        <f t="shared" si="90"/>
        <v>1.4469999999995764E-2</v>
      </c>
    </row>
    <row r="266" spans="1:65" ht="14.85" customHeight="1">
      <c r="A266" s="238"/>
      <c r="B266" s="540" t="s">
        <v>389</v>
      </c>
      <c r="C266" s="540"/>
      <c r="D266" s="540"/>
      <c r="E266" s="503">
        <f t="shared" si="97"/>
        <v>44.543479499999997</v>
      </c>
      <c r="F266" s="503"/>
      <c r="G266" s="503"/>
      <c r="H266" s="503">
        <f t="shared" si="98"/>
        <v>44.528239499999998</v>
      </c>
      <c r="I266" s="503"/>
      <c r="J266" s="503"/>
      <c r="K266" s="503">
        <f t="shared" si="99"/>
        <v>44.559289499999998</v>
      </c>
      <c r="L266" s="503"/>
      <c r="M266" s="503"/>
      <c r="N266" s="503">
        <f t="shared" si="100"/>
        <v>44.564489500000001</v>
      </c>
      <c r="O266" s="503"/>
      <c r="P266" s="503"/>
      <c r="Q266" s="503">
        <f t="shared" si="101"/>
        <v>44.514719500000005</v>
      </c>
      <c r="R266" s="503"/>
      <c r="S266" s="503"/>
      <c r="T266" s="503"/>
      <c r="U266" s="503"/>
      <c r="V266" s="503"/>
      <c r="W266" s="503">
        <f t="shared" si="102"/>
        <v>4.9769999999995207E-2</v>
      </c>
      <c r="X266" s="503"/>
      <c r="Y266" s="503"/>
      <c r="Z266" s="503"/>
      <c r="AA266" s="503"/>
      <c r="AB266" s="503"/>
      <c r="AC266" s="525"/>
      <c r="AD266" s="526"/>
      <c r="AE266" s="526"/>
      <c r="AF266" s="526"/>
      <c r="AG266" s="526"/>
      <c r="AH266" s="527"/>
      <c r="AI266" s="233"/>
      <c r="AJ266" s="233"/>
      <c r="AK266" s="197">
        <v>255</v>
      </c>
      <c r="AL266" s="207">
        <v>44.599789999999999</v>
      </c>
      <c r="AM266" s="207">
        <v>44.481679999999997</v>
      </c>
      <c r="AN266" s="207">
        <v>44.635420000000003</v>
      </c>
      <c r="AO266" s="207">
        <v>44.685920000000003</v>
      </c>
      <c r="AP266" s="207">
        <v>44.608750000000001</v>
      </c>
      <c r="AQ266" s="208"/>
      <c r="AR266" s="155"/>
      <c r="AS266" s="197">
        <f t="shared" si="78"/>
        <v>255</v>
      </c>
      <c r="AT266" s="175">
        <v>-5.9460499999999999E-2</v>
      </c>
      <c r="AU266" s="163">
        <v>5.0539500000000001E-2</v>
      </c>
      <c r="AV266" s="163">
        <v>-8.9460499999999998E-2</v>
      </c>
      <c r="AW266" s="163">
        <v>-0.13946050000000002</v>
      </c>
      <c r="AX266" s="163">
        <v>-6.9460500000000008E-2</v>
      </c>
      <c r="AY266" s="163">
        <v>-6.9460500000000008E-2</v>
      </c>
      <c r="BA266" s="331">
        <f t="shared" si="79"/>
        <v>255</v>
      </c>
      <c r="BB266" s="332">
        <f t="shared" si="80"/>
        <v>44.540329499999999</v>
      </c>
      <c r="BC266" s="332">
        <f t="shared" si="81"/>
        <v>44.532219499999997</v>
      </c>
      <c r="BD266" s="332">
        <f t="shared" si="82"/>
        <v>44.545959500000002</v>
      </c>
      <c r="BE266" s="332">
        <f t="shared" si="83"/>
        <v>44.546459500000005</v>
      </c>
      <c r="BF266" s="332">
        <f t="shared" si="84"/>
        <v>44.539289500000002</v>
      </c>
      <c r="BG266" s="332" t="str">
        <f t="shared" si="85"/>
        <v/>
      </c>
      <c r="BH266" s="164">
        <v>255</v>
      </c>
      <c r="BI266" s="337">
        <f t="shared" si="86"/>
        <v>1.0399999999961551E-3</v>
      </c>
      <c r="BJ266" s="337">
        <f t="shared" si="87"/>
        <v>7.0700000000059049E-3</v>
      </c>
      <c r="BK266" s="337">
        <f t="shared" si="88"/>
        <v>6.6699999999997317E-3</v>
      </c>
      <c r="BL266" s="337">
        <f t="shared" si="89"/>
        <v>7.1700000000021191E-3</v>
      </c>
      <c r="BM266" s="165">
        <f t="shared" si="90"/>
        <v>7.1700000000021191E-3</v>
      </c>
    </row>
    <row r="267" spans="1:65" ht="14.85" customHeight="1">
      <c r="A267" s="238"/>
      <c r="B267" s="540" t="s">
        <v>390</v>
      </c>
      <c r="C267" s="540"/>
      <c r="D267" s="540"/>
      <c r="E267" s="503">
        <f t="shared" si="97"/>
        <v>44.540819499999998</v>
      </c>
      <c r="F267" s="503"/>
      <c r="G267" s="503"/>
      <c r="H267" s="503">
        <f t="shared" si="98"/>
        <v>44.527169499999999</v>
      </c>
      <c r="I267" s="503"/>
      <c r="J267" s="503"/>
      <c r="K267" s="503">
        <f t="shared" si="99"/>
        <v>44.5604795</v>
      </c>
      <c r="L267" s="503"/>
      <c r="M267" s="503"/>
      <c r="N267" s="503">
        <f t="shared" si="100"/>
        <v>44.5673295</v>
      </c>
      <c r="O267" s="503"/>
      <c r="P267" s="503"/>
      <c r="Q267" s="503">
        <f t="shared" si="101"/>
        <v>44.5138295</v>
      </c>
      <c r="R267" s="503"/>
      <c r="S267" s="503"/>
      <c r="T267" s="503"/>
      <c r="U267" s="503"/>
      <c r="V267" s="503"/>
      <c r="W267" s="503">
        <f t="shared" si="102"/>
        <v>5.3499999999999659E-2</v>
      </c>
      <c r="X267" s="503"/>
      <c r="Y267" s="503"/>
      <c r="Z267" s="503"/>
      <c r="AA267" s="503"/>
      <c r="AB267" s="503"/>
      <c r="AC267" s="525"/>
      <c r="AD267" s="526"/>
      <c r="AE267" s="526"/>
      <c r="AF267" s="526"/>
      <c r="AG267" s="526"/>
      <c r="AH267" s="527"/>
      <c r="AI267" s="233"/>
      <c r="AJ267" s="233"/>
      <c r="AK267" s="197">
        <v>256</v>
      </c>
      <c r="AL267" s="207">
        <v>44.600540000000002</v>
      </c>
      <c r="AM267" s="207">
        <v>44.480899999999998</v>
      </c>
      <c r="AN267" s="207">
        <v>44.638500000000001</v>
      </c>
      <c r="AO267" s="207">
        <v>44.685229999999997</v>
      </c>
      <c r="AP267" s="207">
        <v>44.609369999999998</v>
      </c>
      <c r="AQ267" s="208"/>
      <c r="AR267" s="155"/>
      <c r="AS267" s="197">
        <f t="shared" si="78"/>
        <v>256</v>
      </c>
      <c r="AT267" s="175">
        <v>-5.9460499999999999E-2</v>
      </c>
      <c r="AU267" s="163">
        <v>5.0539500000000001E-2</v>
      </c>
      <c r="AV267" s="163">
        <v>-8.9460499999999998E-2</v>
      </c>
      <c r="AW267" s="163">
        <v>-0.13946050000000002</v>
      </c>
      <c r="AX267" s="163">
        <v>-6.9460500000000008E-2</v>
      </c>
      <c r="AY267" s="163">
        <v>-6.9460500000000008E-2</v>
      </c>
      <c r="BA267" s="331">
        <f t="shared" si="79"/>
        <v>256</v>
      </c>
      <c r="BB267" s="332">
        <f t="shared" si="80"/>
        <v>44.541079500000002</v>
      </c>
      <c r="BC267" s="332">
        <f t="shared" si="81"/>
        <v>44.531439499999998</v>
      </c>
      <c r="BD267" s="332">
        <f t="shared" si="82"/>
        <v>44.549039499999999</v>
      </c>
      <c r="BE267" s="332">
        <f t="shared" si="83"/>
        <v>44.545769499999999</v>
      </c>
      <c r="BF267" s="332">
        <f t="shared" si="84"/>
        <v>44.5399095</v>
      </c>
      <c r="BG267" s="332" t="str">
        <f t="shared" si="85"/>
        <v/>
      </c>
      <c r="BH267" s="164">
        <v>256</v>
      </c>
      <c r="BI267" s="337">
        <f t="shared" si="86"/>
        <v>1.1700000000018917E-3</v>
      </c>
      <c r="BJ267" s="337">
        <f t="shared" si="87"/>
        <v>8.4700000000026421E-3</v>
      </c>
      <c r="BK267" s="337">
        <f t="shared" si="88"/>
        <v>9.1299999999989723E-3</v>
      </c>
      <c r="BL267" s="337">
        <f t="shared" si="89"/>
        <v>5.859999999998422E-3</v>
      </c>
      <c r="BM267" s="165">
        <f t="shared" si="90"/>
        <v>9.1299999999989723E-3</v>
      </c>
    </row>
    <row r="268" spans="1:65" ht="14.85" customHeight="1">
      <c r="A268" s="238"/>
      <c r="B268" s="540" t="s">
        <v>391</v>
      </c>
      <c r="C268" s="540"/>
      <c r="D268" s="540"/>
      <c r="E268" s="503">
        <f t="shared" si="97"/>
        <v>44.5387895</v>
      </c>
      <c r="F268" s="503"/>
      <c r="G268" s="503"/>
      <c r="H268" s="503">
        <f t="shared" si="98"/>
        <v>44.526479500000001</v>
      </c>
      <c r="I268" s="503"/>
      <c r="J268" s="503"/>
      <c r="K268" s="503">
        <f t="shared" si="99"/>
        <v>44.560769499999999</v>
      </c>
      <c r="L268" s="503"/>
      <c r="M268" s="503"/>
      <c r="N268" s="503">
        <f t="shared" si="100"/>
        <v>44.568029500000002</v>
      </c>
      <c r="O268" s="503"/>
      <c r="P268" s="503"/>
      <c r="Q268" s="503">
        <f t="shared" si="101"/>
        <v>44.5127995</v>
      </c>
      <c r="R268" s="503"/>
      <c r="S268" s="503"/>
      <c r="T268" s="503"/>
      <c r="U268" s="503"/>
      <c r="V268" s="503"/>
      <c r="W268" s="503">
        <f t="shared" si="102"/>
        <v>5.5230000000001667E-2</v>
      </c>
      <c r="X268" s="503"/>
      <c r="Y268" s="503"/>
      <c r="Z268" s="503"/>
      <c r="AA268" s="503"/>
      <c r="AB268" s="503"/>
      <c r="AC268" s="525"/>
      <c r="AD268" s="526"/>
      <c r="AE268" s="526"/>
      <c r="AF268" s="526"/>
      <c r="AG268" s="526"/>
      <c r="AH268" s="527"/>
      <c r="AI268" s="233"/>
      <c r="AJ268" s="233"/>
      <c r="AK268" s="197">
        <v>257</v>
      </c>
      <c r="AL268" s="207">
        <v>44.600360000000002</v>
      </c>
      <c r="AM268" s="207">
        <v>44.480670000000003</v>
      </c>
      <c r="AN268" s="207">
        <v>44.639449999999997</v>
      </c>
      <c r="AO268" s="207">
        <v>44.68092</v>
      </c>
      <c r="AP268" s="207">
        <v>44.608620000000002</v>
      </c>
      <c r="AQ268" s="208"/>
      <c r="AR268" s="155"/>
      <c r="AS268" s="197">
        <f t="shared" ref="AS268:AS331" si="103">AK268</f>
        <v>257</v>
      </c>
      <c r="AT268" s="175">
        <v>-5.9460499999999999E-2</v>
      </c>
      <c r="AU268" s="163">
        <v>5.0539500000000001E-2</v>
      </c>
      <c r="AV268" s="163">
        <v>-8.9460499999999998E-2</v>
      </c>
      <c r="AW268" s="163">
        <v>-0.13946050000000002</v>
      </c>
      <c r="AX268" s="163">
        <v>-6.9460500000000008E-2</v>
      </c>
      <c r="AY268" s="163">
        <v>-6.9460500000000008E-2</v>
      </c>
      <c r="BA268" s="331">
        <f t="shared" ref="BA268:BA331" si="104">AK268</f>
        <v>257</v>
      </c>
      <c r="BB268" s="332">
        <f t="shared" si="80"/>
        <v>44.540899500000002</v>
      </c>
      <c r="BC268" s="332">
        <f t="shared" si="81"/>
        <v>44.531209500000003</v>
      </c>
      <c r="BD268" s="332">
        <f t="shared" si="82"/>
        <v>44.549989499999995</v>
      </c>
      <c r="BE268" s="332">
        <f t="shared" si="83"/>
        <v>44.541459500000002</v>
      </c>
      <c r="BF268" s="332">
        <f t="shared" si="84"/>
        <v>44.539159500000004</v>
      </c>
      <c r="BG268" s="332" t="str">
        <f t="shared" si="85"/>
        <v/>
      </c>
      <c r="BH268" s="164">
        <v>257</v>
      </c>
      <c r="BI268" s="337">
        <f t="shared" si="86"/>
        <v>1.7399999999980764E-3</v>
      </c>
      <c r="BJ268" s="337">
        <f t="shared" si="87"/>
        <v>7.9500000000010118E-3</v>
      </c>
      <c r="BK268" s="337">
        <f t="shared" si="88"/>
        <v>1.0829999999991458E-2</v>
      </c>
      <c r="BL268" s="337">
        <f t="shared" si="89"/>
        <v>2.2999999999981924E-3</v>
      </c>
      <c r="BM268" s="165">
        <f t="shared" si="90"/>
        <v>1.0829999999991458E-2</v>
      </c>
    </row>
    <row r="269" spans="1:65" ht="14.85" customHeight="1">
      <c r="A269" s="238"/>
      <c r="B269" s="540" t="s">
        <v>392</v>
      </c>
      <c r="C269" s="540"/>
      <c r="D269" s="540"/>
      <c r="E269" s="503">
        <f t="shared" si="97"/>
        <v>44.535309499999997</v>
      </c>
      <c r="F269" s="503"/>
      <c r="G269" s="503"/>
      <c r="H269" s="503">
        <f t="shared" si="98"/>
        <v>44.525549499999997</v>
      </c>
      <c r="I269" s="503"/>
      <c r="J269" s="503"/>
      <c r="K269" s="503">
        <f t="shared" si="99"/>
        <v>44.560759499999996</v>
      </c>
      <c r="L269" s="503"/>
      <c r="M269" s="503"/>
      <c r="N269" s="503">
        <f t="shared" si="100"/>
        <v>44.568139500000001</v>
      </c>
      <c r="O269" s="503"/>
      <c r="P269" s="503"/>
      <c r="Q269" s="503">
        <f t="shared" si="101"/>
        <v>44.514899499999999</v>
      </c>
      <c r="R269" s="503"/>
      <c r="S269" s="503"/>
      <c r="T269" s="503"/>
      <c r="U269" s="503"/>
      <c r="V269" s="503"/>
      <c r="W269" s="503">
        <f t="shared" si="102"/>
        <v>5.3240000000002397E-2</v>
      </c>
      <c r="X269" s="503"/>
      <c r="Y269" s="503"/>
      <c r="Z269" s="503"/>
      <c r="AA269" s="503"/>
      <c r="AB269" s="503"/>
      <c r="AC269" s="525"/>
      <c r="AD269" s="526"/>
      <c r="AE269" s="526"/>
      <c r="AF269" s="526"/>
      <c r="AG269" s="526"/>
      <c r="AH269" s="527"/>
      <c r="AI269" s="233"/>
      <c r="AJ269" s="233"/>
      <c r="AK269" s="197">
        <v>258</v>
      </c>
      <c r="AL269" s="207">
        <v>44.601019999999998</v>
      </c>
      <c r="AM269" s="207">
        <v>44.478969999999997</v>
      </c>
      <c r="AN269" s="207">
        <v>44.63449</v>
      </c>
      <c r="AO269" s="207">
        <v>44.66816</v>
      </c>
      <c r="AP269" s="207">
        <v>44.606830000000002</v>
      </c>
      <c r="AQ269" s="208"/>
      <c r="AR269" s="155"/>
      <c r="AS269" s="197">
        <f t="shared" si="103"/>
        <v>258</v>
      </c>
      <c r="AT269" s="175">
        <v>-5.9460499999999999E-2</v>
      </c>
      <c r="AU269" s="163">
        <v>5.0539500000000001E-2</v>
      </c>
      <c r="AV269" s="163">
        <v>-8.9460499999999998E-2</v>
      </c>
      <c r="AW269" s="163">
        <v>-0.13946050000000002</v>
      </c>
      <c r="AX269" s="163">
        <v>-6.9460500000000008E-2</v>
      </c>
      <c r="AY269" s="163">
        <v>-6.9460500000000008E-2</v>
      </c>
      <c r="BA269" s="331">
        <f t="shared" si="104"/>
        <v>258</v>
      </c>
      <c r="BB269" s="332">
        <f t="shared" ref="BB269:BB332" si="105">IF(AL269="","",AL269+AT269)</f>
        <v>44.541559499999998</v>
      </c>
      <c r="BC269" s="332">
        <f t="shared" ref="BC269:BC332" si="106">IF(AM269="","",AM269+AU269)</f>
        <v>44.529509499999996</v>
      </c>
      <c r="BD269" s="332">
        <f t="shared" ref="BD269:BD332" si="107">IF(AN269="","",AN269+AV269)</f>
        <v>44.545029499999998</v>
      </c>
      <c r="BE269" s="332">
        <f t="shared" ref="BE269:BE332" si="108">IF(AO269="","",AO269+AW269)</f>
        <v>44.528699500000002</v>
      </c>
      <c r="BF269" s="332">
        <f t="shared" ref="BF269:BF332" si="109">IF(AP269="","",AP269+AX269)</f>
        <v>44.537369500000004</v>
      </c>
      <c r="BG269" s="332" t="str">
        <f t="shared" ref="BG269:BG332" si="110">IF(AQ269="","",AQ269+AY269)</f>
        <v/>
      </c>
      <c r="BH269" s="164">
        <v>258</v>
      </c>
      <c r="BI269" s="337">
        <f t="shared" ref="BI269:BI332" si="111">IF(BB269="","",ABS($BF269-BB269))</f>
        <v>4.1899999999941429E-3</v>
      </c>
      <c r="BJ269" s="337">
        <f t="shared" ref="BJ269:BJ332" si="112">IF(BC269="","",ABS($BF269-BC269))</f>
        <v>7.8600000000079717E-3</v>
      </c>
      <c r="BK269" s="337">
        <f t="shared" ref="BK269:BK332" si="113">IF(BD269="","",ABS($BF269-BD269))</f>
        <v>7.659999999994227E-3</v>
      </c>
      <c r="BL269" s="337">
        <f t="shared" ref="BL269:BL332" si="114">IF(BE269="","",ABS($BF269-BE269))</f>
        <v>8.670000000002176E-3</v>
      </c>
      <c r="BM269" s="165">
        <f t="shared" ref="BM269:BM332" si="115">IF(BF269="","",MAX(BI269:BL269))</f>
        <v>8.670000000002176E-3</v>
      </c>
    </row>
    <row r="270" spans="1:65" ht="14.85" customHeight="1">
      <c r="A270" s="238"/>
      <c r="B270" s="540" t="s">
        <v>393</v>
      </c>
      <c r="C270" s="540"/>
      <c r="D270" s="540"/>
      <c r="E270" s="503">
        <f t="shared" si="97"/>
        <v>44.531269500000001</v>
      </c>
      <c r="F270" s="503"/>
      <c r="G270" s="503"/>
      <c r="H270" s="503">
        <f t="shared" si="98"/>
        <v>44.526519499999999</v>
      </c>
      <c r="I270" s="503"/>
      <c r="J270" s="503"/>
      <c r="K270" s="503">
        <f t="shared" si="99"/>
        <v>44.559329499999997</v>
      </c>
      <c r="L270" s="503"/>
      <c r="M270" s="503"/>
      <c r="N270" s="503">
        <f t="shared" si="100"/>
        <v>44.567849500000001</v>
      </c>
      <c r="O270" s="503"/>
      <c r="P270" s="503"/>
      <c r="Q270" s="503">
        <f t="shared" si="101"/>
        <v>44.515949500000005</v>
      </c>
      <c r="R270" s="503"/>
      <c r="S270" s="503"/>
      <c r="T270" s="503"/>
      <c r="U270" s="503"/>
      <c r="V270" s="503"/>
      <c r="W270" s="503">
        <f t="shared" si="102"/>
        <v>5.1899999999996282E-2</v>
      </c>
      <c r="X270" s="503"/>
      <c r="Y270" s="503"/>
      <c r="Z270" s="503"/>
      <c r="AA270" s="503"/>
      <c r="AB270" s="503"/>
      <c r="AC270" s="525"/>
      <c r="AD270" s="526"/>
      <c r="AE270" s="526"/>
      <c r="AF270" s="526"/>
      <c r="AG270" s="526"/>
      <c r="AH270" s="527"/>
      <c r="AI270" s="233"/>
      <c r="AJ270" s="233"/>
      <c r="AK270" s="197">
        <v>259</v>
      </c>
      <c r="AL270" s="207">
        <v>44.599730000000001</v>
      </c>
      <c r="AM270" s="207">
        <v>44.478789999999996</v>
      </c>
      <c r="AN270" s="207">
        <v>44.635460000000002</v>
      </c>
      <c r="AO270" s="207">
        <v>44.662419999999997</v>
      </c>
      <c r="AP270" s="207">
        <v>44.60575</v>
      </c>
      <c r="AQ270" s="208"/>
      <c r="AR270" s="155"/>
      <c r="AS270" s="197">
        <f t="shared" si="103"/>
        <v>259</v>
      </c>
      <c r="AT270" s="175">
        <v>-5.9460499999999999E-2</v>
      </c>
      <c r="AU270" s="163">
        <v>5.0539500000000001E-2</v>
      </c>
      <c r="AV270" s="163">
        <v>-8.9460499999999998E-2</v>
      </c>
      <c r="AW270" s="163">
        <v>-0.13946050000000002</v>
      </c>
      <c r="AX270" s="163">
        <v>-6.9460500000000008E-2</v>
      </c>
      <c r="AY270" s="163">
        <v>-6.9460500000000008E-2</v>
      </c>
      <c r="BA270" s="331">
        <f t="shared" si="104"/>
        <v>259</v>
      </c>
      <c r="BB270" s="332">
        <f t="shared" si="105"/>
        <v>44.540269500000001</v>
      </c>
      <c r="BC270" s="332">
        <f t="shared" si="106"/>
        <v>44.529329499999996</v>
      </c>
      <c r="BD270" s="332">
        <f t="shared" si="107"/>
        <v>44.545999500000001</v>
      </c>
      <c r="BE270" s="332">
        <f t="shared" si="108"/>
        <v>44.522959499999999</v>
      </c>
      <c r="BF270" s="332">
        <f t="shared" si="109"/>
        <v>44.536289500000002</v>
      </c>
      <c r="BG270" s="332" t="str">
        <f t="shared" si="110"/>
        <v/>
      </c>
      <c r="BH270" s="164">
        <v>259</v>
      </c>
      <c r="BI270" s="337">
        <f t="shared" si="111"/>
        <v>3.9799999999985403E-3</v>
      </c>
      <c r="BJ270" s="337">
        <f t="shared" si="112"/>
        <v>6.9600000000065165E-3</v>
      </c>
      <c r="BK270" s="337">
        <f t="shared" si="113"/>
        <v>9.7099999999983311E-3</v>
      </c>
      <c r="BL270" s="337">
        <f t="shared" si="114"/>
        <v>1.3330000000003395E-2</v>
      </c>
      <c r="BM270" s="165">
        <f t="shared" si="115"/>
        <v>1.3330000000003395E-2</v>
      </c>
    </row>
    <row r="271" spans="1:65" ht="14.85" customHeight="1">
      <c r="A271" s="238"/>
      <c r="B271" s="540" t="s">
        <v>394</v>
      </c>
      <c r="C271" s="540"/>
      <c r="D271" s="540"/>
      <c r="E271" s="503">
        <f t="shared" si="97"/>
        <v>44.525619499999998</v>
      </c>
      <c r="F271" s="503"/>
      <c r="G271" s="503"/>
      <c r="H271" s="503">
        <f t="shared" si="98"/>
        <v>44.526559499999998</v>
      </c>
      <c r="I271" s="503"/>
      <c r="J271" s="503"/>
      <c r="K271" s="503">
        <f t="shared" si="99"/>
        <v>44.553459499999995</v>
      </c>
      <c r="L271" s="503"/>
      <c r="M271" s="503"/>
      <c r="N271" s="503">
        <f t="shared" si="100"/>
        <v>44.569879499999999</v>
      </c>
      <c r="O271" s="503"/>
      <c r="P271" s="503"/>
      <c r="Q271" s="503">
        <f t="shared" si="101"/>
        <v>44.518879500000004</v>
      </c>
      <c r="R271" s="503"/>
      <c r="S271" s="503"/>
      <c r="T271" s="503"/>
      <c r="U271" s="503"/>
      <c r="V271" s="503"/>
      <c r="W271" s="503">
        <f t="shared" si="102"/>
        <v>5.0999999999994827E-2</v>
      </c>
      <c r="X271" s="503"/>
      <c r="Y271" s="503"/>
      <c r="Z271" s="503"/>
      <c r="AA271" s="503"/>
      <c r="AB271" s="503"/>
      <c r="AC271" s="525"/>
      <c r="AD271" s="526"/>
      <c r="AE271" s="526"/>
      <c r="AF271" s="526"/>
      <c r="AG271" s="526"/>
      <c r="AH271" s="527"/>
      <c r="AI271" s="233"/>
      <c r="AJ271" s="233"/>
      <c r="AK271" s="197">
        <v>260</v>
      </c>
      <c r="AL271" s="207">
        <v>44.598779999999998</v>
      </c>
      <c r="AM271" s="207">
        <v>44.477440000000001</v>
      </c>
      <c r="AN271" s="207">
        <v>44.634529999999998</v>
      </c>
      <c r="AO271" s="207">
        <v>44.673079999999999</v>
      </c>
      <c r="AP271" s="207">
        <v>44.605789999999999</v>
      </c>
      <c r="AQ271" s="208"/>
      <c r="AR271" s="155"/>
      <c r="AS271" s="197">
        <f t="shared" si="103"/>
        <v>260</v>
      </c>
      <c r="AT271" s="175">
        <v>-5.9460499999999999E-2</v>
      </c>
      <c r="AU271" s="163">
        <v>5.0539500000000001E-2</v>
      </c>
      <c r="AV271" s="163">
        <v>-8.9460499999999998E-2</v>
      </c>
      <c r="AW271" s="163">
        <v>-0.13946050000000002</v>
      </c>
      <c r="AX271" s="163">
        <v>-6.9460500000000008E-2</v>
      </c>
      <c r="AY271" s="163">
        <v>-6.9460500000000008E-2</v>
      </c>
      <c r="BA271" s="331">
        <f t="shared" si="104"/>
        <v>260</v>
      </c>
      <c r="BB271" s="332">
        <f t="shared" si="105"/>
        <v>44.539319499999998</v>
      </c>
      <c r="BC271" s="332">
        <f t="shared" si="106"/>
        <v>44.527979500000001</v>
      </c>
      <c r="BD271" s="332">
        <f t="shared" si="107"/>
        <v>44.545069499999997</v>
      </c>
      <c r="BE271" s="332">
        <f t="shared" si="108"/>
        <v>44.5336195</v>
      </c>
      <c r="BF271" s="332">
        <f t="shared" si="109"/>
        <v>44.536329500000001</v>
      </c>
      <c r="BG271" s="332" t="str">
        <f t="shared" si="110"/>
        <v/>
      </c>
      <c r="BH271" s="164">
        <v>260</v>
      </c>
      <c r="BI271" s="337">
        <f t="shared" si="111"/>
        <v>2.9899999999969396E-3</v>
      </c>
      <c r="BJ271" s="337">
        <f t="shared" si="112"/>
        <v>8.3500000000000796E-3</v>
      </c>
      <c r="BK271" s="337">
        <f t="shared" si="113"/>
        <v>8.7399999999959732E-3</v>
      </c>
      <c r="BL271" s="337">
        <f t="shared" si="114"/>
        <v>2.7100000000004343E-3</v>
      </c>
      <c r="BM271" s="165">
        <f t="shared" si="115"/>
        <v>8.7399999999959732E-3</v>
      </c>
    </row>
    <row r="272" spans="1:65" ht="14.85" customHeight="1">
      <c r="A272" s="238"/>
      <c r="B272" s="540" t="s">
        <v>395</v>
      </c>
      <c r="C272" s="540"/>
      <c r="D272" s="540"/>
      <c r="E272" s="503">
        <f t="shared" si="97"/>
        <v>44.522129499999998</v>
      </c>
      <c r="F272" s="503"/>
      <c r="G272" s="503"/>
      <c r="H272" s="503">
        <f t="shared" si="98"/>
        <v>44.526129499999996</v>
      </c>
      <c r="I272" s="503"/>
      <c r="J272" s="503"/>
      <c r="K272" s="503">
        <f t="shared" si="99"/>
        <v>44.545149500000001</v>
      </c>
      <c r="L272" s="503"/>
      <c r="M272" s="503"/>
      <c r="N272" s="503">
        <f t="shared" si="100"/>
        <v>44.570059499999999</v>
      </c>
      <c r="O272" s="503"/>
      <c r="P272" s="503"/>
      <c r="Q272" s="503">
        <f t="shared" si="101"/>
        <v>44.5186195</v>
      </c>
      <c r="R272" s="503"/>
      <c r="S272" s="503"/>
      <c r="T272" s="503"/>
      <c r="U272" s="503"/>
      <c r="V272" s="503"/>
      <c r="W272" s="503">
        <f t="shared" si="102"/>
        <v>5.1439999999999486E-2</v>
      </c>
      <c r="X272" s="503"/>
      <c r="Y272" s="503"/>
      <c r="Z272" s="503"/>
      <c r="AA272" s="503"/>
      <c r="AB272" s="503"/>
      <c r="AC272" s="525"/>
      <c r="AD272" s="526"/>
      <c r="AE272" s="526"/>
      <c r="AF272" s="526"/>
      <c r="AG272" s="526"/>
      <c r="AH272" s="527"/>
      <c r="AI272" s="233"/>
      <c r="AJ272" s="233"/>
      <c r="AK272" s="197">
        <v>261</v>
      </c>
      <c r="AL272" s="207">
        <v>44.597079999999998</v>
      </c>
      <c r="AM272" s="207">
        <v>44.473050000000001</v>
      </c>
      <c r="AN272" s="207">
        <v>44.63496</v>
      </c>
      <c r="AO272" s="207">
        <v>44.681690000000003</v>
      </c>
      <c r="AP272" s="207">
        <v>44.607089999999999</v>
      </c>
      <c r="AQ272" s="208"/>
      <c r="AR272" s="155"/>
      <c r="AS272" s="197">
        <f t="shared" si="103"/>
        <v>261</v>
      </c>
      <c r="AT272" s="175">
        <v>-5.9460499999999999E-2</v>
      </c>
      <c r="AU272" s="163">
        <v>5.0539500000000001E-2</v>
      </c>
      <c r="AV272" s="163">
        <v>-8.9460499999999998E-2</v>
      </c>
      <c r="AW272" s="163">
        <v>-0.13946050000000002</v>
      </c>
      <c r="AX272" s="163">
        <v>-6.9460500000000008E-2</v>
      </c>
      <c r="AY272" s="163">
        <v>-6.9460500000000008E-2</v>
      </c>
      <c r="BA272" s="331">
        <f t="shared" si="104"/>
        <v>261</v>
      </c>
      <c r="BB272" s="332">
        <f t="shared" si="105"/>
        <v>44.537619499999998</v>
      </c>
      <c r="BC272" s="332">
        <f t="shared" si="106"/>
        <v>44.5235895</v>
      </c>
      <c r="BD272" s="332">
        <f t="shared" si="107"/>
        <v>44.545499499999998</v>
      </c>
      <c r="BE272" s="332">
        <f t="shared" si="108"/>
        <v>44.542229500000005</v>
      </c>
      <c r="BF272" s="332">
        <f t="shared" si="109"/>
        <v>44.537629500000001</v>
      </c>
      <c r="BG272" s="332" t="str">
        <f t="shared" si="110"/>
        <v/>
      </c>
      <c r="BH272" s="164">
        <v>261</v>
      </c>
      <c r="BI272" s="337">
        <f t="shared" si="111"/>
        <v>1.0000000003174137E-5</v>
      </c>
      <c r="BJ272" s="337">
        <f t="shared" si="112"/>
        <v>1.4040000000001385E-2</v>
      </c>
      <c r="BK272" s="337">
        <f t="shared" si="113"/>
        <v>7.869999999996935E-3</v>
      </c>
      <c r="BL272" s="337">
        <f t="shared" si="114"/>
        <v>4.6000000000034902E-3</v>
      </c>
      <c r="BM272" s="165">
        <f t="shared" si="115"/>
        <v>1.4040000000001385E-2</v>
      </c>
    </row>
    <row r="273" spans="1:65" ht="14.85" customHeight="1">
      <c r="A273" s="238"/>
      <c r="B273" s="540" t="s">
        <v>396</v>
      </c>
      <c r="C273" s="540"/>
      <c r="D273" s="540"/>
      <c r="E273" s="503">
        <f t="shared" si="97"/>
        <v>44.519979499999998</v>
      </c>
      <c r="F273" s="503"/>
      <c r="G273" s="503"/>
      <c r="H273" s="503">
        <f t="shared" si="98"/>
        <v>44.526399499999997</v>
      </c>
      <c r="I273" s="503"/>
      <c r="J273" s="503"/>
      <c r="K273" s="503">
        <f t="shared" si="99"/>
        <v>44.531889499999998</v>
      </c>
      <c r="L273" s="503"/>
      <c r="M273" s="503"/>
      <c r="N273" s="503">
        <f t="shared" si="100"/>
        <v>44.567079499999998</v>
      </c>
      <c r="O273" s="503"/>
      <c r="P273" s="503"/>
      <c r="Q273" s="503">
        <f t="shared" si="101"/>
        <v>44.518559500000002</v>
      </c>
      <c r="R273" s="503"/>
      <c r="S273" s="503"/>
      <c r="T273" s="503"/>
      <c r="U273" s="503"/>
      <c r="V273" s="503"/>
      <c r="W273" s="503">
        <f t="shared" si="102"/>
        <v>4.8519999999996344E-2</v>
      </c>
      <c r="X273" s="503"/>
      <c r="Y273" s="503"/>
      <c r="Z273" s="503"/>
      <c r="AA273" s="503"/>
      <c r="AB273" s="503"/>
      <c r="AC273" s="525"/>
      <c r="AD273" s="526"/>
      <c r="AE273" s="526"/>
      <c r="AF273" s="526"/>
      <c r="AG273" s="526"/>
      <c r="AH273" s="527"/>
      <c r="AI273" s="233"/>
      <c r="AJ273" s="233"/>
      <c r="AK273" s="197">
        <v>262</v>
      </c>
      <c r="AL273" s="207">
        <v>44.59516</v>
      </c>
      <c r="AM273" s="207">
        <v>44.466070000000002</v>
      </c>
      <c r="AN273" s="207">
        <v>44.6357</v>
      </c>
      <c r="AO273" s="207">
        <v>44.68938</v>
      </c>
      <c r="AP273" s="207">
        <v>44.606870000000001</v>
      </c>
      <c r="AQ273" s="208"/>
      <c r="AR273" s="155"/>
      <c r="AS273" s="197">
        <f t="shared" si="103"/>
        <v>262</v>
      </c>
      <c r="AT273" s="175">
        <v>-5.9460499999999999E-2</v>
      </c>
      <c r="AU273" s="163">
        <v>5.0539500000000001E-2</v>
      </c>
      <c r="AV273" s="163">
        <v>-8.9460499999999998E-2</v>
      </c>
      <c r="AW273" s="163">
        <v>-0.13946050000000002</v>
      </c>
      <c r="AX273" s="163">
        <v>-6.9460500000000008E-2</v>
      </c>
      <c r="AY273" s="163">
        <v>-6.9460500000000008E-2</v>
      </c>
      <c r="BA273" s="331">
        <f t="shared" si="104"/>
        <v>262</v>
      </c>
      <c r="BB273" s="332">
        <f t="shared" si="105"/>
        <v>44.5356995</v>
      </c>
      <c r="BC273" s="332">
        <f t="shared" si="106"/>
        <v>44.516609500000001</v>
      </c>
      <c r="BD273" s="332">
        <f t="shared" si="107"/>
        <v>44.546239499999999</v>
      </c>
      <c r="BE273" s="332">
        <f t="shared" si="108"/>
        <v>44.549919500000001</v>
      </c>
      <c r="BF273" s="332">
        <f t="shared" si="109"/>
        <v>44.537409500000003</v>
      </c>
      <c r="BG273" s="332" t="str">
        <f t="shared" si="110"/>
        <v/>
      </c>
      <c r="BH273" s="164">
        <v>262</v>
      </c>
      <c r="BI273" s="337">
        <f t="shared" si="111"/>
        <v>1.7100000000027649E-3</v>
      </c>
      <c r="BJ273" s="337">
        <f t="shared" si="112"/>
        <v>2.0800000000001262E-2</v>
      </c>
      <c r="BK273" s="337">
        <f t="shared" si="113"/>
        <v>8.8299999999961187E-3</v>
      </c>
      <c r="BL273" s="337">
        <f t="shared" si="114"/>
        <v>1.2509999999998911E-2</v>
      </c>
      <c r="BM273" s="165">
        <f t="shared" si="115"/>
        <v>2.0800000000001262E-2</v>
      </c>
    </row>
    <row r="274" spans="1:65" ht="14.85" customHeight="1">
      <c r="A274" s="238"/>
      <c r="B274" s="540" t="s">
        <v>397</v>
      </c>
      <c r="C274" s="540"/>
      <c r="D274" s="540"/>
      <c r="E274" s="503">
        <f t="shared" si="97"/>
        <v>44.5209495</v>
      </c>
      <c r="F274" s="503"/>
      <c r="G274" s="503"/>
      <c r="H274" s="503">
        <f t="shared" si="98"/>
        <v>44.5258495</v>
      </c>
      <c r="I274" s="503"/>
      <c r="J274" s="503"/>
      <c r="K274" s="503">
        <f t="shared" si="99"/>
        <v>44.5200295</v>
      </c>
      <c r="L274" s="503"/>
      <c r="M274" s="503"/>
      <c r="N274" s="503">
        <f t="shared" si="100"/>
        <v>44.565139500000001</v>
      </c>
      <c r="O274" s="503"/>
      <c r="P274" s="503"/>
      <c r="Q274" s="503">
        <f t="shared" si="101"/>
        <v>44.517139499999999</v>
      </c>
      <c r="R274" s="503"/>
      <c r="S274" s="503"/>
      <c r="T274" s="503"/>
      <c r="U274" s="503"/>
      <c r="V274" s="503"/>
      <c r="W274" s="503">
        <f t="shared" si="102"/>
        <v>4.8000000000001819E-2</v>
      </c>
      <c r="X274" s="503"/>
      <c r="Y274" s="503"/>
      <c r="Z274" s="503"/>
      <c r="AA274" s="503"/>
      <c r="AB274" s="503"/>
      <c r="AC274" s="525"/>
      <c r="AD274" s="526"/>
      <c r="AE274" s="526"/>
      <c r="AF274" s="526"/>
      <c r="AG274" s="526"/>
      <c r="AH274" s="527"/>
      <c r="AI274" s="233"/>
      <c r="AJ274" s="233"/>
      <c r="AK274" s="197">
        <v>263</v>
      </c>
      <c r="AL274" s="207">
        <v>44.593739999999997</v>
      </c>
      <c r="AM274" s="207">
        <v>44.465649999999997</v>
      </c>
      <c r="AN274" s="207">
        <v>44.635100000000001</v>
      </c>
      <c r="AO274" s="207">
        <v>44.69502</v>
      </c>
      <c r="AP274" s="207">
        <v>44.605870000000003</v>
      </c>
      <c r="AQ274" s="208"/>
      <c r="AR274" s="155"/>
      <c r="AS274" s="197">
        <f t="shared" si="103"/>
        <v>263</v>
      </c>
      <c r="AT274" s="175">
        <v>-5.9460499999999999E-2</v>
      </c>
      <c r="AU274" s="163">
        <v>5.0539500000000001E-2</v>
      </c>
      <c r="AV274" s="163">
        <v>-8.9460499999999998E-2</v>
      </c>
      <c r="AW274" s="163">
        <v>-0.13946050000000002</v>
      </c>
      <c r="AX274" s="163">
        <v>-6.9460500000000008E-2</v>
      </c>
      <c r="AY274" s="163">
        <v>-6.9460500000000008E-2</v>
      </c>
      <c r="BA274" s="331">
        <f t="shared" si="104"/>
        <v>263</v>
      </c>
      <c r="BB274" s="332">
        <f t="shared" si="105"/>
        <v>44.534279499999997</v>
      </c>
      <c r="BC274" s="332">
        <f t="shared" si="106"/>
        <v>44.516189499999996</v>
      </c>
      <c r="BD274" s="332">
        <f t="shared" si="107"/>
        <v>44.5456395</v>
      </c>
      <c r="BE274" s="332">
        <f t="shared" si="108"/>
        <v>44.555559500000001</v>
      </c>
      <c r="BF274" s="332">
        <f t="shared" si="109"/>
        <v>44.536409500000005</v>
      </c>
      <c r="BG274" s="332" t="str">
        <f t="shared" si="110"/>
        <v/>
      </c>
      <c r="BH274" s="164">
        <v>263</v>
      </c>
      <c r="BI274" s="337">
        <f t="shared" si="111"/>
        <v>2.1300000000081809E-3</v>
      </c>
      <c r="BJ274" s="337">
        <f t="shared" si="112"/>
        <v>2.0220000000009009E-2</v>
      </c>
      <c r="BK274" s="337">
        <f t="shared" si="113"/>
        <v>9.2299999999951865E-3</v>
      </c>
      <c r="BL274" s="337">
        <f t="shared" si="114"/>
        <v>1.9149999999996226E-2</v>
      </c>
      <c r="BM274" s="165">
        <f t="shared" si="115"/>
        <v>2.0220000000009009E-2</v>
      </c>
    </row>
    <row r="275" spans="1:65" ht="14.85" customHeight="1">
      <c r="A275" s="238"/>
      <c r="B275" s="540" t="s">
        <v>398</v>
      </c>
      <c r="C275" s="540"/>
      <c r="D275" s="540"/>
      <c r="E275" s="503">
        <f t="shared" si="97"/>
        <v>44.522899500000001</v>
      </c>
      <c r="F275" s="503"/>
      <c r="G275" s="503"/>
      <c r="H275" s="503">
        <f t="shared" si="98"/>
        <v>44.524939500000002</v>
      </c>
      <c r="I275" s="503"/>
      <c r="J275" s="503"/>
      <c r="K275" s="503">
        <f t="shared" si="99"/>
        <v>44.522019499999999</v>
      </c>
      <c r="L275" s="503"/>
      <c r="M275" s="503"/>
      <c r="N275" s="503">
        <f t="shared" si="100"/>
        <v>44.562289499999999</v>
      </c>
      <c r="O275" s="503"/>
      <c r="P275" s="503"/>
      <c r="Q275" s="503">
        <f t="shared" si="101"/>
        <v>44.512609500000003</v>
      </c>
      <c r="R275" s="503"/>
      <c r="S275" s="503"/>
      <c r="T275" s="503"/>
      <c r="U275" s="503"/>
      <c r="V275" s="503"/>
      <c r="W275" s="503">
        <f t="shared" si="102"/>
        <v>4.9679999999995061E-2</v>
      </c>
      <c r="X275" s="503"/>
      <c r="Y275" s="503"/>
      <c r="Z275" s="503"/>
      <c r="AA275" s="503"/>
      <c r="AB275" s="503"/>
      <c r="AC275" s="525"/>
      <c r="AD275" s="526"/>
      <c r="AE275" s="526"/>
      <c r="AF275" s="526"/>
      <c r="AG275" s="526"/>
      <c r="AH275" s="527"/>
      <c r="AI275" s="233"/>
      <c r="AJ275" s="233"/>
      <c r="AK275" s="197">
        <v>264</v>
      </c>
      <c r="AL275" s="207">
        <v>44.592320000000001</v>
      </c>
      <c r="AM275" s="207">
        <v>44.46904</v>
      </c>
      <c r="AN275" s="207">
        <v>44.637949999999996</v>
      </c>
      <c r="AO275" s="207">
        <v>44.698599999999999</v>
      </c>
      <c r="AP275" s="207">
        <v>44.602559999999997</v>
      </c>
      <c r="AQ275" s="208"/>
      <c r="AR275" s="155"/>
      <c r="AS275" s="197">
        <f t="shared" si="103"/>
        <v>264</v>
      </c>
      <c r="AT275" s="175">
        <v>-5.9460499999999999E-2</v>
      </c>
      <c r="AU275" s="163">
        <v>5.0539500000000001E-2</v>
      </c>
      <c r="AV275" s="163">
        <v>-8.9460499999999998E-2</v>
      </c>
      <c r="AW275" s="163">
        <v>-0.13946050000000002</v>
      </c>
      <c r="AX275" s="163">
        <v>-6.9460500000000008E-2</v>
      </c>
      <c r="AY275" s="163">
        <v>-6.9460500000000008E-2</v>
      </c>
      <c r="BA275" s="331">
        <f t="shared" si="104"/>
        <v>264</v>
      </c>
      <c r="BB275" s="332">
        <f t="shared" si="105"/>
        <v>44.532859500000001</v>
      </c>
      <c r="BC275" s="332">
        <f t="shared" si="106"/>
        <v>44.519579499999999</v>
      </c>
      <c r="BD275" s="332">
        <f t="shared" si="107"/>
        <v>44.548489499999995</v>
      </c>
      <c r="BE275" s="332">
        <f t="shared" si="108"/>
        <v>44.559139500000001</v>
      </c>
      <c r="BF275" s="332">
        <f t="shared" si="109"/>
        <v>44.533099499999999</v>
      </c>
      <c r="BG275" s="332" t="str">
        <f t="shared" si="110"/>
        <v/>
      </c>
      <c r="BH275" s="164">
        <v>264</v>
      </c>
      <c r="BI275" s="337">
        <f t="shared" si="111"/>
        <v>2.3999999999801958E-4</v>
      </c>
      <c r="BJ275" s="337">
        <f t="shared" si="112"/>
        <v>1.3519999999999754E-2</v>
      </c>
      <c r="BK275" s="337">
        <f t="shared" si="113"/>
        <v>1.5389999999996462E-2</v>
      </c>
      <c r="BL275" s="337">
        <f t="shared" si="114"/>
        <v>2.6040000000001839E-2</v>
      </c>
      <c r="BM275" s="165">
        <f t="shared" si="115"/>
        <v>2.6040000000001839E-2</v>
      </c>
    </row>
    <row r="276" spans="1:65" ht="14.85" customHeight="1">
      <c r="A276" s="238"/>
      <c r="B276" s="540" t="s">
        <v>399</v>
      </c>
      <c r="C276" s="540"/>
      <c r="D276" s="540"/>
      <c r="E276" s="503">
        <f t="shared" si="97"/>
        <v>44.521639499999999</v>
      </c>
      <c r="F276" s="503"/>
      <c r="G276" s="503"/>
      <c r="H276" s="503">
        <f t="shared" si="98"/>
        <v>44.524129500000001</v>
      </c>
      <c r="I276" s="503"/>
      <c r="J276" s="503"/>
      <c r="K276" s="503">
        <f t="shared" si="99"/>
        <v>44.527459499999999</v>
      </c>
      <c r="L276" s="503"/>
      <c r="M276" s="503"/>
      <c r="N276" s="503">
        <f t="shared" si="100"/>
        <v>44.557779500000002</v>
      </c>
      <c r="O276" s="503"/>
      <c r="P276" s="503"/>
      <c r="Q276" s="503">
        <f t="shared" si="101"/>
        <v>44.503739500000002</v>
      </c>
      <c r="R276" s="503"/>
      <c r="S276" s="503"/>
      <c r="T276" s="503"/>
      <c r="U276" s="503"/>
      <c r="V276" s="503"/>
      <c r="W276" s="503">
        <f t="shared" si="102"/>
        <v>5.4040000000000532E-2</v>
      </c>
      <c r="X276" s="503"/>
      <c r="Y276" s="503"/>
      <c r="Z276" s="503"/>
      <c r="AA276" s="503"/>
      <c r="AB276" s="503"/>
      <c r="AC276" s="525"/>
      <c r="AD276" s="526"/>
      <c r="AE276" s="526"/>
      <c r="AF276" s="526"/>
      <c r="AG276" s="526"/>
      <c r="AH276" s="527"/>
      <c r="AI276" s="233"/>
      <c r="AJ276" s="233"/>
      <c r="AK276" s="197">
        <v>265</v>
      </c>
      <c r="AL276" s="207">
        <v>44.589959999999998</v>
      </c>
      <c r="AM276" s="207">
        <v>44.4709</v>
      </c>
      <c r="AN276" s="207">
        <v>44.639989999999997</v>
      </c>
      <c r="AO276" s="207">
        <v>44.700479999999999</v>
      </c>
      <c r="AP276" s="207">
        <v>44.598999999999997</v>
      </c>
      <c r="AQ276" s="208"/>
      <c r="AR276" s="155"/>
      <c r="AS276" s="197">
        <f t="shared" si="103"/>
        <v>265</v>
      </c>
      <c r="AT276" s="175">
        <v>-5.9460499999999999E-2</v>
      </c>
      <c r="AU276" s="163">
        <v>5.0539500000000001E-2</v>
      </c>
      <c r="AV276" s="163">
        <v>-8.9460499999999998E-2</v>
      </c>
      <c r="AW276" s="163">
        <v>-0.13946050000000002</v>
      </c>
      <c r="AX276" s="163">
        <v>-6.9460500000000008E-2</v>
      </c>
      <c r="AY276" s="163">
        <v>-6.9460500000000008E-2</v>
      </c>
      <c r="BA276" s="331">
        <f t="shared" si="104"/>
        <v>265</v>
      </c>
      <c r="BB276" s="332">
        <f t="shared" si="105"/>
        <v>44.530499499999998</v>
      </c>
      <c r="BC276" s="332">
        <f t="shared" si="106"/>
        <v>44.5214395</v>
      </c>
      <c r="BD276" s="332">
        <f t="shared" si="107"/>
        <v>44.550529499999996</v>
      </c>
      <c r="BE276" s="332">
        <f t="shared" si="108"/>
        <v>44.5610195</v>
      </c>
      <c r="BF276" s="332">
        <f t="shared" si="109"/>
        <v>44.529539499999998</v>
      </c>
      <c r="BG276" s="332" t="str">
        <f t="shared" si="110"/>
        <v/>
      </c>
      <c r="BH276" s="164">
        <v>265</v>
      </c>
      <c r="BI276" s="337">
        <f t="shared" si="111"/>
        <v>9.5999999999918373E-4</v>
      </c>
      <c r="BJ276" s="337">
        <f t="shared" si="112"/>
        <v>8.0999999999988859E-3</v>
      </c>
      <c r="BK276" s="337">
        <f t="shared" si="113"/>
        <v>2.0989999999997622E-2</v>
      </c>
      <c r="BL276" s="337">
        <f t="shared" si="114"/>
        <v>3.1480000000001951E-2</v>
      </c>
      <c r="BM276" s="165">
        <f t="shared" si="115"/>
        <v>3.1480000000001951E-2</v>
      </c>
    </row>
    <row r="277" spans="1:65" ht="14.85" customHeight="1">
      <c r="A277" s="238"/>
      <c r="B277" s="540" t="s">
        <v>400</v>
      </c>
      <c r="C277" s="540"/>
      <c r="D277" s="540"/>
      <c r="E277" s="503">
        <f t="shared" si="97"/>
        <v>44.522249500000001</v>
      </c>
      <c r="F277" s="503"/>
      <c r="G277" s="503"/>
      <c r="H277" s="503">
        <f t="shared" si="98"/>
        <v>44.523019499999997</v>
      </c>
      <c r="I277" s="503"/>
      <c r="J277" s="503"/>
      <c r="K277" s="503">
        <f t="shared" si="99"/>
        <v>44.5299695</v>
      </c>
      <c r="L277" s="503"/>
      <c r="M277" s="503"/>
      <c r="N277" s="503">
        <f t="shared" si="100"/>
        <v>44.553659500000002</v>
      </c>
      <c r="O277" s="503"/>
      <c r="P277" s="503"/>
      <c r="Q277" s="503">
        <f t="shared" si="101"/>
        <v>44.502969499999999</v>
      </c>
      <c r="R277" s="503"/>
      <c r="S277" s="503"/>
      <c r="T277" s="503"/>
      <c r="U277" s="503"/>
      <c r="V277" s="503"/>
      <c r="W277" s="503">
        <f t="shared" si="102"/>
        <v>5.069000000000301E-2</v>
      </c>
      <c r="X277" s="503"/>
      <c r="Y277" s="503"/>
      <c r="Z277" s="503"/>
      <c r="AA277" s="503"/>
      <c r="AB277" s="503"/>
      <c r="AC277" s="525"/>
      <c r="AD277" s="526"/>
      <c r="AE277" s="526"/>
      <c r="AF277" s="526"/>
      <c r="AG277" s="526"/>
      <c r="AH277" s="527"/>
      <c r="AI277" s="233"/>
      <c r="AJ277" s="233"/>
      <c r="AK277" s="197">
        <v>266</v>
      </c>
      <c r="AL277" s="207">
        <v>44.589309999999998</v>
      </c>
      <c r="AM277" s="207">
        <v>44.472360000000002</v>
      </c>
      <c r="AN277" s="207">
        <v>44.639769999999999</v>
      </c>
      <c r="AO277" s="207">
        <v>44.70064</v>
      </c>
      <c r="AP277" s="207">
        <v>44.59469</v>
      </c>
      <c r="AQ277" s="208"/>
      <c r="AR277" s="155"/>
      <c r="AS277" s="197">
        <f t="shared" si="103"/>
        <v>266</v>
      </c>
      <c r="AT277" s="175">
        <v>-5.9460499999999999E-2</v>
      </c>
      <c r="AU277" s="163">
        <v>5.0539500000000001E-2</v>
      </c>
      <c r="AV277" s="163">
        <v>-8.9460499999999998E-2</v>
      </c>
      <c r="AW277" s="163">
        <v>-0.13946050000000002</v>
      </c>
      <c r="AX277" s="163">
        <v>-6.9460500000000008E-2</v>
      </c>
      <c r="AY277" s="163">
        <v>-6.9460500000000008E-2</v>
      </c>
      <c r="BA277" s="331">
        <f t="shared" si="104"/>
        <v>266</v>
      </c>
      <c r="BB277" s="332">
        <f t="shared" si="105"/>
        <v>44.529849499999997</v>
      </c>
      <c r="BC277" s="332">
        <f t="shared" si="106"/>
        <v>44.522899500000001</v>
      </c>
      <c r="BD277" s="332">
        <f t="shared" si="107"/>
        <v>44.550309499999997</v>
      </c>
      <c r="BE277" s="332">
        <f t="shared" si="108"/>
        <v>44.561179500000001</v>
      </c>
      <c r="BF277" s="332">
        <f t="shared" si="109"/>
        <v>44.525229500000002</v>
      </c>
      <c r="BG277" s="332" t="str">
        <f t="shared" si="110"/>
        <v/>
      </c>
      <c r="BH277" s="164">
        <v>266</v>
      </c>
      <c r="BI277" s="337">
        <f t="shared" si="111"/>
        <v>4.6199999999956276E-3</v>
      </c>
      <c r="BJ277" s="337">
        <f t="shared" si="112"/>
        <v>2.3300000000006094E-3</v>
      </c>
      <c r="BK277" s="337">
        <f t="shared" si="113"/>
        <v>2.507999999999555E-2</v>
      </c>
      <c r="BL277" s="337">
        <f t="shared" si="114"/>
        <v>3.5949999999999704E-2</v>
      </c>
      <c r="BM277" s="165">
        <f t="shared" si="115"/>
        <v>3.5949999999999704E-2</v>
      </c>
    </row>
    <row r="278" spans="1:65" ht="14.85" customHeight="1">
      <c r="A278" s="238"/>
      <c r="B278" s="540" t="s">
        <v>401</v>
      </c>
      <c r="C278" s="540"/>
      <c r="D278" s="540"/>
      <c r="E278" s="503">
        <f t="shared" si="97"/>
        <v>44.5204095</v>
      </c>
      <c r="F278" s="503"/>
      <c r="G278" s="503"/>
      <c r="H278" s="503">
        <f t="shared" si="98"/>
        <v>44.521689500000001</v>
      </c>
      <c r="I278" s="503"/>
      <c r="J278" s="503"/>
      <c r="K278" s="503">
        <f t="shared" si="99"/>
        <v>44.531159500000001</v>
      </c>
      <c r="L278" s="503"/>
      <c r="M278" s="503"/>
      <c r="N278" s="503">
        <f t="shared" si="100"/>
        <v>44.550159499999999</v>
      </c>
      <c r="O278" s="503"/>
      <c r="P278" s="503"/>
      <c r="Q278" s="503">
        <f t="shared" si="101"/>
        <v>44.5095995</v>
      </c>
      <c r="R278" s="503"/>
      <c r="S278" s="503"/>
      <c r="T278" s="503"/>
      <c r="U278" s="503"/>
      <c r="V278" s="503"/>
      <c r="W278" s="503">
        <f t="shared" si="102"/>
        <v>4.0559999999999263E-2</v>
      </c>
      <c r="X278" s="503"/>
      <c r="Y278" s="503"/>
      <c r="Z278" s="503"/>
      <c r="AA278" s="503"/>
      <c r="AB278" s="503"/>
      <c r="AC278" s="525"/>
      <c r="AD278" s="526"/>
      <c r="AE278" s="526"/>
      <c r="AF278" s="526"/>
      <c r="AG278" s="526"/>
      <c r="AH278" s="527"/>
      <c r="AI278" s="233"/>
      <c r="AJ278" s="233"/>
      <c r="AK278" s="197">
        <v>267</v>
      </c>
      <c r="AL278" s="207">
        <v>44.588650000000001</v>
      </c>
      <c r="AM278" s="207">
        <v>44.472320000000003</v>
      </c>
      <c r="AN278" s="207">
        <v>44.637869999999999</v>
      </c>
      <c r="AO278" s="207">
        <v>44.701210000000003</v>
      </c>
      <c r="AP278" s="207">
        <v>44.589919999999999</v>
      </c>
      <c r="AQ278" s="208"/>
      <c r="AR278" s="155"/>
      <c r="AS278" s="197">
        <f t="shared" si="103"/>
        <v>267</v>
      </c>
      <c r="AT278" s="175">
        <v>-5.9460499999999999E-2</v>
      </c>
      <c r="AU278" s="163">
        <v>5.0539500000000001E-2</v>
      </c>
      <c r="AV278" s="163">
        <v>-8.9460499999999998E-2</v>
      </c>
      <c r="AW278" s="163">
        <v>-0.13946050000000002</v>
      </c>
      <c r="AX278" s="163">
        <v>-6.9460500000000008E-2</v>
      </c>
      <c r="AY278" s="163">
        <v>-6.9460500000000008E-2</v>
      </c>
      <c r="BA278" s="331">
        <f t="shared" si="104"/>
        <v>267</v>
      </c>
      <c r="BB278" s="332">
        <f t="shared" si="105"/>
        <v>44.529189500000001</v>
      </c>
      <c r="BC278" s="332">
        <f t="shared" si="106"/>
        <v>44.522859500000003</v>
      </c>
      <c r="BD278" s="332">
        <f t="shared" si="107"/>
        <v>44.548409499999998</v>
      </c>
      <c r="BE278" s="332">
        <f t="shared" si="108"/>
        <v>44.561749500000005</v>
      </c>
      <c r="BF278" s="332">
        <f t="shared" si="109"/>
        <v>44.520459500000001</v>
      </c>
      <c r="BG278" s="332" t="str">
        <f t="shared" si="110"/>
        <v/>
      </c>
      <c r="BH278" s="164">
        <v>267</v>
      </c>
      <c r="BI278" s="337">
        <f t="shared" si="111"/>
        <v>8.7299999999999045E-3</v>
      </c>
      <c r="BJ278" s="337">
        <f t="shared" si="112"/>
        <v>2.400000000001512E-3</v>
      </c>
      <c r="BK278" s="337">
        <f t="shared" si="113"/>
        <v>2.7949999999997033E-2</v>
      </c>
      <c r="BL278" s="337">
        <f t="shared" si="114"/>
        <v>4.1290000000003602E-2</v>
      </c>
      <c r="BM278" s="165">
        <f t="shared" si="115"/>
        <v>4.1290000000003602E-2</v>
      </c>
    </row>
    <row r="279" spans="1:65" ht="14.85" customHeight="1">
      <c r="A279" s="238"/>
      <c r="B279" s="540" t="s">
        <v>402</v>
      </c>
      <c r="C279" s="540"/>
      <c r="D279" s="540"/>
      <c r="E279" s="503">
        <f t="shared" si="97"/>
        <v>44.5199195</v>
      </c>
      <c r="F279" s="503"/>
      <c r="G279" s="503"/>
      <c r="H279" s="503">
        <f t="shared" si="98"/>
        <v>44.520349500000002</v>
      </c>
      <c r="I279" s="503"/>
      <c r="J279" s="503"/>
      <c r="K279" s="503">
        <f t="shared" si="99"/>
        <v>44.533239500000001</v>
      </c>
      <c r="L279" s="503"/>
      <c r="M279" s="503"/>
      <c r="N279" s="503">
        <f t="shared" si="100"/>
        <v>44.548619500000001</v>
      </c>
      <c r="O279" s="503"/>
      <c r="P279" s="503"/>
      <c r="Q279" s="503">
        <f t="shared" si="101"/>
        <v>44.514409499999999</v>
      </c>
      <c r="R279" s="503"/>
      <c r="S279" s="503"/>
      <c r="T279" s="503"/>
      <c r="U279" s="503"/>
      <c r="V279" s="503"/>
      <c r="W279" s="503">
        <f t="shared" si="102"/>
        <v>3.4210000000001628E-2</v>
      </c>
      <c r="X279" s="503"/>
      <c r="Y279" s="503"/>
      <c r="Z279" s="503"/>
      <c r="AA279" s="503"/>
      <c r="AB279" s="503"/>
      <c r="AC279" s="525"/>
      <c r="AD279" s="526"/>
      <c r="AE279" s="526"/>
      <c r="AF279" s="526"/>
      <c r="AG279" s="526"/>
      <c r="AH279" s="527"/>
      <c r="AI279" s="233"/>
      <c r="AJ279" s="233"/>
      <c r="AK279" s="197">
        <v>268</v>
      </c>
      <c r="AL279" s="207">
        <v>44.584879999999998</v>
      </c>
      <c r="AM279" s="207">
        <v>44.47204</v>
      </c>
      <c r="AN279" s="207">
        <v>44.638309999999997</v>
      </c>
      <c r="AO279" s="207">
        <v>44.698979999999999</v>
      </c>
      <c r="AP279" s="207">
        <v>44.585149999999999</v>
      </c>
      <c r="AQ279" s="208"/>
      <c r="AR279" s="155"/>
      <c r="AS279" s="197">
        <f t="shared" si="103"/>
        <v>268</v>
      </c>
      <c r="AT279" s="175">
        <v>-5.9460499999999999E-2</v>
      </c>
      <c r="AU279" s="163">
        <v>5.0539500000000001E-2</v>
      </c>
      <c r="AV279" s="163">
        <v>-8.9460499999999998E-2</v>
      </c>
      <c r="AW279" s="163">
        <v>-0.13946050000000002</v>
      </c>
      <c r="AX279" s="163">
        <v>-6.9460500000000008E-2</v>
      </c>
      <c r="AY279" s="163">
        <v>-6.9460500000000008E-2</v>
      </c>
      <c r="BA279" s="331">
        <f t="shared" si="104"/>
        <v>268</v>
      </c>
      <c r="BB279" s="332">
        <f t="shared" si="105"/>
        <v>44.525419499999998</v>
      </c>
      <c r="BC279" s="332">
        <f t="shared" si="106"/>
        <v>44.522579499999999</v>
      </c>
      <c r="BD279" s="332">
        <f t="shared" si="107"/>
        <v>44.548849499999996</v>
      </c>
      <c r="BE279" s="332">
        <f t="shared" si="108"/>
        <v>44.5595195</v>
      </c>
      <c r="BF279" s="332">
        <f t="shared" si="109"/>
        <v>44.515689500000001</v>
      </c>
      <c r="BG279" s="332" t="str">
        <f t="shared" si="110"/>
        <v/>
      </c>
      <c r="BH279" s="164">
        <v>268</v>
      </c>
      <c r="BI279" s="337">
        <f t="shared" si="111"/>
        <v>9.7299999999975739E-3</v>
      </c>
      <c r="BJ279" s="337">
        <f t="shared" si="112"/>
        <v>6.8899999999985084E-3</v>
      </c>
      <c r="BK279" s="337">
        <f t="shared" si="113"/>
        <v>3.3159999999995193E-2</v>
      </c>
      <c r="BL279" s="337">
        <f t="shared" si="114"/>
        <v>4.3829999999999814E-2</v>
      </c>
      <c r="BM279" s="165">
        <f t="shared" si="115"/>
        <v>4.3829999999999814E-2</v>
      </c>
    </row>
    <row r="280" spans="1:65" ht="14.85" customHeight="1">
      <c r="A280" s="238"/>
      <c r="B280" s="540" t="s">
        <v>403</v>
      </c>
      <c r="C280" s="540"/>
      <c r="D280" s="540"/>
      <c r="E280" s="503">
        <f t="shared" si="97"/>
        <v>44.5204095</v>
      </c>
      <c r="F280" s="503"/>
      <c r="G280" s="503"/>
      <c r="H280" s="503">
        <f t="shared" si="98"/>
        <v>44.519319500000002</v>
      </c>
      <c r="I280" s="503"/>
      <c r="J280" s="503"/>
      <c r="K280" s="503">
        <f t="shared" si="99"/>
        <v>44.535709499999996</v>
      </c>
      <c r="L280" s="503"/>
      <c r="M280" s="503"/>
      <c r="N280" s="503">
        <f t="shared" si="100"/>
        <v>44.548889500000001</v>
      </c>
      <c r="O280" s="503"/>
      <c r="P280" s="503"/>
      <c r="Q280" s="503">
        <f t="shared" si="101"/>
        <v>44.517339499999999</v>
      </c>
      <c r="R280" s="503"/>
      <c r="S280" s="503"/>
      <c r="T280" s="503"/>
      <c r="U280" s="503"/>
      <c r="V280" s="503"/>
      <c r="W280" s="503">
        <f t="shared" si="102"/>
        <v>3.1550000000002854E-2</v>
      </c>
      <c r="X280" s="503"/>
      <c r="Y280" s="503"/>
      <c r="Z280" s="503"/>
      <c r="AA280" s="503"/>
      <c r="AB280" s="503"/>
      <c r="AC280" s="525"/>
      <c r="AD280" s="526"/>
      <c r="AE280" s="526"/>
      <c r="AF280" s="526"/>
      <c r="AG280" s="526"/>
      <c r="AH280" s="527"/>
      <c r="AI280" s="233"/>
      <c r="AJ280" s="233"/>
      <c r="AK280" s="197">
        <v>269</v>
      </c>
      <c r="AL280" s="207">
        <v>44.582599999999999</v>
      </c>
      <c r="AM280" s="207">
        <v>44.47289</v>
      </c>
      <c r="AN280" s="207">
        <v>44.636600000000001</v>
      </c>
      <c r="AO280" s="207">
        <v>44.696429999999999</v>
      </c>
      <c r="AP280" s="207">
        <v>44.582410000000003</v>
      </c>
      <c r="AQ280" s="208"/>
      <c r="AR280" s="155"/>
      <c r="AS280" s="197">
        <f t="shared" si="103"/>
        <v>269</v>
      </c>
      <c r="AT280" s="175">
        <v>-5.9460499999999999E-2</v>
      </c>
      <c r="AU280" s="163">
        <v>5.0539500000000001E-2</v>
      </c>
      <c r="AV280" s="163">
        <v>-8.9460499999999998E-2</v>
      </c>
      <c r="AW280" s="163">
        <v>-0.13946050000000002</v>
      </c>
      <c r="AX280" s="163">
        <v>-6.9460500000000008E-2</v>
      </c>
      <c r="AY280" s="163">
        <v>-6.9460500000000008E-2</v>
      </c>
      <c r="BA280" s="331">
        <f t="shared" si="104"/>
        <v>269</v>
      </c>
      <c r="BB280" s="332">
        <f t="shared" si="105"/>
        <v>44.523139499999999</v>
      </c>
      <c r="BC280" s="332">
        <f t="shared" si="106"/>
        <v>44.523429499999999</v>
      </c>
      <c r="BD280" s="332">
        <f t="shared" si="107"/>
        <v>44.5471395</v>
      </c>
      <c r="BE280" s="332">
        <f t="shared" si="108"/>
        <v>44.556969500000001</v>
      </c>
      <c r="BF280" s="332">
        <f t="shared" si="109"/>
        <v>44.512949500000005</v>
      </c>
      <c r="BG280" s="332" t="str">
        <f t="shared" si="110"/>
        <v/>
      </c>
      <c r="BH280" s="164">
        <v>269</v>
      </c>
      <c r="BI280" s="337">
        <f t="shared" si="111"/>
        <v>1.018999999999437E-2</v>
      </c>
      <c r="BJ280" s="337">
        <f t="shared" si="112"/>
        <v>1.047999999999405E-2</v>
      </c>
      <c r="BK280" s="337">
        <f t="shared" si="113"/>
        <v>3.418999999999528E-2</v>
      </c>
      <c r="BL280" s="337">
        <f t="shared" si="114"/>
        <v>4.4019999999996173E-2</v>
      </c>
      <c r="BM280" s="165">
        <f t="shared" si="115"/>
        <v>4.4019999999996173E-2</v>
      </c>
    </row>
    <row r="281" spans="1:65" ht="14.85" customHeight="1">
      <c r="A281" s="238"/>
      <c r="B281" s="540" t="s">
        <v>404</v>
      </c>
      <c r="C281" s="540"/>
      <c r="D281" s="540"/>
      <c r="E281" s="503">
        <f t="shared" si="97"/>
        <v>44.520369500000001</v>
      </c>
      <c r="F281" s="503"/>
      <c r="G281" s="503"/>
      <c r="H281" s="503">
        <f t="shared" si="98"/>
        <v>44.517619500000002</v>
      </c>
      <c r="I281" s="503"/>
      <c r="J281" s="503"/>
      <c r="K281" s="503">
        <f t="shared" si="99"/>
        <v>44.537549499999997</v>
      </c>
      <c r="L281" s="503"/>
      <c r="M281" s="503"/>
      <c r="N281" s="503">
        <f t="shared" si="100"/>
        <v>44.547849499999998</v>
      </c>
      <c r="O281" s="503"/>
      <c r="P281" s="503"/>
      <c r="Q281" s="503">
        <f t="shared" si="101"/>
        <v>44.521269500000002</v>
      </c>
      <c r="R281" s="503"/>
      <c r="S281" s="503"/>
      <c r="T281" s="503"/>
      <c r="U281" s="503"/>
      <c r="V281" s="503"/>
      <c r="W281" s="503">
        <f t="shared" si="102"/>
        <v>2.6579999999995607E-2</v>
      </c>
      <c r="X281" s="503"/>
      <c r="Y281" s="503"/>
      <c r="Z281" s="503"/>
      <c r="AA281" s="503"/>
      <c r="AB281" s="503"/>
      <c r="AC281" s="525"/>
      <c r="AD281" s="526"/>
      <c r="AE281" s="526"/>
      <c r="AF281" s="526"/>
      <c r="AG281" s="526"/>
      <c r="AH281" s="527"/>
      <c r="AI281" s="233"/>
      <c r="AJ281" s="233"/>
      <c r="AK281" s="197">
        <v>270</v>
      </c>
      <c r="AL281" s="207">
        <v>44.579059999999998</v>
      </c>
      <c r="AM281" s="207">
        <v>44.472700000000003</v>
      </c>
      <c r="AN281" s="207">
        <v>44.632060000000003</v>
      </c>
      <c r="AO281" s="207">
        <v>44.691940000000002</v>
      </c>
      <c r="AP281" s="207">
        <v>44.581209999999999</v>
      </c>
      <c r="AQ281" s="208"/>
      <c r="AR281" s="155"/>
      <c r="AS281" s="197">
        <f t="shared" si="103"/>
        <v>270</v>
      </c>
      <c r="AT281" s="175">
        <v>-5.9460499999999999E-2</v>
      </c>
      <c r="AU281" s="163">
        <v>5.0539500000000001E-2</v>
      </c>
      <c r="AV281" s="163">
        <v>-8.9460499999999998E-2</v>
      </c>
      <c r="AW281" s="163">
        <v>-0.13946050000000002</v>
      </c>
      <c r="AX281" s="163">
        <v>-6.9460500000000008E-2</v>
      </c>
      <c r="AY281" s="163">
        <v>-6.9460500000000008E-2</v>
      </c>
      <c r="BA281" s="331">
        <f t="shared" si="104"/>
        <v>270</v>
      </c>
      <c r="BB281" s="332">
        <f t="shared" si="105"/>
        <v>44.519599499999998</v>
      </c>
      <c r="BC281" s="332">
        <f t="shared" si="106"/>
        <v>44.523239500000003</v>
      </c>
      <c r="BD281" s="332">
        <f t="shared" si="107"/>
        <v>44.542599500000001</v>
      </c>
      <c r="BE281" s="332">
        <f t="shared" si="108"/>
        <v>44.552479500000004</v>
      </c>
      <c r="BF281" s="332">
        <f t="shared" si="109"/>
        <v>44.511749500000001</v>
      </c>
      <c r="BG281" s="332" t="str">
        <f t="shared" si="110"/>
        <v/>
      </c>
      <c r="BH281" s="164">
        <v>270</v>
      </c>
      <c r="BI281" s="337">
        <f t="shared" si="111"/>
        <v>7.8499999999976922E-3</v>
      </c>
      <c r="BJ281" s="337">
        <f t="shared" si="112"/>
        <v>1.1490000000001999E-2</v>
      </c>
      <c r="BK281" s="337">
        <f t="shared" si="113"/>
        <v>3.0850000000000932E-2</v>
      </c>
      <c r="BL281" s="337">
        <f t="shared" si="114"/>
        <v>4.0730000000003486E-2</v>
      </c>
      <c r="BM281" s="165">
        <f t="shared" si="115"/>
        <v>4.0730000000003486E-2</v>
      </c>
    </row>
    <row r="282" spans="1:65" ht="14.85" customHeight="1">
      <c r="A282" s="238"/>
      <c r="B282" s="540" t="s">
        <v>405</v>
      </c>
      <c r="C282" s="540"/>
      <c r="D282" s="540"/>
      <c r="E282" s="503">
        <f t="shared" si="97"/>
        <v>44.521479499999998</v>
      </c>
      <c r="F282" s="503"/>
      <c r="G282" s="503"/>
      <c r="H282" s="503">
        <f t="shared" si="98"/>
        <v>44.517539499999998</v>
      </c>
      <c r="I282" s="503"/>
      <c r="J282" s="503"/>
      <c r="K282" s="503">
        <f t="shared" si="99"/>
        <v>44.5376695</v>
      </c>
      <c r="L282" s="503"/>
      <c r="M282" s="503"/>
      <c r="N282" s="503">
        <f t="shared" si="100"/>
        <v>44.545159500000004</v>
      </c>
      <c r="O282" s="503"/>
      <c r="P282" s="503"/>
      <c r="Q282" s="503">
        <f t="shared" si="101"/>
        <v>44.527539500000003</v>
      </c>
      <c r="R282" s="503"/>
      <c r="S282" s="503"/>
      <c r="T282" s="503"/>
      <c r="U282" s="503"/>
      <c r="V282" s="503"/>
      <c r="W282" s="503">
        <f t="shared" si="102"/>
        <v>1.7620000000000857E-2</v>
      </c>
      <c r="X282" s="503"/>
      <c r="Y282" s="503"/>
      <c r="Z282" s="503"/>
      <c r="AA282" s="503"/>
      <c r="AB282" s="503"/>
      <c r="AC282" s="525"/>
      <c r="AD282" s="526"/>
      <c r="AE282" s="526"/>
      <c r="AF282" s="526"/>
      <c r="AG282" s="526"/>
      <c r="AH282" s="527"/>
      <c r="AI282" s="233"/>
      <c r="AJ282" s="233"/>
      <c r="AK282" s="197">
        <v>271</v>
      </c>
      <c r="AL282" s="207">
        <v>44.571129999999997</v>
      </c>
      <c r="AM282" s="207">
        <v>44.471550000000001</v>
      </c>
      <c r="AN282" s="207">
        <v>44.61289</v>
      </c>
      <c r="AO282" s="207">
        <v>44.67736</v>
      </c>
      <c r="AP282" s="207">
        <v>44.582230000000003</v>
      </c>
      <c r="AQ282" s="208"/>
      <c r="AR282" s="155"/>
      <c r="AS282" s="197">
        <f t="shared" si="103"/>
        <v>271</v>
      </c>
      <c r="AT282" s="175">
        <v>-5.9460499999999999E-2</v>
      </c>
      <c r="AU282" s="163">
        <v>5.0539500000000001E-2</v>
      </c>
      <c r="AV282" s="163">
        <v>-8.9460499999999998E-2</v>
      </c>
      <c r="AW282" s="163">
        <v>-0.13946050000000002</v>
      </c>
      <c r="AX282" s="163">
        <v>-6.9460500000000008E-2</v>
      </c>
      <c r="AY282" s="163">
        <v>-6.9460500000000008E-2</v>
      </c>
      <c r="BA282" s="331">
        <f t="shared" si="104"/>
        <v>271</v>
      </c>
      <c r="BB282" s="332">
        <f t="shared" si="105"/>
        <v>44.511669499999996</v>
      </c>
      <c r="BC282" s="332">
        <f t="shared" si="106"/>
        <v>44.5220895</v>
      </c>
      <c r="BD282" s="332">
        <f t="shared" si="107"/>
        <v>44.523429499999999</v>
      </c>
      <c r="BE282" s="332">
        <f t="shared" si="108"/>
        <v>44.537899500000002</v>
      </c>
      <c r="BF282" s="332">
        <f t="shared" si="109"/>
        <v>44.512769500000005</v>
      </c>
      <c r="BG282" s="332" t="str">
        <f t="shared" si="110"/>
        <v/>
      </c>
      <c r="BH282" s="164">
        <v>271</v>
      </c>
      <c r="BI282" s="337">
        <f t="shared" si="111"/>
        <v>1.1000000000080945E-3</v>
      </c>
      <c r="BJ282" s="337">
        <f t="shared" si="112"/>
        <v>9.319999999995332E-3</v>
      </c>
      <c r="BK282" s="337">
        <f t="shared" si="113"/>
        <v>1.0659999999994341E-2</v>
      </c>
      <c r="BL282" s="337">
        <f t="shared" si="114"/>
        <v>2.512999999999721E-2</v>
      </c>
      <c r="BM282" s="165">
        <f t="shared" si="115"/>
        <v>2.512999999999721E-2</v>
      </c>
    </row>
    <row r="283" spans="1:65" ht="14.85" customHeight="1" thickBot="1">
      <c r="A283" s="238"/>
      <c r="B283" s="572" t="s">
        <v>406</v>
      </c>
      <c r="C283" s="572"/>
      <c r="D283" s="572"/>
      <c r="E283" s="573">
        <f t="shared" si="97"/>
        <v>44.523829499999998</v>
      </c>
      <c r="F283" s="573"/>
      <c r="G283" s="573"/>
      <c r="H283" s="573">
        <f t="shared" si="98"/>
        <v>44.519929499999996</v>
      </c>
      <c r="I283" s="573"/>
      <c r="J283" s="573"/>
      <c r="K283" s="573">
        <f t="shared" si="99"/>
        <v>44.536699499999997</v>
      </c>
      <c r="L283" s="573"/>
      <c r="M283" s="573"/>
      <c r="N283" s="573">
        <f t="shared" si="100"/>
        <v>44.545689500000002</v>
      </c>
      <c r="O283" s="573"/>
      <c r="P283" s="573"/>
      <c r="Q283" s="573">
        <f t="shared" si="101"/>
        <v>44.535099500000001</v>
      </c>
      <c r="R283" s="573"/>
      <c r="S283" s="573"/>
      <c r="T283" s="573"/>
      <c r="U283" s="573"/>
      <c r="V283" s="573"/>
      <c r="W283" s="573">
        <f t="shared" si="102"/>
        <v>1.5170000000004791E-2</v>
      </c>
      <c r="X283" s="573"/>
      <c r="Y283" s="573"/>
      <c r="Z283" s="573"/>
      <c r="AA283" s="573"/>
      <c r="AB283" s="573"/>
      <c r="AC283" s="528"/>
      <c r="AD283" s="529"/>
      <c r="AE283" s="529"/>
      <c r="AF283" s="529"/>
      <c r="AG283" s="529"/>
      <c r="AH283" s="530"/>
      <c r="AI283" s="233"/>
      <c r="AJ283" s="233"/>
      <c r="AK283" s="197">
        <v>272</v>
      </c>
      <c r="AL283" s="207">
        <v>44.566830000000003</v>
      </c>
      <c r="AM283" s="207">
        <v>44.471809999999998</v>
      </c>
      <c r="AN283" s="207">
        <v>44.606340000000003</v>
      </c>
      <c r="AO283" s="207">
        <v>44.67662</v>
      </c>
      <c r="AP283" s="207">
        <v>44.581949999999999</v>
      </c>
      <c r="AQ283" s="208"/>
      <c r="AR283" s="155"/>
      <c r="AS283" s="197">
        <f t="shared" si="103"/>
        <v>272</v>
      </c>
      <c r="AT283" s="175">
        <v>-5.9460499999999999E-2</v>
      </c>
      <c r="AU283" s="163">
        <v>5.0539500000000001E-2</v>
      </c>
      <c r="AV283" s="163">
        <v>-8.9460499999999998E-2</v>
      </c>
      <c r="AW283" s="163">
        <v>-0.13946050000000002</v>
      </c>
      <c r="AX283" s="163">
        <v>-6.9460500000000008E-2</v>
      </c>
      <c r="AY283" s="163">
        <v>-6.9460500000000008E-2</v>
      </c>
      <c r="BA283" s="331">
        <f t="shared" si="104"/>
        <v>272</v>
      </c>
      <c r="BB283" s="332">
        <f t="shared" si="105"/>
        <v>44.507369500000003</v>
      </c>
      <c r="BC283" s="332">
        <f t="shared" si="106"/>
        <v>44.522349499999997</v>
      </c>
      <c r="BD283" s="332">
        <f t="shared" si="107"/>
        <v>44.516879500000002</v>
      </c>
      <c r="BE283" s="332">
        <f t="shared" si="108"/>
        <v>44.537159500000001</v>
      </c>
      <c r="BF283" s="332">
        <f t="shared" si="109"/>
        <v>44.512489500000001</v>
      </c>
      <c r="BG283" s="332" t="str">
        <f t="shared" si="110"/>
        <v/>
      </c>
      <c r="BH283" s="164">
        <v>272</v>
      </c>
      <c r="BI283" s="337">
        <f t="shared" si="111"/>
        <v>5.119999999998015E-3</v>
      </c>
      <c r="BJ283" s="337">
        <f t="shared" si="112"/>
        <v>9.8599999999962051E-3</v>
      </c>
      <c r="BK283" s="337">
        <f t="shared" si="113"/>
        <v>4.3900000000007822E-3</v>
      </c>
      <c r="BL283" s="337">
        <f t="shared" si="114"/>
        <v>2.4670000000000414E-2</v>
      </c>
      <c r="BM283" s="165">
        <f t="shared" si="115"/>
        <v>2.4670000000000414E-2</v>
      </c>
    </row>
    <row r="284" spans="1:65" ht="14.85" customHeight="1" thickTop="1">
      <c r="A284" s="239"/>
      <c r="B284" s="240"/>
      <c r="C284" s="240"/>
      <c r="D284" s="240"/>
      <c r="E284" s="252"/>
      <c r="F284" s="252"/>
      <c r="G284" s="252"/>
      <c r="H284" s="252"/>
      <c r="I284" s="252"/>
      <c r="J284" s="252"/>
      <c r="K284" s="252"/>
      <c r="L284" s="252"/>
      <c r="M284" s="252"/>
      <c r="N284" s="252"/>
      <c r="O284" s="252"/>
      <c r="P284" s="252"/>
      <c r="Q284" s="252"/>
      <c r="R284" s="252"/>
      <c r="S284" s="252"/>
      <c r="T284" s="252"/>
      <c r="U284" s="252"/>
      <c r="V284" s="252"/>
      <c r="W284" s="252"/>
      <c r="X284" s="252"/>
      <c r="Y284" s="252"/>
      <c r="Z284" s="252"/>
      <c r="AA284" s="252"/>
      <c r="AB284" s="252"/>
      <c r="AC284" s="233"/>
      <c r="AD284" s="233"/>
      <c r="AE284" s="233"/>
      <c r="AF284" s="233"/>
      <c r="AG284" s="233"/>
      <c r="AH284" s="233"/>
      <c r="AI284" s="233"/>
      <c r="AJ284" s="233"/>
      <c r="AK284" s="197">
        <v>273</v>
      </c>
      <c r="AL284" s="207">
        <v>44.564839999999997</v>
      </c>
      <c r="AM284" s="207">
        <v>44.471429999999998</v>
      </c>
      <c r="AN284" s="207">
        <v>44.608870000000003</v>
      </c>
      <c r="AO284" s="207">
        <v>44.680399999999999</v>
      </c>
      <c r="AP284" s="207">
        <v>44.576900000000002</v>
      </c>
      <c r="AQ284" s="208"/>
      <c r="AR284" s="155"/>
      <c r="AS284" s="197">
        <f t="shared" si="103"/>
        <v>273</v>
      </c>
      <c r="AT284" s="175">
        <v>-5.9460499999999999E-2</v>
      </c>
      <c r="AU284" s="163">
        <v>5.0539500000000001E-2</v>
      </c>
      <c r="AV284" s="163">
        <v>-8.9460499999999998E-2</v>
      </c>
      <c r="AW284" s="163">
        <v>-0.13946050000000002</v>
      </c>
      <c r="AX284" s="163">
        <v>-6.9460500000000008E-2</v>
      </c>
      <c r="AY284" s="163">
        <v>-6.9460500000000008E-2</v>
      </c>
      <c r="BA284" s="331">
        <f t="shared" si="104"/>
        <v>273</v>
      </c>
      <c r="BB284" s="332">
        <f t="shared" si="105"/>
        <v>44.505379499999997</v>
      </c>
      <c r="BC284" s="332">
        <f t="shared" si="106"/>
        <v>44.521969499999997</v>
      </c>
      <c r="BD284" s="332">
        <f t="shared" si="107"/>
        <v>44.519409500000002</v>
      </c>
      <c r="BE284" s="332">
        <f t="shared" si="108"/>
        <v>44.5409395</v>
      </c>
      <c r="BF284" s="332">
        <f t="shared" si="109"/>
        <v>44.507439500000004</v>
      </c>
      <c r="BG284" s="332" t="str">
        <f t="shared" si="110"/>
        <v/>
      </c>
      <c r="BH284" s="164">
        <v>273</v>
      </c>
      <c r="BI284" s="337">
        <f t="shared" si="111"/>
        <v>2.0600000000072782E-3</v>
      </c>
      <c r="BJ284" s="337">
        <f t="shared" si="112"/>
        <v>1.4529999999993493E-2</v>
      </c>
      <c r="BK284" s="337">
        <f t="shared" si="113"/>
        <v>1.1969999999998038E-2</v>
      </c>
      <c r="BL284" s="337">
        <f t="shared" si="114"/>
        <v>3.3499999999996533E-2</v>
      </c>
      <c r="BM284" s="165">
        <f t="shared" si="115"/>
        <v>3.3499999999996533E-2</v>
      </c>
    </row>
    <row r="285" spans="1:65" ht="14.85" customHeight="1">
      <c r="B285" s="245"/>
      <c r="C285" s="245"/>
      <c r="D285" s="245"/>
      <c r="E285" s="246"/>
      <c r="F285" s="246"/>
      <c r="G285" s="246"/>
      <c r="H285" s="247"/>
      <c r="J285" s="246"/>
      <c r="K285" s="246"/>
      <c r="AA285" s="494" t="s">
        <v>7</v>
      </c>
      <c r="AB285" s="494"/>
      <c r="AC285" s="494"/>
      <c r="AD285" s="495">
        <f>AD214+1</f>
        <v>6</v>
      </c>
      <c r="AE285" s="495"/>
      <c r="AF285" s="223" t="s">
        <v>8</v>
      </c>
      <c r="AG285" s="495">
        <f>Page1!$AR$1</f>
        <v>1</v>
      </c>
      <c r="AH285" s="495"/>
      <c r="AI285" s="218"/>
      <c r="AJ285" s="218"/>
      <c r="AK285" s="197">
        <v>274</v>
      </c>
      <c r="AL285" s="207">
        <v>44.564540000000001</v>
      </c>
      <c r="AM285" s="207">
        <v>44.46781</v>
      </c>
      <c r="AN285" s="207">
        <v>44.610709999999997</v>
      </c>
      <c r="AO285" s="207">
        <v>44.68535</v>
      </c>
      <c r="AP285" s="207">
        <v>44.560409999999997</v>
      </c>
      <c r="AQ285" s="208"/>
      <c r="AR285" s="155"/>
      <c r="AS285" s="197">
        <f t="shared" si="103"/>
        <v>274</v>
      </c>
      <c r="AT285" s="175">
        <v>-5.9460499999999999E-2</v>
      </c>
      <c r="AU285" s="163">
        <v>5.0539500000000001E-2</v>
      </c>
      <c r="AV285" s="163">
        <v>-8.9460499999999998E-2</v>
      </c>
      <c r="AW285" s="163">
        <v>-0.13946050000000002</v>
      </c>
      <c r="AX285" s="163">
        <v>-6.9460500000000008E-2</v>
      </c>
      <c r="AY285" s="163">
        <v>-6.9460500000000008E-2</v>
      </c>
      <c r="BA285" s="331">
        <f t="shared" si="104"/>
        <v>274</v>
      </c>
      <c r="BB285" s="332">
        <f t="shared" si="105"/>
        <v>44.505079500000001</v>
      </c>
      <c r="BC285" s="332">
        <f t="shared" si="106"/>
        <v>44.518349499999999</v>
      </c>
      <c r="BD285" s="332">
        <f t="shared" si="107"/>
        <v>44.521249499999996</v>
      </c>
      <c r="BE285" s="332">
        <f t="shared" si="108"/>
        <v>44.545889500000001</v>
      </c>
      <c r="BF285" s="332">
        <f t="shared" si="109"/>
        <v>44.490949499999999</v>
      </c>
      <c r="BG285" s="332" t="str">
        <f t="shared" si="110"/>
        <v/>
      </c>
      <c r="BH285" s="164">
        <v>274</v>
      </c>
      <c r="BI285" s="337">
        <f t="shared" si="111"/>
        <v>1.413000000000153E-2</v>
      </c>
      <c r="BJ285" s="337">
        <f t="shared" si="112"/>
        <v>2.7400000000000091E-2</v>
      </c>
      <c r="BK285" s="337">
        <f t="shared" si="113"/>
        <v>3.0299999999996885E-2</v>
      </c>
      <c r="BL285" s="337">
        <f t="shared" si="114"/>
        <v>5.4940000000001987E-2</v>
      </c>
      <c r="BM285" s="165">
        <f t="shared" si="115"/>
        <v>5.4940000000001987E-2</v>
      </c>
    </row>
    <row r="286" spans="1:65" ht="14.85" customHeight="1">
      <c r="B286" s="248"/>
      <c r="C286" s="248"/>
      <c r="D286" s="248"/>
      <c r="E286" s="249"/>
      <c r="F286" s="227"/>
      <c r="G286" s="249"/>
      <c r="H286" s="249"/>
      <c r="I286" s="249"/>
      <c r="J286" s="249"/>
      <c r="K286" s="249"/>
      <c r="Y286" s="222"/>
      <c r="AK286" s="197">
        <v>275</v>
      </c>
      <c r="AL286" s="207">
        <v>44.564030000000002</v>
      </c>
      <c r="AM286" s="207">
        <v>44.462919999999997</v>
      </c>
      <c r="AN286" s="207">
        <v>44.611759999999997</v>
      </c>
      <c r="AO286" s="207">
        <v>44.685960000000001</v>
      </c>
      <c r="AP286" s="207">
        <v>44.556330000000003</v>
      </c>
      <c r="AQ286" s="208"/>
      <c r="AR286" s="155"/>
      <c r="AS286" s="197">
        <f t="shared" si="103"/>
        <v>275</v>
      </c>
      <c r="AT286" s="175">
        <v>-5.9460499999999999E-2</v>
      </c>
      <c r="AU286" s="163">
        <v>5.0539500000000001E-2</v>
      </c>
      <c r="AV286" s="163">
        <v>-8.9460499999999998E-2</v>
      </c>
      <c r="AW286" s="163">
        <v>-0.13946050000000002</v>
      </c>
      <c r="AX286" s="163">
        <v>-6.9460500000000008E-2</v>
      </c>
      <c r="AY286" s="163">
        <v>-6.9460500000000008E-2</v>
      </c>
      <c r="BA286" s="331">
        <f t="shared" si="104"/>
        <v>275</v>
      </c>
      <c r="BB286" s="332">
        <f t="shared" si="105"/>
        <v>44.504569500000002</v>
      </c>
      <c r="BC286" s="332">
        <f t="shared" si="106"/>
        <v>44.513459499999996</v>
      </c>
      <c r="BD286" s="332">
        <f t="shared" si="107"/>
        <v>44.522299499999995</v>
      </c>
      <c r="BE286" s="332">
        <f t="shared" si="108"/>
        <v>44.546499500000003</v>
      </c>
      <c r="BF286" s="332">
        <f t="shared" si="109"/>
        <v>44.486869500000005</v>
      </c>
      <c r="BG286" s="332" t="str">
        <f t="shared" si="110"/>
        <v/>
      </c>
      <c r="BH286" s="164">
        <v>275</v>
      </c>
      <c r="BI286" s="337">
        <f t="shared" si="111"/>
        <v>1.7699999999997829E-2</v>
      </c>
      <c r="BJ286" s="337">
        <f t="shared" si="112"/>
        <v>2.6589999999991676E-2</v>
      </c>
      <c r="BK286" s="337">
        <f t="shared" si="113"/>
        <v>3.5429999999990969E-2</v>
      </c>
      <c r="BL286" s="337">
        <f t="shared" si="114"/>
        <v>5.9629999999998518E-2</v>
      </c>
      <c r="BM286" s="165">
        <f t="shared" si="115"/>
        <v>5.9629999999998518E-2</v>
      </c>
    </row>
    <row r="287" spans="1:65" ht="14.85" customHeight="1">
      <c r="A287" s="218"/>
      <c r="B287" s="218"/>
      <c r="C287" s="218"/>
      <c r="D287" s="218"/>
      <c r="E287" s="250"/>
      <c r="K287" s="250"/>
      <c r="Y287" s="222"/>
      <c r="AK287" s="197">
        <v>276</v>
      </c>
      <c r="AL287" s="207">
        <v>44.563850000000002</v>
      </c>
      <c r="AM287" s="207">
        <v>44.457740000000001</v>
      </c>
      <c r="AN287" s="207">
        <v>44.610019999999999</v>
      </c>
      <c r="AO287" s="207">
        <v>44.684420000000003</v>
      </c>
      <c r="AP287" s="207">
        <v>44.558779999999999</v>
      </c>
      <c r="AQ287" s="208"/>
      <c r="AR287" s="155"/>
      <c r="AS287" s="197">
        <f t="shared" si="103"/>
        <v>276</v>
      </c>
      <c r="AT287" s="175">
        <v>-5.9460499999999999E-2</v>
      </c>
      <c r="AU287" s="163">
        <v>5.0539500000000001E-2</v>
      </c>
      <c r="AV287" s="163">
        <v>-8.9460499999999998E-2</v>
      </c>
      <c r="AW287" s="163">
        <v>-0.13946050000000002</v>
      </c>
      <c r="AX287" s="163">
        <v>-6.9460500000000008E-2</v>
      </c>
      <c r="AY287" s="163">
        <v>-6.9460500000000008E-2</v>
      </c>
      <c r="BA287" s="331">
        <f t="shared" si="104"/>
        <v>276</v>
      </c>
      <c r="BB287" s="332">
        <f t="shared" si="105"/>
        <v>44.504389500000002</v>
      </c>
      <c r="BC287" s="332">
        <f t="shared" si="106"/>
        <v>44.5082795</v>
      </c>
      <c r="BD287" s="332">
        <f t="shared" si="107"/>
        <v>44.520559499999997</v>
      </c>
      <c r="BE287" s="332">
        <f t="shared" si="108"/>
        <v>44.544959500000004</v>
      </c>
      <c r="BF287" s="332">
        <f t="shared" si="109"/>
        <v>44.489319500000001</v>
      </c>
      <c r="BG287" s="332" t="str">
        <f t="shared" si="110"/>
        <v/>
      </c>
      <c r="BH287" s="164">
        <v>276</v>
      </c>
      <c r="BI287" s="337">
        <f t="shared" si="111"/>
        <v>1.5070000000001471E-2</v>
      </c>
      <c r="BJ287" s="337">
        <f t="shared" si="112"/>
        <v>1.8959999999999866E-2</v>
      </c>
      <c r="BK287" s="337">
        <f t="shared" si="113"/>
        <v>3.1239999999996826E-2</v>
      </c>
      <c r="BL287" s="337">
        <f t="shared" si="114"/>
        <v>5.5640000000003909E-2</v>
      </c>
      <c r="BM287" s="165">
        <f t="shared" si="115"/>
        <v>5.5640000000003909E-2</v>
      </c>
    </row>
    <row r="288" spans="1:65" ht="14.85" customHeight="1">
      <c r="A288" s="218"/>
      <c r="B288" s="218"/>
      <c r="C288" s="218"/>
      <c r="D288" s="218"/>
      <c r="E288" s="250"/>
      <c r="F288" s="227"/>
      <c r="H288" s="250"/>
      <c r="I288" s="250"/>
      <c r="J288" s="250"/>
      <c r="K288" s="250"/>
      <c r="W288" s="498" t="s">
        <v>9</v>
      </c>
      <c r="X288" s="498"/>
      <c r="Y288" s="498"/>
      <c r="Z288" s="498"/>
      <c r="AA288" s="498"/>
      <c r="AB288" s="498"/>
      <c r="AC288" s="498"/>
      <c r="AD288" s="499" t="str">
        <f>AD3</f>
        <v xml:space="preserve"> PT2/67 </v>
      </c>
      <c r="AE288" s="499"/>
      <c r="AF288" s="499"/>
      <c r="AG288" s="499"/>
      <c r="AH288" s="499"/>
      <c r="AI288" s="218"/>
      <c r="AJ288" s="218"/>
      <c r="AK288" s="197">
        <v>277</v>
      </c>
      <c r="AL288" s="207">
        <v>44.563650000000003</v>
      </c>
      <c r="AM288" s="207">
        <v>44.452620000000003</v>
      </c>
      <c r="AN288" s="207">
        <v>44.606400000000001</v>
      </c>
      <c r="AO288" s="207">
        <v>44.683210000000003</v>
      </c>
      <c r="AP288" s="207">
        <v>44.561039999999998</v>
      </c>
      <c r="AQ288" s="208"/>
      <c r="AR288" s="155"/>
      <c r="AS288" s="197">
        <f t="shared" si="103"/>
        <v>277</v>
      </c>
      <c r="AT288" s="175">
        <v>-5.9460499999999999E-2</v>
      </c>
      <c r="AU288" s="163">
        <v>5.0539500000000001E-2</v>
      </c>
      <c r="AV288" s="163">
        <v>-8.9460499999999998E-2</v>
      </c>
      <c r="AW288" s="163">
        <v>-0.13946050000000002</v>
      </c>
      <c r="AX288" s="163">
        <v>-6.9460500000000008E-2</v>
      </c>
      <c r="AY288" s="163">
        <v>-6.9460500000000008E-2</v>
      </c>
      <c r="BA288" s="331">
        <f t="shared" si="104"/>
        <v>277</v>
      </c>
      <c r="BB288" s="332">
        <f t="shared" si="105"/>
        <v>44.504189500000003</v>
      </c>
      <c r="BC288" s="332">
        <f t="shared" si="106"/>
        <v>44.503159500000002</v>
      </c>
      <c r="BD288" s="332">
        <f t="shared" si="107"/>
        <v>44.516939499999999</v>
      </c>
      <c r="BE288" s="332">
        <f t="shared" si="108"/>
        <v>44.543749500000004</v>
      </c>
      <c r="BF288" s="332">
        <f t="shared" si="109"/>
        <v>44.4915795</v>
      </c>
      <c r="BG288" s="332" t="str">
        <f t="shared" si="110"/>
        <v/>
      </c>
      <c r="BH288" s="164">
        <v>277</v>
      </c>
      <c r="BI288" s="337">
        <f t="shared" si="111"/>
        <v>1.2610000000002231E-2</v>
      </c>
      <c r="BJ288" s="337">
        <f t="shared" si="112"/>
        <v>1.1580000000002144E-2</v>
      </c>
      <c r="BK288" s="337">
        <f t="shared" si="113"/>
        <v>2.5359999999999161E-2</v>
      </c>
      <c r="BL288" s="337">
        <f t="shared" si="114"/>
        <v>5.2170000000003824E-2</v>
      </c>
      <c r="BM288" s="165">
        <f t="shared" si="115"/>
        <v>5.2170000000003824E-2</v>
      </c>
    </row>
    <row r="289" spans="1:65" ht="14.85" customHeight="1">
      <c r="A289" s="224"/>
      <c r="C289" s="224"/>
      <c r="E289" s="227"/>
      <c r="H289" s="251"/>
      <c r="L289" s="227"/>
      <c r="W289" s="498" t="s">
        <v>2</v>
      </c>
      <c r="X289" s="498"/>
      <c r="Y289" s="498"/>
      <c r="Z289" s="498"/>
      <c r="AA289" s="498"/>
      <c r="AB289" s="498"/>
      <c r="AC289" s="498"/>
      <c r="AD289" s="537" t="str">
        <f>AD4</f>
        <v>-</v>
      </c>
      <c r="AE289" s="537"/>
      <c r="AF289" s="537"/>
      <c r="AG289" s="537"/>
      <c r="AH289" s="537"/>
      <c r="AI289" s="218"/>
      <c r="AJ289" s="218"/>
      <c r="AK289" s="197">
        <v>278</v>
      </c>
      <c r="AL289" s="207">
        <v>44.562800000000003</v>
      </c>
      <c r="AM289" s="207">
        <v>44.451250000000002</v>
      </c>
      <c r="AN289" s="207">
        <v>44.607050000000001</v>
      </c>
      <c r="AO289" s="207">
        <v>44.683149999999998</v>
      </c>
      <c r="AP289" s="207">
        <v>44.561990000000002</v>
      </c>
      <c r="AQ289" s="208"/>
      <c r="AR289" s="155"/>
      <c r="AS289" s="197">
        <f t="shared" si="103"/>
        <v>278</v>
      </c>
      <c r="AT289" s="175">
        <v>-5.9460499999999999E-2</v>
      </c>
      <c r="AU289" s="163">
        <v>5.0539500000000001E-2</v>
      </c>
      <c r="AV289" s="163">
        <v>-8.9460499999999998E-2</v>
      </c>
      <c r="AW289" s="163">
        <v>-0.13946050000000002</v>
      </c>
      <c r="AX289" s="163">
        <v>-6.9460500000000008E-2</v>
      </c>
      <c r="AY289" s="163">
        <v>-6.9460500000000008E-2</v>
      </c>
      <c r="BA289" s="331">
        <f t="shared" si="104"/>
        <v>278</v>
      </c>
      <c r="BB289" s="332">
        <f t="shared" si="105"/>
        <v>44.503339500000003</v>
      </c>
      <c r="BC289" s="332">
        <f t="shared" si="106"/>
        <v>44.501789500000001</v>
      </c>
      <c r="BD289" s="332">
        <f t="shared" si="107"/>
        <v>44.5175895</v>
      </c>
      <c r="BE289" s="332">
        <f t="shared" si="108"/>
        <v>44.543689499999999</v>
      </c>
      <c r="BF289" s="332">
        <f t="shared" si="109"/>
        <v>44.492529500000003</v>
      </c>
      <c r="BG289" s="332" t="str">
        <f t="shared" si="110"/>
        <v/>
      </c>
      <c r="BH289" s="164">
        <v>278</v>
      </c>
      <c r="BI289" s="337">
        <f t="shared" si="111"/>
        <v>1.080999999999932E-2</v>
      </c>
      <c r="BJ289" s="337">
        <f t="shared" si="112"/>
        <v>9.2599999999976035E-3</v>
      </c>
      <c r="BK289" s="337">
        <f t="shared" si="113"/>
        <v>2.5059999999996307E-2</v>
      </c>
      <c r="BL289" s="337">
        <f t="shared" si="114"/>
        <v>5.1159999999995875E-2</v>
      </c>
      <c r="BM289" s="165">
        <f t="shared" si="115"/>
        <v>5.1159999999995875E-2</v>
      </c>
    </row>
    <row r="290" spans="1:65" ht="14.85" customHeight="1" thickBot="1">
      <c r="A290" s="226"/>
      <c r="B290" s="494" t="s">
        <v>10</v>
      </c>
      <c r="C290" s="494"/>
      <c r="D290" s="494"/>
      <c r="E290" s="494"/>
      <c r="F290" s="494"/>
      <c r="G290" s="494"/>
      <c r="H290" s="494"/>
      <c r="I290" s="494"/>
      <c r="J290" s="574">
        <f>$J$3</f>
        <v>44.5</v>
      </c>
      <c r="K290" s="574"/>
      <c r="L290" s="574"/>
      <c r="M290" s="497" t="s">
        <v>165</v>
      </c>
      <c r="N290" s="497"/>
      <c r="O290" s="227"/>
      <c r="P290" s="227"/>
      <c r="Q290" s="227"/>
      <c r="R290" s="228"/>
      <c r="S290" s="228"/>
      <c r="T290" s="228"/>
      <c r="U290" s="228"/>
      <c r="V290" s="228"/>
      <c r="AE290" s="229"/>
      <c r="AF290" s="494"/>
      <c r="AG290" s="494"/>
      <c r="AH290" s="230"/>
      <c r="AI290" s="230"/>
      <c r="AJ290" s="230"/>
      <c r="AK290" s="197">
        <v>279</v>
      </c>
      <c r="AL290" s="207">
        <v>44.564680000000003</v>
      </c>
      <c r="AM290" s="207">
        <v>44.450499999999998</v>
      </c>
      <c r="AN290" s="207">
        <v>44.608220000000003</v>
      </c>
      <c r="AO290" s="207">
        <v>44.681730000000002</v>
      </c>
      <c r="AP290" s="207">
        <v>44.566009999999999</v>
      </c>
      <c r="AQ290" s="208"/>
      <c r="AR290" s="155"/>
      <c r="AS290" s="197">
        <f t="shared" si="103"/>
        <v>279</v>
      </c>
      <c r="AT290" s="175">
        <v>-5.9460499999999999E-2</v>
      </c>
      <c r="AU290" s="163">
        <v>5.0539500000000001E-2</v>
      </c>
      <c r="AV290" s="163">
        <v>-8.9460499999999998E-2</v>
      </c>
      <c r="AW290" s="163">
        <v>-0.13946050000000002</v>
      </c>
      <c r="AX290" s="163">
        <v>-6.9460500000000008E-2</v>
      </c>
      <c r="AY290" s="163">
        <v>-6.9460500000000008E-2</v>
      </c>
      <c r="BA290" s="331">
        <f t="shared" si="104"/>
        <v>279</v>
      </c>
      <c r="BB290" s="332">
        <f t="shared" si="105"/>
        <v>44.505219500000003</v>
      </c>
      <c r="BC290" s="332">
        <f t="shared" si="106"/>
        <v>44.501039499999997</v>
      </c>
      <c r="BD290" s="332">
        <f t="shared" si="107"/>
        <v>44.518759500000002</v>
      </c>
      <c r="BE290" s="332">
        <f t="shared" si="108"/>
        <v>44.542269500000003</v>
      </c>
      <c r="BF290" s="332">
        <f t="shared" si="109"/>
        <v>44.4965495</v>
      </c>
      <c r="BG290" s="332" t="str">
        <f t="shared" si="110"/>
        <v/>
      </c>
      <c r="BH290" s="164">
        <v>279</v>
      </c>
      <c r="BI290" s="337">
        <f t="shared" si="111"/>
        <v>8.670000000002176E-3</v>
      </c>
      <c r="BJ290" s="337">
        <f t="shared" si="112"/>
        <v>4.4899999999969964E-3</v>
      </c>
      <c r="BK290" s="337">
        <f t="shared" si="113"/>
        <v>2.2210000000001173E-2</v>
      </c>
      <c r="BL290" s="337">
        <f t="shared" si="114"/>
        <v>4.5720000000002869E-2</v>
      </c>
      <c r="BM290" s="165">
        <f t="shared" si="115"/>
        <v>4.5720000000002869E-2</v>
      </c>
    </row>
    <row r="291" spans="1:65" ht="14.85" customHeight="1" thickTop="1" thickBot="1">
      <c r="A291" s="231"/>
      <c r="B291" s="514" t="s">
        <v>13</v>
      </c>
      <c r="C291" s="515"/>
      <c r="D291" s="516"/>
      <c r="E291" s="517" t="s">
        <v>67</v>
      </c>
      <c r="F291" s="518"/>
      <c r="G291" s="518"/>
      <c r="H291" s="518"/>
      <c r="I291" s="518"/>
      <c r="J291" s="518"/>
      <c r="K291" s="518"/>
      <c r="L291" s="518"/>
      <c r="M291" s="518"/>
      <c r="N291" s="518"/>
      <c r="O291" s="518"/>
      <c r="P291" s="518"/>
      <c r="Q291" s="518"/>
      <c r="R291" s="518"/>
      <c r="S291" s="518"/>
      <c r="T291" s="232"/>
      <c r="U291" s="232"/>
      <c r="V291" s="232"/>
      <c r="W291" s="519" t="s">
        <v>55</v>
      </c>
      <c r="X291" s="520"/>
      <c r="Y291" s="520"/>
      <c r="Z291" s="520"/>
      <c r="AA291" s="520"/>
      <c r="AB291" s="521"/>
      <c r="AC291" s="522" t="s">
        <v>1176</v>
      </c>
      <c r="AD291" s="523"/>
      <c r="AE291" s="523"/>
      <c r="AF291" s="523"/>
      <c r="AG291" s="523"/>
      <c r="AH291" s="524"/>
      <c r="AI291" s="233"/>
      <c r="AJ291" s="233"/>
      <c r="AK291" s="197">
        <v>280</v>
      </c>
      <c r="AL291" s="207">
        <v>44.565390000000001</v>
      </c>
      <c r="AM291" s="207">
        <v>44.450330000000001</v>
      </c>
      <c r="AN291" s="207">
        <v>44.60915</v>
      </c>
      <c r="AO291" s="207">
        <v>44.680280000000003</v>
      </c>
      <c r="AP291" s="207">
        <v>44.571860000000001</v>
      </c>
      <c r="AQ291" s="208"/>
      <c r="AR291" s="155"/>
      <c r="AS291" s="197">
        <f t="shared" si="103"/>
        <v>280</v>
      </c>
      <c r="AT291" s="175">
        <v>-5.9460499999999999E-2</v>
      </c>
      <c r="AU291" s="163">
        <v>5.0539500000000001E-2</v>
      </c>
      <c r="AV291" s="163">
        <v>-8.9460499999999998E-2</v>
      </c>
      <c r="AW291" s="163">
        <v>-0.13946050000000002</v>
      </c>
      <c r="AX291" s="163">
        <v>-6.9460500000000008E-2</v>
      </c>
      <c r="AY291" s="163">
        <v>-6.9460500000000008E-2</v>
      </c>
      <c r="BA291" s="331">
        <f t="shared" si="104"/>
        <v>280</v>
      </c>
      <c r="BB291" s="332">
        <f t="shared" si="105"/>
        <v>44.505929500000001</v>
      </c>
      <c r="BC291" s="332">
        <f t="shared" si="106"/>
        <v>44.5008695</v>
      </c>
      <c r="BD291" s="332">
        <f t="shared" si="107"/>
        <v>44.519689499999998</v>
      </c>
      <c r="BE291" s="332">
        <f t="shared" si="108"/>
        <v>44.540819500000005</v>
      </c>
      <c r="BF291" s="332">
        <f t="shared" si="109"/>
        <v>44.502399500000003</v>
      </c>
      <c r="BG291" s="332" t="str">
        <f t="shared" si="110"/>
        <v/>
      </c>
      <c r="BH291" s="164">
        <v>280</v>
      </c>
      <c r="BI291" s="337">
        <f t="shared" si="111"/>
        <v>3.5299999999978127E-3</v>
      </c>
      <c r="BJ291" s="337">
        <f t="shared" si="112"/>
        <v>1.5300000000024738E-3</v>
      </c>
      <c r="BK291" s="337">
        <f t="shared" si="113"/>
        <v>1.7289999999995587E-2</v>
      </c>
      <c r="BL291" s="337">
        <f t="shared" si="114"/>
        <v>3.8420000000002119E-2</v>
      </c>
      <c r="BM291" s="165">
        <f t="shared" si="115"/>
        <v>3.8420000000002119E-2</v>
      </c>
    </row>
    <row r="292" spans="1:65" ht="14.85" customHeight="1" thickTop="1">
      <c r="A292" s="231"/>
      <c r="B292" s="555" t="s">
        <v>8</v>
      </c>
      <c r="C292" s="556"/>
      <c r="D292" s="557"/>
      <c r="E292" s="504" t="s">
        <v>15</v>
      </c>
      <c r="F292" s="505"/>
      <c r="G292" s="506"/>
      <c r="H292" s="504" t="s">
        <v>16</v>
      </c>
      <c r="I292" s="505"/>
      <c r="J292" s="506"/>
      <c r="K292" s="504" t="s">
        <v>17</v>
      </c>
      <c r="L292" s="505"/>
      <c r="M292" s="506"/>
      <c r="N292" s="504" t="s">
        <v>18</v>
      </c>
      <c r="O292" s="505"/>
      <c r="P292" s="506"/>
      <c r="Q292" s="504" t="s">
        <v>19</v>
      </c>
      <c r="R292" s="505"/>
      <c r="S292" s="506"/>
      <c r="T292" s="504"/>
      <c r="U292" s="505"/>
      <c r="V292" s="506"/>
      <c r="W292" s="558" t="s">
        <v>5</v>
      </c>
      <c r="X292" s="494"/>
      <c r="Y292" s="494"/>
      <c r="Z292" s="494"/>
      <c r="AA292" s="494"/>
      <c r="AB292" s="559"/>
      <c r="AC292" s="525"/>
      <c r="AD292" s="526"/>
      <c r="AE292" s="526"/>
      <c r="AF292" s="526"/>
      <c r="AG292" s="526"/>
      <c r="AH292" s="527"/>
      <c r="AI292" s="233"/>
      <c r="AJ292" s="233"/>
      <c r="AK292" s="197">
        <v>281</v>
      </c>
      <c r="AL292" s="207">
        <v>44.567349999999998</v>
      </c>
      <c r="AM292" s="207">
        <v>44.450279999999999</v>
      </c>
      <c r="AN292" s="207">
        <v>44.610120000000002</v>
      </c>
      <c r="AO292" s="207">
        <v>44.678780000000003</v>
      </c>
      <c r="AP292" s="207">
        <v>44.571579999999997</v>
      </c>
      <c r="AQ292" s="208"/>
      <c r="AR292" s="155"/>
      <c r="AS292" s="197">
        <f t="shared" si="103"/>
        <v>281</v>
      </c>
      <c r="AT292" s="175">
        <v>-5.9460499999999999E-2</v>
      </c>
      <c r="AU292" s="163">
        <v>5.0539500000000001E-2</v>
      </c>
      <c r="AV292" s="163">
        <v>-8.9460499999999998E-2</v>
      </c>
      <c r="AW292" s="163">
        <v>-0.13946050000000002</v>
      </c>
      <c r="AX292" s="163">
        <v>-6.9460500000000008E-2</v>
      </c>
      <c r="AY292" s="163">
        <v>-6.9460500000000008E-2</v>
      </c>
      <c r="BA292" s="331">
        <f t="shared" si="104"/>
        <v>281</v>
      </c>
      <c r="BB292" s="332">
        <f t="shared" si="105"/>
        <v>44.507889499999997</v>
      </c>
      <c r="BC292" s="332">
        <f t="shared" si="106"/>
        <v>44.500819499999999</v>
      </c>
      <c r="BD292" s="332">
        <f t="shared" si="107"/>
        <v>44.520659500000001</v>
      </c>
      <c r="BE292" s="332">
        <f t="shared" si="108"/>
        <v>44.539319500000005</v>
      </c>
      <c r="BF292" s="332">
        <f t="shared" si="109"/>
        <v>44.502119499999999</v>
      </c>
      <c r="BG292" s="332" t="str">
        <f t="shared" si="110"/>
        <v/>
      </c>
      <c r="BH292" s="164">
        <v>281</v>
      </c>
      <c r="BI292" s="337">
        <f t="shared" si="111"/>
        <v>5.7699999999982765E-3</v>
      </c>
      <c r="BJ292" s="337">
        <f t="shared" si="112"/>
        <v>1.300000000000523E-3</v>
      </c>
      <c r="BK292" s="337">
        <f t="shared" si="113"/>
        <v>1.8540000000001555E-2</v>
      </c>
      <c r="BL292" s="337">
        <f t="shared" si="114"/>
        <v>3.7200000000005673E-2</v>
      </c>
      <c r="BM292" s="165">
        <f t="shared" si="115"/>
        <v>3.7200000000005673E-2</v>
      </c>
    </row>
    <row r="293" spans="1:65" ht="14.85" customHeight="1" thickBot="1">
      <c r="A293" s="234"/>
      <c r="B293" s="531" t="s">
        <v>0</v>
      </c>
      <c r="C293" s="513"/>
      <c r="D293" s="532"/>
      <c r="E293" s="507"/>
      <c r="F293" s="508"/>
      <c r="G293" s="509"/>
      <c r="H293" s="507"/>
      <c r="I293" s="508"/>
      <c r="J293" s="509"/>
      <c r="K293" s="507"/>
      <c r="L293" s="508"/>
      <c r="M293" s="509"/>
      <c r="N293" s="507"/>
      <c r="O293" s="508"/>
      <c r="P293" s="509"/>
      <c r="Q293" s="507"/>
      <c r="R293" s="508"/>
      <c r="S293" s="509"/>
      <c r="T293" s="507"/>
      <c r="U293" s="508"/>
      <c r="V293" s="509"/>
      <c r="W293" s="531"/>
      <c r="X293" s="513"/>
      <c r="Y293" s="513"/>
      <c r="Z293" s="513"/>
      <c r="AA293" s="513"/>
      <c r="AB293" s="532"/>
      <c r="AC293" s="525"/>
      <c r="AD293" s="526"/>
      <c r="AE293" s="526"/>
      <c r="AF293" s="526"/>
      <c r="AG293" s="526"/>
      <c r="AH293" s="527"/>
      <c r="AI293" s="233"/>
      <c r="AJ293" s="233"/>
      <c r="AK293" s="197">
        <v>282</v>
      </c>
      <c r="AL293" s="207">
        <v>44.56812</v>
      </c>
      <c r="AM293" s="207">
        <v>44.450940000000003</v>
      </c>
      <c r="AN293" s="207">
        <v>44.610489999999999</v>
      </c>
      <c r="AO293" s="207">
        <v>44.677059999999997</v>
      </c>
      <c r="AP293" s="207">
        <v>44.570500000000003</v>
      </c>
      <c r="AQ293" s="208"/>
      <c r="AR293" s="155"/>
      <c r="AS293" s="197">
        <f t="shared" si="103"/>
        <v>282</v>
      </c>
      <c r="AT293" s="175">
        <v>-5.9460499999999999E-2</v>
      </c>
      <c r="AU293" s="163">
        <v>5.0539500000000001E-2</v>
      </c>
      <c r="AV293" s="163">
        <v>-8.9460499999999998E-2</v>
      </c>
      <c r="AW293" s="163">
        <v>-0.13946050000000002</v>
      </c>
      <c r="AX293" s="163">
        <v>-6.9460500000000008E-2</v>
      </c>
      <c r="AY293" s="163">
        <v>-6.9460500000000008E-2</v>
      </c>
      <c r="BA293" s="331">
        <f t="shared" si="104"/>
        <v>282</v>
      </c>
      <c r="BB293" s="332">
        <f t="shared" si="105"/>
        <v>44.5086595</v>
      </c>
      <c r="BC293" s="332">
        <f t="shared" si="106"/>
        <v>44.501479500000002</v>
      </c>
      <c r="BD293" s="332">
        <f t="shared" si="107"/>
        <v>44.521029499999997</v>
      </c>
      <c r="BE293" s="332">
        <f t="shared" si="108"/>
        <v>44.537599499999999</v>
      </c>
      <c r="BF293" s="332">
        <f t="shared" si="109"/>
        <v>44.501039500000005</v>
      </c>
      <c r="BG293" s="332" t="str">
        <f t="shared" si="110"/>
        <v/>
      </c>
      <c r="BH293" s="164">
        <v>282</v>
      </c>
      <c r="BI293" s="337">
        <f t="shared" si="111"/>
        <v>7.6199999999957413E-3</v>
      </c>
      <c r="BJ293" s="337">
        <f t="shared" si="112"/>
        <v>4.3999999999755346E-4</v>
      </c>
      <c r="BK293" s="337">
        <f t="shared" si="113"/>
        <v>1.9989999999992847E-2</v>
      </c>
      <c r="BL293" s="337">
        <f t="shared" si="114"/>
        <v>3.6559999999994375E-2</v>
      </c>
      <c r="BM293" s="165">
        <f t="shared" si="115"/>
        <v>3.6559999999994375E-2</v>
      </c>
    </row>
    <row r="294" spans="1:65" ht="14.85" customHeight="1" thickTop="1" thickBot="1">
      <c r="A294" s="234"/>
      <c r="B294" s="533" t="s">
        <v>20</v>
      </c>
      <c r="C294" s="534"/>
      <c r="D294" s="535"/>
      <c r="E294" s="510" t="s">
        <v>166</v>
      </c>
      <c r="F294" s="511"/>
      <c r="G294" s="512"/>
      <c r="H294" s="510" t="s">
        <v>166</v>
      </c>
      <c r="I294" s="511"/>
      <c r="J294" s="512"/>
      <c r="K294" s="510" t="s">
        <v>166</v>
      </c>
      <c r="L294" s="511"/>
      <c r="M294" s="512"/>
      <c r="N294" s="510" t="s">
        <v>166</v>
      </c>
      <c r="O294" s="511"/>
      <c r="P294" s="512"/>
      <c r="Q294" s="510" t="s">
        <v>166</v>
      </c>
      <c r="R294" s="511"/>
      <c r="S294" s="512"/>
      <c r="T294" s="510"/>
      <c r="U294" s="511"/>
      <c r="V294" s="512"/>
      <c r="W294" s="542" t="s">
        <v>166</v>
      </c>
      <c r="X294" s="543"/>
      <c r="Y294" s="543"/>
      <c r="Z294" s="543"/>
      <c r="AA294" s="543"/>
      <c r="AB294" s="544"/>
      <c r="AC294" s="525"/>
      <c r="AD294" s="526"/>
      <c r="AE294" s="526"/>
      <c r="AF294" s="526"/>
      <c r="AG294" s="526"/>
      <c r="AH294" s="527"/>
      <c r="AI294" s="233"/>
      <c r="AJ294" s="233"/>
      <c r="AK294" s="197">
        <v>283</v>
      </c>
      <c r="AL294" s="207">
        <v>44.572040000000001</v>
      </c>
      <c r="AM294" s="207">
        <v>44.449309999999997</v>
      </c>
      <c r="AN294" s="207">
        <v>44.611069999999998</v>
      </c>
      <c r="AO294" s="207">
        <v>44.675359999999998</v>
      </c>
      <c r="AP294" s="207">
        <v>44.577480000000001</v>
      </c>
      <c r="AQ294" s="208"/>
      <c r="AR294" s="155"/>
      <c r="AS294" s="197">
        <f t="shared" si="103"/>
        <v>283</v>
      </c>
      <c r="AT294" s="175">
        <v>-5.9460499999999999E-2</v>
      </c>
      <c r="AU294" s="163">
        <v>5.0539500000000001E-2</v>
      </c>
      <c r="AV294" s="163">
        <v>-8.9460499999999998E-2</v>
      </c>
      <c r="AW294" s="163">
        <v>-0.13946050000000002</v>
      </c>
      <c r="AX294" s="163">
        <v>-6.9460500000000008E-2</v>
      </c>
      <c r="AY294" s="163">
        <v>-6.9460500000000008E-2</v>
      </c>
      <c r="BA294" s="331">
        <f t="shared" si="104"/>
        <v>283</v>
      </c>
      <c r="BB294" s="332">
        <f t="shared" si="105"/>
        <v>44.512579500000001</v>
      </c>
      <c r="BC294" s="332">
        <f t="shared" si="106"/>
        <v>44.499849499999996</v>
      </c>
      <c r="BD294" s="332">
        <f t="shared" si="107"/>
        <v>44.521609499999997</v>
      </c>
      <c r="BE294" s="332">
        <f t="shared" si="108"/>
        <v>44.535899499999999</v>
      </c>
      <c r="BF294" s="332">
        <f t="shared" si="109"/>
        <v>44.508019500000003</v>
      </c>
      <c r="BG294" s="332" t="str">
        <f t="shared" si="110"/>
        <v/>
      </c>
      <c r="BH294" s="164">
        <v>283</v>
      </c>
      <c r="BI294" s="337">
        <f t="shared" si="111"/>
        <v>4.5599999999978991E-3</v>
      </c>
      <c r="BJ294" s="337">
        <f t="shared" si="112"/>
        <v>8.170000000006894E-3</v>
      </c>
      <c r="BK294" s="337">
        <f t="shared" si="113"/>
        <v>1.3589999999993552E-2</v>
      </c>
      <c r="BL294" s="337">
        <f t="shared" si="114"/>
        <v>2.787999999999613E-2</v>
      </c>
      <c r="BM294" s="165">
        <f t="shared" si="115"/>
        <v>2.787999999999613E-2</v>
      </c>
    </row>
    <row r="295" spans="1:65" ht="14.85" customHeight="1" thickTop="1">
      <c r="A295" s="239"/>
      <c r="B295" s="545" t="s">
        <v>407</v>
      </c>
      <c r="C295" s="545"/>
      <c r="D295" s="545"/>
      <c r="E295" s="502">
        <f t="shared" ref="E295:E326" si="116">BB252</f>
        <v>44.526839500000001</v>
      </c>
      <c r="F295" s="502"/>
      <c r="G295" s="502"/>
      <c r="H295" s="502">
        <f t="shared" ref="H295:H326" si="117">BC252</f>
        <v>44.522699500000002</v>
      </c>
      <c r="I295" s="502"/>
      <c r="J295" s="502"/>
      <c r="K295" s="502">
        <f t="shared" ref="K295:K326" si="118">BD252</f>
        <v>44.535629499999999</v>
      </c>
      <c r="L295" s="502"/>
      <c r="M295" s="502"/>
      <c r="N295" s="502">
        <f t="shared" ref="N295:N326" si="119">BE252</f>
        <v>44.547269499999999</v>
      </c>
      <c r="O295" s="502"/>
      <c r="P295" s="502"/>
      <c r="Q295" s="502">
        <f t="shared" ref="Q295:Q326" si="120">BF252</f>
        <v>44.539769499999998</v>
      </c>
      <c r="R295" s="502"/>
      <c r="S295" s="502"/>
      <c r="T295" s="502"/>
      <c r="U295" s="502"/>
      <c r="V295" s="502"/>
      <c r="W295" s="502">
        <f t="shared" ref="W295:W326" si="121">(BM252)</f>
        <v>1.706999999999681E-2</v>
      </c>
      <c r="X295" s="502"/>
      <c r="Y295" s="502"/>
      <c r="Z295" s="502"/>
      <c r="AA295" s="502"/>
      <c r="AB295" s="502"/>
      <c r="AC295" s="525"/>
      <c r="AD295" s="526"/>
      <c r="AE295" s="526"/>
      <c r="AF295" s="526"/>
      <c r="AG295" s="526"/>
      <c r="AH295" s="527"/>
      <c r="AI295" s="233"/>
      <c r="AJ295" s="233"/>
      <c r="AK295" s="197">
        <v>284</v>
      </c>
      <c r="AL295" s="207">
        <v>44.574249999999999</v>
      </c>
      <c r="AM295" s="207">
        <v>44.448659999999997</v>
      </c>
      <c r="AN295" s="207">
        <v>44.612110000000001</v>
      </c>
      <c r="AO295" s="207">
        <v>44.673929999999999</v>
      </c>
      <c r="AP295" s="207">
        <v>44.583829999999999</v>
      </c>
      <c r="AQ295" s="208"/>
      <c r="AR295" s="155"/>
      <c r="AS295" s="197">
        <f t="shared" si="103"/>
        <v>284</v>
      </c>
      <c r="AT295" s="175">
        <v>-5.9460499999999999E-2</v>
      </c>
      <c r="AU295" s="163">
        <v>5.0539500000000001E-2</v>
      </c>
      <c r="AV295" s="163">
        <v>-8.9460499999999998E-2</v>
      </c>
      <c r="AW295" s="163">
        <v>-0.13946050000000002</v>
      </c>
      <c r="AX295" s="163">
        <v>-6.9460500000000008E-2</v>
      </c>
      <c r="AY295" s="163">
        <v>-6.9460500000000008E-2</v>
      </c>
      <c r="BA295" s="331">
        <f t="shared" si="104"/>
        <v>284</v>
      </c>
      <c r="BB295" s="332">
        <f t="shared" si="105"/>
        <v>44.514789499999999</v>
      </c>
      <c r="BC295" s="332">
        <f t="shared" si="106"/>
        <v>44.499199499999996</v>
      </c>
      <c r="BD295" s="332">
        <f t="shared" si="107"/>
        <v>44.5226495</v>
      </c>
      <c r="BE295" s="332">
        <f t="shared" si="108"/>
        <v>44.5344695</v>
      </c>
      <c r="BF295" s="332">
        <f t="shared" si="109"/>
        <v>44.514369500000001</v>
      </c>
      <c r="BG295" s="332" t="str">
        <f t="shared" si="110"/>
        <v/>
      </c>
      <c r="BH295" s="164">
        <v>284</v>
      </c>
      <c r="BI295" s="337">
        <f t="shared" si="111"/>
        <v>4.1999999999831061E-4</v>
      </c>
      <c r="BJ295" s="337">
        <f t="shared" si="112"/>
        <v>1.5170000000004791E-2</v>
      </c>
      <c r="BK295" s="337">
        <f t="shared" si="113"/>
        <v>8.2799999999991769E-3</v>
      </c>
      <c r="BL295" s="337">
        <f t="shared" si="114"/>
        <v>2.0099999999999341E-2</v>
      </c>
      <c r="BM295" s="165">
        <f t="shared" si="115"/>
        <v>2.0099999999999341E-2</v>
      </c>
    </row>
    <row r="296" spans="1:65" ht="14.85" customHeight="1">
      <c r="A296" s="239"/>
      <c r="B296" s="540" t="s">
        <v>408</v>
      </c>
      <c r="C296" s="540"/>
      <c r="D296" s="540"/>
      <c r="E296" s="503">
        <f t="shared" si="116"/>
        <v>44.529809499999999</v>
      </c>
      <c r="F296" s="503"/>
      <c r="G296" s="503"/>
      <c r="H296" s="503">
        <f t="shared" si="117"/>
        <v>44.525059499999998</v>
      </c>
      <c r="I296" s="503"/>
      <c r="J296" s="503"/>
      <c r="K296" s="503">
        <f t="shared" si="118"/>
        <v>44.534699500000002</v>
      </c>
      <c r="L296" s="503"/>
      <c r="M296" s="503"/>
      <c r="N296" s="503">
        <f t="shared" si="119"/>
        <v>44.549649500000001</v>
      </c>
      <c r="O296" s="503"/>
      <c r="P296" s="503"/>
      <c r="Q296" s="503">
        <f t="shared" si="120"/>
        <v>44.543679500000003</v>
      </c>
      <c r="R296" s="503"/>
      <c r="S296" s="503"/>
      <c r="T296" s="503"/>
      <c r="U296" s="503"/>
      <c r="V296" s="503"/>
      <c r="W296" s="503">
        <f t="shared" si="121"/>
        <v>1.8620000000005632E-2</v>
      </c>
      <c r="X296" s="503"/>
      <c r="Y296" s="503"/>
      <c r="Z296" s="503"/>
      <c r="AA296" s="503"/>
      <c r="AB296" s="503"/>
      <c r="AC296" s="525"/>
      <c r="AD296" s="526"/>
      <c r="AE296" s="526"/>
      <c r="AF296" s="526"/>
      <c r="AG296" s="526"/>
      <c r="AH296" s="527"/>
      <c r="AI296" s="233"/>
      <c r="AJ296" s="233"/>
      <c r="AK296" s="197">
        <v>285</v>
      </c>
      <c r="AL296" s="207">
        <v>44.574210000000001</v>
      </c>
      <c r="AM296" s="207">
        <v>44.449309999999997</v>
      </c>
      <c r="AN296" s="207">
        <v>44.613759999999999</v>
      </c>
      <c r="AO296" s="207">
        <v>44.671700000000001</v>
      </c>
      <c r="AP296" s="207">
        <v>44.586260000000003</v>
      </c>
      <c r="AQ296" s="208"/>
      <c r="AR296" s="155"/>
      <c r="AS296" s="197">
        <f t="shared" si="103"/>
        <v>285</v>
      </c>
      <c r="AT296" s="175">
        <v>-5.9460499999999999E-2</v>
      </c>
      <c r="AU296" s="163">
        <v>5.0539500000000001E-2</v>
      </c>
      <c r="AV296" s="163">
        <v>-8.9460499999999998E-2</v>
      </c>
      <c r="AW296" s="163">
        <v>-0.13946050000000002</v>
      </c>
      <c r="AX296" s="163">
        <v>-6.9460500000000008E-2</v>
      </c>
      <c r="AY296" s="163">
        <v>-6.9460500000000008E-2</v>
      </c>
      <c r="BA296" s="331">
        <f t="shared" si="104"/>
        <v>285</v>
      </c>
      <c r="BB296" s="332">
        <f t="shared" si="105"/>
        <v>44.514749500000001</v>
      </c>
      <c r="BC296" s="332">
        <f t="shared" si="106"/>
        <v>44.499849499999996</v>
      </c>
      <c r="BD296" s="332">
        <f t="shared" si="107"/>
        <v>44.524299499999998</v>
      </c>
      <c r="BE296" s="332">
        <f t="shared" si="108"/>
        <v>44.532239500000003</v>
      </c>
      <c r="BF296" s="332">
        <f t="shared" si="109"/>
        <v>44.516799500000005</v>
      </c>
      <c r="BG296" s="332" t="str">
        <f t="shared" si="110"/>
        <v/>
      </c>
      <c r="BH296" s="164">
        <v>285</v>
      </c>
      <c r="BI296" s="337">
        <f t="shared" si="111"/>
        <v>2.0500000000041041E-3</v>
      </c>
      <c r="BJ296" s="337">
        <f t="shared" si="112"/>
        <v>1.6950000000008458E-2</v>
      </c>
      <c r="BK296" s="337">
        <f t="shared" si="113"/>
        <v>7.4999999999931788E-3</v>
      </c>
      <c r="BL296" s="337">
        <f t="shared" si="114"/>
        <v>1.5439999999998122E-2</v>
      </c>
      <c r="BM296" s="165">
        <f t="shared" si="115"/>
        <v>1.6950000000008458E-2</v>
      </c>
    </row>
    <row r="297" spans="1:65" ht="14.85" customHeight="1">
      <c r="A297" s="239"/>
      <c r="B297" s="540" t="s">
        <v>409</v>
      </c>
      <c r="C297" s="540"/>
      <c r="D297" s="540"/>
      <c r="E297" s="503">
        <f t="shared" si="116"/>
        <v>44.533799500000001</v>
      </c>
      <c r="F297" s="503"/>
      <c r="G297" s="503"/>
      <c r="H297" s="503">
        <f t="shared" si="117"/>
        <v>44.527009499999998</v>
      </c>
      <c r="I297" s="503"/>
      <c r="J297" s="503"/>
      <c r="K297" s="503">
        <f t="shared" si="118"/>
        <v>44.534459499999997</v>
      </c>
      <c r="L297" s="503"/>
      <c r="M297" s="503"/>
      <c r="N297" s="503">
        <f t="shared" si="119"/>
        <v>44.551959500000002</v>
      </c>
      <c r="O297" s="503"/>
      <c r="P297" s="503"/>
      <c r="Q297" s="503">
        <f t="shared" si="120"/>
        <v>44.543189500000004</v>
      </c>
      <c r="R297" s="503"/>
      <c r="S297" s="503"/>
      <c r="T297" s="503"/>
      <c r="U297" s="503"/>
      <c r="V297" s="503"/>
      <c r="W297" s="503">
        <f t="shared" si="121"/>
        <v>1.6180000000005634E-2</v>
      </c>
      <c r="X297" s="503"/>
      <c r="Y297" s="503"/>
      <c r="Z297" s="503"/>
      <c r="AA297" s="503"/>
      <c r="AB297" s="503"/>
      <c r="AC297" s="525"/>
      <c r="AD297" s="526"/>
      <c r="AE297" s="526"/>
      <c r="AF297" s="526"/>
      <c r="AG297" s="526"/>
      <c r="AH297" s="527"/>
      <c r="AI297" s="233"/>
      <c r="AJ297" s="233"/>
      <c r="AK297" s="197">
        <v>286</v>
      </c>
      <c r="AL297" s="207">
        <v>44.576900000000002</v>
      </c>
      <c r="AM297" s="207">
        <v>44.450479999999999</v>
      </c>
      <c r="AN297" s="207">
        <v>44.617890000000003</v>
      </c>
      <c r="AO297" s="207">
        <v>44.672550000000001</v>
      </c>
      <c r="AP297" s="207">
        <v>44.589599999999997</v>
      </c>
      <c r="AQ297" s="208"/>
      <c r="AR297" s="155"/>
      <c r="AS297" s="197">
        <f t="shared" si="103"/>
        <v>286</v>
      </c>
      <c r="AT297" s="175">
        <v>-5.9460499999999999E-2</v>
      </c>
      <c r="AU297" s="163">
        <v>5.0539500000000001E-2</v>
      </c>
      <c r="AV297" s="163">
        <v>-8.9460499999999998E-2</v>
      </c>
      <c r="AW297" s="163">
        <v>-0.13946050000000002</v>
      </c>
      <c r="AX297" s="163">
        <v>-6.9460500000000008E-2</v>
      </c>
      <c r="AY297" s="163">
        <v>-6.9460500000000008E-2</v>
      </c>
      <c r="BA297" s="331">
        <f t="shared" si="104"/>
        <v>286</v>
      </c>
      <c r="BB297" s="332">
        <f t="shared" si="105"/>
        <v>44.517439500000002</v>
      </c>
      <c r="BC297" s="332">
        <f t="shared" si="106"/>
        <v>44.501019499999998</v>
      </c>
      <c r="BD297" s="332">
        <f t="shared" si="107"/>
        <v>44.528429500000001</v>
      </c>
      <c r="BE297" s="332">
        <f t="shared" si="108"/>
        <v>44.533089500000003</v>
      </c>
      <c r="BF297" s="332">
        <f t="shared" si="109"/>
        <v>44.520139499999999</v>
      </c>
      <c r="BG297" s="332" t="str">
        <f t="shared" si="110"/>
        <v/>
      </c>
      <c r="BH297" s="164">
        <v>286</v>
      </c>
      <c r="BI297" s="337">
        <f t="shared" si="111"/>
        <v>2.6999999999972601E-3</v>
      </c>
      <c r="BJ297" s="337">
        <f t="shared" si="112"/>
        <v>1.9120000000000914E-2</v>
      </c>
      <c r="BK297" s="337">
        <f t="shared" si="113"/>
        <v>8.290000000002351E-3</v>
      </c>
      <c r="BL297" s="337">
        <f t="shared" si="114"/>
        <v>1.295000000000357E-2</v>
      </c>
      <c r="BM297" s="165">
        <f t="shared" si="115"/>
        <v>1.9120000000000914E-2</v>
      </c>
    </row>
    <row r="298" spans="1:65" ht="14.85" customHeight="1">
      <c r="A298" s="239"/>
      <c r="B298" s="540" t="s">
        <v>410</v>
      </c>
      <c r="C298" s="540"/>
      <c r="D298" s="540"/>
      <c r="E298" s="503">
        <f t="shared" si="116"/>
        <v>44.5370895</v>
      </c>
      <c r="F298" s="503"/>
      <c r="G298" s="503"/>
      <c r="H298" s="503">
        <f t="shared" si="117"/>
        <v>44.527049499999997</v>
      </c>
      <c r="I298" s="503"/>
      <c r="J298" s="503"/>
      <c r="K298" s="503">
        <f t="shared" si="118"/>
        <v>44.538759499999998</v>
      </c>
      <c r="L298" s="503"/>
      <c r="M298" s="503"/>
      <c r="N298" s="503">
        <f t="shared" si="119"/>
        <v>44.555209500000004</v>
      </c>
      <c r="O298" s="503"/>
      <c r="P298" s="503"/>
      <c r="Q298" s="503">
        <f t="shared" si="120"/>
        <v>44.5369995</v>
      </c>
      <c r="R298" s="503"/>
      <c r="S298" s="503"/>
      <c r="T298" s="503"/>
      <c r="U298" s="503"/>
      <c r="V298" s="503"/>
      <c r="W298" s="503">
        <f t="shared" si="121"/>
        <v>1.821000000000339E-2</v>
      </c>
      <c r="X298" s="503"/>
      <c r="Y298" s="503"/>
      <c r="Z298" s="503"/>
      <c r="AA298" s="503"/>
      <c r="AB298" s="503"/>
      <c r="AC298" s="525"/>
      <c r="AD298" s="526"/>
      <c r="AE298" s="526"/>
      <c r="AF298" s="526"/>
      <c r="AG298" s="526"/>
      <c r="AH298" s="527"/>
      <c r="AI298" s="233"/>
      <c r="AJ298" s="233"/>
      <c r="AK298" s="197">
        <v>287</v>
      </c>
      <c r="AL298" s="207">
        <v>44.57837</v>
      </c>
      <c r="AM298" s="207">
        <v>44.45355</v>
      </c>
      <c r="AN298" s="207">
        <v>44.619480000000003</v>
      </c>
      <c r="AO298" s="207">
        <v>44.672020000000003</v>
      </c>
      <c r="AP298" s="207">
        <v>44.592610000000001</v>
      </c>
      <c r="AQ298" s="208"/>
      <c r="AR298" s="155"/>
      <c r="AS298" s="197">
        <f t="shared" si="103"/>
        <v>287</v>
      </c>
      <c r="AT298" s="175">
        <v>-5.9460499999999999E-2</v>
      </c>
      <c r="AU298" s="163">
        <v>5.0539500000000001E-2</v>
      </c>
      <c r="AV298" s="163">
        <v>-8.9460499999999998E-2</v>
      </c>
      <c r="AW298" s="163">
        <v>-0.13946050000000002</v>
      </c>
      <c r="AX298" s="163">
        <v>-6.9460500000000008E-2</v>
      </c>
      <c r="AY298" s="163">
        <v>-6.9460500000000008E-2</v>
      </c>
      <c r="BA298" s="331">
        <f t="shared" si="104"/>
        <v>287</v>
      </c>
      <c r="BB298" s="332">
        <f t="shared" si="105"/>
        <v>44.518909499999999</v>
      </c>
      <c r="BC298" s="332">
        <f t="shared" si="106"/>
        <v>44.504089499999999</v>
      </c>
      <c r="BD298" s="332">
        <f t="shared" si="107"/>
        <v>44.530019500000002</v>
      </c>
      <c r="BE298" s="332">
        <f t="shared" si="108"/>
        <v>44.532559500000005</v>
      </c>
      <c r="BF298" s="332">
        <f t="shared" si="109"/>
        <v>44.523149500000002</v>
      </c>
      <c r="BG298" s="332" t="str">
        <f t="shared" si="110"/>
        <v/>
      </c>
      <c r="BH298" s="164">
        <v>287</v>
      </c>
      <c r="BI298" s="337">
        <f t="shared" si="111"/>
        <v>4.2400000000029081E-3</v>
      </c>
      <c r="BJ298" s="337">
        <f t="shared" si="112"/>
        <v>1.9060000000003186E-2</v>
      </c>
      <c r="BK298" s="337">
        <f t="shared" si="113"/>
        <v>6.8699999999992656E-3</v>
      </c>
      <c r="BL298" s="337">
        <f t="shared" si="114"/>
        <v>9.410000000002583E-3</v>
      </c>
      <c r="BM298" s="165">
        <f t="shared" si="115"/>
        <v>1.9060000000003186E-2</v>
      </c>
    </row>
    <row r="299" spans="1:65" ht="14.85" customHeight="1">
      <c r="A299" s="239"/>
      <c r="B299" s="540" t="s">
        <v>411</v>
      </c>
      <c r="C299" s="540"/>
      <c r="D299" s="540"/>
      <c r="E299" s="503">
        <f t="shared" si="116"/>
        <v>44.540709499999998</v>
      </c>
      <c r="F299" s="503"/>
      <c r="G299" s="503"/>
      <c r="H299" s="503">
        <f t="shared" si="117"/>
        <v>44.529449499999998</v>
      </c>
      <c r="I299" s="503"/>
      <c r="J299" s="503"/>
      <c r="K299" s="503">
        <f t="shared" si="118"/>
        <v>44.545389499999999</v>
      </c>
      <c r="L299" s="503"/>
      <c r="M299" s="503"/>
      <c r="N299" s="503">
        <f t="shared" si="119"/>
        <v>44.561439499999999</v>
      </c>
      <c r="O299" s="503"/>
      <c r="P299" s="503"/>
      <c r="Q299" s="503">
        <f t="shared" si="120"/>
        <v>44.528509499999998</v>
      </c>
      <c r="R299" s="503"/>
      <c r="S299" s="503"/>
      <c r="T299" s="503"/>
      <c r="U299" s="503"/>
      <c r="V299" s="503"/>
      <c r="W299" s="503">
        <f t="shared" si="121"/>
        <v>3.2930000000000348E-2</v>
      </c>
      <c r="X299" s="503"/>
      <c r="Y299" s="503"/>
      <c r="Z299" s="503"/>
      <c r="AA299" s="503"/>
      <c r="AB299" s="503"/>
      <c r="AC299" s="525"/>
      <c r="AD299" s="526"/>
      <c r="AE299" s="526"/>
      <c r="AF299" s="526"/>
      <c r="AG299" s="526"/>
      <c r="AH299" s="527"/>
      <c r="AI299" s="233"/>
      <c r="AJ299" s="233"/>
      <c r="AK299" s="197">
        <v>288</v>
      </c>
      <c r="AL299" s="207">
        <v>44.577669999999998</v>
      </c>
      <c r="AM299" s="207">
        <v>44.457520000000002</v>
      </c>
      <c r="AN299" s="207">
        <v>44.622250000000001</v>
      </c>
      <c r="AO299" s="207">
        <v>44.67089</v>
      </c>
      <c r="AP299" s="207">
        <v>44.59216</v>
      </c>
      <c r="AQ299" s="208"/>
      <c r="AR299" s="155"/>
      <c r="AS299" s="197">
        <f t="shared" si="103"/>
        <v>288</v>
      </c>
      <c r="AT299" s="175">
        <v>-5.9460499999999999E-2</v>
      </c>
      <c r="AU299" s="163">
        <v>5.0539500000000001E-2</v>
      </c>
      <c r="AV299" s="163">
        <v>-8.9460499999999998E-2</v>
      </c>
      <c r="AW299" s="163">
        <v>-0.13946050000000002</v>
      </c>
      <c r="AX299" s="163">
        <v>-6.9460500000000008E-2</v>
      </c>
      <c r="AY299" s="163">
        <v>-6.9460500000000008E-2</v>
      </c>
      <c r="BA299" s="331">
        <f t="shared" si="104"/>
        <v>288</v>
      </c>
      <c r="BB299" s="332">
        <f t="shared" si="105"/>
        <v>44.518209499999998</v>
      </c>
      <c r="BC299" s="332">
        <f t="shared" si="106"/>
        <v>44.508059500000002</v>
      </c>
      <c r="BD299" s="332">
        <f t="shared" si="107"/>
        <v>44.5327895</v>
      </c>
      <c r="BE299" s="332">
        <f t="shared" si="108"/>
        <v>44.531429500000002</v>
      </c>
      <c r="BF299" s="332">
        <f t="shared" si="109"/>
        <v>44.522699500000002</v>
      </c>
      <c r="BG299" s="332" t="str">
        <f t="shared" si="110"/>
        <v/>
      </c>
      <c r="BH299" s="164">
        <v>288</v>
      </c>
      <c r="BI299" s="337">
        <f t="shared" si="111"/>
        <v>4.4900000000041018E-3</v>
      </c>
      <c r="BJ299" s="337">
        <f t="shared" si="112"/>
        <v>1.4639999999999986E-2</v>
      </c>
      <c r="BK299" s="337">
        <f t="shared" si="113"/>
        <v>1.0089999999998156E-2</v>
      </c>
      <c r="BL299" s="337">
        <f t="shared" si="114"/>
        <v>8.7299999999999045E-3</v>
      </c>
      <c r="BM299" s="165">
        <f t="shared" si="115"/>
        <v>1.4639999999999986E-2</v>
      </c>
    </row>
    <row r="300" spans="1:65" ht="14.85" customHeight="1">
      <c r="A300" s="238"/>
      <c r="B300" s="540" t="s">
        <v>412</v>
      </c>
      <c r="C300" s="540"/>
      <c r="D300" s="540"/>
      <c r="E300" s="503">
        <f t="shared" si="116"/>
        <v>44.539249499999997</v>
      </c>
      <c r="F300" s="503"/>
      <c r="G300" s="503"/>
      <c r="H300" s="503">
        <f t="shared" si="117"/>
        <v>44.528819499999997</v>
      </c>
      <c r="I300" s="503"/>
      <c r="J300" s="503"/>
      <c r="K300" s="503">
        <f t="shared" si="118"/>
        <v>44.549619499999999</v>
      </c>
      <c r="L300" s="503"/>
      <c r="M300" s="503"/>
      <c r="N300" s="503">
        <f t="shared" si="119"/>
        <v>44.567849500000001</v>
      </c>
      <c r="O300" s="503"/>
      <c r="P300" s="503"/>
      <c r="Q300" s="503">
        <f t="shared" si="120"/>
        <v>44.523069499999998</v>
      </c>
      <c r="R300" s="503"/>
      <c r="S300" s="503"/>
      <c r="T300" s="503"/>
      <c r="U300" s="503"/>
      <c r="V300" s="503"/>
      <c r="W300" s="503">
        <f t="shared" si="121"/>
        <v>4.4780000000002929E-2</v>
      </c>
      <c r="X300" s="503"/>
      <c r="Y300" s="503"/>
      <c r="Z300" s="503"/>
      <c r="AA300" s="503"/>
      <c r="AB300" s="503"/>
      <c r="AC300" s="525"/>
      <c r="AD300" s="526"/>
      <c r="AE300" s="526"/>
      <c r="AF300" s="526"/>
      <c r="AG300" s="526"/>
      <c r="AH300" s="527"/>
      <c r="AI300" s="233"/>
      <c r="AJ300" s="233"/>
      <c r="AK300" s="197">
        <v>289</v>
      </c>
      <c r="AL300" s="207">
        <v>44.5794</v>
      </c>
      <c r="AM300" s="207">
        <v>44.458469999999998</v>
      </c>
      <c r="AN300" s="207">
        <v>44.625390000000003</v>
      </c>
      <c r="AO300" s="207">
        <v>44.670729999999999</v>
      </c>
      <c r="AP300" s="207">
        <v>44.588990000000003</v>
      </c>
      <c r="AQ300" s="208"/>
      <c r="AR300" s="155"/>
      <c r="AS300" s="197">
        <f t="shared" si="103"/>
        <v>289</v>
      </c>
      <c r="AT300" s="175">
        <v>-5.9460499999999999E-2</v>
      </c>
      <c r="AU300" s="163">
        <v>5.0539500000000001E-2</v>
      </c>
      <c r="AV300" s="163">
        <v>-8.9460499999999998E-2</v>
      </c>
      <c r="AW300" s="163">
        <v>-0.13946050000000002</v>
      </c>
      <c r="AX300" s="163">
        <v>-6.9460500000000008E-2</v>
      </c>
      <c r="AY300" s="163">
        <v>-6.9460500000000008E-2</v>
      </c>
      <c r="BA300" s="331">
        <f t="shared" si="104"/>
        <v>289</v>
      </c>
      <c r="BB300" s="332">
        <f t="shared" si="105"/>
        <v>44.5199395</v>
      </c>
      <c r="BC300" s="332">
        <f t="shared" si="106"/>
        <v>44.509009499999998</v>
      </c>
      <c r="BD300" s="332">
        <f t="shared" si="107"/>
        <v>44.535929500000002</v>
      </c>
      <c r="BE300" s="332">
        <f t="shared" si="108"/>
        <v>44.531269500000001</v>
      </c>
      <c r="BF300" s="332">
        <f t="shared" si="109"/>
        <v>44.519529500000004</v>
      </c>
      <c r="BG300" s="332" t="str">
        <f t="shared" si="110"/>
        <v/>
      </c>
      <c r="BH300" s="164">
        <v>289</v>
      </c>
      <c r="BI300" s="337">
        <f t="shared" si="111"/>
        <v>4.0999999999513648E-4</v>
      </c>
      <c r="BJ300" s="337">
        <f t="shared" si="112"/>
        <v>1.0520000000006746E-2</v>
      </c>
      <c r="BK300" s="337">
        <f t="shared" si="113"/>
        <v>1.6399999999997306E-2</v>
      </c>
      <c r="BL300" s="337">
        <f t="shared" si="114"/>
        <v>1.1739999999996087E-2</v>
      </c>
      <c r="BM300" s="165">
        <f t="shared" si="115"/>
        <v>1.6399999999997306E-2</v>
      </c>
    </row>
    <row r="301" spans="1:65" ht="14.85" customHeight="1">
      <c r="A301" s="238"/>
      <c r="B301" s="540" t="s">
        <v>413</v>
      </c>
      <c r="C301" s="540"/>
      <c r="D301" s="540"/>
      <c r="E301" s="503">
        <f t="shared" si="116"/>
        <v>44.536769499999998</v>
      </c>
      <c r="F301" s="503"/>
      <c r="G301" s="503"/>
      <c r="H301" s="503">
        <f t="shared" si="117"/>
        <v>44.528479499999996</v>
      </c>
      <c r="I301" s="503"/>
      <c r="J301" s="503"/>
      <c r="K301" s="503">
        <f t="shared" si="118"/>
        <v>44.5517295</v>
      </c>
      <c r="L301" s="503"/>
      <c r="M301" s="503"/>
      <c r="N301" s="503">
        <f t="shared" si="119"/>
        <v>44.572419500000002</v>
      </c>
      <c r="O301" s="503"/>
      <c r="P301" s="503"/>
      <c r="Q301" s="503">
        <f t="shared" si="120"/>
        <v>44.522579499999999</v>
      </c>
      <c r="R301" s="503"/>
      <c r="S301" s="503"/>
      <c r="T301" s="503"/>
      <c r="U301" s="503"/>
      <c r="V301" s="503"/>
      <c r="W301" s="503">
        <f t="shared" si="121"/>
        <v>4.9840000000003215E-2</v>
      </c>
      <c r="X301" s="503"/>
      <c r="Y301" s="503"/>
      <c r="Z301" s="503"/>
      <c r="AA301" s="503"/>
      <c r="AB301" s="503"/>
      <c r="AC301" s="525"/>
      <c r="AD301" s="526"/>
      <c r="AE301" s="526"/>
      <c r="AF301" s="526"/>
      <c r="AG301" s="526"/>
      <c r="AH301" s="527"/>
      <c r="AI301" s="233"/>
      <c r="AJ301" s="233"/>
      <c r="AK301" s="197">
        <v>290</v>
      </c>
      <c r="AL301" s="207">
        <v>44.583449999999999</v>
      </c>
      <c r="AM301" s="207">
        <v>44.459519999999998</v>
      </c>
      <c r="AN301" s="207">
        <v>44.628059999999998</v>
      </c>
      <c r="AO301" s="207">
        <v>44.671819999999997</v>
      </c>
      <c r="AP301" s="207">
        <v>44.58361</v>
      </c>
      <c r="AQ301" s="208"/>
      <c r="AR301" s="155"/>
      <c r="AS301" s="197">
        <f t="shared" si="103"/>
        <v>290</v>
      </c>
      <c r="AT301" s="175">
        <v>-5.9460499999999999E-2</v>
      </c>
      <c r="AU301" s="163">
        <v>5.0539500000000001E-2</v>
      </c>
      <c r="AV301" s="163">
        <v>-8.9460499999999998E-2</v>
      </c>
      <c r="AW301" s="163">
        <v>-0.13946050000000002</v>
      </c>
      <c r="AX301" s="163">
        <v>-6.9460500000000008E-2</v>
      </c>
      <c r="AY301" s="163">
        <v>-6.9460500000000008E-2</v>
      </c>
      <c r="BA301" s="331">
        <f t="shared" si="104"/>
        <v>290</v>
      </c>
      <c r="BB301" s="332">
        <f t="shared" si="105"/>
        <v>44.523989499999999</v>
      </c>
      <c r="BC301" s="332">
        <f t="shared" si="106"/>
        <v>44.510059499999997</v>
      </c>
      <c r="BD301" s="332">
        <f t="shared" si="107"/>
        <v>44.538599499999997</v>
      </c>
      <c r="BE301" s="332">
        <f t="shared" si="108"/>
        <v>44.532359499999998</v>
      </c>
      <c r="BF301" s="332">
        <f t="shared" si="109"/>
        <v>44.514149500000002</v>
      </c>
      <c r="BG301" s="332" t="str">
        <f t="shared" si="110"/>
        <v/>
      </c>
      <c r="BH301" s="164">
        <v>290</v>
      </c>
      <c r="BI301" s="337">
        <f t="shared" si="111"/>
        <v>9.8399999999969623E-3</v>
      </c>
      <c r="BJ301" s="337">
        <f t="shared" si="112"/>
        <v>4.0900000000050341E-3</v>
      </c>
      <c r="BK301" s="337">
        <f t="shared" si="113"/>
        <v>2.4449999999994532E-2</v>
      </c>
      <c r="BL301" s="337">
        <f t="shared" si="114"/>
        <v>1.8209999999996285E-2</v>
      </c>
      <c r="BM301" s="165">
        <f t="shared" si="115"/>
        <v>2.4449999999994532E-2</v>
      </c>
    </row>
    <row r="302" spans="1:65" ht="14.85" customHeight="1">
      <c r="A302" s="238"/>
      <c r="B302" s="540" t="s">
        <v>414</v>
      </c>
      <c r="C302" s="540"/>
      <c r="D302" s="540"/>
      <c r="E302" s="503">
        <f t="shared" si="116"/>
        <v>44.535999500000003</v>
      </c>
      <c r="F302" s="503"/>
      <c r="G302" s="503"/>
      <c r="H302" s="503">
        <f t="shared" si="117"/>
        <v>44.529569500000001</v>
      </c>
      <c r="I302" s="503"/>
      <c r="J302" s="503"/>
      <c r="K302" s="503">
        <f t="shared" si="118"/>
        <v>44.552659499999997</v>
      </c>
      <c r="L302" s="503"/>
      <c r="M302" s="503"/>
      <c r="N302" s="503">
        <f t="shared" si="119"/>
        <v>44.573189499999998</v>
      </c>
      <c r="O302" s="503"/>
      <c r="P302" s="503"/>
      <c r="Q302" s="503">
        <f t="shared" si="120"/>
        <v>44.521879500000004</v>
      </c>
      <c r="R302" s="503"/>
      <c r="S302" s="503"/>
      <c r="T302" s="503"/>
      <c r="U302" s="503"/>
      <c r="V302" s="503"/>
      <c r="W302" s="503">
        <f t="shared" si="121"/>
        <v>5.1309999999993749E-2</v>
      </c>
      <c r="X302" s="503"/>
      <c r="Y302" s="503"/>
      <c r="Z302" s="503"/>
      <c r="AA302" s="503"/>
      <c r="AB302" s="503"/>
      <c r="AC302" s="525"/>
      <c r="AD302" s="526"/>
      <c r="AE302" s="526"/>
      <c r="AF302" s="526"/>
      <c r="AG302" s="526"/>
      <c r="AH302" s="527"/>
      <c r="AI302" s="233"/>
      <c r="AJ302" s="233"/>
      <c r="AK302" s="197">
        <v>291</v>
      </c>
      <c r="AL302" s="207">
        <v>44.58276</v>
      </c>
      <c r="AM302" s="207">
        <v>44.45899</v>
      </c>
      <c r="AN302" s="207">
        <v>44.631520000000002</v>
      </c>
      <c r="AO302" s="207">
        <v>44.67409</v>
      </c>
      <c r="AP302" s="207">
        <v>44.581789999999998</v>
      </c>
      <c r="AQ302" s="208"/>
      <c r="AR302" s="155"/>
      <c r="AS302" s="197">
        <f t="shared" si="103"/>
        <v>291</v>
      </c>
      <c r="AT302" s="175">
        <v>-5.9460499999999999E-2</v>
      </c>
      <c r="AU302" s="163">
        <v>5.0539500000000001E-2</v>
      </c>
      <c r="AV302" s="163">
        <v>-8.9460499999999998E-2</v>
      </c>
      <c r="AW302" s="163">
        <v>-0.13946050000000002</v>
      </c>
      <c r="AX302" s="163">
        <v>-6.9460500000000008E-2</v>
      </c>
      <c r="AY302" s="163">
        <v>-6.9460500000000008E-2</v>
      </c>
      <c r="BA302" s="331">
        <f t="shared" si="104"/>
        <v>291</v>
      </c>
      <c r="BB302" s="332">
        <f t="shared" si="105"/>
        <v>44.5232995</v>
      </c>
      <c r="BC302" s="332">
        <f t="shared" si="106"/>
        <v>44.509529499999999</v>
      </c>
      <c r="BD302" s="332">
        <f t="shared" si="107"/>
        <v>44.542059500000001</v>
      </c>
      <c r="BE302" s="332">
        <f t="shared" si="108"/>
        <v>44.534629500000001</v>
      </c>
      <c r="BF302" s="332">
        <f t="shared" si="109"/>
        <v>44.5123295</v>
      </c>
      <c r="BG302" s="332" t="str">
        <f t="shared" si="110"/>
        <v/>
      </c>
      <c r="BH302" s="164">
        <v>291</v>
      </c>
      <c r="BI302" s="337">
        <f t="shared" si="111"/>
        <v>1.0970000000000368E-2</v>
      </c>
      <c r="BJ302" s="337">
        <f t="shared" si="112"/>
        <v>2.8000000000005798E-3</v>
      </c>
      <c r="BK302" s="337">
        <f t="shared" si="113"/>
        <v>2.97300000000007E-2</v>
      </c>
      <c r="BL302" s="337">
        <f t="shared" si="114"/>
        <v>2.2300000000001319E-2</v>
      </c>
      <c r="BM302" s="165">
        <f t="shared" si="115"/>
        <v>2.97300000000007E-2</v>
      </c>
    </row>
    <row r="303" spans="1:65" ht="14.85" customHeight="1">
      <c r="A303" s="238"/>
      <c r="B303" s="540" t="s">
        <v>415</v>
      </c>
      <c r="C303" s="540"/>
      <c r="D303" s="540"/>
      <c r="E303" s="503">
        <f t="shared" si="116"/>
        <v>44.533429499999997</v>
      </c>
      <c r="F303" s="503"/>
      <c r="G303" s="503"/>
      <c r="H303" s="503">
        <f t="shared" si="117"/>
        <v>44.531209500000003</v>
      </c>
      <c r="I303" s="503"/>
      <c r="J303" s="503"/>
      <c r="K303" s="503">
        <f t="shared" si="118"/>
        <v>44.551619500000001</v>
      </c>
      <c r="L303" s="503"/>
      <c r="M303" s="503"/>
      <c r="N303" s="503">
        <f t="shared" si="119"/>
        <v>44.573189499999998</v>
      </c>
      <c r="O303" s="503"/>
      <c r="P303" s="503"/>
      <c r="Q303" s="503">
        <f t="shared" si="120"/>
        <v>44.521809500000003</v>
      </c>
      <c r="R303" s="503"/>
      <c r="S303" s="503"/>
      <c r="T303" s="503"/>
      <c r="U303" s="503"/>
      <c r="V303" s="503"/>
      <c r="W303" s="503">
        <f t="shared" si="121"/>
        <v>5.1379999999994652E-2</v>
      </c>
      <c r="X303" s="503"/>
      <c r="Y303" s="503"/>
      <c r="Z303" s="503"/>
      <c r="AA303" s="503"/>
      <c r="AB303" s="503"/>
      <c r="AC303" s="525"/>
      <c r="AD303" s="526"/>
      <c r="AE303" s="526"/>
      <c r="AF303" s="526"/>
      <c r="AG303" s="526"/>
      <c r="AH303" s="527"/>
      <c r="AI303" s="233"/>
      <c r="AJ303" s="233"/>
      <c r="AK303" s="197">
        <v>292</v>
      </c>
      <c r="AL303" s="207">
        <v>44.586030000000001</v>
      </c>
      <c r="AM303" s="207">
        <v>44.457569999999997</v>
      </c>
      <c r="AN303" s="207">
        <v>44.632289999999998</v>
      </c>
      <c r="AO303" s="207">
        <v>44.67783</v>
      </c>
      <c r="AP303" s="207">
        <v>44.584299999999999</v>
      </c>
      <c r="AQ303" s="208"/>
      <c r="AR303" s="155"/>
      <c r="AS303" s="197">
        <f t="shared" si="103"/>
        <v>292</v>
      </c>
      <c r="AT303" s="175">
        <v>-5.9460499999999999E-2</v>
      </c>
      <c r="AU303" s="163">
        <v>5.0539500000000001E-2</v>
      </c>
      <c r="AV303" s="163">
        <v>-8.9460499999999998E-2</v>
      </c>
      <c r="AW303" s="163">
        <v>-0.13946050000000002</v>
      </c>
      <c r="AX303" s="163">
        <v>-6.9460500000000008E-2</v>
      </c>
      <c r="AY303" s="163">
        <v>-6.9460500000000008E-2</v>
      </c>
      <c r="BA303" s="331">
        <f t="shared" si="104"/>
        <v>292</v>
      </c>
      <c r="BB303" s="332">
        <f t="shared" si="105"/>
        <v>44.526569500000001</v>
      </c>
      <c r="BC303" s="332">
        <f t="shared" si="106"/>
        <v>44.508109499999996</v>
      </c>
      <c r="BD303" s="332">
        <f t="shared" si="107"/>
        <v>44.542829499999996</v>
      </c>
      <c r="BE303" s="332">
        <f t="shared" si="108"/>
        <v>44.538369500000002</v>
      </c>
      <c r="BF303" s="332">
        <f t="shared" si="109"/>
        <v>44.514839500000001</v>
      </c>
      <c r="BG303" s="332" t="str">
        <f t="shared" si="110"/>
        <v/>
      </c>
      <c r="BH303" s="164">
        <v>292</v>
      </c>
      <c r="BI303" s="337">
        <f t="shared" si="111"/>
        <v>1.1730000000000018E-2</v>
      </c>
      <c r="BJ303" s="337">
        <f t="shared" si="112"/>
        <v>6.7300000000045657E-3</v>
      </c>
      <c r="BK303" s="337">
        <f t="shared" si="113"/>
        <v>2.7989999999995518E-2</v>
      </c>
      <c r="BL303" s="337">
        <f t="shared" si="114"/>
        <v>2.3530000000000939E-2</v>
      </c>
      <c r="BM303" s="165">
        <f t="shared" si="115"/>
        <v>2.7989999999995518E-2</v>
      </c>
    </row>
    <row r="304" spans="1:65" ht="14.85" customHeight="1">
      <c r="A304" s="238"/>
      <c r="B304" s="540" t="s">
        <v>416</v>
      </c>
      <c r="C304" s="540"/>
      <c r="D304" s="540"/>
      <c r="E304" s="503">
        <f t="shared" si="116"/>
        <v>44.531809500000001</v>
      </c>
      <c r="F304" s="503"/>
      <c r="G304" s="503"/>
      <c r="H304" s="503">
        <f t="shared" si="117"/>
        <v>44.531329499999998</v>
      </c>
      <c r="I304" s="503"/>
      <c r="J304" s="503"/>
      <c r="K304" s="503">
        <f t="shared" si="118"/>
        <v>44.5497795</v>
      </c>
      <c r="L304" s="503"/>
      <c r="M304" s="503"/>
      <c r="N304" s="503">
        <f t="shared" si="119"/>
        <v>44.557319499999998</v>
      </c>
      <c r="O304" s="503"/>
      <c r="P304" s="503"/>
      <c r="Q304" s="503">
        <f t="shared" si="120"/>
        <v>44.522989500000001</v>
      </c>
      <c r="R304" s="503"/>
      <c r="S304" s="503"/>
      <c r="T304" s="503"/>
      <c r="U304" s="503"/>
      <c r="V304" s="503"/>
      <c r="W304" s="503">
        <f t="shared" si="121"/>
        <v>3.4329999999997085E-2</v>
      </c>
      <c r="X304" s="503"/>
      <c r="Y304" s="503"/>
      <c r="Z304" s="503"/>
      <c r="AA304" s="503"/>
      <c r="AB304" s="503"/>
      <c r="AC304" s="525"/>
      <c r="AD304" s="526"/>
      <c r="AE304" s="526"/>
      <c r="AF304" s="526"/>
      <c r="AG304" s="526"/>
      <c r="AH304" s="527"/>
      <c r="AI304" s="233"/>
      <c r="AJ304" s="233"/>
      <c r="AK304" s="197">
        <v>293</v>
      </c>
      <c r="AL304" s="207">
        <v>44.585169999999998</v>
      </c>
      <c r="AM304" s="207">
        <v>44.456910000000001</v>
      </c>
      <c r="AN304" s="207">
        <v>44.635179999999998</v>
      </c>
      <c r="AO304" s="207">
        <v>44.684539999999998</v>
      </c>
      <c r="AP304" s="207">
        <v>44.587649999999996</v>
      </c>
      <c r="AQ304" s="208"/>
      <c r="AR304" s="155"/>
      <c r="AS304" s="197">
        <f t="shared" si="103"/>
        <v>293</v>
      </c>
      <c r="AT304" s="175">
        <v>-5.9460499999999999E-2</v>
      </c>
      <c r="AU304" s="163">
        <v>5.0539500000000001E-2</v>
      </c>
      <c r="AV304" s="163">
        <v>-8.9460499999999998E-2</v>
      </c>
      <c r="AW304" s="163">
        <v>-0.13946050000000002</v>
      </c>
      <c r="AX304" s="163">
        <v>-6.9460500000000008E-2</v>
      </c>
      <c r="AY304" s="163">
        <v>-6.9460500000000008E-2</v>
      </c>
      <c r="BA304" s="331">
        <f t="shared" si="104"/>
        <v>293</v>
      </c>
      <c r="BB304" s="332">
        <f t="shared" si="105"/>
        <v>44.525709499999998</v>
      </c>
      <c r="BC304" s="332">
        <f t="shared" si="106"/>
        <v>44.5074495</v>
      </c>
      <c r="BD304" s="332">
        <f t="shared" si="107"/>
        <v>44.545719499999997</v>
      </c>
      <c r="BE304" s="332">
        <f t="shared" si="108"/>
        <v>44.5450795</v>
      </c>
      <c r="BF304" s="332">
        <f t="shared" si="109"/>
        <v>44.518189499999998</v>
      </c>
      <c r="BG304" s="332" t="str">
        <f t="shared" si="110"/>
        <v/>
      </c>
      <c r="BH304" s="164">
        <v>293</v>
      </c>
      <c r="BI304" s="337">
        <f t="shared" si="111"/>
        <v>7.5199999999995271E-3</v>
      </c>
      <c r="BJ304" s="337">
        <f t="shared" si="112"/>
        <v>1.0739999999998417E-2</v>
      </c>
      <c r="BK304" s="337">
        <f t="shared" si="113"/>
        <v>2.7529999999998722E-2</v>
      </c>
      <c r="BL304" s="337">
        <f t="shared" si="114"/>
        <v>2.6890000000001635E-2</v>
      </c>
      <c r="BM304" s="165">
        <f t="shared" si="115"/>
        <v>2.7529999999998722E-2</v>
      </c>
    </row>
    <row r="305" spans="1:65" ht="14.85" customHeight="1">
      <c r="A305" s="238"/>
      <c r="B305" s="540" t="s">
        <v>417</v>
      </c>
      <c r="C305" s="540"/>
      <c r="D305" s="540"/>
      <c r="E305" s="503">
        <f t="shared" si="116"/>
        <v>44.532159499999999</v>
      </c>
      <c r="F305" s="503"/>
      <c r="G305" s="503"/>
      <c r="H305" s="503">
        <f t="shared" si="117"/>
        <v>44.532519499999999</v>
      </c>
      <c r="I305" s="503"/>
      <c r="J305" s="503"/>
      <c r="K305" s="503">
        <f t="shared" si="118"/>
        <v>44.547109499999998</v>
      </c>
      <c r="L305" s="503"/>
      <c r="M305" s="503"/>
      <c r="N305" s="503">
        <f t="shared" si="119"/>
        <v>44.537919500000001</v>
      </c>
      <c r="O305" s="503"/>
      <c r="P305" s="503"/>
      <c r="Q305" s="503">
        <f t="shared" si="120"/>
        <v>44.524769500000005</v>
      </c>
      <c r="R305" s="503"/>
      <c r="S305" s="503"/>
      <c r="T305" s="503"/>
      <c r="U305" s="503"/>
      <c r="V305" s="503"/>
      <c r="W305" s="503">
        <f t="shared" si="121"/>
        <v>2.2339999999992699E-2</v>
      </c>
      <c r="X305" s="503"/>
      <c r="Y305" s="503"/>
      <c r="Z305" s="503"/>
      <c r="AA305" s="503"/>
      <c r="AB305" s="503"/>
      <c r="AC305" s="525"/>
      <c r="AD305" s="526"/>
      <c r="AE305" s="526"/>
      <c r="AF305" s="526"/>
      <c r="AG305" s="526"/>
      <c r="AH305" s="527"/>
      <c r="AI305" s="233"/>
      <c r="AJ305" s="233"/>
      <c r="AK305" s="197">
        <v>294</v>
      </c>
      <c r="AL305" s="207">
        <v>44.584800000000001</v>
      </c>
      <c r="AM305" s="207">
        <v>44.455010000000001</v>
      </c>
      <c r="AN305" s="207">
        <v>44.635869999999997</v>
      </c>
      <c r="AO305" s="207">
        <v>44.682220000000001</v>
      </c>
      <c r="AP305" s="207">
        <v>44.58549</v>
      </c>
      <c r="AQ305" s="208"/>
      <c r="AR305" s="155"/>
      <c r="AS305" s="197">
        <f t="shared" si="103"/>
        <v>294</v>
      </c>
      <c r="AT305" s="175">
        <v>-5.9460499999999999E-2</v>
      </c>
      <c r="AU305" s="163">
        <v>5.0539500000000001E-2</v>
      </c>
      <c r="AV305" s="163">
        <v>-8.9460499999999998E-2</v>
      </c>
      <c r="AW305" s="163">
        <v>-0.13946050000000002</v>
      </c>
      <c r="AX305" s="163">
        <v>-6.9460500000000008E-2</v>
      </c>
      <c r="AY305" s="163">
        <v>-6.9460500000000008E-2</v>
      </c>
      <c r="BA305" s="331">
        <f t="shared" si="104"/>
        <v>294</v>
      </c>
      <c r="BB305" s="332">
        <f t="shared" si="105"/>
        <v>44.525339500000001</v>
      </c>
      <c r="BC305" s="332">
        <f t="shared" si="106"/>
        <v>44.505549500000001</v>
      </c>
      <c r="BD305" s="332">
        <f t="shared" si="107"/>
        <v>44.546409499999996</v>
      </c>
      <c r="BE305" s="332">
        <f t="shared" si="108"/>
        <v>44.542759500000003</v>
      </c>
      <c r="BF305" s="332">
        <f t="shared" si="109"/>
        <v>44.516029500000002</v>
      </c>
      <c r="BG305" s="332" t="str">
        <f t="shared" si="110"/>
        <v/>
      </c>
      <c r="BH305" s="164">
        <v>294</v>
      </c>
      <c r="BI305" s="337">
        <f t="shared" si="111"/>
        <v>9.3099999999992633E-3</v>
      </c>
      <c r="BJ305" s="337">
        <f t="shared" si="112"/>
        <v>1.0480000000001155E-2</v>
      </c>
      <c r="BK305" s="337">
        <f t="shared" si="113"/>
        <v>3.0379999999993856E-2</v>
      </c>
      <c r="BL305" s="337">
        <f t="shared" si="114"/>
        <v>2.6730000000000587E-2</v>
      </c>
      <c r="BM305" s="165">
        <f t="shared" si="115"/>
        <v>3.0379999999993856E-2</v>
      </c>
    </row>
    <row r="306" spans="1:65" ht="14.85" customHeight="1">
      <c r="A306" s="238"/>
      <c r="B306" s="540" t="s">
        <v>418</v>
      </c>
      <c r="C306" s="540"/>
      <c r="D306" s="540"/>
      <c r="E306" s="503">
        <f t="shared" si="116"/>
        <v>44.531879500000002</v>
      </c>
      <c r="F306" s="503"/>
      <c r="G306" s="503"/>
      <c r="H306" s="503">
        <f t="shared" si="117"/>
        <v>44.534059499999998</v>
      </c>
      <c r="I306" s="503"/>
      <c r="J306" s="503"/>
      <c r="K306" s="503">
        <f t="shared" si="118"/>
        <v>44.544869499999997</v>
      </c>
      <c r="L306" s="503"/>
      <c r="M306" s="503"/>
      <c r="N306" s="503">
        <f t="shared" si="119"/>
        <v>44.541719499999999</v>
      </c>
      <c r="O306" s="503"/>
      <c r="P306" s="503"/>
      <c r="Q306" s="503">
        <f t="shared" si="120"/>
        <v>44.525659500000003</v>
      </c>
      <c r="R306" s="503"/>
      <c r="S306" s="503"/>
      <c r="T306" s="503"/>
      <c r="U306" s="503"/>
      <c r="V306" s="503"/>
      <c r="W306" s="503">
        <f t="shared" si="121"/>
        <v>1.9209999999993954E-2</v>
      </c>
      <c r="X306" s="503"/>
      <c r="Y306" s="503"/>
      <c r="Z306" s="503"/>
      <c r="AA306" s="503"/>
      <c r="AB306" s="503"/>
      <c r="AC306" s="525"/>
      <c r="AD306" s="526"/>
      <c r="AE306" s="526"/>
      <c r="AF306" s="526"/>
      <c r="AG306" s="526"/>
      <c r="AH306" s="527"/>
      <c r="AI306" s="233"/>
      <c r="AJ306" s="233"/>
      <c r="AK306" s="197">
        <v>295</v>
      </c>
      <c r="AL306" s="207">
        <v>44.586829999999999</v>
      </c>
      <c r="AM306" s="207">
        <v>44.446919999999999</v>
      </c>
      <c r="AN306" s="207">
        <v>44.635379999999998</v>
      </c>
      <c r="AO306" s="207">
        <v>44.6738</v>
      </c>
      <c r="AP306" s="207">
        <v>44.582479999999997</v>
      </c>
      <c r="AQ306" s="208"/>
      <c r="AR306" s="155"/>
      <c r="AS306" s="197">
        <f t="shared" si="103"/>
        <v>295</v>
      </c>
      <c r="AT306" s="175">
        <v>-5.9460499999999999E-2</v>
      </c>
      <c r="AU306" s="163">
        <v>5.0539500000000001E-2</v>
      </c>
      <c r="AV306" s="163">
        <v>-8.9460499999999998E-2</v>
      </c>
      <c r="AW306" s="163">
        <v>-0.13946050000000002</v>
      </c>
      <c r="AX306" s="163">
        <v>-6.9460500000000008E-2</v>
      </c>
      <c r="AY306" s="163">
        <v>-6.9460500000000008E-2</v>
      </c>
      <c r="BA306" s="331">
        <f t="shared" si="104"/>
        <v>295</v>
      </c>
      <c r="BB306" s="332">
        <f t="shared" si="105"/>
        <v>44.527369499999999</v>
      </c>
      <c r="BC306" s="332">
        <f t="shared" si="106"/>
        <v>44.497459499999998</v>
      </c>
      <c r="BD306" s="332">
        <f t="shared" si="107"/>
        <v>44.545919499999997</v>
      </c>
      <c r="BE306" s="332">
        <f t="shared" si="108"/>
        <v>44.534339500000002</v>
      </c>
      <c r="BF306" s="332">
        <f t="shared" si="109"/>
        <v>44.513019499999999</v>
      </c>
      <c r="BG306" s="332" t="str">
        <f t="shared" si="110"/>
        <v/>
      </c>
      <c r="BH306" s="164">
        <v>295</v>
      </c>
      <c r="BI306" s="337">
        <f t="shared" si="111"/>
        <v>1.4350000000000307E-2</v>
      </c>
      <c r="BJ306" s="337">
        <f t="shared" si="112"/>
        <v>1.5560000000000684E-2</v>
      </c>
      <c r="BK306" s="337">
        <f t="shared" si="113"/>
        <v>3.2899999999997931E-2</v>
      </c>
      <c r="BL306" s="337">
        <f t="shared" si="114"/>
        <v>2.1320000000002892E-2</v>
      </c>
      <c r="BM306" s="165">
        <f t="shared" si="115"/>
        <v>3.2899999999997931E-2</v>
      </c>
    </row>
    <row r="307" spans="1:65" ht="14.85" customHeight="1">
      <c r="A307" s="238"/>
      <c r="B307" s="540" t="s">
        <v>419</v>
      </c>
      <c r="C307" s="540"/>
      <c r="D307" s="540"/>
      <c r="E307" s="503">
        <f t="shared" si="116"/>
        <v>44.5350495</v>
      </c>
      <c r="F307" s="503"/>
      <c r="G307" s="503"/>
      <c r="H307" s="503">
        <f t="shared" si="117"/>
        <v>44.533979500000001</v>
      </c>
      <c r="I307" s="503"/>
      <c r="J307" s="503"/>
      <c r="K307" s="503">
        <f t="shared" si="118"/>
        <v>44.542419500000001</v>
      </c>
      <c r="L307" s="503"/>
      <c r="M307" s="503"/>
      <c r="N307" s="503">
        <f t="shared" si="119"/>
        <v>44.544109500000005</v>
      </c>
      <c r="O307" s="503"/>
      <c r="P307" s="503"/>
      <c r="Q307" s="503">
        <f t="shared" si="120"/>
        <v>44.529739500000005</v>
      </c>
      <c r="R307" s="503"/>
      <c r="S307" s="503"/>
      <c r="T307" s="503"/>
      <c r="U307" s="503"/>
      <c r="V307" s="503"/>
      <c r="W307" s="503">
        <f t="shared" si="121"/>
        <v>1.436999999999955E-2</v>
      </c>
      <c r="X307" s="503"/>
      <c r="Y307" s="503"/>
      <c r="Z307" s="503"/>
      <c r="AA307" s="503"/>
      <c r="AB307" s="503"/>
      <c r="AC307" s="525"/>
      <c r="AD307" s="526"/>
      <c r="AE307" s="526"/>
      <c r="AF307" s="526"/>
      <c r="AG307" s="526"/>
      <c r="AH307" s="527"/>
      <c r="AI307" s="233"/>
      <c r="AJ307" s="233"/>
      <c r="AK307" s="197">
        <v>296</v>
      </c>
      <c r="AL307" s="207">
        <v>44.585650000000001</v>
      </c>
      <c r="AM307" s="207">
        <v>44.448270000000001</v>
      </c>
      <c r="AN307" s="207">
        <v>44.633029999999998</v>
      </c>
      <c r="AO307" s="207">
        <v>44.673850000000002</v>
      </c>
      <c r="AP307" s="207">
        <v>44.580289999999998</v>
      </c>
      <c r="AQ307" s="208"/>
      <c r="AR307" s="155"/>
      <c r="AS307" s="197">
        <f t="shared" si="103"/>
        <v>296</v>
      </c>
      <c r="AT307" s="175">
        <v>-5.9460499999999999E-2</v>
      </c>
      <c r="AU307" s="163">
        <v>5.0539500000000001E-2</v>
      </c>
      <c r="AV307" s="163">
        <v>-8.9460499999999998E-2</v>
      </c>
      <c r="AW307" s="163">
        <v>-0.13946050000000002</v>
      </c>
      <c r="AX307" s="163">
        <v>-6.9460500000000008E-2</v>
      </c>
      <c r="AY307" s="163">
        <v>-6.9460500000000008E-2</v>
      </c>
      <c r="BA307" s="331">
        <f t="shared" si="104"/>
        <v>296</v>
      </c>
      <c r="BB307" s="332">
        <f t="shared" si="105"/>
        <v>44.526189500000001</v>
      </c>
      <c r="BC307" s="332">
        <f t="shared" si="106"/>
        <v>44.4988095</v>
      </c>
      <c r="BD307" s="332">
        <f t="shared" si="107"/>
        <v>44.543569499999997</v>
      </c>
      <c r="BE307" s="332">
        <f t="shared" si="108"/>
        <v>44.534389500000003</v>
      </c>
      <c r="BF307" s="332">
        <f t="shared" si="109"/>
        <v>44.5108295</v>
      </c>
      <c r="BG307" s="332" t="str">
        <f t="shared" si="110"/>
        <v/>
      </c>
      <c r="BH307" s="164">
        <v>296</v>
      </c>
      <c r="BI307" s="337">
        <f t="shared" si="111"/>
        <v>1.5360000000001151E-2</v>
      </c>
      <c r="BJ307" s="337">
        <f t="shared" si="112"/>
        <v>1.2019999999999698E-2</v>
      </c>
      <c r="BK307" s="337">
        <f t="shared" si="113"/>
        <v>3.2739999999996883E-2</v>
      </c>
      <c r="BL307" s="337">
        <f t="shared" si="114"/>
        <v>2.3560000000003356E-2</v>
      </c>
      <c r="BM307" s="165">
        <f t="shared" si="115"/>
        <v>3.2739999999996883E-2</v>
      </c>
    </row>
    <row r="308" spans="1:65" ht="14.85" customHeight="1">
      <c r="A308" s="238"/>
      <c r="B308" s="540" t="s">
        <v>420</v>
      </c>
      <c r="C308" s="540"/>
      <c r="D308" s="540"/>
      <c r="E308" s="503">
        <f t="shared" si="116"/>
        <v>44.535249499999999</v>
      </c>
      <c r="F308" s="503"/>
      <c r="G308" s="503"/>
      <c r="H308" s="503">
        <f t="shared" si="117"/>
        <v>44.533839499999999</v>
      </c>
      <c r="I308" s="503"/>
      <c r="J308" s="503"/>
      <c r="K308" s="503">
        <f t="shared" si="118"/>
        <v>44.543269500000001</v>
      </c>
      <c r="L308" s="503"/>
      <c r="M308" s="503"/>
      <c r="N308" s="503">
        <f t="shared" si="119"/>
        <v>44.5461095</v>
      </c>
      <c r="O308" s="503"/>
      <c r="P308" s="503"/>
      <c r="Q308" s="503">
        <f t="shared" si="120"/>
        <v>44.531639500000004</v>
      </c>
      <c r="R308" s="503"/>
      <c r="S308" s="503"/>
      <c r="T308" s="503"/>
      <c r="U308" s="503"/>
      <c r="V308" s="503"/>
      <c r="W308" s="503">
        <f t="shared" si="121"/>
        <v>1.4469999999995764E-2</v>
      </c>
      <c r="X308" s="503"/>
      <c r="Y308" s="503"/>
      <c r="Z308" s="503"/>
      <c r="AA308" s="503"/>
      <c r="AB308" s="503"/>
      <c r="AC308" s="525"/>
      <c r="AD308" s="526"/>
      <c r="AE308" s="526"/>
      <c r="AF308" s="526"/>
      <c r="AG308" s="526"/>
      <c r="AH308" s="527"/>
      <c r="AI308" s="233"/>
      <c r="AJ308" s="233"/>
      <c r="AK308" s="197">
        <v>297</v>
      </c>
      <c r="AL308" s="207">
        <v>44.587029999999999</v>
      </c>
      <c r="AM308" s="207">
        <v>44.450330000000001</v>
      </c>
      <c r="AN308" s="207">
        <v>44.631680000000003</v>
      </c>
      <c r="AO308" s="207">
        <v>44.677889999999998</v>
      </c>
      <c r="AP308" s="207">
        <v>44.577889999999996</v>
      </c>
      <c r="AQ308" s="208"/>
      <c r="AR308" s="155"/>
      <c r="AS308" s="197">
        <f t="shared" si="103"/>
        <v>297</v>
      </c>
      <c r="AT308" s="175">
        <v>-5.9460499999999999E-2</v>
      </c>
      <c r="AU308" s="163">
        <v>5.0539500000000001E-2</v>
      </c>
      <c r="AV308" s="163">
        <v>-8.9460499999999998E-2</v>
      </c>
      <c r="AW308" s="163">
        <v>-0.13946050000000002</v>
      </c>
      <c r="AX308" s="163">
        <v>-6.9460500000000008E-2</v>
      </c>
      <c r="AY308" s="163">
        <v>-6.9460500000000008E-2</v>
      </c>
      <c r="BA308" s="331">
        <f t="shared" si="104"/>
        <v>297</v>
      </c>
      <c r="BB308" s="332">
        <f t="shared" si="105"/>
        <v>44.527569499999998</v>
      </c>
      <c r="BC308" s="332">
        <f t="shared" si="106"/>
        <v>44.5008695</v>
      </c>
      <c r="BD308" s="332">
        <f t="shared" si="107"/>
        <v>44.542219500000002</v>
      </c>
      <c r="BE308" s="332">
        <f t="shared" si="108"/>
        <v>44.538429499999999</v>
      </c>
      <c r="BF308" s="332">
        <f t="shared" si="109"/>
        <v>44.508429499999998</v>
      </c>
      <c r="BG308" s="332" t="str">
        <f t="shared" si="110"/>
        <v/>
      </c>
      <c r="BH308" s="164">
        <v>297</v>
      </c>
      <c r="BI308" s="337">
        <f t="shared" si="111"/>
        <v>1.9140000000000157E-2</v>
      </c>
      <c r="BJ308" s="337">
        <f t="shared" si="112"/>
        <v>7.5599999999980128E-3</v>
      </c>
      <c r="BK308" s="337">
        <f t="shared" si="113"/>
        <v>3.3790000000003317E-2</v>
      </c>
      <c r="BL308" s="337">
        <f t="shared" si="114"/>
        <v>3.0000000000001137E-2</v>
      </c>
      <c r="BM308" s="165">
        <f t="shared" si="115"/>
        <v>3.3790000000003317E-2</v>
      </c>
    </row>
    <row r="309" spans="1:65" ht="14.85" customHeight="1">
      <c r="A309" s="238"/>
      <c r="B309" s="540" t="s">
        <v>421</v>
      </c>
      <c r="C309" s="540"/>
      <c r="D309" s="540"/>
      <c r="E309" s="503">
        <f t="shared" si="116"/>
        <v>44.540329499999999</v>
      </c>
      <c r="F309" s="503"/>
      <c r="G309" s="503"/>
      <c r="H309" s="503">
        <f t="shared" si="117"/>
        <v>44.532219499999997</v>
      </c>
      <c r="I309" s="503"/>
      <c r="J309" s="503"/>
      <c r="K309" s="503">
        <f t="shared" si="118"/>
        <v>44.545959500000002</v>
      </c>
      <c r="L309" s="503"/>
      <c r="M309" s="503"/>
      <c r="N309" s="503">
        <f t="shared" si="119"/>
        <v>44.546459500000005</v>
      </c>
      <c r="O309" s="503"/>
      <c r="P309" s="503"/>
      <c r="Q309" s="503">
        <f t="shared" si="120"/>
        <v>44.539289500000002</v>
      </c>
      <c r="R309" s="503"/>
      <c r="S309" s="503"/>
      <c r="T309" s="503"/>
      <c r="U309" s="503"/>
      <c r="V309" s="503"/>
      <c r="W309" s="503">
        <f t="shared" si="121"/>
        <v>7.1700000000021191E-3</v>
      </c>
      <c r="X309" s="503"/>
      <c r="Y309" s="503"/>
      <c r="Z309" s="503"/>
      <c r="AA309" s="503"/>
      <c r="AB309" s="503"/>
      <c r="AC309" s="525"/>
      <c r="AD309" s="526"/>
      <c r="AE309" s="526"/>
      <c r="AF309" s="526"/>
      <c r="AG309" s="526"/>
      <c r="AH309" s="527"/>
      <c r="AI309" s="233"/>
      <c r="AJ309" s="233"/>
      <c r="AK309" s="197">
        <v>298</v>
      </c>
      <c r="AL309" s="207">
        <v>44.58858</v>
      </c>
      <c r="AM309" s="207">
        <v>44.454680000000003</v>
      </c>
      <c r="AN309" s="207">
        <v>44.631070000000001</v>
      </c>
      <c r="AO309" s="207">
        <v>44.680149999999998</v>
      </c>
      <c r="AP309" s="207">
        <v>44.579560000000001</v>
      </c>
      <c r="AQ309" s="208"/>
      <c r="AR309" s="155"/>
      <c r="AS309" s="197">
        <f t="shared" si="103"/>
        <v>298</v>
      </c>
      <c r="AT309" s="175">
        <v>-5.9460499999999999E-2</v>
      </c>
      <c r="AU309" s="163">
        <v>5.0539500000000001E-2</v>
      </c>
      <c r="AV309" s="163">
        <v>-8.9460499999999998E-2</v>
      </c>
      <c r="AW309" s="163">
        <v>-0.13946050000000002</v>
      </c>
      <c r="AX309" s="163">
        <v>-6.9460500000000008E-2</v>
      </c>
      <c r="AY309" s="163">
        <v>-6.9460500000000008E-2</v>
      </c>
      <c r="BA309" s="331">
        <f t="shared" si="104"/>
        <v>298</v>
      </c>
      <c r="BB309" s="332">
        <f t="shared" si="105"/>
        <v>44.5291195</v>
      </c>
      <c r="BC309" s="332">
        <f t="shared" si="106"/>
        <v>44.505219500000003</v>
      </c>
      <c r="BD309" s="332">
        <f t="shared" si="107"/>
        <v>44.5416095</v>
      </c>
      <c r="BE309" s="332">
        <f t="shared" si="108"/>
        <v>44.540689499999999</v>
      </c>
      <c r="BF309" s="332">
        <f t="shared" si="109"/>
        <v>44.510099500000003</v>
      </c>
      <c r="BG309" s="332" t="str">
        <f t="shared" si="110"/>
        <v/>
      </c>
      <c r="BH309" s="164">
        <v>298</v>
      </c>
      <c r="BI309" s="337">
        <f t="shared" si="111"/>
        <v>1.9019999999997594E-2</v>
      </c>
      <c r="BJ309" s="337">
        <f t="shared" si="112"/>
        <v>4.8799999999999955E-3</v>
      </c>
      <c r="BK309" s="337">
        <f t="shared" si="113"/>
        <v>3.1509999999997262E-2</v>
      </c>
      <c r="BL309" s="337">
        <f t="shared" si="114"/>
        <v>3.0589999999996564E-2</v>
      </c>
      <c r="BM309" s="165">
        <f t="shared" si="115"/>
        <v>3.1509999999997262E-2</v>
      </c>
    </row>
    <row r="310" spans="1:65" ht="14.85" customHeight="1">
      <c r="A310" s="238"/>
      <c r="B310" s="540" t="s">
        <v>422</v>
      </c>
      <c r="C310" s="540"/>
      <c r="D310" s="540"/>
      <c r="E310" s="503">
        <f t="shared" si="116"/>
        <v>44.541079500000002</v>
      </c>
      <c r="F310" s="503"/>
      <c r="G310" s="503"/>
      <c r="H310" s="503">
        <f t="shared" si="117"/>
        <v>44.531439499999998</v>
      </c>
      <c r="I310" s="503"/>
      <c r="J310" s="503"/>
      <c r="K310" s="503">
        <f t="shared" si="118"/>
        <v>44.549039499999999</v>
      </c>
      <c r="L310" s="503"/>
      <c r="M310" s="503"/>
      <c r="N310" s="503">
        <f t="shared" si="119"/>
        <v>44.545769499999999</v>
      </c>
      <c r="O310" s="503"/>
      <c r="P310" s="503"/>
      <c r="Q310" s="503">
        <f t="shared" si="120"/>
        <v>44.5399095</v>
      </c>
      <c r="R310" s="503"/>
      <c r="S310" s="503"/>
      <c r="T310" s="503"/>
      <c r="U310" s="503"/>
      <c r="V310" s="503"/>
      <c r="W310" s="503">
        <f t="shared" si="121"/>
        <v>9.1299999999989723E-3</v>
      </c>
      <c r="X310" s="503"/>
      <c r="Y310" s="503"/>
      <c r="Z310" s="503"/>
      <c r="AA310" s="503"/>
      <c r="AB310" s="503"/>
      <c r="AC310" s="525"/>
      <c r="AD310" s="526"/>
      <c r="AE310" s="526"/>
      <c r="AF310" s="526"/>
      <c r="AG310" s="526"/>
      <c r="AH310" s="527"/>
      <c r="AI310" s="233"/>
      <c r="AJ310" s="233"/>
      <c r="AK310" s="197">
        <v>299</v>
      </c>
      <c r="AL310" s="207">
        <v>44.588259999999998</v>
      </c>
      <c r="AM310" s="207">
        <v>44.458550000000002</v>
      </c>
      <c r="AN310" s="207">
        <v>44.62838</v>
      </c>
      <c r="AO310" s="207">
        <v>44.684060000000002</v>
      </c>
      <c r="AP310" s="207">
        <v>44.5794</v>
      </c>
      <c r="AQ310" s="208"/>
      <c r="AR310" s="155"/>
      <c r="AS310" s="197">
        <f t="shared" si="103"/>
        <v>299</v>
      </c>
      <c r="AT310" s="175">
        <v>-5.9460499999999999E-2</v>
      </c>
      <c r="AU310" s="163">
        <v>5.0539500000000001E-2</v>
      </c>
      <c r="AV310" s="163">
        <v>-8.9460499999999998E-2</v>
      </c>
      <c r="AW310" s="163">
        <v>-0.13946050000000002</v>
      </c>
      <c r="AX310" s="163">
        <v>-6.9460500000000008E-2</v>
      </c>
      <c r="AY310" s="163">
        <v>-6.9460500000000008E-2</v>
      </c>
      <c r="BA310" s="331">
        <f t="shared" si="104"/>
        <v>299</v>
      </c>
      <c r="BB310" s="332">
        <f t="shared" si="105"/>
        <v>44.528799499999998</v>
      </c>
      <c r="BC310" s="332">
        <f t="shared" si="106"/>
        <v>44.509089500000002</v>
      </c>
      <c r="BD310" s="332">
        <f t="shared" si="107"/>
        <v>44.538919499999999</v>
      </c>
      <c r="BE310" s="332">
        <f t="shared" si="108"/>
        <v>44.544599500000004</v>
      </c>
      <c r="BF310" s="332">
        <f t="shared" si="109"/>
        <v>44.509939500000002</v>
      </c>
      <c r="BG310" s="332" t="str">
        <f t="shared" si="110"/>
        <v/>
      </c>
      <c r="BH310" s="164">
        <v>299</v>
      </c>
      <c r="BI310" s="337">
        <f t="shared" si="111"/>
        <v>1.8859999999996546E-2</v>
      </c>
      <c r="BJ310" s="337">
        <f t="shared" si="112"/>
        <v>8.4999999999979536E-4</v>
      </c>
      <c r="BK310" s="337">
        <f t="shared" si="113"/>
        <v>2.8979999999997119E-2</v>
      </c>
      <c r="BL310" s="337">
        <f t="shared" si="114"/>
        <v>3.4660000000002356E-2</v>
      </c>
      <c r="BM310" s="165">
        <f t="shared" si="115"/>
        <v>3.4660000000002356E-2</v>
      </c>
    </row>
    <row r="311" spans="1:65" ht="14.85" customHeight="1">
      <c r="A311" s="238"/>
      <c r="B311" s="540" t="s">
        <v>423</v>
      </c>
      <c r="C311" s="540"/>
      <c r="D311" s="540"/>
      <c r="E311" s="503">
        <f t="shared" si="116"/>
        <v>44.540899500000002</v>
      </c>
      <c r="F311" s="503"/>
      <c r="G311" s="503"/>
      <c r="H311" s="503">
        <f t="shared" si="117"/>
        <v>44.531209500000003</v>
      </c>
      <c r="I311" s="503"/>
      <c r="J311" s="503"/>
      <c r="K311" s="503">
        <f t="shared" si="118"/>
        <v>44.549989499999995</v>
      </c>
      <c r="L311" s="503"/>
      <c r="M311" s="503"/>
      <c r="N311" s="503">
        <f t="shared" si="119"/>
        <v>44.541459500000002</v>
      </c>
      <c r="O311" s="503"/>
      <c r="P311" s="503"/>
      <c r="Q311" s="503">
        <f t="shared" si="120"/>
        <v>44.539159500000004</v>
      </c>
      <c r="R311" s="503"/>
      <c r="S311" s="503"/>
      <c r="T311" s="503"/>
      <c r="U311" s="503"/>
      <c r="V311" s="503"/>
      <c r="W311" s="503">
        <f t="shared" si="121"/>
        <v>1.0829999999991458E-2</v>
      </c>
      <c r="X311" s="503"/>
      <c r="Y311" s="503"/>
      <c r="Z311" s="503"/>
      <c r="AA311" s="503"/>
      <c r="AB311" s="503"/>
      <c r="AC311" s="525"/>
      <c r="AD311" s="526"/>
      <c r="AE311" s="526"/>
      <c r="AF311" s="526"/>
      <c r="AG311" s="526"/>
      <c r="AH311" s="527"/>
      <c r="AI311" s="233"/>
      <c r="AJ311" s="233"/>
      <c r="AK311" s="197">
        <v>300</v>
      </c>
      <c r="AL311" s="207">
        <v>44.589149999999997</v>
      </c>
      <c r="AM311" s="207">
        <v>44.459600000000002</v>
      </c>
      <c r="AN311" s="207">
        <v>44.62818</v>
      </c>
      <c r="AO311" s="207">
        <v>44.6875</v>
      </c>
      <c r="AP311" s="207">
        <v>44.58155</v>
      </c>
      <c r="AQ311" s="208"/>
      <c r="AR311" s="155"/>
      <c r="AS311" s="197">
        <f t="shared" si="103"/>
        <v>300</v>
      </c>
      <c r="AT311" s="175">
        <v>-5.9460499999999999E-2</v>
      </c>
      <c r="AU311" s="163">
        <v>5.0539500000000001E-2</v>
      </c>
      <c r="AV311" s="163">
        <v>-8.9460499999999998E-2</v>
      </c>
      <c r="AW311" s="163">
        <v>-0.13946050000000002</v>
      </c>
      <c r="AX311" s="163">
        <v>-6.9460500000000008E-2</v>
      </c>
      <c r="AY311" s="163">
        <v>-6.9460500000000008E-2</v>
      </c>
      <c r="BA311" s="331">
        <f t="shared" si="104"/>
        <v>300</v>
      </c>
      <c r="BB311" s="332">
        <f t="shared" si="105"/>
        <v>44.529689499999996</v>
      </c>
      <c r="BC311" s="332">
        <f t="shared" si="106"/>
        <v>44.510139500000001</v>
      </c>
      <c r="BD311" s="332">
        <f t="shared" si="107"/>
        <v>44.538719499999999</v>
      </c>
      <c r="BE311" s="332">
        <f t="shared" si="108"/>
        <v>44.548039500000002</v>
      </c>
      <c r="BF311" s="332">
        <f t="shared" si="109"/>
        <v>44.512089500000002</v>
      </c>
      <c r="BG311" s="332" t="str">
        <f t="shared" si="110"/>
        <v/>
      </c>
      <c r="BH311" s="164">
        <v>300</v>
      </c>
      <c r="BI311" s="337">
        <f t="shared" si="111"/>
        <v>1.7599999999994509E-2</v>
      </c>
      <c r="BJ311" s="337">
        <f t="shared" si="112"/>
        <v>1.9500000000007844E-3</v>
      </c>
      <c r="BK311" s="337">
        <f t="shared" si="113"/>
        <v>2.6629999999997267E-2</v>
      </c>
      <c r="BL311" s="337">
        <f t="shared" si="114"/>
        <v>3.5949999999999704E-2</v>
      </c>
      <c r="BM311" s="165">
        <f t="shared" si="115"/>
        <v>3.5949999999999704E-2</v>
      </c>
    </row>
    <row r="312" spans="1:65" ht="14.85" customHeight="1">
      <c r="A312" s="238"/>
      <c r="B312" s="540" t="s">
        <v>424</v>
      </c>
      <c r="C312" s="540"/>
      <c r="D312" s="540"/>
      <c r="E312" s="503">
        <f t="shared" si="116"/>
        <v>44.541559499999998</v>
      </c>
      <c r="F312" s="503"/>
      <c r="G312" s="503"/>
      <c r="H312" s="503">
        <f t="shared" si="117"/>
        <v>44.529509499999996</v>
      </c>
      <c r="I312" s="503"/>
      <c r="J312" s="503"/>
      <c r="K312" s="503">
        <f t="shared" si="118"/>
        <v>44.545029499999998</v>
      </c>
      <c r="L312" s="503"/>
      <c r="M312" s="503"/>
      <c r="N312" s="503">
        <f t="shared" si="119"/>
        <v>44.528699500000002</v>
      </c>
      <c r="O312" s="503"/>
      <c r="P312" s="503"/>
      <c r="Q312" s="503">
        <f t="shared" si="120"/>
        <v>44.537369500000004</v>
      </c>
      <c r="R312" s="503"/>
      <c r="S312" s="503"/>
      <c r="T312" s="503"/>
      <c r="U312" s="503"/>
      <c r="V312" s="503"/>
      <c r="W312" s="503">
        <f t="shared" si="121"/>
        <v>8.670000000002176E-3</v>
      </c>
      <c r="X312" s="503"/>
      <c r="Y312" s="503"/>
      <c r="Z312" s="503"/>
      <c r="AA312" s="503"/>
      <c r="AB312" s="503"/>
      <c r="AC312" s="525"/>
      <c r="AD312" s="526"/>
      <c r="AE312" s="526"/>
      <c r="AF312" s="526"/>
      <c r="AG312" s="526"/>
      <c r="AH312" s="527"/>
      <c r="AI312" s="233"/>
      <c r="AJ312" s="233"/>
      <c r="AK312" s="197">
        <v>301</v>
      </c>
      <c r="AL312" s="207">
        <v>44.59281</v>
      </c>
      <c r="AM312" s="207">
        <v>44.461030000000001</v>
      </c>
      <c r="AN312" s="207">
        <v>44.627450000000003</v>
      </c>
      <c r="AO312" s="207">
        <v>44.688650000000003</v>
      </c>
      <c r="AP312" s="207">
        <v>44.585000000000001</v>
      </c>
      <c r="AQ312" s="208"/>
      <c r="AR312" s="155"/>
      <c r="AS312" s="197">
        <f t="shared" si="103"/>
        <v>301</v>
      </c>
      <c r="AT312" s="175">
        <v>-5.9460499999999999E-2</v>
      </c>
      <c r="AU312" s="163">
        <v>5.0539500000000001E-2</v>
      </c>
      <c r="AV312" s="163">
        <v>-8.9460499999999998E-2</v>
      </c>
      <c r="AW312" s="163">
        <v>-0.13946050000000002</v>
      </c>
      <c r="AX312" s="163">
        <v>-6.9460500000000008E-2</v>
      </c>
      <c r="AY312" s="163">
        <v>-6.9460500000000008E-2</v>
      </c>
      <c r="BA312" s="331">
        <f t="shared" si="104"/>
        <v>301</v>
      </c>
      <c r="BB312" s="332">
        <f t="shared" si="105"/>
        <v>44.5333495</v>
      </c>
      <c r="BC312" s="332">
        <f t="shared" si="106"/>
        <v>44.5115695</v>
      </c>
      <c r="BD312" s="332">
        <f t="shared" si="107"/>
        <v>44.537989500000002</v>
      </c>
      <c r="BE312" s="332">
        <f t="shared" si="108"/>
        <v>44.549189500000004</v>
      </c>
      <c r="BF312" s="332">
        <f t="shared" si="109"/>
        <v>44.515539500000003</v>
      </c>
      <c r="BG312" s="332" t="str">
        <f t="shared" si="110"/>
        <v/>
      </c>
      <c r="BH312" s="164">
        <v>301</v>
      </c>
      <c r="BI312" s="337">
        <f t="shared" si="111"/>
        <v>1.7809999999997217E-2</v>
      </c>
      <c r="BJ312" s="337">
        <f t="shared" si="112"/>
        <v>3.9700000000024716E-3</v>
      </c>
      <c r="BK312" s="337">
        <f t="shared" si="113"/>
        <v>2.2449999999999193E-2</v>
      </c>
      <c r="BL312" s="337">
        <f t="shared" si="114"/>
        <v>3.3650000000001512E-2</v>
      </c>
      <c r="BM312" s="165">
        <f t="shared" si="115"/>
        <v>3.3650000000001512E-2</v>
      </c>
    </row>
    <row r="313" spans="1:65" ht="14.85" customHeight="1">
      <c r="A313" s="238"/>
      <c r="B313" s="540" t="s">
        <v>425</v>
      </c>
      <c r="C313" s="540"/>
      <c r="D313" s="540"/>
      <c r="E313" s="503">
        <f t="shared" si="116"/>
        <v>44.540269500000001</v>
      </c>
      <c r="F313" s="503"/>
      <c r="G313" s="503"/>
      <c r="H313" s="503">
        <f t="shared" si="117"/>
        <v>44.529329499999996</v>
      </c>
      <c r="I313" s="503"/>
      <c r="J313" s="503"/>
      <c r="K313" s="503">
        <f t="shared" si="118"/>
        <v>44.545999500000001</v>
      </c>
      <c r="L313" s="503"/>
      <c r="M313" s="503"/>
      <c r="N313" s="503">
        <f t="shared" si="119"/>
        <v>44.522959499999999</v>
      </c>
      <c r="O313" s="503"/>
      <c r="P313" s="503"/>
      <c r="Q313" s="503">
        <f t="shared" si="120"/>
        <v>44.536289500000002</v>
      </c>
      <c r="R313" s="503"/>
      <c r="S313" s="503"/>
      <c r="T313" s="503"/>
      <c r="U313" s="503"/>
      <c r="V313" s="503"/>
      <c r="W313" s="503">
        <f t="shared" si="121"/>
        <v>1.3330000000003395E-2</v>
      </c>
      <c r="X313" s="503"/>
      <c r="Y313" s="503"/>
      <c r="Z313" s="503"/>
      <c r="AA313" s="503"/>
      <c r="AB313" s="503"/>
      <c r="AC313" s="525"/>
      <c r="AD313" s="526"/>
      <c r="AE313" s="526"/>
      <c r="AF313" s="526"/>
      <c r="AG313" s="526"/>
      <c r="AH313" s="527"/>
      <c r="AI313" s="233"/>
      <c r="AJ313" s="233"/>
      <c r="AK313" s="197">
        <v>302</v>
      </c>
      <c r="AL313" s="207">
        <v>44.592649999999999</v>
      </c>
      <c r="AM313" s="207">
        <v>44.460529999999999</v>
      </c>
      <c r="AN313" s="207">
        <v>44.627780000000001</v>
      </c>
      <c r="AO313" s="207">
        <v>44.686970000000002</v>
      </c>
      <c r="AP313" s="207">
        <v>44.588500000000003</v>
      </c>
      <c r="AQ313" s="208"/>
      <c r="AR313" s="155"/>
      <c r="AS313" s="197">
        <f t="shared" si="103"/>
        <v>302</v>
      </c>
      <c r="AT313" s="175">
        <v>-5.9460499999999999E-2</v>
      </c>
      <c r="AU313" s="163">
        <v>5.0539500000000001E-2</v>
      </c>
      <c r="AV313" s="163">
        <v>-8.9460499999999998E-2</v>
      </c>
      <c r="AW313" s="163">
        <v>-0.13946050000000002</v>
      </c>
      <c r="AX313" s="163">
        <v>-6.9460500000000008E-2</v>
      </c>
      <c r="AY313" s="163">
        <v>-6.9460500000000008E-2</v>
      </c>
      <c r="BA313" s="331">
        <f t="shared" si="104"/>
        <v>302</v>
      </c>
      <c r="BB313" s="332">
        <f t="shared" si="105"/>
        <v>44.533189499999999</v>
      </c>
      <c r="BC313" s="332">
        <f t="shared" si="106"/>
        <v>44.511069499999998</v>
      </c>
      <c r="BD313" s="332">
        <f t="shared" si="107"/>
        <v>44.5383195</v>
      </c>
      <c r="BE313" s="332">
        <f t="shared" si="108"/>
        <v>44.547509500000004</v>
      </c>
      <c r="BF313" s="332">
        <f t="shared" si="109"/>
        <v>44.519039500000005</v>
      </c>
      <c r="BG313" s="332" t="str">
        <f t="shared" si="110"/>
        <v/>
      </c>
      <c r="BH313" s="164">
        <v>302</v>
      </c>
      <c r="BI313" s="337">
        <f t="shared" si="111"/>
        <v>1.4149999999993668E-2</v>
      </c>
      <c r="BJ313" s="337">
        <f t="shared" si="112"/>
        <v>7.9700000000073601E-3</v>
      </c>
      <c r="BK313" s="337">
        <f t="shared" si="113"/>
        <v>1.9279999999994857E-2</v>
      </c>
      <c r="BL313" s="337">
        <f t="shared" si="114"/>
        <v>2.8469999999998663E-2</v>
      </c>
      <c r="BM313" s="165">
        <f t="shared" si="115"/>
        <v>2.8469999999998663E-2</v>
      </c>
    </row>
    <row r="314" spans="1:65" ht="14.85" customHeight="1">
      <c r="A314" s="238"/>
      <c r="B314" s="540" t="s">
        <v>426</v>
      </c>
      <c r="C314" s="540"/>
      <c r="D314" s="540"/>
      <c r="E314" s="503">
        <f t="shared" si="116"/>
        <v>44.539319499999998</v>
      </c>
      <c r="F314" s="503"/>
      <c r="G314" s="503"/>
      <c r="H314" s="503">
        <f t="shared" si="117"/>
        <v>44.527979500000001</v>
      </c>
      <c r="I314" s="503"/>
      <c r="J314" s="503"/>
      <c r="K314" s="503">
        <f t="shared" si="118"/>
        <v>44.545069499999997</v>
      </c>
      <c r="L314" s="503"/>
      <c r="M314" s="503"/>
      <c r="N314" s="503">
        <f t="shared" si="119"/>
        <v>44.5336195</v>
      </c>
      <c r="O314" s="503"/>
      <c r="P314" s="503"/>
      <c r="Q314" s="503">
        <f t="shared" si="120"/>
        <v>44.536329500000001</v>
      </c>
      <c r="R314" s="503"/>
      <c r="S314" s="503"/>
      <c r="T314" s="503"/>
      <c r="U314" s="503"/>
      <c r="V314" s="503"/>
      <c r="W314" s="503">
        <f t="shared" si="121"/>
        <v>8.7399999999959732E-3</v>
      </c>
      <c r="X314" s="503"/>
      <c r="Y314" s="503"/>
      <c r="Z314" s="503"/>
      <c r="AA314" s="503"/>
      <c r="AB314" s="503"/>
      <c r="AC314" s="525"/>
      <c r="AD314" s="526"/>
      <c r="AE314" s="526"/>
      <c r="AF314" s="526"/>
      <c r="AG314" s="526"/>
      <c r="AH314" s="527"/>
      <c r="AI314" s="233"/>
      <c r="AJ314" s="233"/>
      <c r="AK314" s="197">
        <v>303</v>
      </c>
      <c r="AL314" s="207">
        <v>44.594110000000001</v>
      </c>
      <c r="AM314" s="207">
        <v>44.46134</v>
      </c>
      <c r="AN314" s="207">
        <v>44.627659999999999</v>
      </c>
      <c r="AO314" s="207">
        <v>44.687150000000003</v>
      </c>
      <c r="AP314" s="207">
        <v>44.59122</v>
      </c>
      <c r="AQ314" s="208"/>
      <c r="AR314" s="155"/>
      <c r="AS314" s="197">
        <f t="shared" si="103"/>
        <v>303</v>
      </c>
      <c r="AT314" s="175">
        <v>-5.9460499999999999E-2</v>
      </c>
      <c r="AU314" s="163">
        <v>5.0539500000000001E-2</v>
      </c>
      <c r="AV314" s="163">
        <v>-8.9460499999999998E-2</v>
      </c>
      <c r="AW314" s="163">
        <v>-0.13946050000000002</v>
      </c>
      <c r="AX314" s="163">
        <v>-6.9460500000000008E-2</v>
      </c>
      <c r="AY314" s="163">
        <v>-6.9460500000000008E-2</v>
      </c>
      <c r="BA314" s="331">
        <f t="shared" si="104"/>
        <v>303</v>
      </c>
      <c r="BB314" s="332">
        <f t="shared" si="105"/>
        <v>44.5346495</v>
      </c>
      <c r="BC314" s="332">
        <f t="shared" si="106"/>
        <v>44.511879499999999</v>
      </c>
      <c r="BD314" s="332">
        <f t="shared" si="107"/>
        <v>44.538199499999997</v>
      </c>
      <c r="BE314" s="332">
        <f t="shared" si="108"/>
        <v>44.547689500000004</v>
      </c>
      <c r="BF314" s="332">
        <f t="shared" si="109"/>
        <v>44.521759500000002</v>
      </c>
      <c r="BG314" s="332" t="str">
        <f t="shared" si="110"/>
        <v/>
      </c>
      <c r="BH314" s="164">
        <v>303</v>
      </c>
      <c r="BI314" s="337">
        <f t="shared" si="111"/>
        <v>1.2889999999998736E-2</v>
      </c>
      <c r="BJ314" s="337">
        <f t="shared" si="112"/>
        <v>9.8800000000025534E-3</v>
      </c>
      <c r="BK314" s="337">
        <f t="shared" si="113"/>
        <v>1.6439999999995791E-2</v>
      </c>
      <c r="BL314" s="337">
        <f t="shared" si="114"/>
        <v>2.5930000000002451E-2</v>
      </c>
      <c r="BM314" s="165">
        <f t="shared" si="115"/>
        <v>2.5930000000002451E-2</v>
      </c>
    </row>
    <row r="315" spans="1:65" ht="14.85" customHeight="1">
      <c r="A315" s="238"/>
      <c r="B315" s="540" t="s">
        <v>427</v>
      </c>
      <c r="C315" s="540"/>
      <c r="D315" s="540"/>
      <c r="E315" s="503">
        <f t="shared" si="116"/>
        <v>44.537619499999998</v>
      </c>
      <c r="F315" s="503"/>
      <c r="G315" s="503"/>
      <c r="H315" s="503">
        <f t="shared" si="117"/>
        <v>44.5235895</v>
      </c>
      <c r="I315" s="503"/>
      <c r="J315" s="503"/>
      <c r="K315" s="503">
        <f t="shared" si="118"/>
        <v>44.545499499999998</v>
      </c>
      <c r="L315" s="503"/>
      <c r="M315" s="503"/>
      <c r="N315" s="503">
        <f t="shared" si="119"/>
        <v>44.542229500000005</v>
      </c>
      <c r="O315" s="503"/>
      <c r="P315" s="503"/>
      <c r="Q315" s="503">
        <f t="shared" si="120"/>
        <v>44.537629500000001</v>
      </c>
      <c r="R315" s="503"/>
      <c r="S315" s="503"/>
      <c r="T315" s="503"/>
      <c r="U315" s="503"/>
      <c r="V315" s="503"/>
      <c r="W315" s="503">
        <f t="shared" si="121"/>
        <v>1.4040000000001385E-2</v>
      </c>
      <c r="X315" s="503"/>
      <c r="Y315" s="503"/>
      <c r="Z315" s="503"/>
      <c r="AA315" s="503"/>
      <c r="AB315" s="503"/>
      <c r="AC315" s="525"/>
      <c r="AD315" s="526"/>
      <c r="AE315" s="526"/>
      <c r="AF315" s="526"/>
      <c r="AG315" s="526"/>
      <c r="AH315" s="527"/>
      <c r="AI315" s="233"/>
      <c r="AJ315" s="233"/>
      <c r="AK315" s="197">
        <v>304</v>
      </c>
      <c r="AL315" s="207">
        <v>44.598860000000002</v>
      </c>
      <c r="AM315" s="207">
        <v>44.464309999999998</v>
      </c>
      <c r="AN315" s="207">
        <v>44.629069999999999</v>
      </c>
      <c r="AO315" s="207">
        <v>44.687919999999998</v>
      </c>
      <c r="AP315" s="207">
        <v>44.594589999999997</v>
      </c>
      <c r="AQ315" s="208"/>
      <c r="AR315" s="155"/>
      <c r="AS315" s="197">
        <f t="shared" si="103"/>
        <v>304</v>
      </c>
      <c r="AT315" s="175">
        <v>-5.9460499999999999E-2</v>
      </c>
      <c r="AU315" s="163">
        <v>5.0539500000000001E-2</v>
      </c>
      <c r="AV315" s="163">
        <v>-8.9460499999999998E-2</v>
      </c>
      <c r="AW315" s="163">
        <v>-0.13946050000000002</v>
      </c>
      <c r="AX315" s="163">
        <v>-6.9460500000000008E-2</v>
      </c>
      <c r="AY315" s="163">
        <v>-6.9460500000000008E-2</v>
      </c>
      <c r="BA315" s="331">
        <f t="shared" si="104"/>
        <v>304</v>
      </c>
      <c r="BB315" s="332">
        <f t="shared" si="105"/>
        <v>44.539399500000002</v>
      </c>
      <c r="BC315" s="332">
        <f t="shared" si="106"/>
        <v>44.514849499999997</v>
      </c>
      <c r="BD315" s="332">
        <f t="shared" si="107"/>
        <v>44.539609499999997</v>
      </c>
      <c r="BE315" s="332">
        <f t="shared" si="108"/>
        <v>44.5484595</v>
      </c>
      <c r="BF315" s="332">
        <f t="shared" si="109"/>
        <v>44.525129499999998</v>
      </c>
      <c r="BG315" s="332" t="str">
        <f t="shared" si="110"/>
        <v/>
      </c>
      <c r="BH315" s="164">
        <v>304</v>
      </c>
      <c r="BI315" s="337">
        <f t="shared" si="111"/>
        <v>1.4270000000003336E-2</v>
      </c>
      <c r="BJ315" s="337">
        <f t="shared" si="112"/>
        <v>1.0280000000001621E-2</v>
      </c>
      <c r="BK315" s="337">
        <f t="shared" si="113"/>
        <v>1.4479999999998938E-2</v>
      </c>
      <c r="BL315" s="337">
        <f t="shared" si="114"/>
        <v>2.3330000000001405E-2</v>
      </c>
      <c r="BM315" s="165">
        <f t="shared" si="115"/>
        <v>2.3330000000001405E-2</v>
      </c>
    </row>
    <row r="316" spans="1:65" ht="14.85" customHeight="1">
      <c r="A316" s="238"/>
      <c r="B316" s="540" t="s">
        <v>428</v>
      </c>
      <c r="C316" s="540"/>
      <c r="D316" s="540"/>
      <c r="E316" s="503">
        <f t="shared" si="116"/>
        <v>44.5356995</v>
      </c>
      <c r="F316" s="503"/>
      <c r="G316" s="503"/>
      <c r="H316" s="503">
        <f t="shared" si="117"/>
        <v>44.516609500000001</v>
      </c>
      <c r="I316" s="503"/>
      <c r="J316" s="503"/>
      <c r="K316" s="503">
        <f t="shared" si="118"/>
        <v>44.546239499999999</v>
      </c>
      <c r="L316" s="503"/>
      <c r="M316" s="503"/>
      <c r="N316" s="503">
        <f t="shared" si="119"/>
        <v>44.549919500000001</v>
      </c>
      <c r="O316" s="503"/>
      <c r="P316" s="503"/>
      <c r="Q316" s="503">
        <f t="shared" si="120"/>
        <v>44.537409500000003</v>
      </c>
      <c r="R316" s="503"/>
      <c r="S316" s="503"/>
      <c r="T316" s="503"/>
      <c r="U316" s="503"/>
      <c r="V316" s="503"/>
      <c r="W316" s="503">
        <f t="shared" si="121"/>
        <v>2.0800000000001262E-2</v>
      </c>
      <c r="X316" s="503"/>
      <c r="Y316" s="503"/>
      <c r="Z316" s="503"/>
      <c r="AA316" s="503"/>
      <c r="AB316" s="503"/>
      <c r="AC316" s="525"/>
      <c r="AD316" s="526"/>
      <c r="AE316" s="526"/>
      <c r="AF316" s="526"/>
      <c r="AG316" s="526"/>
      <c r="AH316" s="527"/>
      <c r="AI316" s="233"/>
      <c r="AJ316" s="233"/>
      <c r="AK316" s="197">
        <v>305</v>
      </c>
      <c r="AL316" s="207">
        <v>44.598820000000003</v>
      </c>
      <c r="AM316" s="207">
        <v>44.467379999999999</v>
      </c>
      <c r="AN316" s="207">
        <v>44.630710000000001</v>
      </c>
      <c r="AO316" s="207">
        <v>44.686579999999999</v>
      </c>
      <c r="AP316" s="207">
        <v>44.60183</v>
      </c>
      <c r="AQ316" s="208"/>
      <c r="AR316" s="155"/>
      <c r="AS316" s="197">
        <f t="shared" si="103"/>
        <v>305</v>
      </c>
      <c r="AT316" s="175">
        <v>-5.9460499999999999E-2</v>
      </c>
      <c r="AU316" s="163">
        <v>5.0539500000000001E-2</v>
      </c>
      <c r="AV316" s="163">
        <v>-8.9460499999999998E-2</v>
      </c>
      <c r="AW316" s="163">
        <v>-0.13946050000000002</v>
      </c>
      <c r="AX316" s="163">
        <v>-6.9460500000000008E-2</v>
      </c>
      <c r="AY316" s="163">
        <v>-6.9460500000000008E-2</v>
      </c>
      <c r="BA316" s="331">
        <f t="shared" si="104"/>
        <v>305</v>
      </c>
      <c r="BB316" s="332">
        <f t="shared" si="105"/>
        <v>44.539359500000003</v>
      </c>
      <c r="BC316" s="332">
        <f t="shared" si="106"/>
        <v>44.517919499999998</v>
      </c>
      <c r="BD316" s="332">
        <f t="shared" si="107"/>
        <v>44.541249499999999</v>
      </c>
      <c r="BE316" s="332">
        <f t="shared" si="108"/>
        <v>44.547119500000001</v>
      </c>
      <c r="BF316" s="332">
        <f t="shared" si="109"/>
        <v>44.532369500000001</v>
      </c>
      <c r="BG316" s="332" t="str">
        <f t="shared" si="110"/>
        <v/>
      </c>
      <c r="BH316" s="164">
        <v>305</v>
      </c>
      <c r="BI316" s="337">
        <f t="shared" si="111"/>
        <v>6.9900000000018281E-3</v>
      </c>
      <c r="BJ316" s="337">
        <f t="shared" si="112"/>
        <v>1.4450000000003627E-2</v>
      </c>
      <c r="BK316" s="337">
        <f t="shared" si="113"/>
        <v>8.8799999999977786E-3</v>
      </c>
      <c r="BL316" s="337">
        <f t="shared" si="114"/>
        <v>1.4749999999999375E-2</v>
      </c>
      <c r="BM316" s="165">
        <f t="shared" si="115"/>
        <v>1.4749999999999375E-2</v>
      </c>
    </row>
    <row r="317" spans="1:65" ht="14.85" customHeight="1">
      <c r="A317" s="238"/>
      <c r="B317" s="540" t="s">
        <v>429</v>
      </c>
      <c r="C317" s="540"/>
      <c r="D317" s="540"/>
      <c r="E317" s="503">
        <f t="shared" si="116"/>
        <v>44.534279499999997</v>
      </c>
      <c r="F317" s="503"/>
      <c r="G317" s="503"/>
      <c r="H317" s="503">
        <f t="shared" si="117"/>
        <v>44.516189499999996</v>
      </c>
      <c r="I317" s="503"/>
      <c r="J317" s="503"/>
      <c r="K317" s="503">
        <f t="shared" si="118"/>
        <v>44.5456395</v>
      </c>
      <c r="L317" s="503"/>
      <c r="M317" s="503"/>
      <c r="N317" s="503">
        <f t="shared" si="119"/>
        <v>44.555559500000001</v>
      </c>
      <c r="O317" s="503"/>
      <c r="P317" s="503"/>
      <c r="Q317" s="503">
        <f t="shared" si="120"/>
        <v>44.536409500000005</v>
      </c>
      <c r="R317" s="503"/>
      <c r="S317" s="503"/>
      <c r="T317" s="503"/>
      <c r="U317" s="503"/>
      <c r="V317" s="503"/>
      <c r="W317" s="503">
        <f t="shared" si="121"/>
        <v>2.0220000000009009E-2</v>
      </c>
      <c r="X317" s="503"/>
      <c r="Y317" s="503"/>
      <c r="Z317" s="503"/>
      <c r="AA317" s="503"/>
      <c r="AB317" s="503"/>
      <c r="AC317" s="525"/>
      <c r="AD317" s="526"/>
      <c r="AE317" s="526"/>
      <c r="AF317" s="526"/>
      <c r="AG317" s="526"/>
      <c r="AH317" s="527"/>
      <c r="AI317" s="233"/>
      <c r="AJ317" s="233"/>
      <c r="AK317" s="197">
        <v>306</v>
      </c>
      <c r="AL317" s="207">
        <v>44.598289999999999</v>
      </c>
      <c r="AM317" s="207">
        <v>44.471490000000003</v>
      </c>
      <c r="AN317" s="207">
        <v>44.63306</v>
      </c>
      <c r="AO317" s="207">
        <v>44.687840000000001</v>
      </c>
      <c r="AP317" s="207">
        <v>44.605820000000001</v>
      </c>
      <c r="AQ317" s="208"/>
      <c r="AR317" s="155"/>
      <c r="AS317" s="197">
        <f t="shared" si="103"/>
        <v>306</v>
      </c>
      <c r="AT317" s="175">
        <v>-5.9460499999999999E-2</v>
      </c>
      <c r="AU317" s="163">
        <v>5.0539500000000001E-2</v>
      </c>
      <c r="AV317" s="163">
        <v>-8.9460499999999998E-2</v>
      </c>
      <c r="AW317" s="163">
        <v>-0.13946050000000002</v>
      </c>
      <c r="AX317" s="163">
        <v>-6.9460500000000008E-2</v>
      </c>
      <c r="AY317" s="163">
        <v>-6.9460500000000008E-2</v>
      </c>
      <c r="BA317" s="331">
        <f t="shared" si="104"/>
        <v>306</v>
      </c>
      <c r="BB317" s="332">
        <f t="shared" si="105"/>
        <v>44.538829499999999</v>
      </c>
      <c r="BC317" s="332">
        <f t="shared" si="106"/>
        <v>44.522029500000002</v>
      </c>
      <c r="BD317" s="332">
        <f t="shared" si="107"/>
        <v>44.543599499999999</v>
      </c>
      <c r="BE317" s="332">
        <f t="shared" si="108"/>
        <v>44.548379500000003</v>
      </c>
      <c r="BF317" s="332">
        <f t="shared" si="109"/>
        <v>44.536359500000003</v>
      </c>
      <c r="BG317" s="332" t="str">
        <f t="shared" si="110"/>
        <v/>
      </c>
      <c r="BH317" s="164">
        <v>306</v>
      </c>
      <c r="BI317" s="337">
        <f t="shared" si="111"/>
        <v>2.4699999999953093E-3</v>
      </c>
      <c r="BJ317" s="337">
        <f t="shared" si="112"/>
        <v>1.4330000000001064E-2</v>
      </c>
      <c r="BK317" s="337">
        <f t="shared" si="113"/>
        <v>7.2399999999959164E-3</v>
      </c>
      <c r="BL317" s="337">
        <f t="shared" si="114"/>
        <v>1.2019999999999698E-2</v>
      </c>
      <c r="BM317" s="165">
        <f t="shared" si="115"/>
        <v>1.4330000000001064E-2</v>
      </c>
    </row>
    <row r="318" spans="1:65" ht="14.85" customHeight="1">
      <c r="A318" s="238"/>
      <c r="B318" s="540" t="s">
        <v>430</v>
      </c>
      <c r="C318" s="540"/>
      <c r="D318" s="540"/>
      <c r="E318" s="503">
        <f t="shared" si="116"/>
        <v>44.532859500000001</v>
      </c>
      <c r="F318" s="503"/>
      <c r="G318" s="503"/>
      <c r="H318" s="503">
        <f t="shared" si="117"/>
        <v>44.519579499999999</v>
      </c>
      <c r="I318" s="503"/>
      <c r="J318" s="503"/>
      <c r="K318" s="503">
        <f t="shared" si="118"/>
        <v>44.548489499999995</v>
      </c>
      <c r="L318" s="503"/>
      <c r="M318" s="503"/>
      <c r="N318" s="503">
        <f t="shared" si="119"/>
        <v>44.559139500000001</v>
      </c>
      <c r="O318" s="503"/>
      <c r="P318" s="503"/>
      <c r="Q318" s="503">
        <f t="shared" si="120"/>
        <v>44.533099499999999</v>
      </c>
      <c r="R318" s="503"/>
      <c r="S318" s="503"/>
      <c r="T318" s="503"/>
      <c r="U318" s="503"/>
      <c r="V318" s="503"/>
      <c r="W318" s="503">
        <f t="shared" si="121"/>
        <v>2.6040000000001839E-2</v>
      </c>
      <c r="X318" s="503"/>
      <c r="Y318" s="503"/>
      <c r="Z318" s="503"/>
      <c r="AA318" s="503"/>
      <c r="AB318" s="503"/>
      <c r="AC318" s="525"/>
      <c r="AD318" s="526"/>
      <c r="AE318" s="526"/>
      <c r="AF318" s="526"/>
      <c r="AG318" s="526"/>
      <c r="AH318" s="527"/>
      <c r="AI318" s="233"/>
      <c r="AJ318" s="233"/>
      <c r="AK318" s="197">
        <v>307</v>
      </c>
      <c r="AL318" s="207">
        <v>44.596919999999997</v>
      </c>
      <c r="AM318" s="207">
        <v>44.475659999999998</v>
      </c>
      <c r="AN318" s="207">
        <v>44.636800000000001</v>
      </c>
      <c r="AO318" s="207">
        <v>44.688040000000001</v>
      </c>
      <c r="AP318" s="207">
        <v>44.605589999999999</v>
      </c>
      <c r="AQ318" s="208"/>
      <c r="AR318" s="155"/>
      <c r="AS318" s="197">
        <f t="shared" si="103"/>
        <v>307</v>
      </c>
      <c r="AT318" s="175">
        <v>-5.9460499999999999E-2</v>
      </c>
      <c r="AU318" s="163">
        <v>5.0539500000000001E-2</v>
      </c>
      <c r="AV318" s="163">
        <v>-8.9460499999999998E-2</v>
      </c>
      <c r="AW318" s="163">
        <v>-0.13946050000000002</v>
      </c>
      <c r="AX318" s="163">
        <v>-6.9460500000000008E-2</v>
      </c>
      <c r="AY318" s="163">
        <v>-6.9460500000000008E-2</v>
      </c>
      <c r="BA318" s="331">
        <f t="shared" si="104"/>
        <v>307</v>
      </c>
      <c r="BB318" s="332">
        <f t="shared" si="105"/>
        <v>44.537459499999997</v>
      </c>
      <c r="BC318" s="332">
        <f t="shared" si="106"/>
        <v>44.526199499999997</v>
      </c>
      <c r="BD318" s="332">
        <f t="shared" si="107"/>
        <v>44.5473395</v>
      </c>
      <c r="BE318" s="332">
        <f t="shared" si="108"/>
        <v>44.548579500000002</v>
      </c>
      <c r="BF318" s="332">
        <f t="shared" si="109"/>
        <v>44.536129500000001</v>
      </c>
      <c r="BG318" s="332" t="str">
        <f t="shared" si="110"/>
        <v/>
      </c>
      <c r="BH318" s="164">
        <v>307</v>
      </c>
      <c r="BI318" s="337">
        <f t="shared" si="111"/>
        <v>1.3299999999958345E-3</v>
      </c>
      <c r="BJ318" s="337">
        <f t="shared" si="112"/>
        <v>9.9300000000042132E-3</v>
      </c>
      <c r="BK318" s="337">
        <f t="shared" si="113"/>
        <v>1.1209999999998388E-2</v>
      </c>
      <c r="BL318" s="337">
        <f t="shared" si="114"/>
        <v>1.2450000000001182E-2</v>
      </c>
      <c r="BM318" s="165">
        <f t="shared" si="115"/>
        <v>1.2450000000001182E-2</v>
      </c>
    </row>
    <row r="319" spans="1:65" ht="14.85" customHeight="1">
      <c r="A319" s="238"/>
      <c r="B319" s="540" t="s">
        <v>431</v>
      </c>
      <c r="C319" s="540"/>
      <c r="D319" s="540"/>
      <c r="E319" s="503">
        <f t="shared" si="116"/>
        <v>44.530499499999998</v>
      </c>
      <c r="F319" s="503"/>
      <c r="G319" s="503"/>
      <c r="H319" s="503">
        <f t="shared" si="117"/>
        <v>44.5214395</v>
      </c>
      <c r="I319" s="503"/>
      <c r="J319" s="503"/>
      <c r="K319" s="503">
        <f t="shared" si="118"/>
        <v>44.550529499999996</v>
      </c>
      <c r="L319" s="503"/>
      <c r="M319" s="503"/>
      <c r="N319" s="503">
        <f t="shared" si="119"/>
        <v>44.5610195</v>
      </c>
      <c r="O319" s="503"/>
      <c r="P319" s="503"/>
      <c r="Q319" s="503">
        <f t="shared" si="120"/>
        <v>44.529539499999998</v>
      </c>
      <c r="R319" s="503"/>
      <c r="S319" s="503"/>
      <c r="T319" s="503"/>
      <c r="U319" s="503"/>
      <c r="V319" s="503"/>
      <c r="W319" s="503">
        <f t="shared" si="121"/>
        <v>3.1480000000001951E-2</v>
      </c>
      <c r="X319" s="503"/>
      <c r="Y319" s="503"/>
      <c r="Z319" s="503"/>
      <c r="AA319" s="503"/>
      <c r="AB319" s="503"/>
      <c r="AC319" s="525"/>
      <c r="AD319" s="526"/>
      <c r="AE319" s="526"/>
      <c r="AF319" s="526"/>
      <c r="AG319" s="526"/>
      <c r="AH319" s="527"/>
      <c r="AI319" s="233"/>
      <c r="AJ319" s="233"/>
      <c r="AK319" s="197">
        <v>308</v>
      </c>
      <c r="AL319" s="207">
        <v>44.595700000000001</v>
      </c>
      <c r="AM319" s="207">
        <v>44.476669999999999</v>
      </c>
      <c r="AN319" s="207">
        <v>44.64038</v>
      </c>
      <c r="AO319" s="207">
        <v>44.688040000000001</v>
      </c>
      <c r="AP319" s="207">
        <v>44.6066</v>
      </c>
      <c r="AQ319" s="208"/>
      <c r="AR319" s="155"/>
      <c r="AS319" s="197">
        <f t="shared" si="103"/>
        <v>308</v>
      </c>
      <c r="AT319" s="175">
        <v>-5.9460499999999999E-2</v>
      </c>
      <c r="AU319" s="163">
        <v>5.0539500000000001E-2</v>
      </c>
      <c r="AV319" s="163">
        <v>-8.9460499999999998E-2</v>
      </c>
      <c r="AW319" s="163">
        <v>-0.13946050000000002</v>
      </c>
      <c r="AX319" s="163">
        <v>-6.9460500000000008E-2</v>
      </c>
      <c r="AY319" s="163">
        <v>-6.9460500000000008E-2</v>
      </c>
      <c r="BA319" s="331">
        <f t="shared" si="104"/>
        <v>308</v>
      </c>
      <c r="BB319" s="332">
        <f t="shared" si="105"/>
        <v>44.536239500000001</v>
      </c>
      <c r="BC319" s="332">
        <f t="shared" si="106"/>
        <v>44.527209499999998</v>
      </c>
      <c r="BD319" s="332">
        <f t="shared" si="107"/>
        <v>44.550919499999999</v>
      </c>
      <c r="BE319" s="332">
        <f t="shared" si="108"/>
        <v>44.548579500000002</v>
      </c>
      <c r="BF319" s="332">
        <f t="shared" si="109"/>
        <v>44.537139500000002</v>
      </c>
      <c r="BG319" s="332" t="str">
        <f t="shared" si="110"/>
        <v/>
      </c>
      <c r="BH319" s="164">
        <v>308</v>
      </c>
      <c r="BI319" s="337">
        <f t="shared" si="111"/>
        <v>9.0000000000145519E-4</v>
      </c>
      <c r="BJ319" s="337">
        <f t="shared" si="112"/>
        <v>9.9300000000042132E-3</v>
      </c>
      <c r="BK319" s="337">
        <f t="shared" si="113"/>
        <v>1.3779999999997017E-2</v>
      </c>
      <c r="BL319" s="337">
        <f t="shared" si="114"/>
        <v>1.1440000000000339E-2</v>
      </c>
      <c r="BM319" s="165">
        <f t="shared" si="115"/>
        <v>1.3779999999997017E-2</v>
      </c>
    </row>
    <row r="320" spans="1:65" ht="14.85" customHeight="1">
      <c r="A320" s="238"/>
      <c r="B320" s="540" t="s">
        <v>432</v>
      </c>
      <c r="C320" s="540"/>
      <c r="D320" s="540"/>
      <c r="E320" s="503">
        <f t="shared" si="116"/>
        <v>44.529849499999997</v>
      </c>
      <c r="F320" s="503"/>
      <c r="G320" s="503"/>
      <c r="H320" s="503">
        <f t="shared" si="117"/>
        <v>44.522899500000001</v>
      </c>
      <c r="I320" s="503"/>
      <c r="J320" s="503"/>
      <c r="K320" s="503">
        <f t="shared" si="118"/>
        <v>44.550309499999997</v>
      </c>
      <c r="L320" s="503"/>
      <c r="M320" s="503"/>
      <c r="N320" s="503">
        <f t="shared" si="119"/>
        <v>44.561179500000001</v>
      </c>
      <c r="O320" s="503"/>
      <c r="P320" s="503"/>
      <c r="Q320" s="503">
        <f t="shared" si="120"/>
        <v>44.525229500000002</v>
      </c>
      <c r="R320" s="503"/>
      <c r="S320" s="503"/>
      <c r="T320" s="503"/>
      <c r="U320" s="503"/>
      <c r="V320" s="503"/>
      <c r="W320" s="503">
        <f t="shared" si="121"/>
        <v>3.5949999999999704E-2</v>
      </c>
      <c r="X320" s="503"/>
      <c r="Y320" s="503"/>
      <c r="Z320" s="503"/>
      <c r="AA320" s="503"/>
      <c r="AB320" s="503"/>
      <c r="AC320" s="525"/>
      <c r="AD320" s="526"/>
      <c r="AE320" s="526"/>
      <c r="AF320" s="526"/>
      <c r="AG320" s="526"/>
      <c r="AH320" s="527"/>
      <c r="AI320" s="233"/>
      <c r="AJ320" s="233"/>
      <c r="AK320" s="197">
        <v>309</v>
      </c>
      <c r="AL320" s="207">
        <v>44.598509999999997</v>
      </c>
      <c r="AM320" s="207">
        <v>44.473709999999997</v>
      </c>
      <c r="AN320" s="207">
        <v>44.645310000000002</v>
      </c>
      <c r="AO320" s="207">
        <v>44.693080000000002</v>
      </c>
      <c r="AP320" s="207">
        <v>44.60859</v>
      </c>
      <c r="AQ320" s="208"/>
      <c r="AR320" s="155"/>
      <c r="AS320" s="197">
        <f t="shared" si="103"/>
        <v>309</v>
      </c>
      <c r="AT320" s="175">
        <v>-5.9460499999999999E-2</v>
      </c>
      <c r="AU320" s="163">
        <v>5.0539500000000001E-2</v>
      </c>
      <c r="AV320" s="163">
        <v>-8.9460499999999998E-2</v>
      </c>
      <c r="AW320" s="163">
        <v>-0.13946050000000002</v>
      </c>
      <c r="AX320" s="163">
        <v>-6.9460500000000008E-2</v>
      </c>
      <c r="AY320" s="163">
        <v>-6.9460500000000008E-2</v>
      </c>
      <c r="BA320" s="331">
        <f t="shared" si="104"/>
        <v>309</v>
      </c>
      <c r="BB320" s="332">
        <f t="shared" si="105"/>
        <v>44.539049499999997</v>
      </c>
      <c r="BC320" s="332">
        <f t="shared" si="106"/>
        <v>44.524249499999996</v>
      </c>
      <c r="BD320" s="332">
        <f t="shared" si="107"/>
        <v>44.555849500000001</v>
      </c>
      <c r="BE320" s="332">
        <f t="shared" si="108"/>
        <v>44.553619500000003</v>
      </c>
      <c r="BF320" s="332">
        <f t="shared" si="109"/>
        <v>44.539129500000001</v>
      </c>
      <c r="BG320" s="332" t="str">
        <f t="shared" si="110"/>
        <v/>
      </c>
      <c r="BH320" s="164">
        <v>309</v>
      </c>
      <c r="BI320" s="337">
        <f t="shared" si="111"/>
        <v>8.000000000407681E-5</v>
      </c>
      <c r="BJ320" s="337">
        <f t="shared" si="112"/>
        <v>1.4880000000005111E-2</v>
      </c>
      <c r="BK320" s="337">
        <f t="shared" si="113"/>
        <v>1.6719999999999402E-2</v>
      </c>
      <c r="BL320" s="337">
        <f t="shared" si="114"/>
        <v>1.4490000000002112E-2</v>
      </c>
      <c r="BM320" s="165">
        <f t="shared" si="115"/>
        <v>1.6719999999999402E-2</v>
      </c>
    </row>
    <row r="321" spans="1:65" ht="14.85" customHeight="1">
      <c r="A321" s="238"/>
      <c r="B321" s="540" t="s">
        <v>433</v>
      </c>
      <c r="C321" s="540"/>
      <c r="D321" s="540"/>
      <c r="E321" s="503">
        <f t="shared" si="116"/>
        <v>44.529189500000001</v>
      </c>
      <c r="F321" s="503"/>
      <c r="G321" s="503"/>
      <c r="H321" s="503">
        <f t="shared" si="117"/>
        <v>44.522859500000003</v>
      </c>
      <c r="I321" s="503"/>
      <c r="J321" s="503"/>
      <c r="K321" s="503">
        <f t="shared" si="118"/>
        <v>44.548409499999998</v>
      </c>
      <c r="L321" s="503"/>
      <c r="M321" s="503"/>
      <c r="N321" s="503">
        <f t="shared" si="119"/>
        <v>44.561749500000005</v>
      </c>
      <c r="O321" s="503"/>
      <c r="P321" s="503"/>
      <c r="Q321" s="503">
        <f t="shared" si="120"/>
        <v>44.520459500000001</v>
      </c>
      <c r="R321" s="503"/>
      <c r="S321" s="503"/>
      <c r="T321" s="503"/>
      <c r="U321" s="503"/>
      <c r="V321" s="503"/>
      <c r="W321" s="503">
        <f t="shared" si="121"/>
        <v>4.1290000000003602E-2</v>
      </c>
      <c r="X321" s="503"/>
      <c r="Y321" s="503"/>
      <c r="Z321" s="503"/>
      <c r="AA321" s="503"/>
      <c r="AB321" s="503"/>
      <c r="AC321" s="525"/>
      <c r="AD321" s="526"/>
      <c r="AE321" s="526"/>
      <c r="AF321" s="526"/>
      <c r="AG321" s="526"/>
      <c r="AH321" s="527"/>
      <c r="AI321" s="233"/>
      <c r="AJ321" s="233"/>
      <c r="AK321" s="197">
        <v>310</v>
      </c>
      <c r="AL321" s="207">
        <v>44.599240000000002</v>
      </c>
      <c r="AM321" s="207">
        <v>44.472540000000002</v>
      </c>
      <c r="AN321" s="207">
        <v>44.651940000000003</v>
      </c>
      <c r="AO321" s="207">
        <v>44.697749999999999</v>
      </c>
      <c r="AP321" s="207">
        <v>44.609409999999997</v>
      </c>
      <c r="AQ321" s="208"/>
      <c r="AR321" s="155"/>
      <c r="AS321" s="197">
        <f t="shared" si="103"/>
        <v>310</v>
      </c>
      <c r="AT321" s="175">
        <v>-5.9460499999999999E-2</v>
      </c>
      <c r="AU321" s="163">
        <v>5.0539500000000001E-2</v>
      </c>
      <c r="AV321" s="163">
        <v>-8.9460499999999998E-2</v>
      </c>
      <c r="AW321" s="163">
        <v>-0.13946050000000002</v>
      </c>
      <c r="AX321" s="163">
        <v>-6.9460500000000008E-2</v>
      </c>
      <c r="AY321" s="163">
        <v>-6.9460500000000008E-2</v>
      </c>
      <c r="BA321" s="331">
        <f t="shared" si="104"/>
        <v>310</v>
      </c>
      <c r="BB321" s="332">
        <f t="shared" si="105"/>
        <v>44.539779500000002</v>
      </c>
      <c r="BC321" s="332">
        <f t="shared" si="106"/>
        <v>44.523079500000001</v>
      </c>
      <c r="BD321" s="332">
        <f t="shared" si="107"/>
        <v>44.562479500000002</v>
      </c>
      <c r="BE321" s="332">
        <f t="shared" si="108"/>
        <v>44.558289500000001</v>
      </c>
      <c r="BF321" s="332">
        <f t="shared" si="109"/>
        <v>44.539949499999999</v>
      </c>
      <c r="BG321" s="332" t="str">
        <f t="shared" si="110"/>
        <v/>
      </c>
      <c r="BH321" s="164">
        <v>310</v>
      </c>
      <c r="BI321" s="337">
        <f t="shared" si="111"/>
        <v>1.699999999971169E-4</v>
      </c>
      <c r="BJ321" s="337">
        <f t="shared" si="112"/>
        <v>1.6869999999997276E-2</v>
      </c>
      <c r="BK321" s="337">
        <f t="shared" si="113"/>
        <v>2.253000000000327E-2</v>
      </c>
      <c r="BL321" s="337">
        <f t="shared" si="114"/>
        <v>1.8340000000002021E-2</v>
      </c>
      <c r="BM321" s="165">
        <f t="shared" si="115"/>
        <v>2.253000000000327E-2</v>
      </c>
    </row>
    <row r="322" spans="1:65" ht="14.85" customHeight="1">
      <c r="A322" s="238"/>
      <c r="B322" s="540" t="s">
        <v>434</v>
      </c>
      <c r="C322" s="540"/>
      <c r="D322" s="540"/>
      <c r="E322" s="503">
        <f t="shared" si="116"/>
        <v>44.525419499999998</v>
      </c>
      <c r="F322" s="503"/>
      <c r="G322" s="503"/>
      <c r="H322" s="503">
        <f t="shared" si="117"/>
        <v>44.522579499999999</v>
      </c>
      <c r="I322" s="503"/>
      <c r="J322" s="503"/>
      <c r="K322" s="503">
        <f t="shared" si="118"/>
        <v>44.548849499999996</v>
      </c>
      <c r="L322" s="503"/>
      <c r="M322" s="503"/>
      <c r="N322" s="503">
        <f t="shared" si="119"/>
        <v>44.5595195</v>
      </c>
      <c r="O322" s="503"/>
      <c r="P322" s="503"/>
      <c r="Q322" s="503">
        <f t="shared" si="120"/>
        <v>44.515689500000001</v>
      </c>
      <c r="R322" s="503"/>
      <c r="S322" s="503"/>
      <c r="T322" s="503"/>
      <c r="U322" s="503"/>
      <c r="V322" s="503"/>
      <c r="W322" s="503">
        <f t="shared" si="121"/>
        <v>4.3829999999999814E-2</v>
      </c>
      <c r="X322" s="503"/>
      <c r="Y322" s="503"/>
      <c r="Z322" s="503"/>
      <c r="AA322" s="503"/>
      <c r="AB322" s="503"/>
      <c r="AC322" s="525"/>
      <c r="AD322" s="526"/>
      <c r="AE322" s="526"/>
      <c r="AF322" s="526"/>
      <c r="AG322" s="526"/>
      <c r="AH322" s="527"/>
      <c r="AI322" s="233"/>
      <c r="AJ322" s="233"/>
      <c r="AK322" s="197">
        <v>311</v>
      </c>
      <c r="AL322" s="207">
        <v>44.598460000000003</v>
      </c>
      <c r="AM322" s="207">
        <v>44.478209999999997</v>
      </c>
      <c r="AN322" s="207">
        <v>44.656820000000003</v>
      </c>
      <c r="AO322" s="207">
        <v>44.704259999999998</v>
      </c>
      <c r="AP322" s="207">
        <v>44.609369999999998</v>
      </c>
      <c r="AQ322" s="208"/>
      <c r="AR322" s="155"/>
      <c r="AS322" s="197">
        <f t="shared" si="103"/>
        <v>311</v>
      </c>
      <c r="AT322" s="175">
        <v>-5.9460499999999999E-2</v>
      </c>
      <c r="AU322" s="163">
        <v>5.0539500000000001E-2</v>
      </c>
      <c r="AV322" s="163">
        <v>-8.9460499999999998E-2</v>
      </c>
      <c r="AW322" s="163">
        <v>-0.13946050000000002</v>
      </c>
      <c r="AX322" s="163">
        <v>-6.9460500000000008E-2</v>
      </c>
      <c r="AY322" s="163">
        <v>-6.9460500000000008E-2</v>
      </c>
      <c r="BA322" s="331">
        <f t="shared" si="104"/>
        <v>311</v>
      </c>
      <c r="BB322" s="332">
        <f t="shared" si="105"/>
        <v>44.538999500000003</v>
      </c>
      <c r="BC322" s="332">
        <f t="shared" si="106"/>
        <v>44.528749499999996</v>
      </c>
      <c r="BD322" s="332">
        <f t="shared" si="107"/>
        <v>44.567359500000002</v>
      </c>
      <c r="BE322" s="332">
        <f t="shared" si="108"/>
        <v>44.564799499999999</v>
      </c>
      <c r="BF322" s="332">
        <f t="shared" si="109"/>
        <v>44.5399095</v>
      </c>
      <c r="BG322" s="332" t="str">
        <f t="shared" si="110"/>
        <v/>
      </c>
      <c r="BH322" s="164">
        <v>311</v>
      </c>
      <c r="BI322" s="337">
        <f t="shared" si="111"/>
        <v>9.099999999975239E-4</v>
      </c>
      <c r="BJ322" s="337">
        <f t="shared" si="112"/>
        <v>1.1160000000003834E-2</v>
      </c>
      <c r="BK322" s="337">
        <f t="shared" si="113"/>
        <v>2.7450000000001751E-2</v>
      </c>
      <c r="BL322" s="337">
        <f t="shared" si="114"/>
        <v>2.4889999999999191E-2</v>
      </c>
      <c r="BM322" s="165">
        <f t="shared" si="115"/>
        <v>2.7450000000001751E-2</v>
      </c>
    </row>
    <row r="323" spans="1:65" ht="14.85" customHeight="1">
      <c r="A323" s="238"/>
      <c r="B323" s="540" t="s">
        <v>435</v>
      </c>
      <c r="C323" s="540"/>
      <c r="D323" s="540"/>
      <c r="E323" s="503">
        <f t="shared" si="116"/>
        <v>44.523139499999999</v>
      </c>
      <c r="F323" s="503"/>
      <c r="G323" s="503"/>
      <c r="H323" s="503">
        <f t="shared" si="117"/>
        <v>44.523429499999999</v>
      </c>
      <c r="I323" s="503"/>
      <c r="J323" s="503"/>
      <c r="K323" s="503">
        <f t="shared" si="118"/>
        <v>44.5471395</v>
      </c>
      <c r="L323" s="503"/>
      <c r="M323" s="503"/>
      <c r="N323" s="503">
        <f t="shared" si="119"/>
        <v>44.556969500000001</v>
      </c>
      <c r="O323" s="503"/>
      <c r="P323" s="503"/>
      <c r="Q323" s="503">
        <f t="shared" si="120"/>
        <v>44.512949500000005</v>
      </c>
      <c r="R323" s="503"/>
      <c r="S323" s="503"/>
      <c r="T323" s="503"/>
      <c r="U323" s="503"/>
      <c r="V323" s="503"/>
      <c r="W323" s="503">
        <f t="shared" si="121"/>
        <v>4.4019999999996173E-2</v>
      </c>
      <c r="X323" s="503"/>
      <c r="Y323" s="503"/>
      <c r="Z323" s="503"/>
      <c r="AA323" s="503"/>
      <c r="AB323" s="503"/>
      <c r="AC323" s="525"/>
      <c r="AD323" s="526"/>
      <c r="AE323" s="526"/>
      <c r="AF323" s="526"/>
      <c r="AG323" s="526"/>
      <c r="AH323" s="527"/>
      <c r="AI323" s="233"/>
      <c r="AJ323" s="233"/>
      <c r="AK323" s="197">
        <v>312</v>
      </c>
      <c r="AL323" s="207">
        <v>44.597810000000003</v>
      </c>
      <c r="AM323" s="207">
        <v>44.48001</v>
      </c>
      <c r="AN323" s="207">
        <v>44.658230000000003</v>
      </c>
      <c r="AO323" s="207">
        <v>44.707799999999999</v>
      </c>
      <c r="AP323" s="207">
        <v>44.606789999999997</v>
      </c>
      <c r="AQ323" s="208"/>
      <c r="AR323" s="155"/>
      <c r="AS323" s="197">
        <f t="shared" si="103"/>
        <v>312</v>
      </c>
      <c r="AT323" s="175">
        <v>-5.9460499999999999E-2</v>
      </c>
      <c r="AU323" s="163">
        <v>5.0539500000000001E-2</v>
      </c>
      <c r="AV323" s="163">
        <v>-8.9460499999999998E-2</v>
      </c>
      <c r="AW323" s="163">
        <v>-0.13946050000000002</v>
      </c>
      <c r="AX323" s="163">
        <v>-6.9460500000000008E-2</v>
      </c>
      <c r="AY323" s="163">
        <v>-6.9460500000000008E-2</v>
      </c>
      <c r="BA323" s="331">
        <f t="shared" si="104"/>
        <v>312</v>
      </c>
      <c r="BB323" s="332">
        <f t="shared" si="105"/>
        <v>44.538349500000002</v>
      </c>
      <c r="BC323" s="332">
        <f t="shared" si="106"/>
        <v>44.530549499999999</v>
      </c>
      <c r="BD323" s="332">
        <f t="shared" si="107"/>
        <v>44.568769500000002</v>
      </c>
      <c r="BE323" s="332">
        <f t="shared" si="108"/>
        <v>44.5683395</v>
      </c>
      <c r="BF323" s="332">
        <f t="shared" si="109"/>
        <v>44.537329499999998</v>
      </c>
      <c r="BG323" s="332" t="str">
        <f t="shared" si="110"/>
        <v/>
      </c>
      <c r="BH323" s="164">
        <v>312</v>
      </c>
      <c r="BI323" s="337">
        <f t="shared" si="111"/>
        <v>1.0200000000040177E-3</v>
      </c>
      <c r="BJ323" s="337">
        <f t="shared" si="112"/>
        <v>6.7799999999991201E-3</v>
      </c>
      <c r="BK323" s="337">
        <f t="shared" si="113"/>
        <v>3.1440000000003465E-2</v>
      </c>
      <c r="BL323" s="337">
        <f t="shared" si="114"/>
        <v>3.101000000000198E-2</v>
      </c>
      <c r="BM323" s="165">
        <f t="shared" si="115"/>
        <v>3.1440000000003465E-2</v>
      </c>
    </row>
    <row r="324" spans="1:65" ht="14.85" customHeight="1">
      <c r="A324" s="238"/>
      <c r="B324" s="540" t="s">
        <v>436</v>
      </c>
      <c r="C324" s="540"/>
      <c r="D324" s="540"/>
      <c r="E324" s="503">
        <f t="shared" si="116"/>
        <v>44.519599499999998</v>
      </c>
      <c r="F324" s="503"/>
      <c r="G324" s="503"/>
      <c r="H324" s="503">
        <f t="shared" si="117"/>
        <v>44.523239500000003</v>
      </c>
      <c r="I324" s="503"/>
      <c r="J324" s="503"/>
      <c r="K324" s="503">
        <f t="shared" si="118"/>
        <v>44.542599500000001</v>
      </c>
      <c r="L324" s="503"/>
      <c r="M324" s="503"/>
      <c r="N324" s="503">
        <f t="shared" si="119"/>
        <v>44.552479500000004</v>
      </c>
      <c r="O324" s="503"/>
      <c r="P324" s="503"/>
      <c r="Q324" s="503">
        <f t="shared" si="120"/>
        <v>44.511749500000001</v>
      </c>
      <c r="R324" s="503"/>
      <c r="S324" s="503"/>
      <c r="T324" s="503"/>
      <c r="U324" s="503"/>
      <c r="V324" s="503"/>
      <c r="W324" s="503">
        <f t="shared" si="121"/>
        <v>4.0730000000003486E-2</v>
      </c>
      <c r="X324" s="503"/>
      <c r="Y324" s="503"/>
      <c r="Z324" s="503"/>
      <c r="AA324" s="503"/>
      <c r="AB324" s="503"/>
      <c r="AC324" s="525"/>
      <c r="AD324" s="526"/>
      <c r="AE324" s="526"/>
      <c r="AF324" s="526"/>
      <c r="AG324" s="526"/>
      <c r="AH324" s="527"/>
      <c r="AI324" s="233"/>
      <c r="AJ324" s="233"/>
      <c r="AK324" s="197">
        <v>313</v>
      </c>
      <c r="AL324" s="207">
        <v>44.597479999999997</v>
      </c>
      <c r="AM324" s="207">
        <v>44.481830000000002</v>
      </c>
      <c r="AN324" s="207">
        <v>44.656329999999997</v>
      </c>
      <c r="AO324" s="207">
        <v>44.70731</v>
      </c>
      <c r="AP324" s="207">
        <v>44.605049999999999</v>
      </c>
      <c r="AQ324" s="208"/>
      <c r="AR324" s="155"/>
      <c r="AS324" s="197">
        <f t="shared" si="103"/>
        <v>313</v>
      </c>
      <c r="AT324" s="175">
        <v>-5.9460499999999999E-2</v>
      </c>
      <c r="AU324" s="163">
        <v>5.0539500000000001E-2</v>
      </c>
      <c r="AV324" s="163">
        <v>-8.9460499999999998E-2</v>
      </c>
      <c r="AW324" s="163">
        <v>-0.13946050000000002</v>
      </c>
      <c r="AX324" s="163">
        <v>-6.9460500000000008E-2</v>
      </c>
      <c r="AY324" s="163">
        <v>-6.9460500000000008E-2</v>
      </c>
      <c r="BA324" s="331">
        <f t="shared" si="104"/>
        <v>313</v>
      </c>
      <c r="BB324" s="332">
        <f t="shared" si="105"/>
        <v>44.538019499999997</v>
      </c>
      <c r="BC324" s="332">
        <f t="shared" si="106"/>
        <v>44.532369500000001</v>
      </c>
      <c r="BD324" s="332">
        <f t="shared" si="107"/>
        <v>44.566869499999996</v>
      </c>
      <c r="BE324" s="332">
        <f t="shared" si="108"/>
        <v>44.567849500000001</v>
      </c>
      <c r="BF324" s="332">
        <f t="shared" si="109"/>
        <v>44.5355895</v>
      </c>
      <c r="BG324" s="332" t="str">
        <f t="shared" si="110"/>
        <v/>
      </c>
      <c r="BH324" s="164">
        <v>313</v>
      </c>
      <c r="BI324" s="337">
        <f t="shared" si="111"/>
        <v>2.4299999999968236E-3</v>
      </c>
      <c r="BJ324" s="337">
        <f t="shared" si="112"/>
        <v>3.2199999999988904E-3</v>
      </c>
      <c r="BK324" s="337">
        <f t="shared" si="113"/>
        <v>3.1279999999995312E-2</v>
      </c>
      <c r="BL324" s="337">
        <f t="shared" si="114"/>
        <v>3.2260000000000844E-2</v>
      </c>
      <c r="BM324" s="165">
        <f t="shared" si="115"/>
        <v>3.2260000000000844E-2</v>
      </c>
    </row>
    <row r="325" spans="1:65" ht="14.85" customHeight="1">
      <c r="A325" s="238"/>
      <c r="B325" s="540" t="s">
        <v>437</v>
      </c>
      <c r="C325" s="540"/>
      <c r="D325" s="540"/>
      <c r="E325" s="503">
        <f t="shared" si="116"/>
        <v>44.511669499999996</v>
      </c>
      <c r="F325" s="503"/>
      <c r="G325" s="503"/>
      <c r="H325" s="503">
        <f t="shared" si="117"/>
        <v>44.5220895</v>
      </c>
      <c r="I325" s="503"/>
      <c r="J325" s="503"/>
      <c r="K325" s="503">
        <f t="shared" si="118"/>
        <v>44.523429499999999</v>
      </c>
      <c r="L325" s="503"/>
      <c r="M325" s="503"/>
      <c r="N325" s="503">
        <f t="shared" si="119"/>
        <v>44.537899500000002</v>
      </c>
      <c r="O325" s="503"/>
      <c r="P325" s="503"/>
      <c r="Q325" s="503">
        <f t="shared" si="120"/>
        <v>44.512769500000005</v>
      </c>
      <c r="R325" s="503"/>
      <c r="S325" s="503"/>
      <c r="T325" s="503"/>
      <c r="U325" s="503"/>
      <c r="V325" s="503"/>
      <c r="W325" s="503">
        <f t="shared" si="121"/>
        <v>2.512999999999721E-2</v>
      </c>
      <c r="X325" s="503"/>
      <c r="Y325" s="503"/>
      <c r="Z325" s="503"/>
      <c r="AA325" s="503"/>
      <c r="AB325" s="503"/>
      <c r="AC325" s="525"/>
      <c r="AD325" s="526"/>
      <c r="AE325" s="526"/>
      <c r="AF325" s="526"/>
      <c r="AG325" s="526"/>
      <c r="AH325" s="527"/>
      <c r="AI325" s="233"/>
      <c r="AJ325" s="233"/>
      <c r="AK325" s="197">
        <v>314</v>
      </c>
      <c r="AL325" s="207">
        <v>44.596269999999997</v>
      </c>
      <c r="AM325" s="207">
        <v>44.483220000000003</v>
      </c>
      <c r="AN325" s="207">
        <v>44.656759999999998</v>
      </c>
      <c r="AO325" s="207">
        <v>44.698740000000001</v>
      </c>
      <c r="AP325" s="207">
        <v>44.604520000000001</v>
      </c>
      <c r="AQ325" s="208"/>
      <c r="AR325" s="155"/>
      <c r="AS325" s="197">
        <f t="shared" si="103"/>
        <v>314</v>
      </c>
      <c r="AT325" s="175">
        <v>-5.9460499999999999E-2</v>
      </c>
      <c r="AU325" s="163">
        <v>5.0539500000000001E-2</v>
      </c>
      <c r="AV325" s="163">
        <v>-8.9460499999999998E-2</v>
      </c>
      <c r="AW325" s="163">
        <v>-0.13946050000000002</v>
      </c>
      <c r="AX325" s="163">
        <v>-6.9460500000000008E-2</v>
      </c>
      <c r="AY325" s="163">
        <v>-6.9460500000000008E-2</v>
      </c>
      <c r="BA325" s="331">
        <f t="shared" si="104"/>
        <v>314</v>
      </c>
      <c r="BB325" s="332">
        <f t="shared" si="105"/>
        <v>44.536809499999997</v>
      </c>
      <c r="BC325" s="332">
        <f t="shared" si="106"/>
        <v>44.533759500000002</v>
      </c>
      <c r="BD325" s="332">
        <f t="shared" si="107"/>
        <v>44.567299499999997</v>
      </c>
      <c r="BE325" s="332">
        <f t="shared" si="108"/>
        <v>44.559279500000002</v>
      </c>
      <c r="BF325" s="332">
        <f t="shared" si="109"/>
        <v>44.535059500000003</v>
      </c>
      <c r="BG325" s="332" t="str">
        <f t="shared" si="110"/>
        <v/>
      </c>
      <c r="BH325" s="164">
        <v>314</v>
      </c>
      <c r="BI325" s="337">
        <f t="shared" si="111"/>
        <v>1.7499999999941451E-3</v>
      </c>
      <c r="BJ325" s="337">
        <f t="shared" si="112"/>
        <v>1.300000000000523E-3</v>
      </c>
      <c r="BK325" s="337">
        <f t="shared" si="113"/>
        <v>3.2239999999994495E-2</v>
      </c>
      <c r="BL325" s="337">
        <f t="shared" si="114"/>
        <v>2.4219999999999686E-2</v>
      </c>
      <c r="BM325" s="165">
        <f t="shared" si="115"/>
        <v>3.2239999999994495E-2</v>
      </c>
    </row>
    <row r="326" spans="1:65" ht="14.85" customHeight="1">
      <c r="A326" s="238"/>
      <c r="B326" s="540" t="s">
        <v>438</v>
      </c>
      <c r="C326" s="540"/>
      <c r="D326" s="540"/>
      <c r="E326" s="503">
        <f t="shared" si="116"/>
        <v>44.507369500000003</v>
      </c>
      <c r="F326" s="503"/>
      <c r="G326" s="503"/>
      <c r="H326" s="503">
        <f t="shared" si="117"/>
        <v>44.522349499999997</v>
      </c>
      <c r="I326" s="503"/>
      <c r="J326" s="503"/>
      <c r="K326" s="503">
        <f t="shared" si="118"/>
        <v>44.516879500000002</v>
      </c>
      <c r="L326" s="503"/>
      <c r="M326" s="503"/>
      <c r="N326" s="503">
        <f t="shared" si="119"/>
        <v>44.537159500000001</v>
      </c>
      <c r="O326" s="503"/>
      <c r="P326" s="503"/>
      <c r="Q326" s="503">
        <f t="shared" si="120"/>
        <v>44.512489500000001</v>
      </c>
      <c r="R326" s="503"/>
      <c r="S326" s="503"/>
      <c r="T326" s="503"/>
      <c r="U326" s="503"/>
      <c r="V326" s="503"/>
      <c r="W326" s="503">
        <f t="shared" si="121"/>
        <v>2.4670000000000414E-2</v>
      </c>
      <c r="X326" s="503"/>
      <c r="Y326" s="503"/>
      <c r="Z326" s="503"/>
      <c r="AA326" s="503"/>
      <c r="AB326" s="503"/>
      <c r="AC326" s="525"/>
      <c r="AD326" s="526"/>
      <c r="AE326" s="526"/>
      <c r="AF326" s="526"/>
      <c r="AG326" s="526"/>
      <c r="AH326" s="527"/>
      <c r="AI326" s="233"/>
      <c r="AJ326" s="233"/>
      <c r="AK326" s="197">
        <v>315</v>
      </c>
      <c r="AL326" s="207">
        <v>44.595320000000001</v>
      </c>
      <c r="AM326" s="207">
        <v>44.482210000000002</v>
      </c>
      <c r="AN326" s="207">
        <v>44.65607</v>
      </c>
      <c r="AO326" s="207">
        <v>44.703670000000002</v>
      </c>
      <c r="AP326" s="207">
        <v>44.60521</v>
      </c>
      <c r="AQ326" s="208"/>
      <c r="AR326" s="155"/>
      <c r="AS326" s="197">
        <f t="shared" si="103"/>
        <v>315</v>
      </c>
      <c r="AT326" s="175">
        <v>-5.9460499999999999E-2</v>
      </c>
      <c r="AU326" s="163">
        <v>5.0539500000000001E-2</v>
      </c>
      <c r="AV326" s="163">
        <v>-8.9460499999999998E-2</v>
      </c>
      <c r="AW326" s="163">
        <v>-0.13946050000000002</v>
      </c>
      <c r="AX326" s="163">
        <v>-6.9460500000000008E-2</v>
      </c>
      <c r="AY326" s="163">
        <v>-6.9460500000000008E-2</v>
      </c>
      <c r="BA326" s="331">
        <f t="shared" si="104"/>
        <v>315</v>
      </c>
      <c r="BB326" s="332">
        <f t="shared" si="105"/>
        <v>44.535859500000001</v>
      </c>
      <c r="BC326" s="332">
        <f t="shared" si="106"/>
        <v>44.532749500000001</v>
      </c>
      <c r="BD326" s="332">
        <f t="shared" si="107"/>
        <v>44.566609499999998</v>
      </c>
      <c r="BE326" s="332">
        <f t="shared" si="108"/>
        <v>44.564209500000004</v>
      </c>
      <c r="BF326" s="332">
        <f t="shared" si="109"/>
        <v>44.535749500000001</v>
      </c>
      <c r="BG326" s="332" t="str">
        <f t="shared" si="110"/>
        <v/>
      </c>
      <c r="BH326" s="164">
        <v>315</v>
      </c>
      <c r="BI326" s="337">
        <f t="shared" si="111"/>
        <v>1.0999999999938836E-4</v>
      </c>
      <c r="BJ326" s="337">
        <f t="shared" si="112"/>
        <v>3.0000000000001137E-3</v>
      </c>
      <c r="BK326" s="337">
        <f t="shared" si="113"/>
        <v>3.0859999999997001E-2</v>
      </c>
      <c r="BL326" s="337">
        <f t="shared" si="114"/>
        <v>2.8460000000002594E-2</v>
      </c>
      <c r="BM326" s="165">
        <f t="shared" si="115"/>
        <v>3.0859999999997001E-2</v>
      </c>
    </row>
    <row r="327" spans="1:65" ht="14.85" customHeight="1">
      <c r="A327" s="238"/>
      <c r="B327" s="540" t="s">
        <v>439</v>
      </c>
      <c r="C327" s="540"/>
      <c r="D327" s="540"/>
      <c r="E327" s="503">
        <f t="shared" ref="E327:E354" si="122">BB284</f>
        <v>44.505379499999997</v>
      </c>
      <c r="F327" s="503"/>
      <c r="G327" s="503"/>
      <c r="H327" s="503">
        <f t="shared" ref="H327:H354" si="123">BC284</f>
        <v>44.521969499999997</v>
      </c>
      <c r="I327" s="503"/>
      <c r="J327" s="503"/>
      <c r="K327" s="503">
        <f t="shared" ref="K327:K354" si="124">BD284</f>
        <v>44.519409500000002</v>
      </c>
      <c r="L327" s="503"/>
      <c r="M327" s="503"/>
      <c r="N327" s="503">
        <f t="shared" ref="N327:N354" si="125">BE284</f>
        <v>44.5409395</v>
      </c>
      <c r="O327" s="503"/>
      <c r="P327" s="503"/>
      <c r="Q327" s="503">
        <f t="shared" ref="Q327:Q354" si="126">BF284</f>
        <v>44.507439500000004</v>
      </c>
      <c r="R327" s="503"/>
      <c r="S327" s="503"/>
      <c r="T327" s="503"/>
      <c r="U327" s="503"/>
      <c r="V327" s="503"/>
      <c r="W327" s="503">
        <f t="shared" ref="W327:W354" si="127">(BM284)</f>
        <v>3.3499999999996533E-2</v>
      </c>
      <c r="X327" s="503"/>
      <c r="Y327" s="503"/>
      <c r="Z327" s="503"/>
      <c r="AA327" s="503"/>
      <c r="AB327" s="503"/>
      <c r="AC327" s="525"/>
      <c r="AD327" s="526"/>
      <c r="AE327" s="526"/>
      <c r="AF327" s="526"/>
      <c r="AG327" s="526"/>
      <c r="AH327" s="527"/>
      <c r="AI327" s="233"/>
      <c r="AJ327" s="233"/>
      <c r="AK327" s="197">
        <v>316</v>
      </c>
      <c r="AL327" s="207">
        <v>44.59366</v>
      </c>
      <c r="AM327" s="207">
        <v>44.477170000000001</v>
      </c>
      <c r="AN327" s="207">
        <v>44.649410000000003</v>
      </c>
      <c r="AO327" s="207">
        <v>44.710120000000003</v>
      </c>
      <c r="AP327" s="207">
        <v>44.604520000000001</v>
      </c>
      <c r="AQ327" s="208"/>
      <c r="AR327" s="155"/>
      <c r="AS327" s="197">
        <f t="shared" si="103"/>
        <v>316</v>
      </c>
      <c r="AT327" s="175">
        <v>-5.9460499999999999E-2</v>
      </c>
      <c r="AU327" s="163">
        <v>5.0539500000000001E-2</v>
      </c>
      <c r="AV327" s="163">
        <v>-8.9460499999999998E-2</v>
      </c>
      <c r="AW327" s="163">
        <v>-0.13946050000000002</v>
      </c>
      <c r="AX327" s="163">
        <v>-6.9460500000000008E-2</v>
      </c>
      <c r="AY327" s="163">
        <v>-6.9460500000000008E-2</v>
      </c>
      <c r="BA327" s="331">
        <f t="shared" si="104"/>
        <v>316</v>
      </c>
      <c r="BB327" s="332">
        <f t="shared" si="105"/>
        <v>44.5341995</v>
      </c>
      <c r="BC327" s="332">
        <f t="shared" si="106"/>
        <v>44.5277095</v>
      </c>
      <c r="BD327" s="332">
        <f t="shared" si="107"/>
        <v>44.559949500000002</v>
      </c>
      <c r="BE327" s="332">
        <f t="shared" si="108"/>
        <v>44.570659500000005</v>
      </c>
      <c r="BF327" s="332">
        <f t="shared" si="109"/>
        <v>44.535059500000003</v>
      </c>
      <c r="BG327" s="332" t="str">
        <f t="shared" si="110"/>
        <v/>
      </c>
      <c r="BH327" s="164">
        <v>316</v>
      </c>
      <c r="BI327" s="337">
        <f t="shared" si="111"/>
        <v>8.600000000029695E-4</v>
      </c>
      <c r="BJ327" s="337">
        <f t="shared" si="112"/>
        <v>7.3500000000024102E-3</v>
      </c>
      <c r="BK327" s="337">
        <f t="shared" si="113"/>
        <v>2.4889999999999191E-2</v>
      </c>
      <c r="BL327" s="337">
        <f t="shared" si="114"/>
        <v>3.5600000000002296E-2</v>
      </c>
      <c r="BM327" s="165">
        <f t="shared" si="115"/>
        <v>3.5600000000002296E-2</v>
      </c>
    </row>
    <row r="328" spans="1:65" ht="14.85" customHeight="1">
      <c r="A328" s="238"/>
      <c r="B328" s="540" t="s">
        <v>440</v>
      </c>
      <c r="C328" s="540"/>
      <c r="D328" s="540"/>
      <c r="E328" s="503">
        <f t="shared" si="122"/>
        <v>44.505079500000001</v>
      </c>
      <c r="F328" s="503"/>
      <c r="G328" s="503"/>
      <c r="H328" s="503">
        <f t="shared" si="123"/>
        <v>44.518349499999999</v>
      </c>
      <c r="I328" s="503"/>
      <c r="J328" s="503"/>
      <c r="K328" s="503">
        <f t="shared" si="124"/>
        <v>44.521249499999996</v>
      </c>
      <c r="L328" s="503"/>
      <c r="M328" s="503"/>
      <c r="N328" s="503">
        <f t="shared" si="125"/>
        <v>44.545889500000001</v>
      </c>
      <c r="O328" s="503"/>
      <c r="P328" s="503"/>
      <c r="Q328" s="503">
        <f t="shared" si="126"/>
        <v>44.490949499999999</v>
      </c>
      <c r="R328" s="503"/>
      <c r="S328" s="503"/>
      <c r="T328" s="503"/>
      <c r="U328" s="503"/>
      <c r="V328" s="503"/>
      <c r="W328" s="503">
        <f t="shared" si="127"/>
        <v>5.4940000000001987E-2</v>
      </c>
      <c r="X328" s="503"/>
      <c r="Y328" s="503"/>
      <c r="Z328" s="503"/>
      <c r="AA328" s="503"/>
      <c r="AB328" s="503"/>
      <c r="AC328" s="525"/>
      <c r="AD328" s="526"/>
      <c r="AE328" s="526"/>
      <c r="AF328" s="526"/>
      <c r="AG328" s="526"/>
      <c r="AH328" s="527"/>
      <c r="AI328" s="233"/>
      <c r="AJ328" s="233"/>
      <c r="AK328" s="197">
        <v>317</v>
      </c>
      <c r="AL328" s="207">
        <v>44.59328</v>
      </c>
      <c r="AM328" s="207">
        <v>44.473739999999999</v>
      </c>
      <c r="AN328" s="207">
        <v>44.640839999999997</v>
      </c>
      <c r="AO328" s="207">
        <v>44.71378</v>
      </c>
      <c r="AP328" s="207">
        <v>44.60163</v>
      </c>
      <c r="AQ328" s="208"/>
      <c r="AR328" s="155"/>
      <c r="AS328" s="197">
        <f t="shared" si="103"/>
        <v>317</v>
      </c>
      <c r="AT328" s="175">
        <v>-5.9460499999999999E-2</v>
      </c>
      <c r="AU328" s="163">
        <v>5.0539500000000001E-2</v>
      </c>
      <c r="AV328" s="163">
        <v>-8.9460499999999998E-2</v>
      </c>
      <c r="AW328" s="163">
        <v>-0.13946050000000002</v>
      </c>
      <c r="AX328" s="163">
        <v>-6.9460500000000008E-2</v>
      </c>
      <c r="AY328" s="163">
        <v>-6.9460500000000008E-2</v>
      </c>
      <c r="BA328" s="331">
        <f t="shared" si="104"/>
        <v>317</v>
      </c>
      <c r="BB328" s="332">
        <f t="shared" si="105"/>
        <v>44.5338195</v>
      </c>
      <c r="BC328" s="332">
        <f t="shared" si="106"/>
        <v>44.524279499999999</v>
      </c>
      <c r="BD328" s="332">
        <f t="shared" si="107"/>
        <v>44.551379499999996</v>
      </c>
      <c r="BE328" s="332">
        <f t="shared" si="108"/>
        <v>44.574319500000001</v>
      </c>
      <c r="BF328" s="332">
        <f t="shared" si="109"/>
        <v>44.532169500000002</v>
      </c>
      <c r="BG328" s="332" t="str">
        <f t="shared" si="110"/>
        <v/>
      </c>
      <c r="BH328" s="164">
        <v>317</v>
      </c>
      <c r="BI328" s="337">
        <f t="shared" si="111"/>
        <v>1.6499999999979309E-3</v>
      </c>
      <c r="BJ328" s="337">
        <f t="shared" si="112"/>
        <v>7.8900000000032833E-3</v>
      </c>
      <c r="BK328" s="337">
        <f t="shared" si="113"/>
        <v>1.9209999999993954E-2</v>
      </c>
      <c r="BL328" s="337">
        <f t="shared" si="114"/>
        <v>4.2149999999999466E-2</v>
      </c>
      <c r="BM328" s="165">
        <f t="shared" si="115"/>
        <v>4.2149999999999466E-2</v>
      </c>
    </row>
    <row r="329" spans="1:65" ht="14.85" customHeight="1">
      <c r="A329" s="238"/>
      <c r="B329" s="540" t="s">
        <v>441</v>
      </c>
      <c r="C329" s="540"/>
      <c r="D329" s="540"/>
      <c r="E329" s="503">
        <f t="shared" si="122"/>
        <v>44.504569500000002</v>
      </c>
      <c r="F329" s="503"/>
      <c r="G329" s="503"/>
      <c r="H329" s="503">
        <f t="shared" si="123"/>
        <v>44.513459499999996</v>
      </c>
      <c r="I329" s="503"/>
      <c r="J329" s="503"/>
      <c r="K329" s="503">
        <f t="shared" si="124"/>
        <v>44.522299499999995</v>
      </c>
      <c r="L329" s="503"/>
      <c r="M329" s="503"/>
      <c r="N329" s="503">
        <f t="shared" si="125"/>
        <v>44.546499500000003</v>
      </c>
      <c r="O329" s="503"/>
      <c r="P329" s="503"/>
      <c r="Q329" s="503">
        <f t="shared" si="126"/>
        <v>44.486869500000005</v>
      </c>
      <c r="R329" s="503"/>
      <c r="S329" s="503"/>
      <c r="T329" s="503"/>
      <c r="U329" s="503"/>
      <c r="V329" s="503"/>
      <c r="W329" s="503">
        <f t="shared" si="127"/>
        <v>5.9629999999998518E-2</v>
      </c>
      <c r="X329" s="503"/>
      <c r="Y329" s="503"/>
      <c r="Z329" s="503"/>
      <c r="AA329" s="503"/>
      <c r="AB329" s="503"/>
      <c r="AC329" s="525"/>
      <c r="AD329" s="526"/>
      <c r="AE329" s="526"/>
      <c r="AF329" s="526"/>
      <c r="AG329" s="526"/>
      <c r="AH329" s="527"/>
      <c r="AI329" s="233"/>
      <c r="AJ329" s="233"/>
      <c r="AK329" s="197">
        <v>318</v>
      </c>
      <c r="AL329" s="207">
        <v>44.59196</v>
      </c>
      <c r="AM329" s="207">
        <v>44.473309999999998</v>
      </c>
      <c r="AN329" s="207">
        <v>44.637160000000002</v>
      </c>
      <c r="AO329" s="207">
        <v>44.714840000000002</v>
      </c>
      <c r="AP329" s="207">
        <v>44.599119999999999</v>
      </c>
      <c r="AQ329" s="208"/>
      <c r="AR329" s="155"/>
      <c r="AS329" s="197">
        <f t="shared" si="103"/>
        <v>318</v>
      </c>
      <c r="AT329" s="175">
        <v>-5.9460499999999999E-2</v>
      </c>
      <c r="AU329" s="163">
        <v>5.0539500000000001E-2</v>
      </c>
      <c r="AV329" s="163">
        <v>-8.9460499999999998E-2</v>
      </c>
      <c r="AW329" s="163">
        <v>-0.13946050000000002</v>
      </c>
      <c r="AX329" s="163">
        <v>-6.9460500000000008E-2</v>
      </c>
      <c r="AY329" s="163">
        <v>-6.9460500000000008E-2</v>
      </c>
      <c r="BA329" s="331">
        <f t="shared" si="104"/>
        <v>318</v>
      </c>
      <c r="BB329" s="332">
        <f t="shared" si="105"/>
        <v>44.5324995</v>
      </c>
      <c r="BC329" s="332">
        <f t="shared" si="106"/>
        <v>44.523849499999997</v>
      </c>
      <c r="BD329" s="332">
        <f t="shared" si="107"/>
        <v>44.5476995</v>
      </c>
      <c r="BE329" s="332">
        <f t="shared" si="108"/>
        <v>44.575379500000004</v>
      </c>
      <c r="BF329" s="332">
        <f t="shared" si="109"/>
        <v>44.529659500000001</v>
      </c>
      <c r="BG329" s="332" t="str">
        <f t="shared" si="110"/>
        <v/>
      </c>
      <c r="BH329" s="164">
        <v>318</v>
      </c>
      <c r="BI329" s="337">
        <f t="shared" si="111"/>
        <v>2.8399999999990655E-3</v>
      </c>
      <c r="BJ329" s="337">
        <f t="shared" si="112"/>
        <v>5.8100000000038676E-3</v>
      </c>
      <c r="BK329" s="337">
        <f t="shared" si="113"/>
        <v>1.8039999999999168E-2</v>
      </c>
      <c r="BL329" s="337">
        <f t="shared" si="114"/>
        <v>4.5720000000002869E-2</v>
      </c>
      <c r="BM329" s="165">
        <f t="shared" si="115"/>
        <v>4.5720000000002869E-2</v>
      </c>
    </row>
    <row r="330" spans="1:65" ht="14.85" customHeight="1">
      <c r="A330" s="239"/>
      <c r="B330" s="540" t="s">
        <v>442</v>
      </c>
      <c r="C330" s="540"/>
      <c r="D330" s="540"/>
      <c r="E330" s="503">
        <f t="shared" si="122"/>
        <v>44.504389500000002</v>
      </c>
      <c r="F330" s="503"/>
      <c r="G330" s="503"/>
      <c r="H330" s="503">
        <f t="shared" si="123"/>
        <v>44.5082795</v>
      </c>
      <c r="I330" s="503"/>
      <c r="J330" s="503"/>
      <c r="K330" s="503">
        <f t="shared" si="124"/>
        <v>44.520559499999997</v>
      </c>
      <c r="L330" s="503"/>
      <c r="M330" s="503"/>
      <c r="N330" s="503">
        <f t="shared" si="125"/>
        <v>44.544959500000004</v>
      </c>
      <c r="O330" s="503"/>
      <c r="P330" s="503"/>
      <c r="Q330" s="503">
        <f t="shared" si="126"/>
        <v>44.489319500000001</v>
      </c>
      <c r="R330" s="503"/>
      <c r="S330" s="503"/>
      <c r="T330" s="503"/>
      <c r="U330" s="503"/>
      <c r="V330" s="503"/>
      <c r="W330" s="503">
        <f t="shared" si="127"/>
        <v>5.5640000000003909E-2</v>
      </c>
      <c r="X330" s="503"/>
      <c r="Y330" s="503"/>
      <c r="Z330" s="503"/>
      <c r="AA330" s="503"/>
      <c r="AB330" s="503"/>
      <c r="AC330" s="525"/>
      <c r="AD330" s="526"/>
      <c r="AE330" s="526"/>
      <c r="AF330" s="526"/>
      <c r="AG330" s="526"/>
      <c r="AH330" s="527"/>
      <c r="AI330" s="233"/>
      <c r="AJ330" s="233"/>
      <c r="AK330" s="197">
        <v>319</v>
      </c>
      <c r="AL330" s="207">
        <v>44.591679999999997</v>
      </c>
      <c r="AM330" s="207">
        <v>44.474580000000003</v>
      </c>
      <c r="AN330" s="207">
        <v>44.63494</v>
      </c>
      <c r="AO330" s="207">
        <v>44.71443</v>
      </c>
      <c r="AP330" s="207">
        <v>44.597119999999997</v>
      </c>
      <c r="AQ330" s="208"/>
      <c r="AR330" s="155"/>
      <c r="AS330" s="197">
        <f t="shared" si="103"/>
        <v>319</v>
      </c>
      <c r="AT330" s="175">
        <v>-5.9460499999999999E-2</v>
      </c>
      <c r="AU330" s="163">
        <v>5.0539500000000001E-2</v>
      </c>
      <c r="AV330" s="163">
        <v>-8.9460499999999998E-2</v>
      </c>
      <c r="AW330" s="163">
        <v>-0.13946050000000002</v>
      </c>
      <c r="AX330" s="163">
        <v>-6.9460500000000008E-2</v>
      </c>
      <c r="AY330" s="163">
        <v>-6.9460500000000008E-2</v>
      </c>
      <c r="BA330" s="331">
        <f t="shared" si="104"/>
        <v>319</v>
      </c>
      <c r="BB330" s="332">
        <f t="shared" si="105"/>
        <v>44.532219499999997</v>
      </c>
      <c r="BC330" s="332">
        <f t="shared" si="106"/>
        <v>44.525119500000002</v>
      </c>
      <c r="BD330" s="332">
        <f t="shared" si="107"/>
        <v>44.545479499999999</v>
      </c>
      <c r="BE330" s="332">
        <f t="shared" si="108"/>
        <v>44.574969500000002</v>
      </c>
      <c r="BF330" s="332">
        <f t="shared" si="109"/>
        <v>44.527659499999999</v>
      </c>
      <c r="BG330" s="332" t="str">
        <f t="shared" si="110"/>
        <v/>
      </c>
      <c r="BH330" s="164">
        <v>319</v>
      </c>
      <c r="BI330" s="337">
        <f t="shared" si="111"/>
        <v>4.5599999999978991E-3</v>
      </c>
      <c r="BJ330" s="337">
        <f t="shared" si="112"/>
        <v>2.539999999996212E-3</v>
      </c>
      <c r="BK330" s="337">
        <f t="shared" si="113"/>
        <v>1.7820000000000391E-2</v>
      </c>
      <c r="BL330" s="337">
        <f t="shared" si="114"/>
        <v>4.7310000000003072E-2</v>
      </c>
      <c r="BM330" s="165">
        <f t="shared" si="115"/>
        <v>4.7310000000003072E-2</v>
      </c>
    </row>
    <row r="331" spans="1:65" ht="14.85" customHeight="1">
      <c r="A331" s="239"/>
      <c r="B331" s="540" t="s">
        <v>443</v>
      </c>
      <c r="C331" s="540"/>
      <c r="D331" s="540"/>
      <c r="E331" s="503">
        <f t="shared" si="122"/>
        <v>44.504189500000003</v>
      </c>
      <c r="F331" s="503"/>
      <c r="G331" s="503"/>
      <c r="H331" s="503">
        <f t="shared" si="123"/>
        <v>44.503159500000002</v>
      </c>
      <c r="I331" s="503"/>
      <c r="J331" s="503"/>
      <c r="K331" s="503">
        <f t="shared" si="124"/>
        <v>44.516939499999999</v>
      </c>
      <c r="L331" s="503"/>
      <c r="M331" s="503"/>
      <c r="N331" s="503">
        <f t="shared" si="125"/>
        <v>44.543749500000004</v>
      </c>
      <c r="O331" s="503"/>
      <c r="P331" s="503"/>
      <c r="Q331" s="503">
        <f t="shared" si="126"/>
        <v>44.4915795</v>
      </c>
      <c r="R331" s="503"/>
      <c r="S331" s="503"/>
      <c r="T331" s="503"/>
      <c r="U331" s="503"/>
      <c r="V331" s="503"/>
      <c r="W331" s="503">
        <f t="shared" si="127"/>
        <v>5.2170000000003824E-2</v>
      </c>
      <c r="X331" s="503"/>
      <c r="Y331" s="503"/>
      <c r="Z331" s="503"/>
      <c r="AA331" s="503"/>
      <c r="AB331" s="503"/>
      <c r="AC331" s="525"/>
      <c r="AD331" s="526"/>
      <c r="AE331" s="526"/>
      <c r="AF331" s="526"/>
      <c r="AG331" s="526"/>
      <c r="AH331" s="527"/>
      <c r="AI331" s="233"/>
      <c r="AJ331" s="233"/>
      <c r="AK331" s="197">
        <v>320</v>
      </c>
      <c r="AL331" s="207">
        <v>44.592390000000002</v>
      </c>
      <c r="AM331" s="207">
        <v>44.471229999999998</v>
      </c>
      <c r="AN331" s="207">
        <v>44.637039999999999</v>
      </c>
      <c r="AO331" s="207">
        <v>44.71199</v>
      </c>
      <c r="AP331" s="207">
        <v>44.597360000000002</v>
      </c>
      <c r="AQ331" s="208"/>
      <c r="AR331" s="155"/>
      <c r="AS331" s="197">
        <f t="shared" si="103"/>
        <v>320</v>
      </c>
      <c r="AT331" s="175">
        <v>-5.9460499999999999E-2</v>
      </c>
      <c r="AU331" s="163">
        <v>5.0539500000000001E-2</v>
      </c>
      <c r="AV331" s="163">
        <v>-8.9460499999999998E-2</v>
      </c>
      <c r="AW331" s="163">
        <v>-0.13946050000000002</v>
      </c>
      <c r="AX331" s="163">
        <v>-6.9460500000000008E-2</v>
      </c>
      <c r="AY331" s="163">
        <v>-6.9460500000000008E-2</v>
      </c>
      <c r="BA331" s="331">
        <f t="shared" si="104"/>
        <v>320</v>
      </c>
      <c r="BB331" s="332">
        <f t="shared" si="105"/>
        <v>44.532929500000002</v>
      </c>
      <c r="BC331" s="332">
        <f t="shared" si="106"/>
        <v>44.521769499999998</v>
      </c>
      <c r="BD331" s="332">
        <f t="shared" si="107"/>
        <v>44.547579499999998</v>
      </c>
      <c r="BE331" s="332">
        <f t="shared" si="108"/>
        <v>44.572529500000002</v>
      </c>
      <c r="BF331" s="332">
        <f t="shared" si="109"/>
        <v>44.527899500000004</v>
      </c>
      <c r="BG331" s="332" t="str">
        <f t="shared" si="110"/>
        <v/>
      </c>
      <c r="BH331" s="164">
        <v>320</v>
      </c>
      <c r="BI331" s="337">
        <f t="shared" si="111"/>
        <v>5.0299999999978695E-3</v>
      </c>
      <c r="BJ331" s="337">
        <f t="shared" si="112"/>
        <v>6.130000000005964E-3</v>
      </c>
      <c r="BK331" s="337">
        <f t="shared" si="113"/>
        <v>1.9679999999993925E-2</v>
      </c>
      <c r="BL331" s="337">
        <f t="shared" si="114"/>
        <v>4.4629999999997949E-2</v>
      </c>
      <c r="BM331" s="165">
        <f t="shared" si="115"/>
        <v>4.4629999999997949E-2</v>
      </c>
    </row>
    <row r="332" spans="1:65" ht="14.85" customHeight="1">
      <c r="A332" s="239"/>
      <c r="B332" s="540" t="s">
        <v>444</v>
      </c>
      <c r="C332" s="540"/>
      <c r="D332" s="540"/>
      <c r="E332" s="503">
        <f t="shared" si="122"/>
        <v>44.503339500000003</v>
      </c>
      <c r="F332" s="503"/>
      <c r="G332" s="503"/>
      <c r="H332" s="503">
        <f t="shared" si="123"/>
        <v>44.501789500000001</v>
      </c>
      <c r="I332" s="503"/>
      <c r="J332" s="503"/>
      <c r="K332" s="503">
        <f t="shared" si="124"/>
        <v>44.5175895</v>
      </c>
      <c r="L332" s="503"/>
      <c r="M332" s="503"/>
      <c r="N332" s="503">
        <f t="shared" si="125"/>
        <v>44.543689499999999</v>
      </c>
      <c r="O332" s="503"/>
      <c r="P332" s="503"/>
      <c r="Q332" s="503">
        <f t="shared" si="126"/>
        <v>44.492529500000003</v>
      </c>
      <c r="R332" s="503"/>
      <c r="S332" s="503"/>
      <c r="T332" s="503"/>
      <c r="U332" s="503"/>
      <c r="V332" s="503"/>
      <c r="W332" s="503">
        <f t="shared" si="127"/>
        <v>5.1159999999995875E-2</v>
      </c>
      <c r="X332" s="503"/>
      <c r="Y332" s="503"/>
      <c r="Z332" s="503"/>
      <c r="AA332" s="503"/>
      <c r="AB332" s="503"/>
      <c r="AC332" s="525"/>
      <c r="AD332" s="526"/>
      <c r="AE332" s="526"/>
      <c r="AF332" s="526"/>
      <c r="AG332" s="526"/>
      <c r="AH332" s="527"/>
      <c r="AI332" s="233"/>
      <c r="AJ332" s="233"/>
      <c r="AK332" s="197">
        <v>321</v>
      </c>
      <c r="AL332" s="207">
        <v>44.591270000000002</v>
      </c>
      <c r="AM332" s="207">
        <v>44.468620000000001</v>
      </c>
      <c r="AN332" s="207">
        <v>44.637079999999997</v>
      </c>
      <c r="AO332" s="207">
        <v>44.707639999999998</v>
      </c>
      <c r="AP332" s="207">
        <v>44.594070000000002</v>
      </c>
      <c r="AQ332" s="208"/>
      <c r="AR332" s="155"/>
      <c r="AS332" s="197">
        <f t="shared" ref="AS332:AS395" si="128">AK332</f>
        <v>321</v>
      </c>
      <c r="AT332" s="175">
        <v>-5.9460499999999999E-2</v>
      </c>
      <c r="AU332" s="163">
        <v>5.0539500000000001E-2</v>
      </c>
      <c r="AV332" s="163">
        <v>-8.9460499999999998E-2</v>
      </c>
      <c r="AW332" s="163">
        <v>-0.13946050000000002</v>
      </c>
      <c r="AX332" s="163">
        <v>-6.9460500000000008E-2</v>
      </c>
      <c r="AY332" s="163">
        <v>-6.9460500000000008E-2</v>
      </c>
      <c r="BA332" s="331">
        <f t="shared" ref="BA332:BA395" si="129">AK332</f>
        <v>321</v>
      </c>
      <c r="BB332" s="332">
        <f t="shared" si="105"/>
        <v>44.531809500000001</v>
      </c>
      <c r="BC332" s="332">
        <f t="shared" si="106"/>
        <v>44.519159500000001</v>
      </c>
      <c r="BD332" s="332">
        <f t="shared" si="107"/>
        <v>44.547619499999996</v>
      </c>
      <c r="BE332" s="332">
        <f t="shared" si="108"/>
        <v>44.568179499999999</v>
      </c>
      <c r="BF332" s="332">
        <f t="shared" si="109"/>
        <v>44.524609500000004</v>
      </c>
      <c r="BG332" s="332" t="str">
        <f t="shared" si="110"/>
        <v/>
      </c>
      <c r="BH332" s="164">
        <v>321</v>
      </c>
      <c r="BI332" s="337">
        <f t="shared" si="111"/>
        <v>7.1999999999974307E-3</v>
      </c>
      <c r="BJ332" s="337">
        <f t="shared" si="112"/>
        <v>5.4500000000032855E-3</v>
      </c>
      <c r="BK332" s="337">
        <f t="shared" si="113"/>
        <v>2.3009999999992203E-2</v>
      </c>
      <c r="BL332" s="337">
        <f t="shared" si="114"/>
        <v>4.3569999999995446E-2</v>
      </c>
      <c r="BM332" s="165">
        <f t="shared" si="115"/>
        <v>4.3569999999995446E-2</v>
      </c>
    </row>
    <row r="333" spans="1:65" ht="14.85" customHeight="1">
      <c r="A333" s="239"/>
      <c r="B333" s="540" t="s">
        <v>445</v>
      </c>
      <c r="C333" s="540"/>
      <c r="D333" s="540"/>
      <c r="E333" s="503">
        <f t="shared" si="122"/>
        <v>44.505219500000003</v>
      </c>
      <c r="F333" s="503"/>
      <c r="G333" s="503"/>
      <c r="H333" s="503">
        <f t="shared" si="123"/>
        <v>44.501039499999997</v>
      </c>
      <c r="I333" s="503"/>
      <c r="J333" s="503"/>
      <c r="K333" s="503">
        <f t="shared" si="124"/>
        <v>44.518759500000002</v>
      </c>
      <c r="L333" s="503"/>
      <c r="M333" s="503"/>
      <c r="N333" s="503">
        <f t="shared" si="125"/>
        <v>44.542269500000003</v>
      </c>
      <c r="O333" s="503"/>
      <c r="P333" s="503"/>
      <c r="Q333" s="503">
        <f t="shared" si="126"/>
        <v>44.4965495</v>
      </c>
      <c r="R333" s="503"/>
      <c r="S333" s="503"/>
      <c r="T333" s="503"/>
      <c r="U333" s="503"/>
      <c r="V333" s="503"/>
      <c r="W333" s="503">
        <f t="shared" si="127"/>
        <v>4.5720000000002869E-2</v>
      </c>
      <c r="X333" s="503"/>
      <c r="Y333" s="503"/>
      <c r="Z333" s="503"/>
      <c r="AA333" s="503"/>
      <c r="AB333" s="503"/>
      <c r="AC333" s="525"/>
      <c r="AD333" s="526"/>
      <c r="AE333" s="526"/>
      <c r="AF333" s="526"/>
      <c r="AG333" s="526"/>
      <c r="AH333" s="527"/>
      <c r="AI333" s="233"/>
      <c r="AJ333" s="233"/>
      <c r="AK333" s="197">
        <v>322</v>
      </c>
      <c r="AL333" s="207">
        <v>44.592190000000002</v>
      </c>
      <c r="AM333" s="207">
        <v>44.470379999999999</v>
      </c>
      <c r="AN333" s="207">
        <v>44.636229999999998</v>
      </c>
      <c r="AO333" s="207">
        <v>44.702599999999997</v>
      </c>
      <c r="AP333" s="207">
        <v>44.592570000000002</v>
      </c>
      <c r="AQ333" s="208"/>
      <c r="AR333" s="155"/>
      <c r="AS333" s="197">
        <f t="shared" si="128"/>
        <v>322</v>
      </c>
      <c r="AT333" s="175">
        <v>-5.9460499999999999E-2</v>
      </c>
      <c r="AU333" s="163">
        <v>5.0539500000000001E-2</v>
      </c>
      <c r="AV333" s="163">
        <v>-8.9460499999999998E-2</v>
      </c>
      <c r="AW333" s="163">
        <v>-0.13946050000000002</v>
      </c>
      <c r="AX333" s="163">
        <v>-6.9460500000000008E-2</v>
      </c>
      <c r="AY333" s="163">
        <v>-6.9460500000000008E-2</v>
      </c>
      <c r="BA333" s="331">
        <f t="shared" si="129"/>
        <v>322</v>
      </c>
      <c r="BB333" s="332">
        <f t="shared" ref="BB333:BB396" si="130">IF(AL333="","",AL333+AT333)</f>
        <v>44.532729500000002</v>
      </c>
      <c r="BC333" s="332">
        <f t="shared" ref="BC333:BC396" si="131">IF(AM333="","",AM333+AU333)</f>
        <v>44.520919499999998</v>
      </c>
      <c r="BD333" s="332">
        <f t="shared" ref="BD333:BD396" si="132">IF(AN333="","",AN333+AV333)</f>
        <v>44.546769499999996</v>
      </c>
      <c r="BE333" s="332">
        <f t="shared" ref="BE333:BE396" si="133">IF(AO333="","",AO333+AW333)</f>
        <v>44.563139499999998</v>
      </c>
      <c r="BF333" s="332">
        <f t="shared" ref="BF333:BF396" si="134">IF(AP333="","",AP333+AX333)</f>
        <v>44.523109500000004</v>
      </c>
      <c r="BG333" s="332" t="str">
        <f t="shared" ref="BG333:BG396" si="135">IF(AQ333="","",AQ333+AY333)</f>
        <v/>
      </c>
      <c r="BH333" s="164">
        <v>322</v>
      </c>
      <c r="BI333" s="337">
        <f t="shared" ref="BI333:BI396" si="136">IF(BB333="","",ABS($BF333-BB333))</f>
        <v>9.6199999999981856E-3</v>
      </c>
      <c r="BJ333" s="337">
        <f t="shared" ref="BJ333:BJ396" si="137">IF(BC333="","",ABS($BF333-BC333))</f>
        <v>2.1900000000059094E-3</v>
      </c>
      <c r="BK333" s="337">
        <f t="shared" ref="BK333:BK396" si="138">IF(BD333="","",ABS($BF333-BD333))</f>
        <v>2.3659999999992465E-2</v>
      </c>
      <c r="BL333" s="337">
        <f t="shared" ref="BL333:BL396" si="139">IF(BE333="","",ABS($BF333-BE333))</f>
        <v>4.0029999999994459E-2</v>
      </c>
      <c r="BM333" s="165">
        <f t="shared" ref="BM333:BM396" si="140">IF(BF333="","",MAX(BI333:BL333))</f>
        <v>4.0029999999994459E-2</v>
      </c>
    </row>
    <row r="334" spans="1:65" ht="14.85" customHeight="1">
      <c r="A334" s="239"/>
      <c r="B334" s="540" t="s">
        <v>446</v>
      </c>
      <c r="C334" s="540"/>
      <c r="D334" s="540"/>
      <c r="E334" s="503">
        <f t="shared" si="122"/>
        <v>44.505929500000001</v>
      </c>
      <c r="F334" s="503"/>
      <c r="G334" s="503"/>
      <c r="H334" s="503">
        <f t="shared" si="123"/>
        <v>44.5008695</v>
      </c>
      <c r="I334" s="503"/>
      <c r="J334" s="503"/>
      <c r="K334" s="503">
        <f t="shared" si="124"/>
        <v>44.519689499999998</v>
      </c>
      <c r="L334" s="503"/>
      <c r="M334" s="503"/>
      <c r="N334" s="503">
        <f t="shared" si="125"/>
        <v>44.540819500000005</v>
      </c>
      <c r="O334" s="503"/>
      <c r="P334" s="503"/>
      <c r="Q334" s="503">
        <f t="shared" si="126"/>
        <v>44.502399500000003</v>
      </c>
      <c r="R334" s="503"/>
      <c r="S334" s="503"/>
      <c r="T334" s="503"/>
      <c r="U334" s="503"/>
      <c r="V334" s="503"/>
      <c r="W334" s="503">
        <f t="shared" si="127"/>
        <v>3.8420000000002119E-2</v>
      </c>
      <c r="X334" s="503"/>
      <c r="Y334" s="503"/>
      <c r="Z334" s="503"/>
      <c r="AA334" s="503"/>
      <c r="AB334" s="503"/>
      <c r="AC334" s="525"/>
      <c r="AD334" s="526"/>
      <c r="AE334" s="526"/>
      <c r="AF334" s="526"/>
      <c r="AG334" s="526"/>
      <c r="AH334" s="527"/>
      <c r="AI334" s="233"/>
      <c r="AJ334" s="233"/>
      <c r="AK334" s="197">
        <v>323</v>
      </c>
      <c r="AL334" s="207">
        <v>44.59057</v>
      </c>
      <c r="AM334" s="207">
        <v>44.475819999999999</v>
      </c>
      <c r="AN334" s="207">
        <v>44.635379999999998</v>
      </c>
      <c r="AO334" s="207">
        <v>44.699359999999999</v>
      </c>
      <c r="AP334" s="207">
        <v>44.592449999999999</v>
      </c>
      <c r="AQ334" s="208"/>
      <c r="AR334" s="155"/>
      <c r="AS334" s="197">
        <f t="shared" si="128"/>
        <v>323</v>
      </c>
      <c r="AT334" s="175">
        <v>-5.9460499999999999E-2</v>
      </c>
      <c r="AU334" s="163">
        <v>5.0539500000000001E-2</v>
      </c>
      <c r="AV334" s="163">
        <v>-8.9460499999999998E-2</v>
      </c>
      <c r="AW334" s="163">
        <v>-0.13946050000000002</v>
      </c>
      <c r="AX334" s="163">
        <v>-6.9460500000000008E-2</v>
      </c>
      <c r="AY334" s="163">
        <v>-6.9460500000000008E-2</v>
      </c>
      <c r="BA334" s="331">
        <f t="shared" si="129"/>
        <v>323</v>
      </c>
      <c r="BB334" s="332">
        <f t="shared" si="130"/>
        <v>44.531109499999999</v>
      </c>
      <c r="BC334" s="332">
        <f t="shared" si="131"/>
        <v>44.526359499999998</v>
      </c>
      <c r="BD334" s="332">
        <f t="shared" si="132"/>
        <v>44.545919499999997</v>
      </c>
      <c r="BE334" s="332">
        <f t="shared" si="133"/>
        <v>44.5598995</v>
      </c>
      <c r="BF334" s="332">
        <f t="shared" si="134"/>
        <v>44.522989500000001</v>
      </c>
      <c r="BG334" s="332" t="str">
        <f t="shared" si="135"/>
        <v/>
      </c>
      <c r="BH334" s="164">
        <v>323</v>
      </c>
      <c r="BI334" s="337">
        <f t="shared" si="136"/>
        <v>8.1199999999981287E-3</v>
      </c>
      <c r="BJ334" s="337">
        <f t="shared" si="137"/>
        <v>3.3699999999967645E-3</v>
      </c>
      <c r="BK334" s="337">
        <f t="shared" si="138"/>
        <v>2.2929999999995232E-2</v>
      </c>
      <c r="BL334" s="337">
        <f t="shared" si="139"/>
        <v>3.6909999999998888E-2</v>
      </c>
      <c r="BM334" s="165">
        <f t="shared" si="140"/>
        <v>3.6909999999998888E-2</v>
      </c>
    </row>
    <row r="335" spans="1:65" ht="14.85" customHeight="1">
      <c r="A335" s="238"/>
      <c r="B335" s="540" t="s">
        <v>447</v>
      </c>
      <c r="C335" s="540"/>
      <c r="D335" s="540"/>
      <c r="E335" s="503">
        <f t="shared" si="122"/>
        <v>44.507889499999997</v>
      </c>
      <c r="F335" s="503"/>
      <c r="G335" s="503"/>
      <c r="H335" s="503">
        <f t="shared" si="123"/>
        <v>44.500819499999999</v>
      </c>
      <c r="I335" s="503"/>
      <c r="J335" s="503"/>
      <c r="K335" s="503">
        <f t="shared" si="124"/>
        <v>44.520659500000001</v>
      </c>
      <c r="L335" s="503"/>
      <c r="M335" s="503"/>
      <c r="N335" s="503">
        <f t="shared" si="125"/>
        <v>44.539319500000005</v>
      </c>
      <c r="O335" s="503"/>
      <c r="P335" s="503"/>
      <c r="Q335" s="503">
        <f t="shared" si="126"/>
        <v>44.502119499999999</v>
      </c>
      <c r="R335" s="503"/>
      <c r="S335" s="503"/>
      <c r="T335" s="503"/>
      <c r="U335" s="503"/>
      <c r="V335" s="503"/>
      <c r="W335" s="503">
        <f t="shared" si="127"/>
        <v>3.7200000000005673E-2</v>
      </c>
      <c r="X335" s="503"/>
      <c r="Y335" s="503"/>
      <c r="Z335" s="503"/>
      <c r="AA335" s="503"/>
      <c r="AB335" s="503"/>
      <c r="AC335" s="525"/>
      <c r="AD335" s="526"/>
      <c r="AE335" s="526"/>
      <c r="AF335" s="526"/>
      <c r="AG335" s="526"/>
      <c r="AH335" s="527"/>
      <c r="AI335" s="233"/>
      <c r="AJ335" s="233"/>
      <c r="AK335" s="197">
        <v>324</v>
      </c>
      <c r="AL335" s="207">
        <v>44.59196</v>
      </c>
      <c r="AM335" s="207">
        <v>44.47831</v>
      </c>
      <c r="AN335" s="207">
        <v>44.63738</v>
      </c>
      <c r="AO335" s="207">
        <v>44.695</v>
      </c>
      <c r="AP335" s="207">
        <v>44.594149999999999</v>
      </c>
      <c r="AQ335" s="208"/>
      <c r="AR335" s="155"/>
      <c r="AS335" s="197">
        <f t="shared" si="128"/>
        <v>324</v>
      </c>
      <c r="AT335" s="175">
        <v>-5.9460499999999999E-2</v>
      </c>
      <c r="AU335" s="163">
        <v>5.0539500000000001E-2</v>
      </c>
      <c r="AV335" s="163">
        <v>-8.9460499999999998E-2</v>
      </c>
      <c r="AW335" s="163">
        <v>-0.13946050000000002</v>
      </c>
      <c r="AX335" s="163">
        <v>-6.9460500000000008E-2</v>
      </c>
      <c r="AY335" s="163">
        <v>-6.9460500000000008E-2</v>
      </c>
      <c r="BA335" s="331">
        <f t="shared" si="129"/>
        <v>324</v>
      </c>
      <c r="BB335" s="332">
        <f t="shared" si="130"/>
        <v>44.5324995</v>
      </c>
      <c r="BC335" s="332">
        <f t="shared" si="131"/>
        <v>44.5288495</v>
      </c>
      <c r="BD335" s="332">
        <f t="shared" si="132"/>
        <v>44.547919499999999</v>
      </c>
      <c r="BE335" s="332">
        <f t="shared" si="133"/>
        <v>44.555539500000002</v>
      </c>
      <c r="BF335" s="332">
        <f t="shared" si="134"/>
        <v>44.524689500000001</v>
      </c>
      <c r="BG335" s="332" t="str">
        <f t="shared" si="135"/>
        <v/>
      </c>
      <c r="BH335" s="164">
        <v>324</v>
      </c>
      <c r="BI335" s="337">
        <f t="shared" si="136"/>
        <v>7.8099999999992065E-3</v>
      </c>
      <c r="BJ335" s="337">
        <f t="shared" si="137"/>
        <v>4.1599999999988313E-3</v>
      </c>
      <c r="BK335" s="337">
        <f t="shared" si="138"/>
        <v>2.3229999999998086E-2</v>
      </c>
      <c r="BL335" s="337">
        <f t="shared" si="139"/>
        <v>3.0850000000000932E-2</v>
      </c>
      <c r="BM335" s="165">
        <f t="shared" si="140"/>
        <v>3.0850000000000932E-2</v>
      </c>
    </row>
    <row r="336" spans="1:65" ht="14.85" customHeight="1">
      <c r="A336" s="238"/>
      <c r="B336" s="540" t="s">
        <v>448</v>
      </c>
      <c r="C336" s="540"/>
      <c r="D336" s="540"/>
      <c r="E336" s="503">
        <f t="shared" si="122"/>
        <v>44.5086595</v>
      </c>
      <c r="F336" s="503"/>
      <c r="G336" s="503"/>
      <c r="H336" s="503">
        <f t="shared" si="123"/>
        <v>44.501479500000002</v>
      </c>
      <c r="I336" s="503"/>
      <c r="J336" s="503"/>
      <c r="K336" s="503">
        <f t="shared" si="124"/>
        <v>44.521029499999997</v>
      </c>
      <c r="L336" s="503"/>
      <c r="M336" s="503"/>
      <c r="N336" s="503">
        <f t="shared" si="125"/>
        <v>44.537599499999999</v>
      </c>
      <c r="O336" s="503"/>
      <c r="P336" s="503"/>
      <c r="Q336" s="503">
        <f t="shared" si="126"/>
        <v>44.501039500000005</v>
      </c>
      <c r="R336" s="503"/>
      <c r="S336" s="503"/>
      <c r="T336" s="503"/>
      <c r="U336" s="503"/>
      <c r="V336" s="503"/>
      <c r="W336" s="503">
        <f t="shared" si="127"/>
        <v>3.6559999999994375E-2</v>
      </c>
      <c r="X336" s="503"/>
      <c r="Y336" s="503"/>
      <c r="Z336" s="503"/>
      <c r="AA336" s="503"/>
      <c r="AB336" s="503"/>
      <c r="AC336" s="525"/>
      <c r="AD336" s="526"/>
      <c r="AE336" s="526"/>
      <c r="AF336" s="526"/>
      <c r="AG336" s="526"/>
      <c r="AH336" s="527"/>
      <c r="AI336" s="233"/>
      <c r="AJ336" s="233"/>
      <c r="AK336" s="197">
        <v>325</v>
      </c>
      <c r="AL336" s="207">
        <v>44.59366</v>
      </c>
      <c r="AM336" s="207">
        <v>44.474519999999998</v>
      </c>
      <c r="AN336" s="207">
        <v>44.636839999999999</v>
      </c>
      <c r="AO336" s="207">
        <v>44.698329999999999</v>
      </c>
      <c r="AP336" s="207">
        <v>44.596629999999998</v>
      </c>
      <c r="AQ336" s="208"/>
      <c r="AR336" s="155"/>
      <c r="AS336" s="197">
        <f t="shared" si="128"/>
        <v>325</v>
      </c>
      <c r="AT336" s="175">
        <v>-5.9460499999999999E-2</v>
      </c>
      <c r="AU336" s="163">
        <v>5.0539500000000001E-2</v>
      </c>
      <c r="AV336" s="163">
        <v>-8.9460499999999998E-2</v>
      </c>
      <c r="AW336" s="163">
        <v>-0.13946050000000002</v>
      </c>
      <c r="AX336" s="163">
        <v>-6.9460500000000008E-2</v>
      </c>
      <c r="AY336" s="163">
        <v>-6.9460500000000008E-2</v>
      </c>
      <c r="BA336" s="331">
        <f t="shared" si="129"/>
        <v>325</v>
      </c>
      <c r="BB336" s="332">
        <f t="shared" si="130"/>
        <v>44.5341995</v>
      </c>
      <c r="BC336" s="332">
        <f t="shared" si="131"/>
        <v>44.525059499999998</v>
      </c>
      <c r="BD336" s="332">
        <f t="shared" si="132"/>
        <v>44.547379499999998</v>
      </c>
      <c r="BE336" s="332">
        <f t="shared" si="133"/>
        <v>44.5588695</v>
      </c>
      <c r="BF336" s="332">
        <f t="shared" si="134"/>
        <v>44.527169499999999</v>
      </c>
      <c r="BG336" s="332" t="str">
        <f t="shared" si="135"/>
        <v/>
      </c>
      <c r="BH336" s="164">
        <v>325</v>
      </c>
      <c r="BI336" s="337">
        <f t="shared" si="136"/>
        <v>7.0300000000003138E-3</v>
      </c>
      <c r="BJ336" s="337">
        <f t="shared" si="137"/>
        <v>2.1100000000018326E-3</v>
      </c>
      <c r="BK336" s="337">
        <f t="shared" si="138"/>
        <v>2.0209999999998729E-2</v>
      </c>
      <c r="BL336" s="337">
        <f t="shared" si="139"/>
        <v>3.1700000000000728E-2</v>
      </c>
      <c r="BM336" s="165">
        <f t="shared" si="140"/>
        <v>3.1700000000000728E-2</v>
      </c>
    </row>
    <row r="337" spans="1:65" ht="14.85" customHeight="1">
      <c r="A337" s="238"/>
      <c r="B337" s="540" t="s">
        <v>449</v>
      </c>
      <c r="C337" s="540"/>
      <c r="D337" s="540"/>
      <c r="E337" s="503">
        <f t="shared" si="122"/>
        <v>44.512579500000001</v>
      </c>
      <c r="F337" s="503"/>
      <c r="G337" s="503"/>
      <c r="H337" s="503">
        <f t="shared" si="123"/>
        <v>44.499849499999996</v>
      </c>
      <c r="I337" s="503"/>
      <c r="J337" s="503"/>
      <c r="K337" s="503">
        <f t="shared" si="124"/>
        <v>44.521609499999997</v>
      </c>
      <c r="L337" s="503"/>
      <c r="M337" s="503"/>
      <c r="N337" s="503">
        <f t="shared" si="125"/>
        <v>44.535899499999999</v>
      </c>
      <c r="O337" s="503"/>
      <c r="P337" s="503"/>
      <c r="Q337" s="503">
        <f t="shared" si="126"/>
        <v>44.508019500000003</v>
      </c>
      <c r="R337" s="503"/>
      <c r="S337" s="503"/>
      <c r="T337" s="503"/>
      <c r="U337" s="503"/>
      <c r="V337" s="503"/>
      <c r="W337" s="503">
        <f t="shared" si="127"/>
        <v>2.787999999999613E-2</v>
      </c>
      <c r="X337" s="503"/>
      <c r="Y337" s="503"/>
      <c r="Z337" s="503"/>
      <c r="AA337" s="503"/>
      <c r="AB337" s="503"/>
      <c r="AC337" s="525"/>
      <c r="AD337" s="526"/>
      <c r="AE337" s="526"/>
      <c r="AF337" s="526"/>
      <c r="AG337" s="526"/>
      <c r="AH337" s="527"/>
      <c r="AI337" s="233"/>
      <c r="AJ337" s="233"/>
      <c r="AK337" s="197">
        <v>326</v>
      </c>
      <c r="AL337" s="207">
        <v>44.593339999999998</v>
      </c>
      <c r="AM337" s="207">
        <v>44.466380000000001</v>
      </c>
      <c r="AN337" s="207">
        <v>44.637039999999999</v>
      </c>
      <c r="AO337" s="207">
        <v>44.703090000000003</v>
      </c>
      <c r="AP337" s="207">
        <v>44.598089999999999</v>
      </c>
      <c r="AQ337" s="208"/>
      <c r="AR337" s="155"/>
      <c r="AS337" s="197">
        <f t="shared" si="128"/>
        <v>326</v>
      </c>
      <c r="AT337" s="175">
        <v>-5.9460499999999999E-2</v>
      </c>
      <c r="AU337" s="163">
        <v>5.0539500000000001E-2</v>
      </c>
      <c r="AV337" s="163">
        <v>-8.9460499999999998E-2</v>
      </c>
      <c r="AW337" s="163">
        <v>-0.13946050000000002</v>
      </c>
      <c r="AX337" s="163">
        <v>-6.9460500000000008E-2</v>
      </c>
      <c r="AY337" s="163">
        <v>-6.9460500000000008E-2</v>
      </c>
      <c r="BA337" s="331">
        <f t="shared" si="129"/>
        <v>326</v>
      </c>
      <c r="BB337" s="332">
        <f t="shared" si="130"/>
        <v>44.533879499999998</v>
      </c>
      <c r="BC337" s="332">
        <f t="shared" si="131"/>
        <v>44.5169195</v>
      </c>
      <c r="BD337" s="332">
        <f t="shared" si="132"/>
        <v>44.547579499999998</v>
      </c>
      <c r="BE337" s="332">
        <f t="shared" si="133"/>
        <v>44.563629500000005</v>
      </c>
      <c r="BF337" s="332">
        <f t="shared" si="134"/>
        <v>44.528629500000001</v>
      </c>
      <c r="BG337" s="332" t="str">
        <f t="shared" si="135"/>
        <v/>
      </c>
      <c r="BH337" s="164">
        <v>326</v>
      </c>
      <c r="BI337" s="337">
        <f t="shared" si="136"/>
        <v>5.2499999999966462E-3</v>
      </c>
      <c r="BJ337" s="337">
        <f t="shared" si="137"/>
        <v>1.1710000000000775E-2</v>
      </c>
      <c r="BK337" s="337">
        <f t="shared" si="138"/>
        <v>1.8949999999996692E-2</v>
      </c>
      <c r="BL337" s="337">
        <f t="shared" si="139"/>
        <v>3.5000000000003695E-2</v>
      </c>
      <c r="BM337" s="165">
        <f t="shared" si="140"/>
        <v>3.5000000000003695E-2</v>
      </c>
    </row>
    <row r="338" spans="1:65" ht="14.85" customHeight="1">
      <c r="A338" s="238"/>
      <c r="B338" s="540" t="s">
        <v>450</v>
      </c>
      <c r="C338" s="540"/>
      <c r="D338" s="540"/>
      <c r="E338" s="503">
        <f t="shared" si="122"/>
        <v>44.514789499999999</v>
      </c>
      <c r="F338" s="503"/>
      <c r="G338" s="503"/>
      <c r="H338" s="503">
        <f t="shared" si="123"/>
        <v>44.499199499999996</v>
      </c>
      <c r="I338" s="503"/>
      <c r="J338" s="503"/>
      <c r="K338" s="503">
        <f t="shared" si="124"/>
        <v>44.5226495</v>
      </c>
      <c r="L338" s="503"/>
      <c r="M338" s="503"/>
      <c r="N338" s="503">
        <f t="shared" si="125"/>
        <v>44.5344695</v>
      </c>
      <c r="O338" s="503"/>
      <c r="P338" s="503"/>
      <c r="Q338" s="503">
        <f t="shared" si="126"/>
        <v>44.514369500000001</v>
      </c>
      <c r="R338" s="503"/>
      <c r="S338" s="503"/>
      <c r="T338" s="503"/>
      <c r="U338" s="503"/>
      <c r="V338" s="503"/>
      <c r="W338" s="503">
        <f t="shared" si="127"/>
        <v>2.0099999999999341E-2</v>
      </c>
      <c r="X338" s="503"/>
      <c r="Y338" s="503"/>
      <c r="Z338" s="503"/>
      <c r="AA338" s="503"/>
      <c r="AB338" s="503"/>
      <c r="AC338" s="525"/>
      <c r="AD338" s="526"/>
      <c r="AE338" s="526"/>
      <c r="AF338" s="526"/>
      <c r="AG338" s="526"/>
      <c r="AH338" s="527"/>
      <c r="AI338" s="233"/>
      <c r="AJ338" s="233"/>
      <c r="AK338" s="197">
        <v>327</v>
      </c>
      <c r="AL338" s="207">
        <v>44.592080000000003</v>
      </c>
      <c r="AM338" s="207">
        <v>44.466999999999999</v>
      </c>
      <c r="AN338" s="207">
        <v>44.63823</v>
      </c>
      <c r="AO338" s="207">
        <v>44.705449999999999</v>
      </c>
      <c r="AP338" s="207">
        <v>44.597360000000002</v>
      </c>
      <c r="AQ338" s="208"/>
      <c r="AR338" s="155"/>
      <c r="AS338" s="197">
        <f t="shared" si="128"/>
        <v>327</v>
      </c>
      <c r="AT338" s="175">
        <v>-5.9460499999999999E-2</v>
      </c>
      <c r="AU338" s="163">
        <v>5.0539500000000001E-2</v>
      </c>
      <c r="AV338" s="163">
        <v>-8.9460499999999998E-2</v>
      </c>
      <c r="AW338" s="163">
        <v>-0.13946050000000002</v>
      </c>
      <c r="AX338" s="163">
        <v>-6.9460500000000008E-2</v>
      </c>
      <c r="AY338" s="163">
        <v>-6.9460500000000008E-2</v>
      </c>
      <c r="BA338" s="331">
        <f t="shared" si="129"/>
        <v>327</v>
      </c>
      <c r="BB338" s="332">
        <f t="shared" si="130"/>
        <v>44.532619500000003</v>
      </c>
      <c r="BC338" s="332">
        <f t="shared" si="131"/>
        <v>44.517539499999998</v>
      </c>
      <c r="BD338" s="332">
        <f t="shared" si="132"/>
        <v>44.548769499999999</v>
      </c>
      <c r="BE338" s="332">
        <f t="shared" si="133"/>
        <v>44.565989500000001</v>
      </c>
      <c r="BF338" s="332">
        <f t="shared" si="134"/>
        <v>44.527899500000004</v>
      </c>
      <c r="BG338" s="332" t="str">
        <f t="shared" si="135"/>
        <v/>
      </c>
      <c r="BH338" s="164">
        <v>327</v>
      </c>
      <c r="BI338" s="337">
        <f t="shared" si="136"/>
        <v>4.7199999999989473E-3</v>
      </c>
      <c r="BJ338" s="337">
        <f t="shared" si="137"/>
        <v>1.0360000000005698E-2</v>
      </c>
      <c r="BK338" s="337">
        <f t="shared" si="138"/>
        <v>2.0869999999995059E-2</v>
      </c>
      <c r="BL338" s="337">
        <f t="shared" si="139"/>
        <v>3.8089999999996849E-2</v>
      </c>
      <c r="BM338" s="165">
        <f t="shared" si="140"/>
        <v>3.8089999999996849E-2</v>
      </c>
    </row>
    <row r="339" spans="1:65" ht="14.85" customHeight="1">
      <c r="A339" s="238"/>
      <c r="B339" s="540" t="s">
        <v>451</v>
      </c>
      <c r="C339" s="540"/>
      <c r="D339" s="540"/>
      <c r="E339" s="503">
        <f t="shared" si="122"/>
        <v>44.514749500000001</v>
      </c>
      <c r="F339" s="503"/>
      <c r="G339" s="503"/>
      <c r="H339" s="503">
        <f t="shared" si="123"/>
        <v>44.499849499999996</v>
      </c>
      <c r="I339" s="503"/>
      <c r="J339" s="503"/>
      <c r="K339" s="503">
        <f t="shared" si="124"/>
        <v>44.524299499999998</v>
      </c>
      <c r="L339" s="503"/>
      <c r="M339" s="503"/>
      <c r="N339" s="503">
        <f t="shared" si="125"/>
        <v>44.532239500000003</v>
      </c>
      <c r="O339" s="503"/>
      <c r="P339" s="503"/>
      <c r="Q339" s="503">
        <f t="shared" si="126"/>
        <v>44.516799500000005</v>
      </c>
      <c r="R339" s="503"/>
      <c r="S339" s="503"/>
      <c r="T339" s="503"/>
      <c r="U339" s="503"/>
      <c r="V339" s="503"/>
      <c r="W339" s="503">
        <f t="shared" si="127"/>
        <v>1.6950000000008458E-2</v>
      </c>
      <c r="X339" s="503"/>
      <c r="Y339" s="503"/>
      <c r="Z339" s="503"/>
      <c r="AA339" s="503"/>
      <c r="AB339" s="503"/>
      <c r="AC339" s="525"/>
      <c r="AD339" s="526"/>
      <c r="AE339" s="526"/>
      <c r="AF339" s="526"/>
      <c r="AG339" s="526"/>
      <c r="AH339" s="527"/>
      <c r="AI339" s="233"/>
      <c r="AJ339" s="233"/>
      <c r="AK339" s="197">
        <v>328</v>
      </c>
      <c r="AL339" s="207">
        <v>44.590350000000001</v>
      </c>
      <c r="AM339" s="207">
        <v>44.46931</v>
      </c>
      <c r="AN339" s="207">
        <v>44.637770000000003</v>
      </c>
      <c r="AO339" s="207">
        <v>44.705919999999999</v>
      </c>
      <c r="AP339" s="207">
        <v>44.597439999999999</v>
      </c>
      <c r="AQ339" s="208"/>
      <c r="AR339" s="155"/>
      <c r="AS339" s="197">
        <f t="shared" si="128"/>
        <v>328</v>
      </c>
      <c r="AT339" s="175">
        <v>-5.9460499999999999E-2</v>
      </c>
      <c r="AU339" s="163">
        <v>5.0539500000000001E-2</v>
      </c>
      <c r="AV339" s="163">
        <v>-8.9460499999999998E-2</v>
      </c>
      <c r="AW339" s="163">
        <v>-0.13946050000000002</v>
      </c>
      <c r="AX339" s="163">
        <v>-6.9460500000000008E-2</v>
      </c>
      <c r="AY339" s="163">
        <v>-6.9460500000000008E-2</v>
      </c>
      <c r="BA339" s="331">
        <f t="shared" si="129"/>
        <v>328</v>
      </c>
      <c r="BB339" s="332">
        <f t="shared" si="130"/>
        <v>44.530889500000001</v>
      </c>
      <c r="BC339" s="332">
        <f t="shared" si="131"/>
        <v>44.519849499999999</v>
      </c>
      <c r="BD339" s="332">
        <f t="shared" si="132"/>
        <v>44.548309500000002</v>
      </c>
      <c r="BE339" s="332">
        <f t="shared" si="133"/>
        <v>44.566459500000001</v>
      </c>
      <c r="BF339" s="332">
        <f t="shared" si="134"/>
        <v>44.527979500000001</v>
      </c>
      <c r="BG339" s="332" t="str">
        <f t="shared" si="135"/>
        <v/>
      </c>
      <c r="BH339" s="164">
        <v>328</v>
      </c>
      <c r="BI339" s="337">
        <f t="shared" si="136"/>
        <v>2.9099999999999682E-3</v>
      </c>
      <c r="BJ339" s="337">
        <f t="shared" si="137"/>
        <v>8.1300000000013029E-3</v>
      </c>
      <c r="BK339" s="337">
        <f t="shared" si="138"/>
        <v>2.0330000000001291E-2</v>
      </c>
      <c r="BL339" s="337">
        <f t="shared" si="139"/>
        <v>3.8479999999999848E-2</v>
      </c>
      <c r="BM339" s="165">
        <f t="shared" si="140"/>
        <v>3.8479999999999848E-2</v>
      </c>
    </row>
    <row r="340" spans="1:65" ht="14.85" customHeight="1">
      <c r="A340" s="238"/>
      <c r="B340" s="540" t="s">
        <v>452</v>
      </c>
      <c r="C340" s="540"/>
      <c r="D340" s="540"/>
      <c r="E340" s="503">
        <f t="shared" si="122"/>
        <v>44.517439500000002</v>
      </c>
      <c r="F340" s="503"/>
      <c r="G340" s="503"/>
      <c r="H340" s="503">
        <f t="shared" si="123"/>
        <v>44.501019499999998</v>
      </c>
      <c r="I340" s="503"/>
      <c r="J340" s="503"/>
      <c r="K340" s="503">
        <f t="shared" si="124"/>
        <v>44.528429500000001</v>
      </c>
      <c r="L340" s="503"/>
      <c r="M340" s="503"/>
      <c r="N340" s="503">
        <f t="shared" si="125"/>
        <v>44.533089500000003</v>
      </c>
      <c r="O340" s="503"/>
      <c r="P340" s="503"/>
      <c r="Q340" s="503">
        <f t="shared" si="126"/>
        <v>44.520139499999999</v>
      </c>
      <c r="R340" s="503"/>
      <c r="S340" s="503"/>
      <c r="T340" s="503"/>
      <c r="U340" s="503"/>
      <c r="V340" s="503"/>
      <c r="W340" s="503">
        <f t="shared" si="127"/>
        <v>1.9120000000000914E-2</v>
      </c>
      <c r="X340" s="503"/>
      <c r="Y340" s="503"/>
      <c r="Z340" s="503"/>
      <c r="AA340" s="503"/>
      <c r="AB340" s="503"/>
      <c r="AC340" s="525"/>
      <c r="AD340" s="526"/>
      <c r="AE340" s="526"/>
      <c r="AF340" s="526"/>
      <c r="AG340" s="526"/>
      <c r="AH340" s="527"/>
      <c r="AI340" s="233"/>
      <c r="AJ340" s="233"/>
      <c r="AK340" s="197">
        <v>329</v>
      </c>
      <c r="AL340" s="207">
        <v>44.590260000000001</v>
      </c>
      <c r="AM340" s="207">
        <v>44.471730000000001</v>
      </c>
      <c r="AN340" s="207">
        <v>44.636369999999999</v>
      </c>
      <c r="AO340" s="207">
        <v>44.703609999999998</v>
      </c>
      <c r="AP340" s="207">
        <v>44.595860000000002</v>
      </c>
      <c r="AQ340" s="208"/>
      <c r="AR340" s="155"/>
      <c r="AS340" s="197">
        <f t="shared" si="128"/>
        <v>329</v>
      </c>
      <c r="AT340" s="175">
        <v>-5.9460499999999999E-2</v>
      </c>
      <c r="AU340" s="163">
        <v>5.0539500000000001E-2</v>
      </c>
      <c r="AV340" s="163">
        <v>-8.9460499999999998E-2</v>
      </c>
      <c r="AW340" s="163">
        <v>-0.13946050000000002</v>
      </c>
      <c r="AX340" s="163">
        <v>-6.9460500000000008E-2</v>
      </c>
      <c r="AY340" s="163">
        <v>-6.9460500000000008E-2</v>
      </c>
      <c r="BA340" s="331">
        <f t="shared" si="129"/>
        <v>329</v>
      </c>
      <c r="BB340" s="332">
        <f t="shared" si="130"/>
        <v>44.530799500000001</v>
      </c>
      <c r="BC340" s="332">
        <f t="shared" si="131"/>
        <v>44.5222695</v>
      </c>
      <c r="BD340" s="332">
        <f t="shared" si="132"/>
        <v>44.546909499999998</v>
      </c>
      <c r="BE340" s="332">
        <f t="shared" si="133"/>
        <v>44.564149499999999</v>
      </c>
      <c r="BF340" s="332">
        <f t="shared" si="134"/>
        <v>44.526399500000004</v>
      </c>
      <c r="BG340" s="332" t="str">
        <f t="shared" si="135"/>
        <v/>
      </c>
      <c r="BH340" s="164">
        <v>329</v>
      </c>
      <c r="BI340" s="337">
        <f t="shared" si="136"/>
        <v>4.3999999999968509E-3</v>
      </c>
      <c r="BJ340" s="337">
        <f t="shared" si="137"/>
        <v>4.1300000000035197E-3</v>
      </c>
      <c r="BK340" s="337">
        <f t="shared" si="138"/>
        <v>2.0509999999994477E-2</v>
      </c>
      <c r="BL340" s="337">
        <f t="shared" si="139"/>
        <v>3.7749999999995509E-2</v>
      </c>
      <c r="BM340" s="165">
        <f t="shared" si="140"/>
        <v>3.7749999999995509E-2</v>
      </c>
    </row>
    <row r="341" spans="1:65" ht="14.85" customHeight="1">
      <c r="A341" s="238"/>
      <c r="B341" s="540" t="s">
        <v>453</v>
      </c>
      <c r="C341" s="540"/>
      <c r="D341" s="540"/>
      <c r="E341" s="503">
        <f t="shared" si="122"/>
        <v>44.518909499999999</v>
      </c>
      <c r="F341" s="503"/>
      <c r="G341" s="503"/>
      <c r="H341" s="503">
        <f t="shared" si="123"/>
        <v>44.504089499999999</v>
      </c>
      <c r="I341" s="503"/>
      <c r="J341" s="503"/>
      <c r="K341" s="503">
        <f t="shared" si="124"/>
        <v>44.530019500000002</v>
      </c>
      <c r="L341" s="503"/>
      <c r="M341" s="503"/>
      <c r="N341" s="503">
        <f t="shared" si="125"/>
        <v>44.532559500000005</v>
      </c>
      <c r="O341" s="503"/>
      <c r="P341" s="503"/>
      <c r="Q341" s="503">
        <f t="shared" si="126"/>
        <v>44.523149500000002</v>
      </c>
      <c r="R341" s="503"/>
      <c r="S341" s="503"/>
      <c r="T341" s="503"/>
      <c r="U341" s="503"/>
      <c r="V341" s="503"/>
      <c r="W341" s="503">
        <f t="shared" si="127"/>
        <v>1.9060000000003186E-2</v>
      </c>
      <c r="X341" s="503"/>
      <c r="Y341" s="503"/>
      <c r="Z341" s="503"/>
      <c r="AA341" s="503"/>
      <c r="AB341" s="503"/>
      <c r="AC341" s="525"/>
      <c r="AD341" s="526"/>
      <c r="AE341" s="526"/>
      <c r="AF341" s="526"/>
      <c r="AG341" s="526"/>
      <c r="AH341" s="527"/>
      <c r="AI341" s="233"/>
      <c r="AJ341" s="233"/>
      <c r="AK341" s="197">
        <v>330</v>
      </c>
      <c r="AL341" s="207">
        <v>44.588619999999999</v>
      </c>
      <c r="AM341" s="207">
        <v>44.471150000000002</v>
      </c>
      <c r="AN341" s="207">
        <v>44.635950000000001</v>
      </c>
      <c r="AO341" s="207">
        <v>44.686700000000002</v>
      </c>
      <c r="AP341" s="207">
        <v>44.592930000000003</v>
      </c>
      <c r="AQ341" s="208"/>
      <c r="AR341" s="155"/>
      <c r="AS341" s="197">
        <f t="shared" si="128"/>
        <v>330</v>
      </c>
      <c r="AT341" s="175">
        <v>-5.9460499999999999E-2</v>
      </c>
      <c r="AU341" s="163">
        <v>5.0539500000000001E-2</v>
      </c>
      <c r="AV341" s="163">
        <v>-8.9460499999999998E-2</v>
      </c>
      <c r="AW341" s="163">
        <v>-0.13946050000000002</v>
      </c>
      <c r="AX341" s="163">
        <v>-6.9460500000000008E-2</v>
      </c>
      <c r="AY341" s="163">
        <v>-6.9460500000000008E-2</v>
      </c>
      <c r="BA341" s="331">
        <f t="shared" si="129"/>
        <v>330</v>
      </c>
      <c r="BB341" s="332">
        <f t="shared" si="130"/>
        <v>44.529159499999999</v>
      </c>
      <c r="BC341" s="332">
        <f t="shared" si="131"/>
        <v>44.521689500000001</v>
      </c>
      <c r="BD341" s="332">
        <f t="shared" si="132"/>
        <v>44.5464895</v>
      </c>
      <c r="BE341" s="332">
        <f t="shared" si="133"/>
        <v>44.547239500000003</v>
      </c>
      <c r="BF341" s="332">
        <f t="shared" si="134"/>
        <v>44.523469500000004</v>
      </c>
      <c r="BG341" s="332" t="str">
        <f t="shared" si="135"/>
        <v/>
      </c>
      <c r="BH341" s="164">
        <v>330</v>
      </c>
      <c r="BI341" s="337">
        <f t="shared" si="136"/>
        <v>5.6899999999941997E-3</v>
      </c>
      <c r="BJ341" s="337">
        <f t="shared" si="137"/>
        <v>1.7800000000036675E-3</v>
      </c>
      <c r="BK341" s="337">
        <f t="shared" si="138"/>
        <v>2.3019999999995377E-2</v>
      </c>
      <c r="BL341" s="337">
        <f t="shared" si="139"/>
        <v>2.3769999999998959E-2</v>
      </c>
      <c r="BM341" s="165">
        <f t="shared" si="140"/>
        <v>2.3769999999998959E-2</v>
      </c>
    </row>
    <row r="342" spans="1:65" ht="14.85" customHeight="1">
      <c r="A342" s="238"/>
      <c r="B342" s="540" t="s">
        <v>454</v>
      </c>
      <c r="C342" s="540"/>
      <c r="D342" s="540"/>
      <c r="E342" s="503">
        <f t="shared" si="122"/>
        <v>44.518209499999998</v>
      </c>
      <c r="F342" s="503"/>
      <c r="G342" s="503"/>
      <c r="H342" s="503">
        <f t="shared" si="123"/>
        <v>44.508059500000002</v>
      </c>
      <c r="I342" s="503"/>
      <c r="J342" s="503"/>
      <c r="K342" s="503">
        <f t="shared" si="124"/>
        <v>44.5327895</v>
      </c>
      <c r="L342" s="503"/>
      <c r="M342" s="503"/>
      <c r="N342" s="503">
        <f t="shared" si="125"/>
        <v>44.531429500000002</v>
      </c>
      <c r="O342" s="503"/>
      <c r="P342" s="503"/>
      <c r="Q342" s="503">
        <f t="shared" si="126"/>
        <v>44.522699500000002</v>
      </c>
      <c r="R342" s="503"/>
      <c r="S342" s="503"/>
      <c r="T342" s="503"/>
      <c r="U342" s="503"/>
      <c r="V342" s="503"/>
      <c r="W342" s="503">
        <f t="shared" si="127"/>
        <v>1.4639999999999986E-2</v>
      </c>
      <c r="X342" s="503"/>
      <c r="Y342" s="503"/>
      <c r="Z342" s="503"/>
      <c r="AA342" s="503"/>
      <c r="AB342" s="503"/>
      <c r="AC342" s="525"/>
      <c r="AD342" s="526"/>
      <c r="AE342" s="526"/>
      <c r="AF342" s="526"/>
      <c r="AG342" s="526"/>
      <c r="AH342" s="527"/>
      <c r="AI342" s="233"/>
      <c r="AJ342" s="233"/>
      <c r="AK342" s="197">
        <v>331</v>
      </c>
      <c r="AL342" s="207">
        <v>44.586880000000001</v>
      </c>
      <c r="AM342" s="207">
        <v>44.470999999999997</v>
      </c>
      <c r="AN342" s="207">
        <v>44.634770000000003</v>
      </c>
      <c r="AO342" s="207">
        <v>44.681260000000002</v>
      </c>
      <c r="AP342" s="207">
        <v>44.591540000000002</v>
      </c>
      <c r="AQ342" s="208"/>
      <c r="AR342" s="155"/>
      <c r="AS342" s="197">
        <f t="shared" si="128"/>
        <v>331</v>
      </c>
      <c r="AT342" s="175">
        <v>-5.9460499999999999E-2</v>
      </c>
      <c r="AU342" s="163">
        <v>5.0539500000000001E-2</v>
      </c>
      <c r="AV342" s="163">
        <v>-8.9460499999999998E-2</v>
      </c>
      <c r="AW342" s="163">
        <v>-0.13946050000000002</v>
      </c>
      <c r="AX342" s="163">
        <v>-6.9460500000000008E-2</v>
      </c>
      <c r="AY342" s="163">
        <v>-6.9460500000000008E-2</v>
      </c>
      <c r="BA342" s="331">
        <f t="shared" si="129"/>
        <v>331</v>
      </c>
      <c r="BB342" s="332">
        <f t="shared" si="130"/>
        <v>44.527419500000001</v>
      </c>
      <c r="BC342" s="332">
        <f t="shared" si="131"/>
        <v>44.521539499999996</v>
      </c>
      <c r="BD342" s="332">
        <f t="shared" si="132"/>
        <v>44.545309500000002</v>
      </c>
      <c r="BE342" s="332">
        <f t="shared" si="133"/>
        <v>44.541799500000003</v>
      </c>
      <c r="BF342" s="332">
        <f t="shared" si="134"/>
        <v>44.522079500000004</v>
      </c>
      <c r="BG342" s="332" t="str">
        <f t="shared" si="135"/>
        <v/>
      </c>
      <c r="BH342" s="164">
        <v>331</v>
      </c>
      <c r="BI342" s="337">
        <f t="shared" si="136"/>
        <v>5.3399999999967918E-3</v>
      </c>
      <c r="BJ342" s="337">
        <f t="shared" si="137"/>
        <v>5.4000000000797854E-4</v>
      </c>
      <c r="BK342" s="337">
        <f t="shared" si="138"/>
        <v>2.3229999999998086E-2</v>
      </c>
      <c r="BL342" s="337">
        <f t="shared" si="139"/>
        <v>1.9719999999999516E-2</v>
      </c>
      <c r="BM342" s="165">
        <f t="shared" si="140"/>
        <v>2.3229999999998086E-2</v>
      </c>
    </row>
    <row r="343" spans="1:65" ht="14.85" customHeight="1">
      <c r="A343" s="238"/>
      <c r="B343" s="540" t="s">
        <v>455</v>
      </c>
      <c r="C343" s="540"/>
      <c r="D343" s="540"/>
      <c r="E343" s="503">
        <f t="shared" si="122"/>
        <v>44.5199395</v>
      </c>
      <c r="F343" s="503"/>
      <c r="G343" s="503"/>
      <c r="H343" s="503">
        <f t="shared" si="123"/>
        <v>44.509009499999998</v>
      </c>
      <c r="I343" s="503"/>
      <c r="J343" s="503"/>
      <c r="K343" s="503">
        <f t="shared" si="124"/>
        <v>44.535929500000002</v>
      </c>
      <c r="L343" s="503"/>
      <c r="M343" s="503"/>
      <c r="N343" s="503">
        <f t="shared" si="125"/>
        <v>44.531269500000001</v>
      </c>
      <c r="O343" s="503"/>
      <c r="P343" s="503"/>
      <c r="Q343" s="503">
        <f t="shared" si="126"/>
        <v>44.519529500000004</v>
      </c>
      <c r="R343" s="503"/>
      <c r="S343" s="503"/>
      <c r="T343" s="503"/>
      <c r="U343" s="503"/>
      <c r="V343" s="503"/>
      <c r="W343" s="503">
        <f t="shared" si="127"/>
        <v>1.6399999999997306E-2</v>
      </c>
      <c r="X343" s="503"/>
      <c r="Y343" s="503"/>
      <c r="Z343" s="503"/>
      <c r="AA343" s="503"/>
      <c r="AB343" s="503"/>
      <c r="AC343" s="525"/>
      <c r="AD343" s="526"/>
      <c r="AE343" s="526"/>
      <c r="AF343" s="526"/>
      <c r="AG343" s="526"/>
      <c r="AH343" s="527"/>
      <c r="AI343" s="233"/>
      <c r="AJ343" s="233"/>
      <c r="AK343" s="197">
        <v>332</v>
      </c>
      <c r="AL343" s="207">
        <v>44.584760000000003</v>
      </c>
      <c r="AM343" s="207">
        <v>44.470460000000003</v>
      </c>
      <c r="AN343" s="207">
        <v>44.634250000000002</v>
      </c>
      <c r="AO343" s="207">
        <v>44.682029999999997</v>
      </c>
      <c r="AP343" s="207">
        <v>44.58952</v>
      </c>
      <c r="AQ343" s="208"/>
      <c r="AR343" s="155"/>
      <c r="AS343" s="197">
        <f t="shared" si="128"/>
        <v>332</v>
      </c>
      <c r="AT343" s="175">
        <v>-5.9460499999999999E-2</v>
      </c>
      <c r="AU343" s="163">
        <v>5.0539500000000001E-2</v>
      </c>
      <c r="AV343" s="163">
        <v>-8.9460499999999998E-2</v>
      </c>
      <c r="AW343" s="163">
        <v>-0.13946050000000002</v>
      </c>
      <c r="AX343" s="163">
        <v>-6.9460500000000008E-2</v>
      </c>
      <c r="AY343" s="163">
        <v>-6.9460500000000008E-2</v>
      </c>
      <c r="BA343" s="331">
        <f t="shared" si="129"/>
        <v>332</v>
      </c>
      <c r="BB343" s="332">
        <f t="shared" si="130"/>
        <v>44.525299500000003</v>
      </c>
      <c r="BC343" s="332">
        <f t="shared" si="131"/>
        <v>44.520999500000002</v>
      </c>
      <c r="BD343" s="332">
        <f t="shared" si="132"/>
        <v>44.5447895</v>
      </c>
      <c r="BE343" s="332">
        <f t="shared" si="133"/>
        <v>44.542569499999999</v>
      </c>
      <c r="BF343" s="332">
        <f t="shared" si="134"/>
        <v>44.520059500000002</v>
      </c>
      <c r="BG343" s="332" t="str">
        <f t="shared" si="135"/>
        <v/>
      </c>
      <c r="BH343" s="164">
        <v>332</v>
      </c>
      <c r="BI343" s="337">
        <f t="shared" si="136"/>
        <v>5.2400000000005775E-3</v>
      </c>
      <c r="BJ343" s="337">
        <f t="shared" si="137"/>
        <v>9.3999999999994088E-4</v>
      </c>
      <c r="BK343" s="337">
        <f t="shared" si="138"/>
        <v>2.4729999999998142E-2</v>
      </c>
      <c r="BL343" s="337">
        <f t="shared" si="139"/>
        <v>2.2509999999996921E-2</v>
      </c>
      <c r="BM343" s="165">
        <f t="shared" si="140"/>
        <v>2.4729999999998142E-2</v>
      </c>
    </row>
    <row r="344" spans="1:65" ht="14.85" customHeight="1">
      <c r="A344" s="238"/>
      <c r="B344" s="540" t="s">
        <v>456</v>
      </c>
      <c r="C344" s="540"/>
      <c r="D344" s="540"/>
      <c r="E344" s="503">
        <f t="shared" si="122"/>
        <v>44.523989499999999</v>
      </c>
      <c r="F344" s="503"/>
      <c r="G344" s="503"/>
      <c r="H344" s="503">
        <f t="shared" si="123"/>
        <v>44.510059499999997</v>
      </c>
      <c r="I344" s="503"/>
      <c r="J344" s="503"/>
      <c r="K344" s="503">
        <f t="shared" si="124"/>
        <v>44.538599499999997</v>
      </c>
      <c r="L344" s="503"/>
      <c r="M344" s="503"/>
      <c r="N344" s="503">
        <f t="shared" si="125"/>
        <v>44.532359499999998</v>
      </c>
      <c r="O344" s="503"/>
      <c r="P344" s="503"/>
      <c r="Q344" s="503">
        <f t="shared" si="126"/>
        <v>44.514149500000002</v>
      </c>
      <c r="R344" s="503"/>
      <c r="S344" s="503"/>
      <c r="T344" s="503"/>
      <c r="U344" s="503"/>
      <c r="V344" s="503"/>
      <c r="W344" s="503">
        <f t="shared" si="127"/>
        <v>2.4449999999994532E-2</v>
      </c>
      <c r="X344" s="503"/>
      <c r="Y344" s="503"/>
      <c r="Z344" s="503"/>
      <c r="AA344" s="503"/>
      <c r="AB344" s="503"/>
      <c r="AC344" s="525"/>
      <c r="AD344" s="526"/>
      <c r="AE344" s="526"/>
      <c r="AF344" s="526"/>
      <c r="AG344" s="526"/>
      <c r="AH344" s="527"/>
      <c r="AI344" s="233"/>
      <c r="AJ344" s="233"/>
      <c r="AK344" s="197">
        <v>333</v>
      </c>
      <c r="AL344" s="207">
        <v>44.583410000000001</v>
      </c>
      <c r="AM344" s="207">
        <v>44.468859999999999</v>
      </c>
      <c r="AN344" s="207">
        <v>44.633719999999997</v>
      </c>
      <c r="AO344" s="207">
        <v>44.676589999999997</v>
      </c>
      <c r="AP344" s="207">
        <v>44.589309999999998</v>
      </c>
      <c r="AQ344" s="208"/>
      <c r="AR344" s="155"/>
      <c r="AS344" s="197">
        <f t="shared" si="128"/>
        <v>333</v>
      </c>
      <c r="AT344" s="175">
        <v>-5.9460499999999999E-2</v>
      </c>
      <c r="AU344" s="163">
        <v>5.0539500000000001E-2</v>
      </c>
      <c r="AV344" s="163">
        <v>-8.9460499999999998E-2</v>
      </c>
      <c r="AW344" s="163">
        <v>-0.13946050000000002</v>
      </c>
      <c r="AX344" s="163">
        <v>-6.9460500000000008E-2</v>
      </c>
      <c r="AY344" s="163">
        <v>-6.9460500000000008E-2</v>
      </c>
      <c r="BA344" s="331">
        <f t="shared" si="129"/>
        <v>333</v>
      </c>
      <c r="BB344" s="332">
        <f t="shared" si="130"/>
        <v>44.523949500000001</v>
      </c>
      <c r="BC344" s="332">
        <f t="shared" si="131"/>
        <v>44.519399499999999</v>
      </c>
      <c r="BD344" s="332">
        <f t="shared" si="132"/>
        <v>44.544259499999995</v>
      </c>
      <c r="BE344" s="332">
        <f t="shared" si="133"/>
        <v>44.537129499999999</v>
      </c>
      <c r="BF344" s="332">
        <f t="shared" si="134"/>
        <v>44.519849499999999</v>
      </c>
      <c r="BG344" s="332" t="str">
        <f t="shared" si="135"/>
        <v/>
      </c>
      <c r="BH344" s="164">
        <v>333</v>
      </c>
      <c r="BI344" s="337">
        <f t="shared" si="136"/>
        <v>4.1000000000011028E-3</v>
      </c>
      <c r="BJ344" s="337">
        <f t="shared" si="137"/>
        <v>4.500000000007276E-4</v>
      </c>
      <c r="BK344" s="337">
        <f t="shared" si="138"/>
        <v>2.4409999999996046E-2</v>
      </c>
      <c r="BL344" s="337">
        <f t="shared" si="139"/>
        <v>1.7279999999999518E-2</v>
      </c>
      <c r="BM344" s="165">
        <f t="shared" si="140"/>
        <v>2.4409999999996046E-2</v>
      </c>
    </row>
    <row r="345" spans="1:65" ht="14.85" customHeight="1">
      <c r="A345" s="238"/>
      <c r="B345" s="540" t="s">
        <v>457</v>
      </c>
      <c r="C345" s="540"/>
      <c r="D345" s="540"/>
      <c r="E345" s="503">
        <f t="shared" si="122"/>
        <v>44.5232995</v>
      </c>
      <c r="F345" s="503"/>
      <c r="G345" s="503"/>
      <c r="H345" s="503">
        <f t="shared" si="123"/>
        <v>44.509529499999999</v>
      </c>
      <c r="I345" s="503"/>
      <c r="J345" s="503"/>
      <c r="K345" s="503">
        <f t="shared" si="124"/>
        <v>44.542059500000001</v>
      </c>
      <c r="L345" s="503"/>
      <c r="M345" s="503"/>
      <c r="N345" s="503">
        <f t="shared" si="125"/>
        <v>44.534629500000001</v>
      </c>
      <c r="O345" s="503"/>
      <c r="P345" s="503"/>
      <c r="Q345" s="503">
        <f t="shared" si="126"/>
        <v>44.5123295</v>
      </c>
      <c r="R345" s="503"/>
      <c r="S345" s="503"/>
      <c r="T345" s="503"/>
      <c r="U345" s="503"/>
      <c r="V345" s="503"/>
      <c r="W345" s="503">
        <f t="shared" si="127"/>
        <v>2.97300000000007E-2</v>
      </c>
      <c r="X345" s="503"/>
      <c r="Y345" s="503"/>
      <c r="Z345" s="503"/>
      <c r="AA345" s="503"/>
      <c r="AB345" s="503"/>
      <c r="AC345" s="525"/>
      <c r="AD345" s="526"/>
      <c r="AE345" s="526"/>
      <c r="AF345" s="526"/>
      <c r="AG345" s="526"/>
      <c r="AH345" s="527"/>
      <c r="AI345" s="233"/>
      <c r="AJ345" s="233"/>
      <c r="AK345" s="197">
        <v>334</v>
      </c>
      <c r="AL345" s="207">
        <v>44.58211</v>
      </c>
      <c r="AM345" s="207">
        <v>44.467300000000002</v>
      </c>
      <c r="AN345" s="207">
        <v>44.633879999999998</v>
      </c>
      <c r="AO345" s="207">
        <v>44.674819999999997</v>
      </c>
      <c r="AP345" s="207">
        <v>44.582410000000003</v>
      </c>
      <c r="AQ345" s="208"/>
      <c r="AR345" s="155"/>
      <c r="AS345" s="197">
        <f t="shared" si="128"/>
        <v>334</v>
      </c>
      <c r="AT345" s="175">
        <v>-5.9460499999999999E-2</v>
      </c>
      <c r="AU345" s="163">
        <v>5.0539500000000001E-2</v>
      </c>
      <c r="AV345" s="163">
        <v>-8.9460499999999998E-2</v>
      </c>
      <c r="AW345" s="163">
        <v>-0.13946050000000002</v>
      </c>
      <c r="AX345" s="163">
        <v>-6.9460500000000008E-2</v>
      </c>
      <c r="AY345" s="163">
        <v>-6.9460500000000008E-2</v>
      </c>
      <c r="BA345" s="331">
        <f t="shared" si="129"/>
        <v>334</v>
      </c>
      <c r="BB345" s="332">
        <f t="shared" si="130"/>
        <v>44.5226495</v>
      </c>
      <c r="BC345" s="332">
        <f t="shared" si="131"/>
        <v>44.517839500000001</v>
      </c>
      <c r="BD345" s="332">
        <f t="shared" si="132"/>
        <v>44.544419499999997</v>
      </c>
      <c r="BE345" s="332">
        <f t="shared" si="133"/>
        <v>44.535359499999998</v>
      </c>
      <c r="BF345" s="332">
        <f t="shared" si="134"/>
        <v>44.512949500000005</v>
      </c>
      <c r="BG345" s="332" t="str">
        <f t="shared" si="135"/>
        <v/>
      </c>
      <c r="BH345" s="164">
        <v>334</v>
      </c>
      <c r="BI345" s="337">
        <f t="shared" si="136"/>
        <v>9.6999999999951569E-3</v>
      </c>
      <c r="BJ345" s="337">
        <f t="shared" si="137"/>
        <v>4.8899999999960642E-3</v>
      </c>
      <c r="BK345" s="337">
        <f t="shared" si="138"/>
        <v>3.1469999999991671E-2</v>
      </c>
      <c r="BL345" s="337">
        <f t="shared" si="139"/>
        <v>2.2409999999993602E-2</v>
      </c>
      <c r="BM345" s="165">
        <f t="shared" si="140"/>
        <v>3.1469999999991671E-2</v>
      </c>
    </row>
    <row r="346" spans="1:65" ht="14.85" customHeight="1">
      <c r="A346" s="238"/>
      <c r="B346" s="540" t="s">
        <v>458</v>
      </c>
      <c r="C346" s="540"/>
      <c r="D346" s="540"/>
      <c r="E346" s="503">
        <f t="shared" si="122"/>
        <v>44.526569500000001</v>
      </c>
      <c r="F346" s="503"/>
      <c r="G346" s="503"/>
      <c r="H346" s="503">
        <f t="shared" si="123"/>
        <v>44.508109499999996</v>
      </c>
      <c r="I346" s="503"/>
      <c r="J346" s="503"/>
      <c r="K346" s="503">
        <f t="shared" si="124"/>
        <v>44.542829499999996</v>
      </c>
      <c r="L346" s="503"/>
      <c r="M346" s="503"/>
      <c r="N346" s="503">
        <f t="shared" si="125"/>
        <v>44.538369500000002</v>
      </c>
      <c r="O346" s="503"/>
      <c r="P346" s="503"/>
      <c r="Q346" s="503">
        <f t="shared" si="126"/>
        <v>44.514839500000001</v>
      </c>
      <c r="R346" s="503"/>
      <c r="S346" s="503"/>
      <c r="T346" s="503"/>
      <c r="U346" s="503"/>
      <c r="V346" s="503"/>
      <c r="W346" s="503">
        <f t="shared" si="127"/>
        <v>2.7989999999995518E-2</v>
      </c>
      <c r="X346" s="503"/>
      <c r="Y346" s="503"/>
      <c r="Z346" s="503"/>
      <c r="AA346" s="503"/>
      <c r="AB346" s="503"/>
      <c r="AC346" s="525"/>
      <c r="AD346" s="526"/>
      <c r="AE346" s="526"/>
      <c r="AF346" s="526"/>
      <c r="AG346" s="526"/>
      <c r="AH346" s="527"/>
      <c r="AI346" s="233"/>
      <c r="AJ346" s="233"/>
      <c r="AK346" s="197">
        <v>335</v>
      </c>
      <c r="AL346" s="207">
        <v>44.580069999999999</v>
      </c>
      <c r="AM346" s="207">
        <v>44.466230000000003</v>
      </c>
      <c r="AN346" s="207">
        <v>44.632869999999997</v>
      </c>
      <c r="AO346" s="207">
        <v>44.678519999999999</v>
      </c>
      <c r="AP346" s="207">
        <v>44.57508</v>
      </c>
      <c r="AQ346" s="208"/>
      <c r="AR346" s="155"/>
      <c r="AS346" s="197">
        <f t="shared" si="128"/>
        <v>335</v>
      </c>
      <c r="AT346" s="175">
        <v>-5.9460499999999999E-2</v>
      </c>
      <c r="AU346" s="163">
        <v>5.0539500000000001E-2</v>
      </c>
      <c r="AV346" s="163">
        <v>-8.9460499999999998E-2</v>
      </c>
      <c r="AW346" s="163">
        <v>-0.13946050000000002</v>
      </c>
      <c r="AX346" s="163">
        <v>-6.9460500000000008E-2</v>
      </c>
      <c r="AY346" s="163">
        <v>-6.9460500000000008E-2</v>
      </c>
      <c r="BA346" s="331">
        <f t="shared" si="129"/>
        <v>335</v>
      </c>
      <c r="BB346" s="332">
        <f t="shared" si="130"/>
        <v>44.520609499999999</v>
      </c>
      <c r="BC346" s="332">
        <f t="shared" si="131"/>
        <v>44.516769500000002</v>
      </c>
      <c r="BD346" s="332">
        <f t="shared" si="132"/>
        <v>44.543409499999996</v>
      </c>
      <c r="BE346" s="332">
        <f t="shared" si="133"/>
        <v>44.5390595</v>
      </c>
      <c r="BF346" s="332">
        <f t="shared" si="134"/>
        <v>44.505619500000002</v>
      </c>
      <c r="BG346" s="332" t="str">
        <f t="shared" si="135"/>
        <v/>
      </c>
      <c r="BH346" s="164">
        <v>335</v>
      </c>
      <c r="BI346" s="337">
        <f t="shared" si="136"/>
        <v>1.4989999999997394E-2</v>
      </c>
      <c r="BJ346" s="337">
        <f t="shared" si="137"/>
        <v>1.1150000000000659E-2</v>
      </c>
      <c r="BK346" s="337">
        <f t="shared" si="138"/>
        <v>3.7789999999993995E-2</v>
      </c>
      <c r="BL346" s="337">
        <f t="shared" si="139"/>
        <v>3.3439999999998804E-2</v>
      </c>
      <c r="BM346" s="165">
        <f t="shared" si="140"/>
        <v>3.7789999999993995E-2</v>
      </c>
    </row>
    <row r="347" spans="1:65" ht="14.85" customHeight="1">
      <c r="A347" s="238"/>
      <c r="B347" s="540" t="s">
        <v>459</v>
      </c>
      <c r="C347" s="540"/>
      <c r="D347" s="540"/>
      <c r="E347" s="503">
        <f t="shared" si="122"/>
        <v>44.525709499999998</v>
      </c>
      <c r="F347" s="503"/>
      <c r="G347" s="503"/>
      <c r="H347" s="503">
        <f t="shared" si="123"/>
        <v>44.5074495</v>
      </c>
      <c r="I347" s="503"/>
      <c r="J347" s="503"/>
      <c r="K347" s="503">
        <f t="shared" si="124"/>
        <v>44.545719499999997</v>
      </c>
      <c r="L347" s="503"/>
      <c r="M347" s="503"/>
      <c r="N347" s="503">
        <f t="shared" si="125"/>
        <v>44.5450795</v>
      </c>
      <c r="O347" s="503"/>
      <c r="P347" s="503"/>
      <c r="Q347" s="503">
        <f t="shared" si="126"/>
        <v>44.518189499999998</v>
      </c>
      <c r="R347" s="503"/>
      <c r="S347" s="503"/>
      <c r="T347" s="503"/>
      <c r="U347" s="503"/>
      <c r="V347" s="503"/>
      <c r="W347" s="503">
        <f t="shared" si="127"/>
        <v>2.7529999999998722E-2</v>
      </c>
      <c r="X347" s="503"/>
      <c r="Y347" s="503"/>
      <c r="Z347" s="503"/>
      <c r="AA347" s="503"/>
      <c r="AB347" s="503"/>
      <c r="AC347" s="525"/>
      <c r="AD347" s="526"/>
      <c r="AE347" s="526"/>
      <c r="AF347" s="526"/>
      <c r="AG347" s="526"/>
      <c r="AH347" s="527"/>
      <c r="AI347" s="233"/>
      <c r="AJ347" s="233"/>
      <c r="AK347" s="197">
        <v>336</v>
      </c>
      <c r="AL347" s="207">
        <v>44.578589999999998</v>
      </c>
      <c r="AM347" s="207">
        <v>44.465159999999997</v>
      </c>
      <c r="AN347" s="207">
        <v>44.633139999999997</v>
      </c>
      <c r="AO347" s="207">
        <v>44.679020000000001</v>
      </c>
      <c r="AP347" s="207">
        <v>44.570360000000001</v>
      </c>
      <c r="AQ347" s="208"/>
      <c r="AR347" s="155"/>
      <c r="AS347" s="197">
        <f t="shared" si="128"/>
        <v>336</v>
      </c>
      <c r="AT347" s="175">
        <v>-5.9460499999999999E-2</v>
      </c>
      <c r="AU347" s="163">
        <v>5.0539500000000001E-2</v>
      </c>
      <c r="AV347" s="163">
        <v>-8.9460499999999998E-2</v>
      </c>
      <c r="AW347" s="163">
        <v>-0.13946050000000002</v>
      </c>
      <c r="AX347" s="163">
        <v>-6.9460500000000008E-2</v>
      </c>
      <c r="AY347" s="163">
        <v>-6.9460500000000008E-2</v>
      </c>
      <c r="BA347" s="331">
        <f t="shared" si="129"/>
        <v>336</v>
      </c>
      <c r="BB347" s="332">
        <f t="shared" si="130"/>
        <v>44.519129499999998</v>
      </c>
      <c r="BC347" s="332">
        <f t="shared" si="131"/>
        <v>44.515699499999997</v>
      </c>
      <c r="BD347" s="332">
        <f t="shared" si="132"/>
        <v>44.543679499999996</v>
      </c>
      <c r="BE347" s="332">
        <f t="shared" si="133"/>
        <v>44.539559500000003</v>
      </c>
      <c r="BF347" s="332">
        <f t="shared" si="134"/>
        <v>44.500899500000003</v>
      </c>
      <c r="BG347" s="332" t="str">
        <f t="shared" si="135"/>
        <v/>
      </c>
      <c r="BH347" s="164">
        <v>336</v>
      </c>
      <c r="BI347" s="337">
        <f t="shared" si="136"/>
        <v>1.8229999999995528E-2</v>
      </c>
      <c r="BJ347" s="337">
        <f t="shared" si="137"/>
        <v>1.4799999999993929E-2</v>
      </c>
      <c r="BK347" s="337">
        <f t="shared" si="138"/>
        <v>4.2779999999993379E-2</v>
      </c>
      <c r="BL347" s="337">
        <f t="shared" si="139"/>
        <v>3.8660000000000139E-2</v>
      </c>
      <c r="BM347" s="165">
        <f t="shared" si="140"/>
        <v>4.2779999999993379E-2</v>
      </c>
    </row>
    <row r="348" spans="1:65" ht="14.85" customHeight="1">
      <c r="A348" s="238"/>
      <c r="B348" s="540" t="s">
        <v>460</v>
      </c>
      <c r="C348" s="540"/>
      <c r="D348" s="540"/>
      <c r="E348" s="503">
        <f t="shared" si="122"/>
        <v>44.525339500000001</v>
      </c>
      <c r="F348" s="503"/>
      <c r="G348" s="503"/>
      <c r="H348" s="503">
        <f t="shared" si="123"/>
        <v>44.505549500000001</v>
      </c>
      <c r="I348" s="503"/>
      <c r="J348" s="503"/>
      <c r="K348" s="503">
        <f t="shared" si="124"/>
        <v>44.546409499999996</v>
      </c>
      <c r="L348" s="503"/>
      <c r="M348" s="503"/>
      <c r="N348" s="503">
        <f t="shared" si="125"/>
        <v>44.542759500000003</v>
      </c>
      <c r="O348" s="503"/>
      <c r="P348" s="503"/>
      <c r="Q348" s="503">
        <f t="shared" si="126"/>
        <v>44.516029500000002</v>
      </c>
      <c r="R348" s="503"/>
      <c r="S348" s="503"/>
      <c r="T348" s="503"/>
      <c r="U348" s="503"/>
      <c r="V348" s="503"/>
      <c r="W348" s="503">
        <f t="shared" si="127"/>
        <v>3.0379999999993856E-2</v>
      </c>
      <c r="X348" s="503"/>
      <c r="Y348" s="503"/>
      <c r="Z348" s="503"/>
      <c r="AA348" s="503"/>
      <c r="AB348" s="503"/>
      <c r="AC348" s="525"/>
      <c r="AD348" s="526"/>
      <c r="AE348" s="526"/>
      <c r="AF348" s="526"/>
      <c r="AG348" s="526"/>
      <c r="AH348" s="527"/>
      <c r="AI348" s="233"/>
      <c r="AJ348" s="233"/>
      <c r="AK348" s="197">
        <v>337</v>
      </c>
      <c r="AL348" s="207">
        <v>44.575940000000003</v>
      </c>
      <c r="AM348" s="207">
        <v>44.46237</v>
      </c>
      <c r="AN348" s="207">
        <v>44.633339999999997</v>
      </c>
      <c r="AO348" s="207">
        <v>44.679510000000001</v>
      </c>
      <c r="AP348" s="207">
        <v>44.56476</v>
      </c>
      <c r="AQ348" s="208"/>
      <c r="AR348" s="155"/>
      <c r="AS348" s="197">
        <f t="shared" si="128"/>
        <v>337</v>
      </c>
      <c r="AT348" s="175">
        <v>-5.9460499999999999E-2</v>
      </c>
      <c r="AU348" s="163">
        <v>5.0539500000000001E-2</v>
      </c>
      <c r="AV348" s="163">
        <v>-8.9460499999999998E-2</v>
      </c>
      <c r="AW348" s="163">
        <v>-0.13946050000000002</v>
      </c>
      <c r="AX348" s="163">
        <v>-6.9460500000000008E-2</v>
      </c>
      <c r="AY348" s="163">
        <v>-6.9460500000000008E-2</v>
      </c>
      <c r="BA348" s="331">
        <f t="shared" si="129"/>
        <v>337</v>
      </c>
      <c r="BB348" s="332">
        <f t="shared" si="130"/>
        <v>44.516479500000003</v>
      </c>
      <c r="BC348" s="332">
        <f t="shared" si="131"/>
        <v>44.512909499999999</v>
      </c>
      <c r="BD348" s="332">
        <f t="shared" si="132"/>
        <v>44.543879499999996</v>
      </c>
      <c r="BE348" s="332">
        <f t="shared" si="133"/>
        <v>44.540049500000002</v>
      </c>
      <c r="BF348" s="332">
        <f t="shared" si="134"/>
        <v>44.495299500000002</v>
      </c>
      <c r="BG348" s="332" t="str">
        <f t="shared" si="135"/>
        <v/>
      </c>
      <c r="BH348" s="164">
        <v>337</v>
      </c>
      <c r="BI348" s="337">
        <f t="shared" si="136"/>
        <v>2.1180000000001087E-2</v>
      </c>
      <c r="BJ348" s="337">
        <f t="shared" si="137"/>
        <v>1.7609999999997683E-2</v>
      </c>
      <c r="BK348" s="337">
        <f t="shared" si="138"/>
        <v>4.8579999999994072E-2</v>
      </c>
      <c r="BL348" s="337">
        <f t="shared" si="139"/>
        <v>4.4750000000000512E-2</v>
      </c>
      <c r="BM348" s="165">
        <f t="shared" si="140"/>
        <v>4.8579999999994072E-2</v>
      </c>
    </row>
    <row r="349" spans="1:65" ht="14.85" customHeight="1">
      <c r="A349" s="238"/>
      <c r="B349" s="540" t="s">
        <v>461</v>
      </c>
      <c r="C349" s="540"/>
      <c r="D349" s="540"/>
      <c r="E349" s="503">
        <f t="shared" si="122"/>
        <v>44.527369499999999</v>
      </c>
      <c r="F349" s="503"/>
      <c r="G349" s="503"/>
      <c r="H349" s="503">
        <f t="shared" si="123"/>
        <v>44.497459499999998</v>
      </c>
      <c r="I349" s="503"/>
      <c r="J349" s="503"/>
      <c r="K349" s="503">
        <f t="shared" si="124"/>
        <v>44.545919499999997</v>
      </c>
      <c r="L349" s="503"/>
      <c r="M349" s="503"/>
      <c r="N349" s="503">
        <f t="shared" si="125"/>
        <v>44.534339500000002</v>
      </c>
      <c r="O349" s="503"/>
      <c r="P349" s="503"/>
      <c r="Q349" s="503">
        <f t="shared" si="126"/>
        <v>44.513019499999999</v>
      </c>
      <c r="R349" s="503"/>
      <c r="S349" s="503"/>
      <c r="T349" s="503"/>
      <c r="U349" s="503"/>
      <c r="V349" s="503"/>
      <c r="W349" s="503">
        <f t="shared" si="127"/>
        <v>3.2899999999997931E-2</v>
      </c>
      <c r="X349" s="503"/>
      <c r="Y349" s="503"/>
      <c r="Z349" s="503"/>
      <c r="AA349" s="503"/>
      <c r="AB349" s="503"/>
      <c r="AC349" s="525"/>
      <c r="AD349" s="526"/>
      <c r="AE349" s="526"/>
      <c r="AF349" s="526"/>
      <c r="AG349" s="526"/>
      <c r="AH349" s="527"/>
      <c r="AI349" s="233"/>
      <c r="AJ349" s="233"/>
      <c r="AK349" s="197">
        <v>338</v>
      </c>
      <c r="AL349" s="207">
        <v>44.573819999999998</v>
      </c>
      <c r="AM349" s="207">
        <v>44.462569999999999</v>
      </c>
      <c r="AN349" s="207">
        <v>44.630459999999999</v>
      </c>
      <c r="AO349" s="207">
        <v>44.676900000000003</v>
      </c>
      <c r="AP349" s="207">
        <v>44.553780000000003</v>
      </c>
      <c r="AQ349" s="208"/>
      <c r="AR349" s="155"/>
      <c r="AS349" s="197">
        <f t="shared" si="128"/>
        <v>338</v>
      </c>
      <c r="AT349" s="175">
        <v>-5.9460499999999999E-2</v>
      </c>
      <c r="AU349" s="163">
        <v>5.0539500000000001E-2</v>
      </c>
      <c r="AV349" s="163">
        <v>-8.9460499999999998E-2</v>
      </c>
      <c r="AW349" s="163">
        <v>-0.13946050000000002</v>
      </c>
      <c r="AX349" s="163">
        <v>-6.9460500000000008E-2</v>
      </c>
      <c r="AY349" s="163">
        <v>-6.9460500000000008E-2</v>
      </c>
      <c r="BA349" s="331">
        <f t="shared" si="129"/>
        <v>338</v>
      </c>
      <c r="BB349" s="332">
        <f t="shared" si="130"/>
        <v>44.514359499999998</v>
      </c>
      <c r="BC349" s="332">
        <f t="shared" si="131"/>
        <v>44.513109499999999</v>
      </c>
      <c r="BD349" s="332">
        <f t="shared" si="132"/>
        <v>44.540999499999998</v>
      </c>
      <c r="BE349" s="332">
        <f t="shared" si="133"/>
        <v>44.537439500000005</v>
      </c>
      <c r="BF349" s="332">
        <f t="shared" si="134"/>
        <v>44.484319500000005</v>
      </c>
      <c r="BG349" s="332" t="str">
        <f t="shared" si="135"/>
        <v/>
      </c>
      <c r="BH349" s="164">
        <v>338</v>
      </c>
      <c r="BI349" s="337">
        <f t="shared" si="136"/>
        <v>3.0039999999992517E-2</v>
      </c>
      <c r="BJ349" s="337">
        <f t="shared" si="137"/>
        <v>2.8789999999993654E-2</v>
      </c>
      <c r="BK349" s="337">
        <f t="shared" si="138"/>
        <v>5.6679999999992958E-2</v>
      </c>
      <c r="BL349" s="337">
        <f t="shared" si="139"/>
        <v>5.3119999999999834E-2</v>
      </c>
      <c r="BM349" s="165">
        <f t="shared" si="140"/>
        <v>5.6679999999992958E-2</v>
      </c>
    </row>
    <row r="350" spans="1:65" ht="14.85" customHeight="1">
      <c r="A350" s="238"/>
      <c r="B350" s="540" t="s">
        <v>462</v>
      </c>
      <c r="C350" s="540"/>
      <c r="D350" s="540"/>
      <c r="E350" s="503">
        <f t="shared" si="122"/>
        <v>44.526189500000001</v>
      </c>
      <c r="F350" s="503"/>
      <c r="G350" s="503"/>
      <c r="H350" s="503">
        <f t="shared" si="123"/>
        <v>44.4988095</v>
      </c>
      <c r="I350" s="503"/>
      <c r="J350" s="503"/>
      <c r="K350" s="503">
        <f t="shared" si="124"/>
        <v>44.543569499999997</v>
      </c>
      <c r="L350" s="503"/>
      <c r="M350" s="503"/>
      <c r="N350" s="503">
        <f t="shared" si="125"/>
        <v>44.534389500000003</v>
      </c>
      <c r="O350" s="503"/>
      <c r="P350" s="503"/>
      <c r="Q350" s="503">
        <f t="shared" si="126"/>
        <v>44.5108295</v>
      </c>
      <c r="R350" s="503"/>
      <c r="S350" s="503"/>
      <c r="T350" s="503"/>
      <c r="U350" s="503"/>
      <c r="V350" s="503"/>
      <c r="W350" s="503">
        <f t="shared" si="127"/>
        <v>3.2739999999996883E-2</v>
      </c>
      <c r="X350" s="503"/>
      <c r="Y350" s="503"/>
      <c r="Z350" s="503"/>
      <c r="AA350" s="503"/>
      <c r="AB350" s="503"/>
      <c r="AC350" s="525"/>
      <c r="AD350" s="526"/>
      <c r="AE350" s="526"/>
      <c r="AF350" s="526"/>
      <c r="AG350" s="526"/>
      <c r="AH350" s="527"/>
      <c r="AI350" s="233"/>
      <c r="AJ350" s="233"/>
      <c r="AK350" s="197">
        <v>339</v>
      </c>
      <c r="AL350" s="207">
        <v>44.569580000000002</v>
      </c>
      <c r="AM350" s="207">
        <v>44.461840000000002</v>
      </c>
      <c r="AN350" s="207">
        <v>44.627369999999999</v>
      </c>
      <c r="AO350" s="207">
        <v>44.677669999999999</v>
      </c>
      <c r="AP350" s="207">
        <v>44.545000000000002</v>
      </c>
      <c r="AQ350" s="208"/>
      <c r="AR350" s="155"/>
      <c r="AS350" s="197">
        <f t="shared" si="128"/>
        <v>339</v>
      </c>
      <c r="AT350" s="175">
        <v>-5.9460499999999999E-2</v>
      </c>
      <c r="AU350" s="163">
        <v>5.0539500000000001E-2</v>
      </c>
      <c r="AV350" s="163">
        <v>-8.9460499999999998E-2</v>
      </c>
      <c r="AW350" s="163">
        <v>-0.13946050000000002</v>
      </c>
      <c r="AX350" s="163">
        <v>-6.9460500000000008E-2</v>
      </c>
      <c r="AY350" s="163">
        <v>-6.9460500000000008E-2</v>
      </c>
      <c r="BA350" s="331">
        <f t="shared" si="129"/>
        <v>339</v>
      </c>
      <c r="BB350" s="332">
        <f t="shared" si="130"/>
        <v>44.510119500000002</v>
      </c>
      <c r="BC350" s="332">
        <f t="shared" si="131"/>
        <v>44.512379500000002</v>
      </c>
      <c r="BD350" s="332">
        <f t="shared" si="132"/>
        <v>44.537909499999998</v>
      </c>
      <c r="BE350" s="332">
        <f t="shared" si="133"/>
        <v>44.538209500000001</v>
      </c>
      <c r="BF350" s="332">
        <f t="shared" si="134"/>
        <v>44.475539500000004</v>
      </c>
      <c r="BG350" s="332" t="str">
        <f t="shared" si="135"/>
        <v/>
      </c>
      <c r="BH350" s="164">
        <v>339</v>
      </c>
      <c r="BI350" s="337">
        <f t="shared" si="136"/>
        <v>3.4579999999998279E-2</v>
      </c>
      <c r="BJ350" s="337">
        <f t="shared" si="137"/>
        <v>3.6839999999997985E-2</v>
      </c>
      <c r="BK350" s="337">
        <f t="shared" si="138"/>
        <v>6.2369999999994263E-2</v>
      </c>
      <c r="BL350" s="337">
        <f t="shared" si="139"/>
        <v>6.2669999999997117E-2</v>
      </c>
      <c r="BM350" s="165">
        <f t="shared" si="140"/>
        <v>6.2669999999997117E-2</v>
      </c>
    </row>
    <row r="351" spans="1:65" ht="14.85" customHeight="1">
      <c r="A351" s="238"/>
      <c r="B351" s="540" t="s">
        <v>463</v>
      </c>
      <c r="C351" s="540"/>
      <c r="D351" s="540"/>
      <c r="E351" s="503">
        <f t="shared" si="122"/>
        <v>44.527569499999998</v>
      </c>
      <c r="F351" s="503"/>
      <c r="G351" s="503"/>
      <c r="H351" s="503">
        <f t="shared" si="123"/>
        <v>44.5008695</v>
      </c>
      <c r="I351" s="503"/>
      <c r="J351" s="503"/>
      <c r="K351" s="503">
        <f t="shared" si="124"/>
        <v>44.542219500000002</v>
      </c>
      <c r="L351" s="503"/>
      <c r="M351" s="503"/>
      <c r="N351" s="503">
        <f t="shared" si="125"/>
        <v>44.538429499999999</v>
      </c>
      <c r="O351" s="503"/>
      <c r="P351" s="503"/>
      <c r="Q351" s="503">
        <f t="shared" si="126"/>
        <v>44.508429499999998</v>
      </c>
      <c r="R351" s="503"/>
      <c r="S351" s="503"/>
      <c r="T351" s="503"/>
      <c r="U351" s="503"/>
      <c r="V351" s="503"/>
      <c r="W351" s="503">
        <f t="shared" si="127"/>
        <v>3.3790000000003317E-2</v>
      </c>
      <c r="X351" s="503"/>
      <c r="Y351" s="503"/>
      <c r="Z351" s="503"/>
      <c r="AA351" s="503"/>
      <c r="AB351" s="503"/>
      <c r="AC351" s="525"/>
      <c r="AD351" s="526"/>
      <c r="AE351" s="526"/>
      <c r="AF351" s="526"/>
      <c r="AG351" s="526"/>
      <c r="AH351" s="527"/>
      <c r="AI351" s="233"/>
      <c r="AJ351" s="233"/>
      <c r="AK351" s="197">
        <v>340</v>
      </c>
      <c r="AL351" s="207">
        <v>44.5687</v>
      </c>
      <c r="AM351" s="207">
        <v>44.460450000000002</v>
      </c>
      <c r="AN351" s="207">
        <v>44.623019999999997</v>
      </c>
      <c r="AO351" s="207">
        <v>44.677280000000003</v>
      </c>
      <c r="AP351" s="207">
        <v>44.534019999999998</v>
      </c>
      <c r="AQ351" s="208"/>
      <c r="AR351" s="155"/>
      <c r="AS351" s="197">
        <f t="shared" si="128"/>
        <v>340</v>
      </c>
      <c r="AT351" s="175">
        <v>-5.9460499999999999E-2</v>
      </c>
      <c r="AU351" s="163">
        <v>5.0539500000000001E-2</v>
      </c>
      <c r="AV351" s="163">
        <v>-8.9460499999999998E-2</v>
      </c>
      <c r="AW351" s="163">
        <v>-0.13946050000000002</v>
      </c>
      <c r="AX351" s="163">
        <v>-6.9460500000000008E-2</v>
      </c>
      <c r="AY351" s="163">
        <v>-6.9460500000000008E-2</v>
      </c>
      <c r="BA351" s="331">
        <f t="shared" si="129"/>
        <v>340</v>
      </c>
      <c r="BB351" s="332">
        <f t="shared" si="130"/>
        <v>44.5092395</v>
      </c>
      <c r="BC351" s="332">
        <f t="shared" si="131"/>
        <v>44.510989500000001</v>
      </c>
      <c r="BD351" s="332">
        <f t="shared" si="132"/>
        <v>44.533559499999996</v>
      </c>
      <c r="BE351" s="332">
        <f t="shared" si="133"/>
        <v>44.537819500000005</v>
      </c>
      <c r="BF351" s="332">
        <f t="shared" si="134"/>
        <v>44.4645595</v>
      </c>
      <c r="BG351" s="332" t="str">
        <f t="shared" si="135"/>
        <v/>
      </c>
      <c r="BH351" s="164">
        <v>340</v>
      </c>
      <c r="BI351" s="337">
        <f t="shared" si="136"/>
        <v>4.4679999999999609E-2</v>
      </c>
      <c r="BJ351" s="337">
        <f t="shared" si="137"/>
        <v>4.6430000000000859E-2</v>
      </c>
      <c r="BK351" s="337">
        <f t="shared" si="138"/>
        <v>6.8999999999995509E-2</v>
      </c>
      <c r="BL351" s="337">
        <f t="shared" si="139"/>
        <v>7.3260000000004766E-2</v>
      </c>
      <c r="BM351" s="165">
        <f t="shared" si="140"/>
        <v>7.3260000000004766E-2</v>
      </c>
    </row>
    <row r="352" spans="1:65" ht="14.85" customHeight="1">
      <c r="A352" s="238"/>
      <c r="B352" s="540" t="s">
        <v>464</v>
      </c>
      <c r="C352" s="540"/>
      <c r="D352" s="540"/>
      <c r="E352" s="503">
        <f t="shared" si="122"/>
        <v>44.5291195</v>
      </c>
      <c r="F352" s="503"/>
      <c r="G352" s="503"/>
      <c r="H352" s="503">
        <f t="shared" si="123"/>
        <v>44.505219500000003</v>
      </c>
      <c r="I352" s="503"/>
      <c r="J352" s="503"/>
      <c r="K352" s="503">
        <f t="shared" si="124"/>
        <v>44.5416095</v>
      </c>
      <c r="L352" s="503"/>
      <c r="M352" s="503"/>
      <c r="N352" s="503">
        <f t="shared" si="125"/>
        <v>44.540689499999999</v>
      </c>
      <c r="O352" s="503"/>
      <c r="P352" s="503"/>
      <c r="Q352" s="503">
        <f t="shared" si="126"/>
        <v>44.510099500000003</v>
      </c>
      <c r="R352" s="503"/>
      <c r="S352" s="503"/>
      <c r="T352" s="503"/>
      <c r="U352" s="503"/>
      <c r="V352" s="503"/>
      <c r="W352" s="503">
        <f t="shared" si="127"/>
        <v>3.1509999999997262E-2</v>
      </c>
      <c r="X352" s="503"/>
      <c r="Y352" s="503"/>
      <c r="Z352" s="503"/>
      <c r="AA352" s="503"/>
      <c r="AB352" s="503"/>
      <c r="AC352" s="525"/>
      <c r="AD352" s="526"/>
      <c r="AE352" s="526"/>
      <c r="AF352" s="526"/>
      <c r="AG352" s="526"/>
      <c r="AH352" s="527"/>
      <c r="AI352" s="233"/>
      <c r="AJ352" s="233"/>
      <c r="AK352" s="197">
        <v>341</v>
      </c>
      <c r="AL352" s="207">
        <v>44.567630000000001</v>
      </c>
      <c r="AM352" s="207">
        <v>44.459519999999998</v>
      </c>
      <c r="AN352" s="207">
        <v>44.618839999999999</v>
      </c>
      <c r="AO352" s="207">
        <v>44.675640000000001</v>
      </c>
      <c r="AP352" s="207">
        <v>44.539650000000002</v>
      </c>
      <c r="AQ352" s="208"/>
      <c r="AR352" s="155"/>
      <c r="AS352" s="197">
        <f t="shared" si="128"/>
        <v>341</v>
      </c>
      <c r="AT352" s="175">
        <v>-5.9460499999999999E-2</v>
      </c>
      <c r="AU352" s="163">
        <v>5.0539500000000001E-2</v>
      </c>
      <c r="AV352" s="163">
        <v>-8.9460499999999998E-2</v>
      </c>
      <c r="AW352" s="163">
        <v>-0.13946050000000002</v>
      </c>
      <c r="AX352" s="163">
        <v>-6.9460500000000008E-2</v>
      </c>
      <c r="AY352" s="163">
        <v>-6.9460500000000008E-2</v>
      </c>
      <c r="BA352" s="331">
        <f t="shared" si="129"/>
        <v>341</v>
      </c>
      <c r="BB352" s="332">
        <f t="shared" si="130"/>
        <v>44.508169500000001</v>
      </c>
      <c r="BC352" s="332">
        <f t="shared" si="131"/>
        <v>44.510059499999997</v>
      </c>
      <c r="BD352" s="332">
        <f t="shared" si="132"/>
        <v>44.529379499999997</v>
      </c>
      <c r="BE352" s="332">
        <f t="shared" si="133"/>
        <v>44.536179500000003</v>
      </c>
      <c r="BF352" s="332">
        <f t="shared" si="134"/>
        <v>44.470189500000004</v>
      </c>
      <c r="BG352" s="332" t="str">
        <f t="shared" si="135"/>
        <v/>
      </c>
      <c r="BH352" s="164">
        <v>341</v>
      </c>
      <c r="BI352" s="337">
        <f t="shared" si="136"/>
        <v>3.797999999999746E-2</v>
      </c>
      <c r="BJ352" s="337">
        <f t="shared" si="137"/>
        <v>3.9869999999993411E-2</v>
      </c>
      <c r="BK352" s="337">
        <f t="shared" si="138"/>
        <v>5.9189999999993859E-2</v>
      </c>
      <c r="BL352" s="337">
        <f t="shared" si="139"/>
        <v>6.5989999999999327E-2</v>
      </c>
      <c r="BM352" s="165">
        <f t="shared" si="140"/>
        <v>6.5989999999999327E-2</v>
      </c>
    </row>
    <row r="353" spans="1:65" ht="14.85" customHeight="1">
      <c r="A353" s="238"/>
      <c r="B353" s="540" t="s">
        <v>465</v>
      </c>
      <c r="C353" s="540"/>
      <c r="D353" s="540"/>
      <c r="E353" s="503">
        <f t="shared" si="122"/>
        <v>44.528799499999998</v>
      </c>
      <c r="F353" s="503"/>
      <c r="G353" s="503"/>
      <c r="H353" s="503">
        <f t="shared" si="123"/>
        <v>44.509089500000002</v>
      </c>
      <c r="I353" s="503"/>
      <c r="J353" s="503"/>
      <c r="K353" s="503">
        <f t="shared" si="124"/>
        <v>44.538919499999999</v>
      </c>
      <c r="L353" s="503"/>
      <c r="M353" s="503"/>
      <c r="N353" s="503">
        <f t="shared" si="125"/>
        <v>44.544599500000004</v>
      </c>
      <c r="O353" s="503"/>
      <c r="P353" s="503"/>
      <c r="Q353" s="503">
        <f t="shared" si="126"/>
        <v>44.509939500000002</v>
      </c>
      <c r="R353" s="503"/>
      <c r="S353" s="503"/>
      <c r="T353" s="503"/>
      <c r="U353" s="503"/>
      <c r="V353" s="503"/>
      <c r="W353" s="503">
        <f t="shared" si="127"/>
        <v>3.4660000000002356E-2</v>
      </c>
      <c r="X353" s="503"/>
      <c r="Y353" s="503"/>
      <c r="Z353" s="503"/>
      <c r="AA353" s="503"/>
      <c r="AB353" s="503"/>
      <c r="AC353" s="525"/>
      <c r="AD353" s="526"/>
      <c r="AE353" s="526"/>
      <c r="AF353" s="526"/>
      <c r="AG353" s="526"/>
      <c r="AH353" s="527"/>
      <c r="AI353" s="233"/>
      <c r="AJ353" s="233"/>
      <c r="AK353" s="197">
        <v>342</v>
      </c>
      <c r="AL353" s="207">
        <v>44.565570000000001</v>
      </c>
      <c r="AM353" s="207">
        <v>44.459919999999997</v>
      </c>
      <c r="AN353" s="207">
        <v>44.61354</v>
      </c>
      <c r="AO353" s="207">
        <v>44.676250000000003</v>
      </c>
      <c r="AP353" s="207">
        <v>44.547809999999998</v>
      </c>
      <c r="AQ353" s="208"/>
      <c r="AR353" s="155"/>
      <c r="AS353" s="197">
        <f t="shared" si="128"/>
        <v>342</v>
      </c>
      <c r="AT353" s="175">
        <v>-5.9460499999999999E-2</v>
      </c>
      <c r="AU353" s="163">
        <v>5.0539500000000001E-2</v>
      </c>
      <c r="AV353" s="163">
        <v>-8.9460499999999998E-2</v>
      </c>
      <c r="AW353" s="163">
        <v>-0.13946050000000002</v>
      </c>
      <c r="AX353" s="163">
        <v>-6.9460500000000008E-2</v>
      </c>
      <c r="AY353" s="163">
        <v>-6.9460500000000008E-2</v>
      </c>
      <c r="BA353" s="331">
        <f t="shared" si="129"/>
        <v>342</v>
      </c>
      <c r="BB353" s="332">
        <f t="shared" si="130"/>
        <v>44.506109500000001</v>
      </c>
      <c r="BC353" s="332">
        <f t="shared" si="131"/>
        <v>44.510459499999996</v>
      </c>
      <c r="BD353" s="332">
        <f t="shared" si="132"/>
        <v>44.524079499999999</v>
      </c>
      <c r="BE353" s="332">
        <f t="shared" si="133"/>
        <v>44.536789500000005</v>
      </c>
      <c r="BF353" s="332">
        <f t="shared" si="134"/>
        <v>44.4783495</v>
      </c>
      <c r="BG353" s="332" t="str">
        <f t="shared" si="135"/>
        <v/>
      </c>
      <c r="BH353" s="164">
        <v>342</v>
      </c>
      <c r="BI353" s="337">
        <f t="shared" si="136"/>
        <v>2.7760000000000673E-2</v>
      </c>
      <c r="BJ353" s="337">
        <f t="shared" si="137"/>
        <v>3.2109999999995864E-2</v>
      </c>
      <c r="BK353" s="337">
        <f t="shared" si="138"/>
        <v>4.5729999999998938E-2</v>
      </c>
      <c r="BL353" s="337">
        <f t="shared" si="139"/>
        <v>5.8440000000004488E-2</v>
      </c>
      <c r="BM353" s="165">
        <f t="shared" si="140"/>
        <v>5.8440000000004488E-2</v>
      </c>
    </row>
    <row r="354" spans="1:65" ht="14.85" customHeight="1" thickBot="1">
      <c r="A354" s="238"/>
      <c r="B354" s="572" t="s">
        <v>466</v>
      </c>
      <c r="C354" s="572"/>
      <c r="D354" s="572"/>
      <c r="E354" s="573">
        <f t="shared" si="122"/>
        <v>44.529689499999996</v>
      </c>
      <c r="F354" s="573"/>
      <c r="G354" s="573"/>
      <c r="H354" s="573">
        <f t="shared" si="123"/>
        <v>44.510139500000001</v>
      </c>
      <c r="I354" s="573"/>
      <c r="J354" s="573"/>
      <c r="K354" s="573">
        <f t="shared" si="124"/>
        <v>44.538719499999999</v>
      </c>
      <c r="L354" s="573"/>
      <c r="M354" s="573"/>
      <c r="N354" s="573">
        <f t="shared" si="125"/>
        <v>44.548039500000002</v>
      </c>
      <c r="O354" s="573"/>
      <c r="P354" s="573"/>
      <c r="Q354" s="573">
        <f t="shared" si="126"/>
        <v>44.512089500000002</v>
      </c>
      <c r="R354" s="573"/>
      <c r="S354" s="573"/>
      <c r="T354" s="573"/>
      <c r="U354" s="573"/>
      <c r="V354" s="573"/>
      <c r="W354" s="573">
        <f t="shared" si="127"/>
        <v>3.5949999999999704E-2</v>
      </c>
      <c r="X354" s="573"/>
      <c r="Y354" s="573"/>
      <c r="Z354" s="573"/>
      <c r="AA354" s="573"/>
      <c r="AB354" s="573"/>
      <c r="AC354" s="528"/>
      <c r="AD354" s="529"/>
      <c r="AE354" s="529"/>
      <c r="AF354" s="529"/>
      <c r="AG354" s="529"/>
      <c r="AH354" s="530"/>
      <c r="AI354" s="233"/>
      <c r="AJ354" s="233"/>
      <c r="AK354" s="197">
        <v>343</v>
      </c>
      <c r="AL354" s="207">
        <v>44.56541</v>
      </c>
      <c r="AM354" s="207">
        <v>44.458060000000003</v>
      </c>
      <c r="AN354" s="207">
        <v>44.612850000000002</v>
      </c>
      <c r="AO354" s="207">
        <v>44.675789999999999</v>
      </c>
      <c r="AP354" s="207">
        <v>44.548850000000002</v>
      </c>
      <c r="AQ354" s="208"/>
      <c r="AR354" s="155"/>
      <c r="AS354" s="197">
        <f t="shared" si="128"/>
        <v>343</v>
      </c>
      <c r="AT354" s="175">
        <v>-5.9460499999999999E-2</v>
      </c>
      <c r="AU354" s="163">
        <v>5.0539500000000001E-2</v>
      </c>
      <c r="AV354" s="163">
        <v>-8.9460499999999998E-2</v>
      </c>
      <c r="AW354" s="163">
        <v>-0.13946050000000002</v>
      </c>
      <c r="AX354" s="163">
        <v>-6.9460500000000008E-2</v>
      </c>
      <c r="AY354" s="163">
        <v>-6.9460500000000008E-2</v>
      </c>
      <c r="BA354" s="331">
        <f t="shared" si="129"/>
        <v>343</v>
      </c>
      <c r="BB354" s="332">
        <f t="shared" si="130"/>
        <v>44.5059495</v>
      </c>
      <c r="BC354" s="332">
        <f t="shared" si="131"/>
        <v>44.508599500000003</v>
      </c>
      <c r="BD354" s="332">
        <f t="shared" si="132"/>
        <v>44.5233895</v>
      </c>
      <c r="BE354" s="332">
        <f t="shared" si="133"/>
        <v>44.536329500000001</v>
      </c>
      <c r="BF354" s="332">
        <f t="shared" si="134"/>
        <v>44.479389500000003</v>
      </c>
      <c r="BG354" s="332" t="str">
        <f t="shared" si="135"/>
        <v/>
      </c>
      <c r="BH354" s="164">
        <v>343</v>
      </c>
      <c r="BI354" s="337">
        <f t="shared" si="136"/>
        <v>2.6559999999996364E-2</v>
      </c>
      <c r="BJ354" s="337">
        <f t="shared" si="137"/>
        <v>2.920999999999907E-2</v>
      </c>
      <c r="BK354" s="337">
        <f t="shared" si="138"/>
        <v>4.399999999999693E-2</v>
      </c>
      <c r="BL354" s="337">
        <f t="shared" si="139"/>
        <v>5.6939999999997326E-2</v>
      </c>
      <c r="BM354" s="165">
        <f t="shared" si="140"/>
        <v>5.6939999999997326E-2</v>
      </c>
    </row>
    <row r="355" spans="1:65" ht="14.85" customHeight="1" thickTop="1">
      <c r="A355" s="239"/>
      <c r="B355" s="240"/>
      <c r="C355" s="240"/>
      <c r="D355" s="240"/>
      <c r="E355" s="252"/>
      <c r="F355" s="252"/>
      <c r="G355" s="252"/>
      <c r="H355" s="252"/>
      <c r="I355" s="252"/>
      <c r="J355" s="252"/>
      <c r="K355" s="252"/>
      <c r="L355" s="252"/>
      <c r="M355" s="252"/>
      <c r="N355" s="252"/>
      <c r="O355" s="252"/>
      <c r="P355" s="252"/>
      <c r="Q355" s="252"/>
      <c r="R355" s="252"/>
      <c r="S355" s="252"/>
      <c r="T355" s="252"/>
      <c r="U355" s="252"/>
      <c r="V355" s="252"/>
      <c r="W355" s="252"/>
      <c r="X355" s="252"/>
      <c r="Y355" s="252"/>
      <c r="Z355" s="252"/>
      <c r="AA355" s="252"/>
      <c r="AB355" s="252"/>
      <c r="AC355" s="233"/>
      <c r="AD355" s="233"/>
      <c r="AE355" s="233"/>
      <c r="AF355" s="233"/>
      <c r="AG355" s="233"/>
      <c r="AH355" s="233"/>
      <c r="AI355" s="233"/>
      <c r="AJ355" s="233"/>
      <c r="AK355" s="197">
        <v>344</v>
      </c>
      <c r="AL355" s="207">
        <v>44.564799999999998</v>
      </c>
      <c r="AM355" s="207">
        <v>44.457050000000002</v>
      </c>
      <c r="AN355" s="207">
        <v>44.611919999999998</v>
      </c>
      <c r="AO355" s="207">
        <v>44.673200000000001</v>
      </c>
      <c r="AP355" s="207">
        <v>44.548279999999998</v>
      </c>
      <c r="AQ355" s="208"/>
      <c r="AR355" s="155"/>
      <c r="AS355" s="197">
        <f t="shared" si="128"/>
        <v>344</v>
      </c>
      <c r="AT355" s="175">
        <v>-5.9460499999999999E-2</v>
      </c>
      <c r="AU355" s="163">
        <v>5.0539500000000001E-2</v>
      </c>
      <c r="AV355" s="163">
        <v>-8.9460499999999998E-2</v>
      </c>
      <c r="AW355" s="163">
        <v>-0.13946050000000002</v>
      </c>
      <c r="AX355" s="163">
        <v>-6.9460500000000008E-2</v>
      </c>
      <c r="AY355" s="163">
        <v>-6.9460500000000008E-2</v>
      </c>
      <c r="BA355" s="331">
        <f t="shared" si="129"/>
        <v>344</v>
      </c>
      <c r="BB355" s="332">
        <f t="shared" si="130"/>
        <v>44.505339499999998</v>
      </c>
      <c r="BC355" s="332">
        <f t="shared" si="131"/>
        <v>44.507589500000002</v>
      </c>
      <c r="BD355" s="332">
        <f t="shared" si="132"/>
        <v>44.522459499999997</v>
      </c>
      <c r="BE355" s="332">
        <f t="shared" si="133"/>
        <v>44.533739500000003</v>
      </c>
      <c r="BF355" s="332">
        <f t="shared" si="134"/>
        <v>44.4788195</v>
      </c>
      <c r="BG355" s="332" t="str">
        <f t="shared" si="135"/>
        <v/>
      </c>
      <c r="BH355" s="164">
        <v>344</v>
      </c>
      <c r="BI355" s="337">
        <f t="shared" si="136"/>
        <v>2.6519999999997879E-2</v>
      </c>
      <c r="BJ355" s="337">
        <f t="shared" si="137"/>
        <v>2.8770000000001517E-2</v>
      </c>
      <c r="BK355" s="337">
        <f t="shared" si="138"/>
        <v>4.3639999999996348E-2</v>
      </c>
      <c r="BL355" s="337">
        <f t="shared" si="139"/>
        <v>5.4920000000002744E-2</v>
      </c>
      <c r="BM355" s="165">
        <f t="shared" si="140"/>
        <v>5.4920000000002744E-2</v>
      </c>
    </row>
    <row r="356" spans="1:65" ht="14.85" customHeight="1">
      <c r="B356" s="245"/>
      <c r="C356" s="245"/>
      <c r="D356" s="245"/>
      <c r="E356" s="246"/>
      <c r="F356" s="246"/>
      <c r="G356" s="246"/>
      <c r="H356" s="247"/>
      <c r="J356" s="246"/>
      <c r="K356" s="246"/>
      <c r="AA356" s="494" t="s">
        <v>7</v>
      </c>
      <c r="AB356" s="494"/>
      <c r="AC356" s="494"/>
      <c r="AD356" s="495">
        <f>AD285+1</f>
        <v>7</v>
      </c>
      <c r="AE356" s="495"/>
      <c r="AF356" s="223" t="s">
        <v>8</v>
      </c>
      <c r="AG356" s="495">
        <f>Page1!$AR$1</f>
        <v>1</v>
      </c>
      <c r="AH356" s="495"/>
      <c r="AI356" s="218"/>
      <c r="AJ356" s="218"/>
      <c r="AK356" s="197">
        <v>345</v>
      </c>
      <c r="AL356" s="207">
        <v>44.564839999999997</v>
      </c>
      <c r="AM356" s="207">
        <v>44.454680000000003</v>
      </c>
      <c r="AN356" s="207">
        <v>44.611840000000001</v>
      </c>
      <c r="AO356" s="207">
        <v>44.671320000000001</v>
      </c>
      <c r="AP356" s="207">
        <v>44.553980000000003</v>
      </c>
      <c r="AQ356" s="208"/>
      <c r="AR356" s="155"/>
      <c r="AS356" s="197">
        <f t="shared" si="128"/>
        <v>345</v>
      </c>
      <c r="AT356" s="175">
        <v>-5.9460499999999999E-2</v>
      </c>
      <c r="AU356" s="163">
        <v>5.0539500000000001E-2</v>
      </c>
      <c r="AV356" s="163">
        <v>-8.9460499999999998E-2</v>
      </c>
      <c r="AW356" s="163">
        <v>-0.13946050000000002</v>
      </c>
      <c r="AX356" s="163">
        <v>-6.9460500000000008E-2</v>
      </c>
      <c r="AY356" s="163">
        <v>-6.9460500000000008E-2</v>
      </c>
      <c r="BA356" s="331">
        <f t="shared" si="129"/>
        <v>345</v>
      </c>
      <c r="BB356" s="332">
        <f t="shared" si="130"/>
        <v>44.505379499999997</v>
      </c>
      <c r="BC356" s="332">
        <f t="shared" si="131"/>
        <v>44.505219500000003</v>
      </c>
      <c r="BD356" s="332">
        <f t="shared" si="132"/>
        <v>44.5223795</v>
      </c>
      <c r="BE356" s="332">
        <f t="shared" si="133"/>
        <v>44.531859500000003</v>
      </c>
      <c r="BF356" s="332">
        <f t="shared" si="134"/>
        <v>44.484519500000005</v>
      </c>
      <c r="BG356" s="332" t="str">
        <f t="shared" si="135"/>
        <v/>
      </c>
      <c r="BH356" s="164">
        <v>345</v>
      </c>
      <c r="BI356" s="337">
        <f t="shared" si="136"/>
        <v>2.0859999999991885E-2</v>
      </c>
      <c r="BJ356" s="337">
        <f t="shared" si="137"/>
        <v>2.0699999999997942E-2</v>
      </c>
      <c r="BK356" s="337">
        <f t="shared" si="138"/>
        <v>3.7859999999994898E-2</v>
      </c>
      <c r="BL356" s="337">
        <f t="shared" si="139"/>
        <v>4.7339999999998383E-2</v>
      </c>
      <c r="BM356" s="165">
        <f t="shared" si="140"/>
        <v>4.7339999999998383E-2</v>
      </c>
    </row>
    <row r="357" spans="1:65" ht="14.85" customHeight="1">
      <c r="B357" s="248"/>
      <c r="C357" s="248"/>
      <c r="D357" s="248"/>
      <c r="E357" s="249"/>
      <c r="F357" s="227"/>
      <c r="G357" s="249"/>
      <c r="H357" s="249"/>
      <c r="I357" s="249"/>
      <c r="J357" s="249"/>
      <c r="K357" s="249"/>
      <c r="Y357" s="222"/>
      <c r="AK357" s="197">
        <v>346</v>
      </c>
      <c r="AL357" s="207">
        <v>44.569879999999998</v>
      </c>
      <c r="AM357" s="207">
        <v>44.45046</v>
      </c>
      <c r="AN357" s="207">
        <v>44.610140000000001</v>
      </c>
      <c r="AO357" s="207">
        <v>44.670589999999997</v>
      </c>
      <c r="AP357" s="207">
        <v>44.561950000000003</v>
      </c>
      <c r="AQ357" s="208"/>
      <c r="AR357" s="155"/>
      <c r="AS357" s="197">
        <f t="shared" si="128"/>
        <v>346</v>
      </c>
      <c r="AT357" s="175">
        <v>-5.9460499999999999E-2</v>
      </c>
      <c r="AU357" s="163">
        <v>5.0539500000000001E-2</v>
      </c>
      <c r="AV357" s="163">
        <v>-8.9460499999999998E-2</v>
      </c>
      <c r="AW357" s="163">
        <v>-0.13946050000000002</v>
      </c>
      <c r="AX357" s="163">
        <v>-6.9460500000000008E-2</v>
      </c>
      <c r="AY357" s="163">
        <v>-6.9460500000000008E-2</v>
      </c>
      <c r="BA357" s="331">
        <f t="shared" si="129"/>
        <v>346</v>
      </c>
      <c r="BB357" s="332">
        <f t="shared" si="130"/>
        <v>44.510419499999998</v>
      </c>
      <c r="BC357" s="332">
        <f t="shared" si="131"/>
        <v>44.500999499999999</v>
      </c>
      <c r="BD357" s="332">
        <f t="shared" si="132"/>
        <v>44.5206795</v>
      </c>
      <c r="BE357" s="332">
        <f t="shared" si="133"/>
        <v>44.531129499999999</v>
      </c>
      <c r="BF357" s="332">
        <f t="shared" si="134"/>
        <v>44.492489500000005</v>
      </c>
      <c r="BG357" s="332" t="str">
        <f t="shared" si="135"/>
        <v/>
      </c>
      <c r="BH357" s="164">
        <v>346</v>
      </c>
      <c r="BI357" s="337">
        <f t="shared" si="136"/>
        <v>1.7929999999992674E-2</v>
      </c>
      <c r="BJ357" s="337">
        <f t="shared" si="137"/>
        <v>8.5099999999940223E-3</v>
      </c>
      <c r="BK357" s="337">
        <f t="shared" si="138"/>
        <v>2.8189999999995052E-2</v>
      </c>
      <c r="BL357" s="337">
        <f t="shared" si="139"/>
        <v>3.863999999999379E-2</v>
      </c>
      <c r="BM357" s="165">
        <f t="shared" si="140"/>
        <v>3.863999999999379E-2</v>
      </c>
    </row>
    <row r="358" spans="1:65" ht="14.85" customHeight="1">
      <c r="A358" s="218"/>
      <c r="B358" s="218"/>
      <c r="C358" s="218"/>
      <c r="D358" s="218"/>
      <c r="E358" s="250"/>
      <c r="K358" s="250"/>
      <c r="Y358" s="222"/>
      <c r="AK358" s="197">
        <v>347</v>
      </c>
      <c r="AL358" s="207">
        <v>44.576979999999999</v>
      </c>
      <c r="AM358" s="207">
        <v>44.445459999999997</v>
      </c>
      <c r="AN358" s="207">
        <v>44.60933</v>
      </c>
      <c r="AO358" s="207">
        <v>44.668320000000001</v>
      </c>
      <c r="AP358" s="207">
        <v>44.568890000000003</v>
      </c>
      <c r="AQ358" s="208"/>
      <c r="AR358" s="155"/>
      <c r="AS358" s="197">
        <f t="shared" si="128"/>
        <v>347</v>
      </c>
      <c r="AT358" s="175">
        <v>-5.9460499999999999E-2</v>
      </c>
      <c r="AU358" s="163">
        <v>5.0539500000000001E-2</v>
      </c>
      <c r="AV358" s="163">
        <v>-8.9460499999999998E-2</v>
      </c>
      <c r="AW358" s="163">
        <v>-0.13946050000000002</v>
      </c>
      <c r="AX358" s="163">
        <v>-6.9460500000000008E-2</v>
      </c>
      <c r="AY358" s="163">
        <v>-6.9460500000000008E-2</v>
      </c>
      <c r="BA358" s="331">
        <f t="shared" si="129"/>
        <v>347</v>
      </c>
      <c r="BB358" s="332">
        <f t="shared" si="130"/>
        <v>44.517519499999999</v>
      </c>
      <c r="BC358" s="332">
        <f t="shared" si="131"/>
        <v>44.495999499999996</v>
      </c>
      <c r="BD358" s="332">
        <f t="shared" si="132"/>
        <v>44.519869499999999</v>
      </c>
      <c r="BE358" s="332">
        <f t="shared" si="133"/>
        <v>44.528859500000003</v>
      </c>
      <c r="BF358" s="332">
        <f t="shared" si="134"/>
        <v>44.499429500000005</v>
      </c>
      <c r="BG358" s="332" t="str">
        <f t="shared" si="135"/>
        <v/>
      </c>
      <c r="BH358" s="164">
        <v>347</v>
      </c>
      <c r="BI358" s="337">
        <f t="shared" si="136"/>
        <v>1.8089999999993722E-2</v>
      </c>
      <c r="BJ358" s="337">
        <f t="shared" si="137"/>
        <v>3.4300000000087039E-3</v>
      </c>
      <c r="BK358" s="337">
        <f t="shared" si="138"/>
        <v>2.0439999999993574E-2</v>
      </c>
      <c r="BL358" s="337">
        <f t="shared" si="139"/>
        <v>2.9429999999997847E-2</v>
      </c>
      <c r="BM358" s="165">
        <f t="shared" si="140"/>
        <v>2.9429999999997847E-2</v>
      </c>
    </row>
    <row r="359" spans="1:65" ht="14.85" customHeight="1">
      <c r="A359" s="218"/>
      <c r="B359" s="218"/>
      <c r="C359" s="218"/>
      <c r="D359" s="218"/>
      <c r="E359" s="250"/>
      <c r="F359" s="227"/>
      <c r="H359" s="250"/>
      <c r="I359" s="250"/>
      <c r="J359" s="250"/>
      <c r="K359" s="250"/>
      <c r="W359" s="498" t="s">
        <v>9</v>
      </c>
      <c r="X359" s="498"/>
      <c r="Y359" s="498"/>
      <c r="Z359" s="498"/>
      <c r="AA359" s="498"/>
      <c r="AB359" s="498"/>
      <c r="AC359" s="498"/>
      <c r="AD359" s="499" t="str">
        <f>AD3</f>
        <v xml:space="preserve"> PT2/67 </v>
      </c>
      <c r="AE359" s="499"/>
      <c r="AF359" s="499"/>
      <c r="AG359" s="499"/>
      <c r="AH359" s="499"/>
      <c r="AI359" s="218"/>
      <c r="AJ359" s="218"/>
      <c r="AK359" s="197">
        <v>348</v>
      </c>
      <c r="AL359" s="207">
        <v>44.577840000000002</v>
      </c>
      <c r="AM359" s="207">
        <v>44.44585</v>
      </c>
      <c r="AN359" s="207">
        <v>44.610770000000002</v>
      </c>
      <c r="AO359" s="207">
        <v>44.667740000000002</v>
      </c>
      <c r="AP359" s="207">
        <v>44.57602</v>
      </c>
      <c r="AQ359" s="208"/>
      <c r="AR359" s="155"/>
      <c r="AS359" s="197">
        <f t="shared" si="128"/>
        <v>348</v>
      </c>
      <c r="AT359" s="175">
        <v>-5.9460499999999999E-2</v>
      </c>
      <c r="AU359" s="163">
        <v>5.0539500000000001E-2</v>
      </c>
      <c r="AV359" s="163">
        <v>-8.9460499999999998E-2</v>
      </c>
      <c r="AW359" s="163">
        <v>-0.13946050000000002</v>
      </c>
      <c r="AX359" s="163">
        <v>-6.9460500000000008E-2</v>
      </c>
      <c r="AY359" s="163">
        <v>-6.9460500000000008E-2</v>
      </c>
      <c r="BA359" s="331">
        <f t="shared" si="129"/>
        <v>348</v>
      </c>
      <c r="BB359" s="332">
        <f t="shared" si="130"/>
        <v>44.518379500000002</v>
      </c>
      <c r="BC359" s="332">
        <f t="shared" si="131"/>
        <v>44.496389499999999</v>
      </c>
      <c r="BD359" s="332">
        <f t="shared" si="132"/>
        <v>44.521309500000001</v>
      </c>
      <c r="BE359" s="332">
        <f t="shared" si="133"/>
        <v>44.528279500000004</v>
      </c>
      <c r="BF359" s="332">
        <f t="shared" si="134"/>
        <v>44.506559500000002</v>
      </c>
      <c r="BG359" s="332" t="str">
        <f t="shared" si="135"/>
        <v/>
      </c>
      <c r="BH359" s="164">
        <v>348</v>
      </c>
      <c r="BI359" s="337">
        <f t="shared" si="136"/>
        <v>1.1820000000000164E-2</v>
      </c>
      <c r="BJ359" s="337">
        <f t="shared" si="137"/>
        <v>1.0170000000002233E-2</v>
      </c>
      <c r="BK359" s="337">
        <f t="shared" si="138"/>
        <v>1.4749999999999375E-2</v>
      </c>
      <c r="BL359" s="337">
        <f t="shared" si="139"/>
        <v>2.172000000000196E-2</v>
      </c>
      <c r="BM359" s="165">
        <f t="shared" si="140"/>
        <v>2.172000000000196E-2</v>
      </c>
    </row>
    <row r="360" spans="1:65" ht="14.85" customHeight="1">
      <c r="A360" s="224"/>
      <c r="C360" s="224"/>
      <c r="E360" s="227"/>
      <c r="H360" s="251"/>
      <c r="L360" s="227"/>
      <c r="W360" s="498" t="s">
        <v>2</v>
      </c>
      <c r="X360" s="498"/>
      <c r="Y360" s="498"/>
      <c r="Z360" s="498"/>
      <c r="AA360" s="498"/>
      <c r="AB360" s="498"/>
      <c r="AC360" s="498"/>
      <c r="AD360" s="537" t="str">
        <f>AD4</f>
        <v>-</v>
      </c>
      <c r="AE360" s="537"/>
      <c r="AF360" s="537"/>
      <c r="AG360" s="537"/>
      <c r="AH360" s="537"/>
      <c r="AI360" s="218"/>
      <c r="AJ360" s="218"/>
      <c r="AK360" s="197">
        <v>349</v>
      </c>
      <c r="AL360" s="207">
        <v>44.575479999999999</v>
      </c>
      <c r="AM360" s="207">
        <v>44.445889999999999</v>
      </c>
      <c r="AN360" s="207">
        <v>44.609920000000002</v>
      </c>
      <c r="AO360" s="207">
        <v>44.667740000000002</v>
      </c>
      <c r="AP360" s="207">
        <v>44.579749999999997</v>
      </c>
      <c r="AQ360" s="208"/>
      <c r="AR360" s="155"/>
      <c r="AS360" s="197">
        <f t="shared" si="128"/>
        <v>349</v>
      </c>
      <c r="AT360" s="175">
        <v>-5.9460499999999999E-2</v>
      </c>
      <c r="AU360" s="163">
        <v>5.0539500000000001E-2</v>
      </c>
      <c r="AV360" s="163">
        <v>-8.9460499999999998E-2</v>
      </c>
      <c r="AW360" s="163">
        <v>-0.13946050000000002</v>
      </c>
      <c r="AX360" s="163">
        <v>-6.9460500000000008E-2</v>
      </c>
      <c r="AY360" s="163">
        <v>-6.9460500000000008E-2</v>
      </c>
      <c r="BA360" s="331">
        <f t="shared" si="129"/>
        <v>349</v>
      </c>
      <c r="BB360" s="332">
        <f t="shared" si="130"/>
        <v>44.516019499999999</v>
      </c>
      <c r="BC360" s="332">
        <f t="shared" si="131"/>
        <v>44.496429499999998</v>
      </c>
      <c r="BD360" s="332">
        <f t="shared" si="132"/>
        <v>44.520459500000001</v>
      </c>
      <c r="BE360" s="332">
        <f t="shared" si="133"/>
        <v>44.528279500000004</v>
      </c>
      <c r="BF360" s="332">
        <f t="shared" si="134"/>
        <v>44.510289499999999</v>
      </c>
      <c r="BG360" s="332" t="str">
        <f t="shared" si="135"/>
        <v/>
      </c>
      <c r="BH360" s="164">
        <v>349</v>
      </c>
      <c r="BI360" s="337">
        <f t="shared" si="136"/>
        <v>5.7299999999997908E-3</v>
      </c>
      <c r="BJ360" s="337">
        <f t="shared" si="137"/>
        <v>1.3860000000001094E-2</v>
      </c>
      <c r="BK360" s="337">
        <f t="shared" si="138"/>
        <v>1.0170000000002233E-2</v>
      </c>
      <c r="BL360" s="337">
        <f t="shared" si="139"/>
        <v>1.7990000000004613E-2</v>
      </c>
      <c r="BM360" s="165">
        <f t="shared" si="140"/>
        <v>1.7990000000004613E-2</v>
      </c>
    </row>
    <row r="361" spans="1:65" ht="14.85" customHeight="1" thickBot="1">
      <c r="A361" s="226"/>
      <c r="B361" s="494" t="s">
        <v>10</v>
      </c>
      <c r="C361" s="494"/>
      <c r="D361" s="494"/>
      <c r="E361" s="494"/>
      <c r="F361" s="494"/>
      <c r="G361" s="494"/>
      <c r="H361" s="494"/>
      <c r="I361" s="494"/>
      <c r="J361" s="574">
        <f>$J$3</f>
        <v>44.5</v>
      </c>
      <c r="K361" s="574"/>
      <c r="L361" s="574"/>
      <c r="M361" s="497" t="s">
        <v>165</v>
      </c>
      <c r="N361" s="497"/>
      <c r="O361" s="227"/>
      <c r="P361" s="227"/>
      <c r="Q361" s="227"/>
      <c r="R361" s="228"/>
      <c r="S361" s="228"/>
      <c r="T361" s="228"/>
      <c r="U361" s="228"/>
      <c r="V361" s="228"/>
      <c r="AE361" s="229"/>
      <c r="AF361" s="494"/>
      <c r="AG361" s="494"/>
      <c r="AH361" s="230"/>
      <c r="AI361" s="230"/>
      <c r="AJ361" s="230"/>
      <c r="AK361" s="197">
        <v>350</v>
      </c>
      <c r="AL361" s="207">
        <v>44.573419999999999</v>
      </c>
      <c r="AM361" s="207">
        <v>44.4467</v>
      </c>
      <c r="AN361" s="207">
        <v>44.611800000000002</v>
      </c>
      <c r="AO361" s="207">
        <v>44.66628</v>
      </c>
      <c r="AP361" s="207">
        <v>44.584299999999999</v>
      </c>
      <c r="AQ361" s="208"/>
      <c r="AR361" s="155"/>
      <c r="AS361" s="197">
        <f t="shared" si="128"/>
        <v>350</v>
      </c>
      <c r="AT361" s="175">
        <v>-5.9460499999999999E-2</v>
      </c>
      <c r="AU361" s="163">
        <v>5.0539500000000001E-2</v>
      </c>
      <c r="AV361" s="163">
        <v>-8.9460499999999998E-2</v>
      </c>
      <c r="AW361" s="163">
        <v>-0.13946050000000002</v>
      </c>
      <c r="AX361" s="163">
        <v>-6.9460500000000008E-2</v>
      </c>
      <c r="AY361" s="163">
        <v>-6.9460500000000008E-2</v>
      </c>
      <c r="BA361" s="331">
        <f t="shared" si="129"/>
        <v>350</v>
      </c>
      <c r="BB361" s="332">
        <f t="shared" si="130"/>
        <v>44.513959499999999</v>
      </c>
      <c r="BC361" s="332">
        <f t="shared" si="131"/>
        <v>44.497239499999999</v>
      </c>
      <c r="BD361" s="332">
        <f t="shared" si="132"/>
        <v>44.522339500000001</v>
      </c>
      <c r="BE361" s="332">
        <f t="shared" si="133"/>
        <v>44.526819500000002</v>
      </c>
      <c r="BF361" s="332">
        <f t="shared" si="134"/>
        <v>44.514839500000001</v>
      </c>
      <c r="BG361" s="332" t="str">
        <f t="shared" si="135"/>
        <v/>
      </c>
      <c r="BH361" s="164">
        <v>350</v>
      </c>
      <c r="BI361" s="337">
        <f t="shared" si="136"/>
        <v>8.8000000000221235E-4</v>
      </c>
      <c r="BJ361" s="337">
        <f t="shared" si="137"/>
        <v>1.7600000000001614E-2</v>
      </c>
      <c r="BK361" s="337">
        <f t="shared" si="138"/>
        <v>7.5000000000002842E-3</v>
      </c>
      <c r="BL361" s="337">
        <f t="shared" si="139"/>
        <v>1.1980000000001212E-2</v>
      </c>
      <c r="BM361" s="165">
        <f t="shared" si="140"/>
        <v>1.7600000000001614E-2</v>
      </c>
    </row>
    <row r="362" spans="1:65" ht="14.85" customHeight="1" thickTop="1" thickBot="1">
      <c r="A362" s="231"/>
      <c r="B362" s="514" t="s">
        <v>13</v>
      </c>
      <c r="C362" s="515"/>
      <c r="D362" s="516"/>
      <c r="E362" s="517" t="s">
        <v>67</v>
      </c>
      <c r="F362" s="518"/>
      <c r="G362" s="518"/>
      <c r="H362" s="518"/>
      <c r="I362" s="518"/>
      <c r="J362" s="518"/>
      <c r="K362" s="518"/>
      <c r="L362" s="518"/>
      <c r="M362" s="518"/>
      <c r="N362" s="518"/>
      <c r="O362" s="518"/>
      <c r="P362" s="518"/>
      <c r="Q362" s="518"/>
      <c r="R362" s="518"/>
      <c r="S362" s="518"/>
      <c r="T362" s="232"/>
      <c r="U362" s="232"/>
      <c r="V362" s="232"/>
      <c r="W362" s="519" t="s">
        <v>55</v>
      </c>
      <c r="X362" s="520"/>
      <c r="Y362" s="520"/>
      <c r="Z362" s="520"/>
      <c r="AA362" s="520"/>
      <c r="AB362" s="521"/>
      <c r="AC362" s="522" t="s">
        <v>1176</v>
      </c>
      <c r="AD362" s="523"/>
      <c r="AE362" s="523"/>
      <c r="AF362" s="523"/>
      <c r="AG362" s="523"/>
      <c r="AH362" s="524"/>
      <c r="AI362" s="233"/>
      <c r="AJ362" s="233"/>
      <c r="AK362" s="197">
        <v>351</v>
      </c>
      <c r="AL362" s="207">
        <v>44.571739999999998</v>
      </c>
      <c r="AM362" s="207">
        <v>44.448230000000002</v>
      </c>
      <c r="AN362" s="207">
        <v>44.613759999999999</v>
      </c>
      <c r="AO362" s="207">
        <v>44.666690000000003</v>
      </c>
      <c r="AP362" s="207">
        <v>44.59008</v>
      </c>
      <c r="AQ362" s="208"/>
      <c r="AR362" s="155"/>
      <c r="AS362" s="197">
        <f t="shared" si="128"/>
        <v>351</v>
      </c>
      <c r="AT362" s="175">
        <v>-5.9460499999999999E-2</v>
      </c>
      <c r="AU362" s="163">
        <v>5.0539500000000001E-2</v>
      </c>
      <c r="AV362" s="163">
        <v>-8.9460499999999998E-2</v>
      </c>
      <c r="AW362" s="163">
        <v>-0.13946050000000002</v>
      </c>
      <c r="AX362" s="163">
        <v>-6.9460500000000008E-2</v>
      </c>
      <c r="AY362" s="163">
        <v>-6.9460500000000008E-2</v>
      </c>
      <c r="BA362" s="331">
        <f t="shared" si="129"/>
        <v>351</v>
      </c>
      <c r="BB362" s="332">
        <f t="shared" si="130"/>
        <v>44.512279499999998</v>
      </c>
      <c r="BC362" s="332">
        <f t="shared" si="131"/>
        <v>44.498769500000002</v>
      </c>
      <c r="BD362" s="332">
        <f t="shared" si="132"/>
        <v>44.524299499999998</v>
      </c>
      <c r="BE362" s="332">
        <f t="shared" si="133"/>
        <v>44.527229500000004</v>
      </c>
      <c r="BF362" s="332">
        <f t="shared" si="134"/>
        <v>44.520619500000002</v>
      </c>
      <c r="BG362" s="332" t="str">
        <f t="shared" si="135"/>
        <v/>
      </c>
      <c r="BH362" s="164">
        <v>351</v>
      </c>
      <c r="BI362" s="337">
        <f t="shared" si="136"/>
        <v>8.3400000000040109E-3</v>
      </c>
      <c r="BJ362" s="337">
        <f t="shared" si="137"/>
        <v>2.1850000000000591E-2</v>
      </c>
      <c r="BK362" s="337">
        <f t="shared" si="138"/>
        <v>3.6799999999956867E-3</v>
      </c>
      <c r="BL362" s="337">
        <f t="shared" si="139"/>
        <v>6.6100000000020032E-3</v>
      </c>
      <c r="BM362" s="165">
        <f t="shared" si="140"/>
        <v>2.1850000000000591E-2</v>
      </c>
    </row>
    <row r="363" spans="1:65" ht="14.85" customHeight="1" thickTop="1">
      <c r="A363" s="231"/>
      <c r="B363" s="555" t="s">
        <v>8</v>
      </c>
      <c r="C363" s="556"/>
      <c r="D363" s="557"/>
      <c r="E363" s="504" t="s">
        <v>15</v>
      </c>
      <c r="F363" s="505"/>
      <c r="G363" s="506"/>
      <c r="H363" s="504" t="s">
        <v>16</v>
      </c>
      <c r="I363" s="505"/>
      <c r="J363" s="506"/>
      <c r="K363" s="504" t="s">
        <v>17</v>
      </c>
      <c r="L363" s="505"/>
      <c r="M363" s="506"/>
      <c r="N363" s="504" t="s">
        <v>18</v>
      </c>
      <c r="O363" s="505"/>
      <c r="P363" s="506"/>
      <c r="Q363" s="504" t="s">
        <v>19</v>
      </c>
      <c r="R363" s="505"/>
      <c r="S363" s="506"/>
      <c r="T363" s="504"/>
      <c r="U363" s="505"/>
      <c r="V363" s="506"/>
      <c r="W363" s="558" t="s">
        <v>5</v>
      </c>
      <c r="X363" s="494"/>
      <c r="Y363" s="494"/>
      <c r="Z363" s="494"/>
      <c r="AA363" s="494"/>
      <c r="AB363" s="559"/>
      <c r="AC363" s="525"/>
      <c r="AD363" s="526"/>
      <c r="AE363" s="526"/>
      <c r="AF363" s="526"/>
      <c r="AG363" s="526"/>
      <c r="AH363" s="527"/>
      <c r="AI363" s="233"/>
      <c r="AJ363" s="233"/>
      <c r="AK363" s="197">
        <v>352</v>
      </c>
      <c r="AL363" s="207">
        <v>44.573129999999999</v>
      </c>
      <c r="AM363" s="207">
        <v>44.450699999999998</v>
      </c>
      <c r="AN363" s="207">
        <v>44.613990000000001</v>
      </c>
      <c r="AO363" s="207">
        <v>44.667740000000002</v>
      </c>
      <c r="AP363" s="207">
        <v>44.592689999999997</v>
      </c>
      <c r="AQ363" s="208"/>
      <c r="AR363" s="155"/>
      <c r="AS363" s="197">
        <f t="shared" si="128"/>
        <v>352</v>
      </c>
      <c r="AT363" s="175">
        <v>-5.9460499999999999E-2</v>
      </c>
      <c r="AU363" s="163">
        <v>5.0539500000000001E-2</v>
      </c>
      <c r="AV363" s="163">
        <v>-8.9460499999999998E-2</v>
      </c>
      <c r="AW363" s="163">
        <v>-0.13946050000000002</v>
      </c>
      <c r="AX363" s="163">
        <v>-6.9460500000000008E-2</v>
      </c>
      <c r="AY363" s="163">
        <v>-6.9460500000000008E-2</v>
      </c>
      <c r="BA363" s="331">
        <f t="shared" si="129"/>
        <v>352</v>
      </c>
      <c r="BB363" s="332">
        <f t="shared" si="130"/>
        <v>44.513669499999999</v>
      </c>
      <c r="BC363" s="332">
        <f t="shared" si="131"/>
        <v>44.501239499999997</v>
      </c>
      <c r="BD363" s="332">
        <f t="shared" si="132"/>
        <v>44.5245295</v>
      </c>
      <c r="BE363" s="332">
        <f t="shared" si="133"/>
        <v>44.528279500000004</v>
      </c>
      <c r="BF363" s="332">
        <f t="shared" si="134"/>
        <v>44.523229499999999</v>
      </c>
      <c r="BG363" s="332" t="str">
        <f t="shared" si="135"/>
        <v/>
      </c>
      <c r="BH363" s="164">
        <v>352</v>
      </c>
      <c r="BI363" s="337">
        <f t="shared" si="136"/>
        <v>9.560000000000457E-3</v>
      </c>
      <c r="BJ363" s="337">
        <f t="shared" si="137"/>
        <v>2.1990000000002397E-2</v>
      </c>
      <c r="BK363" s="337">
        <f t="shared" si="138"/>
        <v>1.300000000000523E-3</v>
      </c>
      <c r="BL363" s="337">
        <f t="shared" si="139"/>
        <v>5.0500000000042178E-3</v>
      </c>
      <c r="BM363" s="165">
        <f t="shared" si="140"/>
        <v>2.1990000000002397E-2</v>
      </c>
    </row>
    <row r="364" spans="1:65" ht="14.85" customHeight="1" thickBot="1">
      <c r="A364" s="234"/>
      <c r="B364" s="531" t="s">
        <v>0</v>
      </c>
      <c r="C364" s="513"/>
      <c r="D364" s="532"/>
      <c r="E364" s="507"/>
      <c r="F364" s="508"/>
      <c r="G364" s="509"/>
      <c r="H364" s="507"/>
      <c r="I364" s="508"/>
      <c r="J364" s="509"/>
      <c r="K364" s="507"/>
      <c r="L364" s="508"/>
      <c r="M364" s="509"/>
      <c r="N364" s="507"/>
      <c r="O364" s="508"/>
      <c r="P364" s="509"/>
      <c r="Q364" s="507"/>
      <c r="R364" s="508"/>
      <c r="S364" s="509"/>
      <c r="T364" s="507"/>
      <c r="U364" s="508"/>
      <c r="V364" s="509"/>
      <c r="W364" s="531"/>
      <c r="X364" s="513"/>
      <c r="Y364" s="513"/>
      <c r="Z364" s="513"/>
      <c r="AA364" s="513"/>
      <c r="AB364" s="532"/>
      <c r="AC364" s="525"/>
      <c r="AD364" s="526"/>
      <c r="AE364" s="526"/>
      <c r="AF364" s="526"/>
      <c r="AG364" s="526"/>
      <c r="AH364" s="527"/>
      <c r="AI364" s="233"/>
      <c r="AJ364" s="233"/>
      <c r="AK364" s="197">
        <v>353</v>
      </c>
      <c r="AL364" s="207">
        <v>44.573320000000002</v>
      </c>
      <c r="AM364" s="207">
        <v>44.451709999999999</v>
      </c>
      <c r="AN364" s="207">
        <v>44.613959999999999</v>
      </c>
      <c r="AO364" s="207">
        <v>44.667430000000003</v>
      </c>
      <c r="AP364" s="207">
        <v>44.589880000000001</v>
      </c>
      <c r="AQ364" s="208"/>
      <c r="AR364" s="155"/>
      <c r="AS364" s="197">
        <f t="shared" si="128"/>
        <v>353</v>
      </c>
      <c r="AT364" s="175">
        <v>-5.9460499999999999E-2</v>
      </c>
      <c r="AU364" s="163">
        <v>5.0539500000000001E-2</v>
      </c>
      <c r="AV364" s="163">
        <v>-8.9460499999999998E-2</v>
      </c>
      <c r="AW364" s="163">
        <v>-0.13946050000000002</v>
      </c>
      <c r="AX364" s="163">
        <v>-6.9460500000000008E-2</v>
      </c>
      <c r="AY364" s="163">
        <v>-6.9460500000000008E-2</v>
      </c>
      <c r="BA364" s="331">
        <f t="shared" si="129"/>
        <v>353</v>
      </c>
      <c r="BB364" s="332">
        <f t="shared" si="130"/>
        <v>44.513859500000002</v>
      </c>
      <c r="BC364" s="332">
        <f t="shared" si="131"/>
        <v>44.502249499999998</v>
      </c>
      <c r="BD364" s="332">
        <f t="shared" si="132"/>
        <v>44.524499499999997</v>
      </c>
      <c r="BE364" s="332">
        <f t="shared" si="133"/>
        <v>44.527969500000005</v>
      </c>
      <c r="BF364" s="332">
        <f t="shared" si="134"/>
        <v>44.520419500000003</v>
      </c>
      <c r="BG364" s="332" t="str">
        <f t="shared" si="135"/>
        <v/>
      </c>
      <c r="BH364" s="164">
        <v>353</v>
      </c>
      <c r="BI364" s="337">
        <f t="shared" si="136"/>
        <v>6.5600000000003433E-3</v>
      </c>
      <c r="BJ364" s="337">
        <f t="shared" si="137"/>
        <v>1.8170000000004904E-2</v>
      </c>
      <c r="BK364" s="337">
        <f t="shared" si="138"/>
        <v>4.0799999999947545E-3</v>
      </c>
      <c r="BL364" s="337">
        <f t="shared" si="139"/>
        <v>7.550000000001944E-3</v>
      </c>
      <c r="BM364" s="165">
        <f t="shared" si="140"/>
        <v>1.8170000000004904E-2</v>
      </c>
    </row>
    <row r="365" spans="1:65" ht="14.85" customHeight="1" thickTop="1" thickBot="1">
      <c r="A365" s="234"/>
      <c r="B365" s="533" t="s">
        <v>20</v>
      </c>
      <c r="C365" s="534"/>
      <c r="D365" s="535"/>
      <c r="E365" s="510" t="s">
        <v>166</v>
      </c>
      <c r="F365" s="511"/>
      <c r="G365" s="512"/>
      <c r="H365" s="510" t="s">
        <v>166</v>
      </c>
      <c r="I365" s="511"/>
      <c r="J365" s="512"/>
      <c r="K365" s="510" t="s">
        <v>166</v>
      </c>
      <c r="L365" s="511"/>
      <c r="M365" s="512"/>
      <c r="N365" s="510" t="s">
        <v>166</v>
      </c>
      <c r="O365" s="511"/>
      <c r="P365" s="512"/>
      <c r="Q365" s="510" t="s">
        <v>166</v>
      </c>
      <c r="R365" s="511"/>
      <c r="S365" s="512"/>
      <c r="T365" s="510"/>
      <c r="U365" s="511"/>
      <c r="V365" s="512"/>
      <c r="W365" s="542" t="s">
        <v>166</v>
      </c>
      <c r="X365" s="543"/>
      <c r="Y365" s="543"/>
      <c r="Z365" s="543"/>
      <c r="AA365" s="543"/>
      <c r="AB365" s="544"/>
      <c r="AC365" s="525"/>
      <c r="AD365" s="526"/>
      <c r="AE365" s="526"/>
      <c r="AF365" s="526"/>
      <c r="AG365" s="526"/>
      <c r="AH365" s="527"/>
      <c r="AI365" s="233"/>
      <c r="AJ365" s="233"/>
      <c r="AK365" s="197">
        <v>354</v>
      </c>
      <c r="AL365" s="207">
        <v>44.574849999999998</v>
      </c>
      <c r="AM365" s="207">
        <v>44.454059999999998</v>
      </c>
      <c r="AN365" s="207">
        <v>44.613680000000002</v>
      </c>
      <c r="AO365" s="207">
        <v>44.673360000000002</v>
      </c>
      <c r="AP365" s="207">
        <v>44.584359999999997</v>
      </c>
      <c r="AQ365" s="208"/>
      <c r="AR365" s="155"/>
      <c r="AS365" s="197">
        <f t="shared" si="128"/>
        <v>354</v>
      </c>
      <c r="AT365" s="175">
        <v>-5.9460499999999999E-2</v>
      </c>
      <c r="AU365" s="163">
        <v>5.0539500000000001E-2</v>
      </c>
      <c r="AV365" s="163">
        <v>-8.9460499999999998E-2</v>
      </c>
      <c r="AW365" s="163">
        <v>-0.13946050000000002</v>
      </c>
      <c r="AX365" s="163">
        <v>-6.9460500000000008E-2</v>
      </c>
      <c r="AY365" s="163">
        <v>-6.9460500000000008E-2</v>
      </c>
      <c r="BA365" s="331">
        <f t="shared" si="129"/>
        <v>354</v>
      </c>
      <c r="BB365" s="332">
        <f t="shared" si="130"/>
        <v>44.515389499999998</v>
      </c>
      <c r="BC365" s="332">
        <f t="shared" si="131"/>
        <v>44.504599499999998</v>
      </c>
      <c r="BD365" s="332">
        <f t="shared" si="132"/>
        <v>44.524219500000001</v>
      </c>
      <c r="BE365" s="332">
        <f t="shared" si="133"/>
        <v>44.533899500000004</v>
      </c>
      <c r="BF365" s="332">
        <f t="shared" si="134"/>
        <v>44.514899499999999</v>
      </c>
      <c r="BG365" s="332" t="str">
        <f t="shared" si="135"/>
        <v/>
      </c>
      <c r="BH365" s="164">
        <v>354</v>
      </c>
      <c r="BI365" s="337">
        <f t="shared" si="136"/>
        <v>4.8999999999921329E-4</v>
      </c>
      <c r="BJ365" s="337">
        <f t="shared" si="137"/>
        <v>1.0300000000000864E-2</v>
      </c>
      <c r="BK365" s="337">
        <f t="shared" si="138"/>
        <v>9.3200000000024374E-3</v>
      </c>
      <c r="BL365" s="337">
        <f t="shared" si="139"/>
        <v>1.9000000000005457E-2</v>
      </c>
      <c r="BM365" s="165">
        <f t="shared" si="140"/>
        <v>1.9000000000005457E-2</v>
      </c>
    </row>
    <row r="366" spans="1:65" ht="14.85" customHeight="1" thickTop="1">
      <c r="A366" s="238"/>
      <c r="B366" s="576" t="s">
        <v>467</v>
      </c>
      <c r="C366" s="577"/>
      <c r="D366" s="578"/>
      <c r="E366" s="502">
        <f t="shared" ref="E366:E397" si="141">BB312</f>
        <v>44.5333495</v>
      </c>
      <c r="F366" s="502"/>
      <c r="G366" s="502"/>
      <c r="H366" s="502">
        <f t="shared" ref="H366:H397" si="142">BC312</f>
        <v>44.5115695</v>
      </c>
      <c r="I366" s="502"/>
      <c r="J366" s="502"/>
      <c r="K366" s="502">
        <f t="shared" ref="K366:K397" si="143">BD312</f>
        <v>44.537989500000002</v>
      </c>
      <c r="L366" s="502"/>
      <c r="M366" s="502"/>
      <c r="N366" s="502">
        <f t="shared" ref="N366:N397" si="144">BE312</f>
        <v>44.549189500000004</v>
      </c>
      <c r="O366" s="502"/>
      <c r="P366" s="502"/>
      <c r="Q366" s="502">
        <f t="shared" ref="Q366:Q397" si="145">BF312</f>
        <v>44.515539500000003</v>
      </c>
      <c r="R366" s="502"/>
      <c r="S366" s="502"/>
      <c r="T366" s="502"/>
      <c r="U366" s="502"/>
      <c r="V366" s="502"/>
      <c r="W366" s="502">
        <f t="shared" ref="W366:W397" si="146">(BM312)</f>
        <v>3.3650000000001512E-2</v>
      </c>
      <c r="X366" s="502"/>
      <c r="Y366" s="502"/>
      <c r="Z366" s="502"/>
      <c r="AA366" s="502"/>
      <c r="AB366" s="502"/>
      <c r="AC366" s="525"/>
      <c r="AD366" s="526"/>
      <c r="AE366" s="526"/>
      <c r="AF366" s="526"/>
      <c r="AG366" s="526"/>
      <c r="AH366" s="527"/>
      <c r="AI366" s="233"/>
      <c r="AJ366" s="233"/>
      <c r="AK366" s="197">
        <v>355</v>
      </c>
      <c r="AL366" s="207">
        <v>44.574669999999998</v>
      </c>
      <c r="AM366" s="207">
        <v>44.459269999999997</v>
      </c>
      <c r="AN366" s="207">
        <v>44.614229999999999</v>
      </c>
      <c r="AO366" s="207">
        <v>44.670020000000001</v>
      </c>
      <c r="AP366" s="207">
        <v>44.577669999999998</v>
      </c>
      <c r="AQ366" s="208"/>
      <c r="AR366" s="155"/>
      <c r="AS366" s="197">
        <f t="shared" si="128"/>
        <v>355</v>
      </c>
      <c r="AT366" s="175">
        <v>-5.9460499999999999E-2</v>
      </c>
      <c r="AU366" s="163">
        <v>5.0539500000000001E-2</v>
      </c>
      <c r="AV366" s="163">
        <v>-8.9460499999999998E-2</v>
      </c>
      <c r="AW366" s="163">
        <v>-0.13946050000000002</v>
      </c>
      <c r="AX366" s="163">
        <v>-6.9460500000000008E-2</v>
      </c>
      <c r="AY366" s="163">
        <v>-6.9460500000000008E-2</v>
      </c>
      <c r="BA366" s="331">
        <f t="shared" si="129"/>
        <v>355</v>
      </c>
      <c r="BB366" s="332">
        <f t="shared" si="130"/>
        <v>44.515209499999997</v>
      </c>
      <c r="BC366" s="332">
        <f t="shared" si="131"/>
        <v>44.509809499999996</v>
      </c>
      <c r="BD366" s="332">
        <f t="shared" si="132"/>
        <v>44.524769499999998</v>
      </c>
      <c r="BE366" s="332">
        <f t="shared" si="133"/>
        <v>44.530559500000003</v>
      </c>
      <c r="BF366" s="332">
        <f t="shared" si="134"/>
        <v>44.5082095</v>
      </c>
      <c r="BG366" s="332" t="str">
        <f t="shared" si="135"/>
        <v/>
      </c>
      <c r="BH366" s="164">
        <v>355</v>
      </c>
      <c r="BI366" s="337">
        <f t="shared" si="136"/>
        <v>6.9999999999978968E-3</v>
      </c>
      <c r="BJ366" s="337">
        <f t="shared" si="137"/>
        <v>1.5999999999962711E-3</v>
      </c>
      <c r="BK366" s="337">
        <f t="shared" si="138"/>
        <v>1.6559999999998354E-2</v>
      </c>
      <c r="BL366" s="337">
        <f t="shared" si="139"/>
        <v>2.2350000000002979E-2</v>
      </c>
      <c r="BM366" s="165">
        <f t="shared" si="140"/>
        <v>2.2350000000002979E-2</v>
      </c>
    </row>
    <row r="367" spans="1:65" ht="14.85" customHeight="1">
      <c r="A367" s="238"/>
      <c r="B367" s="540" t="s">
        <v>468</v>
      </c>
      <c r="C367" s="540"/>
      <c r="D367" s="540"/>
      <c r="E367" s="503">
        <f t="shared" si="141"/>
        <v>44.533189499999999</v>
      </c>
      <c r="F367" s="503"/>
      <c r="G367" s="503"/>
      <c r="H367" s="503">
        <f t="shared" si="142"/>
        <v>44.511069499999998</v>
      </c>
      <c r="I367" s="503"/>
      <c r="J367" s="503"/>
      <c r="K367" s="503">
        <f t="shared" si="143"/>
        <v>44.5383195</v>
      </c>
      <c r="L367" s="503"/>
      <c r="M367" s="503"/>
      <c r="N367" s="503">
        <f t="shared" si="144"/>
        <v>44.547509500000004</v>
      </c>
      <c r="O367" s="503"/>
      <c r="P367" s="503"/>
      <c r="Q367" s="503">
        <f t="shared" si="145"/>
        <v>44.519039500000005</v>
      </c>
      <c r="R367" s="503"/>
      <c r="S367" s="503"/>
      <c r="T367" s="503"/>
      <c r="U367" s="503"/>
      <c r="V367" s="503"/>
      <c r="W367" s="503">
        <f t="shared" si="146"/>
        <v>2.8469999999998663E-2</v>
      </c>
      <c r="X367" s="503"/>
      <c r="Y367" s="503"/>
      <c r="Z367" s="503"/>
      <c r="AA367" s="503"/>
      <c r="AB367" s="503"/>
      <c r="AC367" s="525"/>
      <c r="AD367" s="526"/>
      <c r="AE367" s="526"/>
      <c r="AF367" s="526"/>
      <c r="AG367" s="526"/>
      <c r="AH367" s="527"/>
      <c r="AI367" s="233"/>
      <c r="AJ367" s="233"/>
      <c r="AK367" s="197">
        <v>356</v>
      </c>
      <c r="AL367" s="207">
        <v>44.576430000000002</v>
      </c>
      <c r="AM367" s="207">
        <v>44.458629999999999</v>
      </c>
      <c r="AN367" s="207">
        <v>44.62321</v>
      </c>
      <c r="AO367" s="207">
        <v>44.673279999999998</v>
      </c>
      <c r="AP367" s="207">
        <v>44.574390000000001</v>
      </c>
      <c r="AQ367" s="208"/>
      <c r="AR367" s="155"/>
      <c r="AS367" s="197">
        <f t="shared" si="128"/>
        <v>356</v>
      </c>
      <c r="AT367" s="175">
        <v>-5.9460499999999999E-2</v>
      </c>
      <c r="AU367" s="163">
        <v>5.0539500000000001E-2</v>
      </c>
      <c r="AV367" s="163">
        <v>-8.9460499999999998E-2</v>
      </c>
      <c r="AW367" s="163">
        <v>-0.13946050000000002</v>
      </c>
      <c r="AX367" s="163">
        <v>-6.9460500000000008E-2</v>
      </c>
      <c r="AY367" s="163">
        <v>-6.9460500000000008E-2</v>
      </c>
      <c r="BA367" s="331">
        <f t="shared" si="129"/>
        <v>356</v>
      </c>
      <c r="BB367" s="332">
        <f t="shared" si="130"/>
        <v>44.516969500000002</v>
      </c>
      <c r="BC367" s="332">
        <f t="shared" si="131"/>
        <v>44.509169499999999</v>
      </c>
      <c r="BD367" s="332">
        <f t="shared" si="132"/>
        <v>44.533749499999999</v>
      </c>
      <c r="BE367" s="332">
        <f t="shared" si="133"/>
        <v>44.5338195</v>
      </c>
      <c r="BF367" s="332">
        <f t="shared" si="134"/>
        <v>44.504929500000003</v>
      </c>
      <c r="BG367" s="332" t="str">
        <f t="shared" si="135"/>
        <v/>
      </c>
      <c r="BH367" s="164">
        <v>356</v>
      </c>
      <c r="BI367" s="337">
        <f t="shared" si="136"/>
        <v>1.203999999999894E-2</v>
      </c>
      <c r="BJ367" s="337">
        <f t="shared" si="137"/>
        <v>4.2399999999958027E-3</v>
      </c>
      <c r="BK367" s="337">
        <f t="shared" si="138"/>
        <v>2.8819999999996071E-2</v>
      </c>
      <c r="BL367" s="337">
        <f t="shared" si="139"/>
        <v>2.8889999999996974E-2</v>
      </c>
      <c r="BM367" s="165">
        <f t="shared" si="140"/>
        <v>2.8889999999996974E-2</v>
      </c>
    </row>
    <row r="368" spans="1:65" ht="14.85" customHeight="1">
      <c r="A368" s="238"/>
      <c r="B368" s="540" t="s">
        <v>469</v>
      </c>
      <c r="C368" s="540"/>
      <c r="D368" s="540"/>
      <c r="E368" s="503">
        <f t="shared" si="141"/>
        <v>44.5346495</v>
      </c>
      <c r="F368" s="503"/>
      <c r="G368" s="503"/>
      <c r="H368" s="503">
        <f t="shared" si="142"/>
        <v>44.511879499999999</v>
      </c>
      <c r="I368" s="503"/>
      <c r="J368" s="503"/>
      <c r="K368" s="503">
        <f t="shared" si="143"/>
        <v>44.538199499999997</v>
      </c>
      <c r="L368" s="503"/>
      <c r="M368" s="503"/>
      <c r="N368" s="503">
        <f t="shared" si="144"/>
        <v>44.547689500000004</v>
      </c>
      <c r="O368" s="503"/>
      <c r="P368" s="503"/>
      <c r="Q368" s="503">
        <f t="shared" si="145"/>
        <v>44.521759500000002</v>
      </c>
      <c r="R368" s="503"/>
      <c r="S368" s="503"/>
      <c r="T368" s="503"/>
      <c r="U368" s="503"/>
      <c r="V368" s="503"/>
      <c r="W368" s="503">
        <f t="shared" si="146"/>
        <v>2.5930000000002451E-2</v>
      </c>
      <c r="X368" s="503"/>
      <c r="Y368" s="503"/>
      <c r="Z368" s="503"/>
      <c r="AA368" s="503"/>
      <c r="AB368" s="503"/>
      <c r="AC368" s="525"/>
      <c r="AD368" s="526"/>
      <c r="AE368" s="526"/>
      <c r="AF368" s="526"/>
      <c r="AG368" s="526"/>
      <c r="AH368" s="527"/>
      <c r="AI368" s="233"/>
      <c r="AJ368" s="233"/>
      <c r="AK368" s="197">
        <v>357</v>
      </c>
      <c r="AL368" s="207">
        <v>44.576819999999998</v>
      </c>
      <c r="AM368" s="207">
        <v>44.459879999999998</v>
      </c>
      <c r="AN368" s="207">
        <v>44.62988</v>
      </c>
      <c r="AO368" s="207">
        <v>44.674590000000002</v>
      </c>
      <c r="AP368" s="207">
        <v>44.575719999999997</v>
      </c>
      <c r="AQ368" s="208"/>
      <c r="AR368" s="155"/>
      <c r="AS368" s="197">
        <f t="shared" si="128"/>
        <v>357</v>
      </c>
      <c r="AT368" s="175">
        <v>-5.9460499999999999E-2</v>
      </c>
      <c r="AU368" s="163">
        <v>5.0539500000000001E-2</v>
      </c>
      <c r="AV368" s="163">
        <v>-8.9460499999999998E-2</v>
      </c>
      <c r="AW368" s="163">
        <v>-0.13946050000000002</v>
      </c>
      <c r="AX368" s="163">
        <v>-6.9460500000000008E-2</v>
      </c>
      <c r="AY368" s="163">
        <v>-6.9460500000000008E-2</v>
      </c>
      <c r="BA368" s="331">
        <f t="shared" si="129"/>
        <v>357</v>
      </c>
      <c r="BB368" s="332">
        <f t="shared" si="130"/>
        <v>44.517359499999998</v>
      </c>
      <c r="BC368" s="332">
        <f t="shared" si="131"/>
        <v>44.510419499999998</v>
      </c>
      <c r="BD368" s="332">
        <f t="shared" si="132"/>
        <v>44.540419499999999</v>
      </c>
      <c r="BE368" s="332">
        <f t="shared" si="133"/>
        <v>44.535129500000004</v>
      </c>
      <c r="BF368" s="332">
        <f t="shared" si="134"/>
        <v>44.506259499999999</v>
      </c>
      <c r="BG368" s="332" t="str">
        <f t="shared" si="135"/>
        <v/>
      </c>
      <c r="BH368" s="164">
        <v>357</v>
      </c>
      <c r="BI368" s="337">
        <f t="shared" si="136"/>
        <v>1.1099999999999E-2</v>
      </c>
      <c r="BJ368" s="337">
        <f t="shared" si="137"/>
        <v>4.1599999999988313E-3</v>
      </c>
      <c r="BK368" s="337">
        <f t="shared" si="138"/>
        <v>3.4159999999999968E-2</v>
      </c>
      <c r="BL368" s="337">
        <f t="shared" si="139"/>
        <v>2.8870000000004836E-2</v>
      </c>
      <c r="BM368" s="165">
        <f t="shared" si="140"/>
        <v>3.4159999999999968E-2</v>
      </c>
    </row>
    <row r="369" spans="1:65" ht="14.85" customHeight="1">
      <c r="A369" s="238"/>
      <c r="B369" s="540" t="s">
        <v>470</v>
      </c>
      <c r="C369" s="540"/>
      <c r="D369" s="540"/>
      <c r="E369" s="503">
        <f t="shared" si="141"/>
        <v>44.539399500000002</v>
      </c>
      <c r="F369" s="503"/>
      <c r="G369" s="503"/>
      <c r="H369" s="503">
        <f t="shared" si="142"/>
        <v>44.514849499999997</v>
      </c>
      <c r="I369" s="503"/>
      <c r="J369" s="503"/>
      <c r="K369" s="503">
        <f t="shared" si="143"/>
        <v>44.539609499999997</v>
      </c>
      <c r="L369" s="503"/>
      <c r="M369" s="503"/>
      <c r="N369" s="503">
        <f t="shared" si="144"/>
        <v>44.5484595</v>
      </c>
      <c r="O369" s="503"/>
      <c r="P369" s="503"/>
      <c r="Q369" s="503">
        <f t="shared" si="145"/>
        <v>44.525129499999998</v>
      </c>
      <c r="R369" s="503"/>
      <c r="S369" s="503"/>
      <c r="T369" s="503"/>
      <c r="U369" s="503"/>
      <c r="V369" s="503"/>
      <c r="W369" s="503">
        <f t="shared" si="146"/>
        <v>2.3330000000001405E-2</v>
      </c>
      <c r="X369" s="503"/>
      <c r="Y369" s="503"/>
      <c r="Z369" s="503"/>
      <c r="AA369" s="503"/>
      <c r="AB369" s="503"/>
      <c r="AC369" s="525"/>
      <c r="AD369" s="526"/>
      <c r="AE369" s="526"/>
      <c r="AF369" s="526"/>
      <c r="AG369" s="526"/>
      <c r="AH369" s="527"/>
      <c r="AI369" s="233"/>
      <c r="AJ369" s="233"/>
      <c r="AK369" s="197">
        <v>358</v>
      </c>
      <c r="AL369" s="207">
        <v>44.579749999999997</v>
      </c>
      <c r="AM369" s="207">
        <v>44.460949999999997</v>
      </c>
      <c r="AN369" s="207">
        <v>44.63306</v>
      </c>
      <c r="AO369" s="207">
        <v>44.670270000000002</v>
      </c>
      <c r="AP369" s="207">
        <v>44.57499</v>
      </c>
      <c r="AQ369" s="208"/>
      <c r="AR369" s="155"/>
      <c r="AS369" s="197">
        <f t="shared" si="128"/>
        <v>358</v>
      </c>
      <c r="AT369" s="175">
        <v>-5.9460499999999999E-2</v>
      </c>
      <c r="AU369" s="163">
        <v>5.0539500000000001E-2</v>
      </c>
      <c r="AV369" s="163">
        <v>-8.9460499999999998E-2</v>
      </c>
      <c r="AW369" s="163">
        <v>-0.13946050000000002</v>
      </c>
      <c r="AX369" s="163">
        <v>-6.9460500000000008E-2</v>
      </c>
      <c r="AY369" s="163">
        <v>-6.9460500000000008E-2</v>
      </c>
      <c r="BA369" s="331">
        <f t="shared" si="129"/>
        <v>358</v>
      </c>
      <c r="BB369" s="332">
        <f t="shared" si="130"/>
        <v>44.520289499999997</v>
      </c>
      <c r="BC369" s="332">
        <f t="shared" si="131"/>
        <v>44.511489499999996</v>
      </c>
      <c r="BD369" s="332">
        <f t="shared" si="132"/>
        <v>44.543599499999999</v>
      </c>
      <c r="BE369" s="332">
        <f t="shared" si="133"/>
        <v>44.530809500000004</v>
      </c>
      <c r="BF369" s="332">
        <f t="shared" si="134"/>
        <v>44.505529500000002</v>
      </c>
      <c r="BG369" s="332" t="str">
        <f t="shared" si="135"/>
        <v/>
      </c>
      <c r="BH369" s="164">
        <v>358</v>
      </c>
      <c r="BI369" s="337">
        <f t="shared" si="136"/>
        <v>1.4759999999995443E-2</v>
      </c>
      <c r="BJ369" s="337">
        <f t="shared" si="137"/>
        <v>5.9599999999946363E-3</v>
      </c>
      <c r="BK369" s="337">
        <f t="shared" si="138"/>
        <v>3.8069999999997606E-2</v>
      </c>
      <c r="BL369" s="337">
        <f t="shared" si="139"/>
        <v>2.528000000000219E-2</v>
      </c>
      <c r="BM369" s="165">
        <f t="shared" si="140"/>
        <v>3.8069999999997606E-2</v>
      </c>
    </row>
    <row r="370" spans="1:65" ht="14.85" customHeight="1">
      <c r="A370" s="238"/>
      <c r="B370" s="540" t="s">
        <v>471</v>
      </c>
      <c r="C370" s="540"/>
      <c r="D370" s="540"/>
      <c r="E370" s="503">
        <f t="shared" si="141"/>
        <v>44.539359500000003</v>
      </c>
      <c r="F370" s="503"/>
      <c r="G370" s="503"/>
      <c r="H370" s="503">
        <f t="shared" si="142"/>
        <v>44.517919499999998</v>
      </c>
      <c r="I370" s="503"/>
      <c r="J370" s="503"/>
      <c r="K370" s="503">
        <f t="shared" si="143"/>
        <v>44.541249499999999</v>
      </c>
      <c r="L370" s="503"/>
      <c r="M370" s="503"/>
      <c r="N370" s="503">
        <f t="shared" si="144"/>
        <v>44.547119500000001</v>
      </c>
      <c r="O370" s="503"/>
      <c r="P370" s="503"/>
      <c r="Q370" s="503">
        <f t="shared" si="145"/>
        <v>44.532369500000001</v>
      </c>
      <c r="R370" s="503"/>
      <c r="S370" s="503"/>
      <c r="T370" s="503"/>
      <c r="U370" s="503"/>
      <c r="V370" s="503"/>
      <c r="W370" s="503">
        <f t="shared" si="146"/>
        <v>1.4749999999999375E-2</v>
      </c>
      <c r="X370" s="503"/>
      <c r="Y370" s="503"/>
      <c r="Z370" s="503"/>
      <c r="AA370" s="503"/>
      <c r="AB370" s="503"/>
      <c r="AC370" s="525"/>
      <c r="AD370" s="526"/>
      <c r="AE370" s="526"/>
      <c r="AF370" s="526"/>
      <c r="AG370" s="526"/>
      <c r="AH370" s="527"/>
      <c r="AI370" s="233"/>
      <c r="AJ370" s="233"/>
      <c r="AK370" s="197">
        <v>359</v>
      </c>
      <c r="AL370" s="207">
        <v>44.582880000000003</v>
      </c>
      <c r="AM370" s="207">
        <v>44.464530000000003</v>
      </c>
      <c r="AN370" s="207">
        <v>44.634450000000001</v>
      </c>
      <c r="AO370" s="207">
        <v>44.668430000000001</v>
      </c>
      <c r="AP370" s="207">
        <v>44.572240000000001</v>
      </c>
      <c r="AQ370" s="208"/>
      <c r="AR370" s="155"/>
      <c r="AS370" s="197">
        <f t="shared" si="128"/>
        <v>359</v>
      </c>
      <c r="AT370" s="175">
        <v>-5.9460499999999999E-2</v>
      </c>
      <c r="AU370" s="163">
        <v>5.0539500000000001E-2</v>
      </c>
      <c r="AV370" s="163">
        <v>-8.9460499999999998E-2</v>
      </c>
      <c r="AW370" s="163">
        <v>-0.13946050000000002</v>
      </c>
      <c r="AX370" s="163">
        <v>-6.9460500000000008E-2</v>
      </c>
      <c r="AY370" s="163">
        <v>-6.9460500000000008E-2</v>
      </c>
      <c r="BA370" s="331">
        <f t="shared" si="129"/>
        <v>359</v>
      </c>
      <c r="BB370" s="332">
        <f t="shared" si="130"/>
        <v>44.523419500000003</v>
      </c>
      <c r="BC370" s="332">
        <f t="shared" si="131"/>
        <v>44.515069500000003</v>
      </c>
      <c r="BD370" s="332">
        <f t="shared" si="132"/>
        <v>44.5449895</v>
      </c>
      <c r="BE370" s="332">
        <f t="shared" si="133"/>
        <v>44.528969500000002</v>
      </c>
      <c r="BF370" s="332">
        <f t="shared" si="134"/>
        <v>44.502779500000003</v>
      </c>
      <c r="BG370" s="332" t="str">
        <f t="shared" si="135"/>
        <v/>
      </c>
      <c r="BH370" s="164">
        <v>359</v>
      </c>
      <c r="BI370" s="337">
        <f t="shared" si="136"/>
        <v>2.0640000000000214E-2</v>
      </c>
      <c r="BJ370" s="337">
        <f t="shared" si="137"/>
        <v>1.2290000000000134E-2</v>
      </c>
      <c r="BK370" s="337">
        <f t="shared" si="138"/>
        <v>4.2209999999997194E-2</v>
      </c>
      <c r="BL370" s="337">
        <f t="shared" si="139"/>
        <v>2.6189999999999714E-2</v>
      </c>
      <c r="BM370" s="165">
        <f t="shared" si="140"/>
        <v>4.2209999999997194E-2</v>
      </c>
    </row>
    <row r="371" spans="1:65" ht="14.85" customHeight="1">
      <c r="A371" s="238"/>
      <c r="B371" s="540" t="s">
        <v>472</v>
      </c>
      <c r="C371" s="540"/>
      <c r="D371" s="540"/>
      <c r="E371" s="503">
        <f t="shared" si="141"/>
        <v>44.538829499999999</v>
      </c>
      <c r="F371" s="503"/>
      <c r="G371" s="503"/>
      <c r="H371" s="503">
        <f t="shared" si="142"/>
        <v>44.522029500000002</v>
      </c>
      <c r="I371" s="503"/>
      <c r="J371" s="503"/>
      <c r="K371" s="503">
        <f t="shared" si="143"/>
        <v>44.543599499999999</v>
      </c>
      <c r="L371" s="503"/>
      <c r="M371" s="503"/>
      <c r="N371" s="503">
        <f t="shared" si="144"/>
        <v>44.548379500000003</v>
      </c>
      <c r="O371" s="503"/>
      <c r="P371" s="503"/>
      <c r="Q371" s="503">
        <f t="shared" si="145"/>
        <v>44.536359500000003</v>
      </c>
      <c r="R371" s="503"/>
      <c r="S371" s="503"/>
      <c r="T371" s="503"/>
      <c r="U371" s="503"/>
      <c r="V371" s="503"/>
      <c r="W371" s="503">
        <f t="shared" si="146"/>
        <v>1.4330000000001064E-2</v>
      </c>
      <c r="X371" s="503"/>
      <c r="Y371" s="503"/>
      <c r="Z371" s="503"/>
      <c r="AA371" s="503"/>
      <c r="AB371" s="503"/>
      <c r="AC371" s="525"/>
      <c r="AD371" s="526"/>
      <c r="AE371" s="526"/>
      <c r="AF371" s="526"/>
      <c r="AG371" s="526"/>
      <c r="AH371" s="527"/>
      <c r="AI371" s="233"/>
      <c r="AJ371" s="233"/>
      <c r="AK371" s="197">
        <v>360</v>
      </c>
      <c r="AL371" s="207">
        <v>44.5867</v>
      </c>
      <c r="AM371" s="207">
        <v>44.467039999999997</v>
      </c>
      <c r="AN371" s="207">
        <v>44.63241</v>
      </c>
      <c r="AO371" s="207">
        <v>44.675359999999998</v>
      </c>
      <c r="AP371" s="207">
        <v>44.571069999999999</v>
      </c>
      <c r="AQ371" s="208"/>
      <c r="AR371" s="155"/>
      <c r="AS371" s="197">
        <f t="shared" si="128"/>
        <v>360</v>
      </c>
      <c r="AT371" s="175">
        <v>-5.9460499999999999E-2</v>
      </c>
      <c r="AU371" s="163">
        <v>5.0539500000000001E-2</v>
      </c>
      <c r="AV371" s="163">
        <v>-8.9460499999999998E-2</v>
      </c>
      <c r="AW371" s="163">
        <v>-0.13946050000000002</v>
      </c>
      <c r="AX371" s="163">
        <v>-6.9460500000000008E-2</v>
      </c>
      <c r="AY371" s="163">
        <v>-6.9460500000000008E-2</v>
      </c>
      <c r="BA371" s="331">
        <f t="shared" si="129"/>
        <v>360</v>
      </c>
      <c r="BB371" s="332">
        <f t="shared" si="130"/>
        <v>44.5272395</v>
      </c>
      <c r="BC371" s="332">
        <f t="shared" si="131"/>
        <v>44.517579499999997</v>
      </c>
      <c r="BD371" s="332">
        <f t="shared" si="132"/>
        <v>44.542949499999999</v>
      </c>
      <c r="BE371" s="332">
        <f t="shared" si="133"/>
        <v>44.535899499999999</v>
      </c>
      <c r="BF371" s="332">
        <f t="shared" si="134"/>
        <v>44.501609500000001</v>
      </c>
      <c r="BG371" s="332" t="str">
        <f t="shared" si="135"/>
        <v/>
      </c>
      <c r="BH371" s="164">
        <v>360</v>
      </c>
      <c r="BI371" s="337">
        <f t="shared" si="136"/>
        <v>2.5629999999999598E-2</v>
      </c>
      <c r="BJ371" s="337">
        <f t="shared" si="137"/>
        <v>1.5969999999995821E-2</v>
      </c>
      <c r="BK371" s="337">
        <f t="shared" si="138"/>
        <v>4.1339999999998156E-2</v>
      </c>
      <c r="BL371" s="337">
        <f t="shared" si="139"/>
        <v>3.4289999999998599E-2</v>
      </c>
      <c r="BM371" s="165">
        <f t="shared" si="140"/>
        <v>4.1339999999998156E-2</v>
      </c>
    </row>
    <row r="372" spans="1:65" ht="14.85" customHeight="1">
      <c r="A372" s="238"/>
      <c r="B372" s="540" t="s">
        <v>473</v>
      </c>
      <c r="C372" s="540"/>
      <c r="D372" s="540"/>
      <c r="E372" s="503">
        <f t="shared" si="141"/>
        <v>44.537459499999997</v>
      </c>
      <c r="F372" s="503"/>
      <c r="G372" s="503"/>
      <c r="H372" s="503">
        <f t="shared" si="142"/>
        <v>44.526199499999997</v>
      </c>
      <c r="I372" s="503"/>
      <c r="J372" s="503"/>
      <c r="K372" s="503">
        <f t="shared" si="143"/>
        <v>44.5473395</v>
      </c>
      <c r="L372" s="503"/>
      <c r="M372" s="503"/>
      <c r="N372" s="503">
        <f t="shared" si="144"/>
        <v>44.548579500000002</v>
      </c>
      <c r="O372" s="503"/>
      <c r="P372" s="503"/>
      <c r="Q372" s="503">
        <f t="shared" si="145"/>
        <v>44.536129500000001</v>
      </c>
      <c r="R372" s="503"/>
      <c r="S372" s="503"/>
      <c r="T372" s="503"/>
      <c r="U372" s="503"/>
      <c r="V372" s="503"/>
      <c r="W372" s="503">
        <f t="shared" si="146"/>
        <v>1.2450000000001182E-2</v>
      </c>
      <c r="X372" s="503"/>
      <c r="Y372" s="503"/>
      <c r="Z372" s="503"/>
      <c r="AA372" s="503"/>
      <c r="AB372" s="503"/>
      <c r="AC372" s="525"/>
      <c r="AD372" s="526"/>
      <c r="AE372" s="526"/>
      <c r="AF372" s="526"/>
      <c r="AG372" s="526"/>
      <c r="AH372" s="527"/>
      <c r="AI372" s="233"/>
      <c r="AJ372" s="233"/>
      <c r="AK372" s="197">
        <v>361</v>
      </c>
      <c r="AL372" s="207">
        <v>44.589799999999997</v>
      </c>
      <c r="AM372" s="207">
        <v>44.469929999999998</v>
      </c>
      <c r="AN372" s="207">
        <v>44.632750000000001</v>
      </c>
      <c r="AO372" s="207">
        <v>44.680439999999997</v>
      </c>
      <c r="AP372" s="207">
        <v>44.570039999999999</v>
      </c>
      <c r="AQ372" s="208"/>
      <c r="AR372" s="155"/>
      <c r="AS372" s="197">
        <f t="shared" si="128"/>
        <v>361</v>
      </c>
      <c r="AT372" s="175">
        <v>-5.9460499999999999E-2</v>
      </c>
      <c r="AU372" s="163">
        <v>5.0539500000000001E-2</v>
      </c>
      <c r="AV372" s="163">
        <v>-8.9460499999999998E-2</v>
      </c>
      <c r="AW372" s="163">
        <v>-0.13946050000000002</v>
      </c>
      <c r="AX372" s="163">
        <v>-6.9460500000000008E-2</v>
      </c>
      <c r="AY372" s="163">
        <v>-6.9460500000000008E-2</v>
      </c>
      <c r="BA372" s="331">
        <f t="shared" si="129"/>
        <v>361</v>
      </c>
      <c r="BB372" s="332">
        <f t="shared" si="130"/>
        <v>44.530339499999997</v>
      </c>
      <c r="BC372" s="332">
        <f t="shared" si="131"/>
        <v>44.520469499999997</v>
      </c>
      <c r="BD372" s="332">
        <f t="shared" si="132"/>
        <v>44.5432895</v>
      </c>
      <c r="BE372" s="332">
        <f t="shared" si="133"/>
        <v>44.540979499999999</v>
      </c>
      <c r="BF372" s="332">
        <f t="shared" si="134"/>
        <v>44.500579500000001</v>
      </c>
      <c r="BG372" s="332" t="str">
        <f t="shared" si="135"/>
        <v/>
      </c>
      <c r="BH372" s="164">
        <v>361</v>
      </c>
      <c r="BI372" s="337">
        <f t="shared" si="136"/>
        <v>2.9759999999996012E-2</v>
      </c>
      <c r="BJ372" s="337">
        <f t="shared" si="137"/>
        <v>1.9889999999996633E-2</v>
      </c>
      <c r="BK372" s="337">
        <f t="shared" si="138"/>
        <v>4.2709999999999582E-2</v>
      </c>
      <c r="BL372" s="337">
        <f t="shared" si="139"/>
        <v>4.0399999999998215E-2</v>
      </c>
      <c r="BM372" s="165">
        <f t="shared" si="140"/>
        <v>4.2709999999999582E-2</v>
      </c>
    </row>
    <row r="373" spans="1:65" ht="14.85" customHeight="1">
      <c r="A373" s="238"/>
      <c r="B373" s="540" t="s">
        <v>474</v>
      </c>
      <c r="C373" s="540"/>
      <c r="D373" s="540"/>
      <c r="E373" s="503">
        <f t="shared" si="141"/>
        <v>44.536239500000001</v>
      </c>
      <c r="F373" s="503"/>
      <c r="G373" s="503"/>
      <c r="H373" s="503">
        <f t="shared" si="142"/>
        <v>44.527209499999998</v>
      </c>
      <c r="I373" s="503"/>
      <c r="J373" s="503"/>
      <c r="K373" s="503">
        <f t="shared" si="143"/>
        <v>44.550919499999999</v>
      </c>
      <c r="L373" s="503"/>
      <c r="M373" s="503"/>
      <c r="N373" s="503">
        <f t="shared" si="144"/>
        <v>44.548579500000002</v>
      </c>
      <c r="O373" s="503"/>
      <c r="P373" s="503"/>
      <c r="Q373" s="503">
        <f t="shared" si="145"/>
        <v>44.537139500000002</v>
      </c>
      <c r="R373" s="503"/>
      <c r="S373" s="503"/>
      <c r="T373" s="503"/>
      <c r="U373" s="503"/>
      <c r="V373" s="503"/>
      <c r="W373" s="503">
        <f t="shared" si="146"/>
        <v>1.3779999999997017E-2</v>
      </c>
      <c r="X373" s="503"/>
      <c r="Y373" s="503"/>
      <c r="Z373" s="503"/>
      <c r="AA373" s="503"/>
      <c r="AB373" s="503"/>
      <c r="AC373" s="525"/>
      <c r="AD373" s="526"/>
      <c r="AE373" s="526"/>
      <c r="AF373" s="526"/>
      <c r="AG373" s="526"/>
      <c r="AH373" s="527"/>
      <c r="AI373" s="233"/>
      <c r="AJ373" s="233"/>
      <c r="AK373" s="197">
        <v>362</v>
      </c>
      <c r="AL373" s="207">
        <v>44.588380000000001</v>
      </c>
      <c r="AM373" s="207">
        <v>44.47204</v>
      </c>
      <c r="AN373" s="207">
        <v>44.631779999999999</v>
      </c>
      <c r="AO373" s="207">
        <v>44.687350000000002</v>
      </c>
      <c r="AP373" s="207">
        <v>44.570239999999998</v>
      </c>
      <c r="AQ373" s="208"/>
      <c r="AR373" s="155"/>
      <c r="AS373" s="197">
        <f t="shared" si="128"/>
        <v>362</v>
      </c>
      <c r="AT373" s="175">
        <v>-5.9460499999999999E-2</v>
      </c>
      <c r="AU373" s="163">
        <v>5.0539500000000001E-2</v>
      </c>
      <c r="AV373" s="163">
        <v>-8.9460499999999998E-2</v>
      </c>
      <c r="AW373" s="163">
        <v>-0.13946050000000002</v>
      </c>
      <c r="AX373" s="163">
        <v>-6.9460500000000008E-2</v>
      </c>
      <c r="AY373" s="163">
        <v>-6.9460500000000008E-2</v>
      </c>
      <c r="BA373" s="331">
        <f t="shared" si="129"/>
        <v>362</v>
      </c>
      <c r="BB373" s="332">
        <f t="shared" si="130"/>
        <v>44.528919500000001</v>
      </c>
      <c r="BC373" s="332">
        <f t="shared" si="131"/>
        <v>44.522579499999999</v>
      </c>
      <c r="BD373" s="332">
        <f t="shared" si="132"/>
        <v>44.542319499999998</v>
      </c>
      <c r="BE373" s="332">
        <f t="shared" si="133"/>
        <v>44.547889500000004</v>
      </c>
      <c r="BF373" s="332">
        <f t="shared" si="134"/>
        <v>44.5007795</v>
      </c>
      <c r="BG373" s="332" t="str">
        <f t="shared" si="135"/>
        <v/>
      </c>
      <c r="BH373" s="164">
        <v>362</v>
      </c>
      <c r="BI373" s="337">
        <f t="shared" si="136"/>
        <v>2.8140000000000498E-2</v>
      </c>
      <c r="BJ373" s="337">
        <f t="shared" si="137"/>
        <v>2.1799999999998931E-2</v>
      </c>
      <c r="BK373" s="337">
        <f t="shared" si="138"/>
        <v>4.153999999999769E-2</v>
      </c>
      <c r="BL373" s="337">
        <f t="shared" si="139"/>
        <v>4.7110000000003538E-2</v>
      </c>
      <c r="BM373" s="165">
        <f t="shared" si="140"/>
        <v>4.7110000000003538E-2</v>
      </c>
    </row>
    <row r="374" spans="1:65" ht="14.85" customHeight="1">
      <c r="A374" s="238"/>
      <c r="B374" s="540" t="s">
        <v>475</v>
      </c>
      <c r="C374" s="540"/>
      <c r="D374" s="540"/>
      <c r="E374" s="503">
        <f t="shared" si="141"/>
        <v>44.539049499999997</v>
      </c>
      <c r="F374" s="503"/>
      <c r="G374" s="503"/>
      <c r="H374" s="503">
        <f t="shared" si="142"/>
        <v>44.524249499999996</v>
      </c>
      <c r="I374" s="503"/>
      <c r="J374" s="503"/>
      <c r="K374" s="503">
        <f t="shared" si="143"/>
        <v>44.555849500000001</v>
      </c>
      <c r="L374" s="503"/>
      <c r="M374" s="503"/>
      <c r="N374" s="503">
        <f t="shared" si="144"/>
        <v>44.553619500000003</v>
      </c>
      <c r="O374" s="503"/>
      <c r="P374" s="503"/>
      <c r="Q374" s="503">
        <f t="shared" si="145"/>
        <v>44.539129500000001</v>
      </c>
      <c r="R374" s="503"/>
      <c r="S374" s="503"/>
      <c r="T374" s="503"/>
      <c r="U374" s="503"/>
      <c r="V374" s="503"/>
      <c r="W374" s="503">
        <f t="shared" si="146"/>
        <v>1.6719999999999402E-2</v>
      </c>
      <c r="X374" s="503"/>
      <c r="Y374" s="503"/>
      <c r="Z374" s="503"/>
      <c r="AA374" s="503"/>
      <c r="AB374" s="503"/>
      <c r="AC374" s="525"/>
      <c r="AD374" s="526"/>
      <c r="AE374" s="526"/>
      <c r="AF374" s="526"/>
      <c r="AG374" s="526"/>
      <c r="AH374" s="527"/>
      <c r="AI374" s="233"/>
      <c r="AJ374" s="233"/>
      <c r="AK374" s="197">
        <v>363</v>
      </c>
      <c r="AL374" s="207">
        <v>44.589419999999997</v>
      </c>
      <c r="AM374" s="207">
        <v>44.47363</v>
      </c>
      <c r="AN374" s="207">
        <v>44.63091</v>
      </c>
      <c r="AO374" s="207">
        <v>44.691740000000003</v>
      </c>
      <c r="AP374" s="207">
        <v>44.574469999999998</v>
      </c>
      <c r="AQ374" s="208"/>
      <c r="AR374" s="155"/>
      <c r="AS374" s="197">
        <f t="shared" si="128"/>
        <v>363</v>
      </c>
      <c r="AT374" s="175">
        <v>-5.9460499999999999E-2</v>
      </c>
      <c r="AU374" s="163">
        <v>5.0539500000000001E-2</v>
      </c>
      <c r="AV374" s="163">
        <v>-8.9460499999999998E-2</v>
      </c>
      <c r="AW374" s="163">
        <v>-0.13946050000000002</v>
      </c>
      <c r="AX374" s="163">
        <v>-6.9460500000000008E-2</v>
      </c>
      <c r="AY374" s="163">
        <v>-6.9460500000000008E-2</v>
      </c>
      <c r="BA374" s="331">
        <f t="shared" si="129"/>
        <v>363</v>
      </c>
      <c r="BB374" s="332">
        <f t="shared" si="130"/>
        <v>44.529959499999997</v>
      </c>
      <c r="BC374" s="332">
        <f t="shared" si="131"/>
        <v>44.524169499999999</v>
      </c>
      <c r="BD374" s="332">
        <f t="shared" si="132"/>
        <v>44.541449499999999</v>
      </c>
      <c r="BE374" s="332">
        <f t="shared" si="133"/>
        <v>44.552279500000004</v>
      </c>
      <c r="BF374" s="332">
        <f t="shared" si="134"/>
        <v>44.5050095</v>
      </c>
      <c r="BG374" s="332" t="str">
        <f t="shared" si="135"/>
        <v/>
      </c>
      <c r="BH374" s="164">
        <v>363</v>
      </c>
      <c r="BI374" s="337">
        <f t="shared" si="136"/>
        <v>2.4949999999996919E-2</v>
      </c>
      <c r="BJ374" s="337">
        <f t="shared" si="137"/>
        <v>1.91599999999994E-2</v>
      </c>
      <c r="BK374" s="337">
        <f t="shared" si="138"/>
        <v>3.6439999999998918E-2</v>
      </c>
      <c r="BL374" s="337">
        <f t="shared" si="139"/>
        <v>4.7270000000004586E-2</v>
      </c>
      <c r="BM374" s="165">
        <f t="shared" si="140"/>
        <v>4.7270000000004586E-2</v>
      </c>
    </row>
    <row r="375" spans="1:65" ht="14.85" customHeight="1">
      <c r="A375" s="238"/>
      <c r="B375" s="540" t="s">
        <v>476</v>
      </c>
      <c r="C375" s="540"/>
      <c r="D375" s="540"/>
      <c r="E375" s="503">
        <f t="shared" si="141"/>
        <v>44.539779500000002</v>
      </c>
      <c r="F375" s="503"/>
      <c r="G375" s="503"/>
      <c r="H375" s="503">
        <f t="shared" si="142"/>
        <v>44.523079500000001</v>
      </c>
      <c r="I375" s="503"/>
      <c r="J375" s="503"/>
      <c r="K375" s="503">
        <f t="shared" si="143"/>
        <v>44.562479500000002</v>
      </c>
      <c r="L375" s="503"/>
      <c r="M375" s="503"/>
      <c r="N375" s="503">
        <f t="shared" si="144"/>
        <v>44.558289500000001</v>
      </c>
      <c r="O375" s="503"/>
      <c r="P375" s="503"/>
      <c r="Q375" s="503">
        <f t="shared" si="145"/>
        <v>44.539949499999999</v>
      </c>
      <c r="R375" s="503"/>
      <c r="S375" s="503"/>
      <c r="T375" s="503"/>
      <c r="U375" s="503"/>
      <c r="V375" s="503"/>
      <c r="W375" s="503">
        <f t="shared" si="146"/>
        <v>2.253000000000327E-2</v>
      </c>
      <c r="X375" s="503"/>
      <c r="Y375" s="503"/>
      <c r="Z375" s="503"/>
      <c r="AA375" s="503"/>
      <c r="AB375" s="503"/>
      <c r="AC375" s="525"/>
      <c r="AD375" s="526"/>
      <c r="AE375" s="526"/>
      <c r="AF375" s="526"/>
      <c r="AG375" s="526"/>
      <c r="AH375" s="527"/>
      <c r="AI375" s="233"/>
      <c r="AJ375" s="233"/>
      <c r="AK375" s="197">
        <v>364</v>
      </c>
      <c r="AL375" s="207">
        <v>44.591189999999997</v>
      </c>
      <c r="AM375" s="207">
        <v>44.472380000000001</v>
      </c>
      <c r="AN375" s="207">
        <v>44.629289999999997</v>
      </c>
      <c r="AO375" s="207">
        <v>44.694789999999998</v>
      </c>
      <c r="AP375" s="207">
        <v>44.581429999999997</v>
      </c>
      <c r="AQ375" s="208"/>
      <c r="AR375" s="155"/>
      <c r="AS375" s="197">
        <f t="shared" si="128"/>
        <v>364</v>
      </c>
      <c r="AT375" s="175">
        <v>-5.9460499999999999E-2</v>
      </c>
      <c r="AU375" s="163">
        <v>5.0539500000000001E-2</v>
      </c>
      <c r="AV375" s="163">
        <v>-8.9460499999999998E-2</v>
      </c>
      <c r="AW375" s="163">
        <v>-0.13946050000000002</v>
      </c>
      <c r="AX375" s="163">
        <v>-6.9460500000000008E-2</v>
      </c>
      <c r="AY375" s="163">
        <v>-6.9460500000000008E-2</v>
      </c>
      <c r="BA375" s="331">
        <f t="shared" si="129"/>
        <v>364</v>
      </c>
      <c r="BB375" s="332">
        <f t="shared" si="130"/>
        <v>44.531729499999997</v>
      </c>
      <c r="BC375" s="332">
        <f t="shared" si="131"/>
        <v>44.5229195</v>
      </c>
      <c r="BD375" s="332">
        <f t="shared" si="132"/>
        <v>44.539829499999996</v>
      </c>
      <c r="BE375" s="332">
        <f t="shared" si="133"/>
        <v>44.555329499999999</v>
      </c>
      <c r="BF375" s="332">
        <f t="shared" si="134"/>
        <v>44.511969499999999</v>
      </c>
      <c r="BG375" s="332" t="str">
        <f t="shared" si="135"/>
        <v/>
      </c>
      <c r="BH375" s="164">
        <v>364</v>
      </c>
      <c r="BI375" s="337">
        <f t="shared" si="136"/>
        <v>1.9759999999998001E-2</v>
      </c>
      <c r="BJ375" s="337">
        <f t="shared" si="137"/>
        <v>1.0950000000001125E-2</v>
      </c>
      <c r="BK375" s="337">
        <f t="shared" si="138"/>
        <v>2.7859999999996887E-2</v>
      </c>
      <c r="BL375" s="337">
        <f t="shared" si="139"/>
        <v>4.3359999999999843E-2</v>
      </c>
      <c r="BM375" s="165">
        <f t="shared" si="140"/>
        <v>4.3359999999999843E-2</v>
      </c>
    </row>
    <row r="376" spans="1:65" ht="14.85" customHeight="1">
      <c r="A376" s="239"/>
      <c r="B376" s="540" t="s">
        <v>477</v>
      </c>
      <c r="C376" s="540"/>
      <c r="D376" s="540"/>
      <c r="E376" s="503">
        <f t="shared" si="141"/>
        <v>44.538999500000003</v>
      </c>
      <c r="F376" s="503"/>
      <c r="G376" s="503"/>
      <c r="H376" s="503">
        <f t="shared" si="142"/>
        <v>44.528749499999996</v>
      </c>
      <c r="I376" s="503"/>
      <c r="J376" s="503"/>
      <c r="K376" s="503">
        <f t="shared" si="143"/>
        <v>44.567359500000002</v>
      </c>
      <c r="L376" s="503"/>
      <c r="M376" s="503"/>
      <c r="N376" s="503">
        <f t="shared" si="144"/>
        <v>44.564799499999999</v>
      </c>
      <c r="O376" s="503"/>
      <c r="P376" s="503"/>
      <c r="Q376" s="503">
        <f t="shared" si="145"/>
        <v>44.5399095</v>
      </c>
      <c r="R376" s="503"/>
      <c r="S376" s="503"/>
      <c r="T376" s="503"/>
      <c r="U376" s="503"/>
      <c r="V376" s="503"/>
      <c r="W376" s="503">
        <f t="shared" si="146"/>
        <v>2.7450000000001751E-2</v>
      </c>
      <c r="X376" s="503"/>
      <c r="Y376" s="503"/>
      <c r="Z376" s="503"/>
      <c r="AA376" s="503"/>
      <c r="AB376" s="503"/>
      <c r="AC376" s="525"/>
      <c r="AD376" s="526"/>
      <c r="AE376" s="526"/>
      <c r="AF376" s="526"/>
      <c r="AG376" s="526"/>
      <c r="AH376" s="527"/>
      <c r="AI376" s="233"/>
      <c r="AJ376" s="233"/>
      <c r="AK376" s="197">
        <v>365</v>
      </c>
      <c r="AL376" s="207">
        <v>44.593119999999999</v>
      </c>
      <c r="AM376" s="207">
        <v>44.476120000000002</v>
      </c>
      <c r="AN376" s="207">
        <v>44.627409999999998</v>
      </c>
      <c r="AO376" s="207">
        <v>44.694130000000001</v>
      </c>
      <c r="AP376" s="207">
        <v>44.591839999999998</v>
      </c>
      <c r="AQ376" s="208"/>
      <c r="AR376" s="155"/>
      <c r="AS376" s="197">
        <f t="shared" si="128"/>
        <v>365</v>
      </c>
      <c r="AT376" s="175">
        <v>-5.9460499999999999E-2</v>
      </c>
      <c r="AU376" s="163">
        <v>5.0539500000000001E-2</v>
      </c>
      <c r="AV376" s="163">
        <v>-8.9460499999999998E-2</v>
      </c>
      <c r="AW376" s="163">
        <v>-0.13946050000000002</v>
      </c>
      <c r="AX376" s="163">
        <v>-6.9460500000000008E-2</v>
      </c>
      <c r="AY376" s="163">
        <v>-6.9460500000000008E-2</v>
      </c>
      <c r="BA376" s="331">
        <f t="shared" si="129"/>
        <v>365</v>
      </c>
      <c r="BB376" s="332">
        <f t="shared" si="130"/>
        <v>44.533659499999999</v>
      </c>
      <c r="BC376" s="332">
        <f t="shared" si="131"/>
        <v>44.526659500000001</v>
      </c>
      <c r="BD376" s="332">
        <f t="shared" si="132"/>
        <v>44.537949499999996</v>
      </c>
      <c r="BE376" s="332">
        <f t="shared" si="133"/>
        <v>44.554669500000003</v>
      </c>
      <c r="BF376" s="332">
        <f t="shared" si="134"/>
        <v>44.5223795</v>
      </c>
      <c r="BG376" s="332" t="str">
        <f t="shared" si="135"/>
        <v/>
      </c>
      <c r="BH376" s="164">
        <v>365</v>
      </c>
      <c r="BI376" s="337">
        <f t="shared" si="136"/>
        <v>1.1279999999999291E-2</v>
      </c>
      <c r="BJ376" s="337">
        <f t="shared" si="137"/>
        <v>4.2800000000013938E-3</v>
      </c>
      <c r="BK376" s="337">
        <f t="shared" si="138"/>
        <v>1.5569999999996753E-2</v>
      </c>
      <c r="BL376" s="337">
        <f t="shared" si="139"/>
        <v>3.2290000000003261E-2</v>
      </c>
      <c r="BM376" s="165">
        <f t="shared" si="140"/>
        <v>3.2290000000003261E-2</v>
      </c>
    </row>
    <row r="377" spans="1:65" ht="14.85" customHeight="1">
      <c r="A377" s="239"/>
      <c r="B377" s="540" t="s">
        <v>478</v>
      </c>
      <c r="C377" s="540"/>
      <c r="D377" s="540"/>
      <c r="E377" s="503">
        <f t="shared" si="141"/>
        <v>44.538349500000002</v>
      </c>
      <c r="F377" s="503"/>
      <c r="G377" s="503"/>
      <c r="H377" s="503">
        <f t="shared" si="142"/>
        <v>44.530549499999999</v>
      </c>
      <c r="I377" s="503"/>
      <c r="J377" s="503"/>
      <c r="K377" s="503">
        <f t="shared" si="143"/>
        <v>44.568769500000002</v>
      </c>
      <c r="L377" s="503"/>
      <c r="M377" s="503"/>
      <c r="N377" s="503">
        <f t="shared" si="144"/>
        <v>44.5683395</v>
      </c>
      <c r="O377" s="503"/>
      <c r="P377" s="503"/>
      <c r="Q377" s="503">
        <f t="shared" si="145"/>
        <v>44.537329499999998</v>
      </c>
      <c r="R377" s="503"/>
      <c r="S377" s="503"/>
      <c r="T377" s="503"/>
      <c r="U377" s="503"/>
      <c r="V377" s="503"/>
      <c r="W377" s="503">
        <f t="shared" si="146"/>
        <v>3.1440000000003465E-2</v>
      </c>
      <c r="X377" s="503"/>
      <c r="Y377" s="503"/>
      <c r="Z377" s="503"/>
      <c r="AA377" s="503"/>
      <c r="AB377" s="503"/>
      <c r="AC377" s="525"/>
      <c r="AD377" s="526"/>
      <c r="AE377" s="526"/>
      <c r="AF377" s="526"/>
      <c r="AG377" s="526"/>
      <c r="AH377" s="527"/>
      <c r="AI377" s="233"/>
      <c r="AJ377" s="233"/>
      <c r="AK377" s="197">
        <v>366</v>
      </c>
      <c r="AL377" s="207">
        <v>44.597610000000003</v>
      </c>
      <c r="AM377" s="207">
        <v>44.478670000000001</v>
      </c>
      <c r="AN377" s="207">
        <v>44.626559999999998</v>
      </c>
      <c r="AO377" s="207">
        <v>44.694470000000003</v>
      </c>
      <c r="AP377" s="207">
        <v>44.602400000000003</v>
      </c>
      <c r="AQ377" s="208"/>
      <c r="AR377" s="155"/>
      <c r="AS377" s="197">
        <f t="shared" si="128"/>
        <v>366</v>
      </c>
      <c r="AT377" s="175">
        <v>-5.9460499999999999E-2</v>
      </c>
      <c r="AU377" s="163">
        <v>5.0539500000000001E-2</v>
      </c>
      <c r="AV377" s="163">
        <v>-8.9460499999999998E-2</v>
      </c>
      <c r="AW377" s="163">
        <v>-0.13946050000000002</v>
      </c>
      <c r="AX377" s="163">
        <v>-6.9460500000000008E-2</v>
      </c>
      <c r="AY377" s="163">
        <v>-6.9460500000000008E-2</v>
      </c>
      <c r="BA377" s="331">
        <f t="shared" si="129"/>
        <v>366</v>
      </c>
      <c r="BB377" s="332">
        <f t="shared" si="130"/>
        <v>44.538149500000003</v>
      </c>
      <c r="BC377" s="332">
        <f t="shared" si="131"/>
        <v>44.5292095</v>
      </c>
      <c r="BD377" s="332">
        <f t="shared" si="132"/>
        <v>44.537099499999997</v>
      </c>
      <c r="BE377" s="332">
        <f t="shared" si="133"/>
        <v>44.555009500000004</v>
      </c>
      <c r="BF377" s="332">
        <f t="shared" si="134"/>
        <v>44.532939500000005</v>
      </c>
      <c r="BG377" s="332" t="str">
        <f t="shared" si="135"/>
        <v/>
      </c>
      <c r="BH377" s="164">
        <v>366</v>
      </c>
      <c r="BI377" s="337">
        <f t="shared" si="136"/>
        <v>5.2099999999981605E-3</v>
      </c>
      <c r="BJ377" s="337">
        <f t="shared" si="137"/>
        <v>3.730000000004452E-3</v>
      </c>
      <c r="BK377" s="337">
        <f t="shared" si="138"/>
        <v>4.1599999999917259E-3</v>
      </c>
      <c r="BL377" s="337">
        <f t="shared" si="139"/>
        <v>2.2069999999999368E-2</v>
      </c>
      <c r="BM377" s="165">
        <f t="shared" si="140"/>
        <v>2.2069999999999368E-2</v>
      </c>
    </row>
    <row r="378" spans="1:65" ht="14.85" customHeight="1">
      <c r="A378" s="239"/>
      <c r="B378" s="540" t="s">
        <v>479</v>
      </c>
      <c r="C378" s="540"/>
      <c r="D378" s="540"/>
      <c r="E378" s="503">
        <f t="shared" si="141"/>
        <v>44.538019499999997</v>
      </c>
      <c r="F378" s="503"/>
      <c r="G378" s="503"/>
      <c r="H378" s="503">
        <f t="shared" si="142"/>
        <v>44.532369500000001</v>
      </c>
      <c r="I378" s="503"/>
      <c r="J378" s="503"/>
      <c r="K378" s="503">
        <f t="shared" si="143"/>
        <v>44.566869499999996</v>
      </c>
      <c r="L378" s="503"/>
      <c r="M378" s="503"/>
      <c r="N378" s="503">
        <f t="shared" si="144"/>
        <v>44.567849500000001</v>
      </c>
      <c r="O378" s="503"/>
      <c r="P378" s="503"/>
      <c r="Q378" s="503">
        <f t="shared" si="145"/>
        <v>44.5355895</v>
      </c>
      <c r="R378" s="503"/>
      <c r="S378" s="503"/>
      <c r="T378" s="503"/>
      <c r="U378" s="503"/>
      <c r="V378" s="503"/>
      <c r="W378" s="503">
        <f t="shared" si="146"/>
        <v>3.2260000000000844E-2</v>
      </c>
      <c r="X378" s="503"/>
      <c r="Y378" s="503"/>
      <c r="Z378" s="503"/>
      <c r="AA378" s="503"/>
      <c r="AB378" s="503"/>
      <c r="AC378" s="525"/>
      <c r="AD378" s="526"/>
      <c r="AE378" s="526"/>
      <c r="AF378" s="526"/>
      <c r="AG378" s="526"/>
      <c r="AH378" s="527"/>
      <c r="AI378" s="233"/>
      <c r="AJ378" s="233"/>
      <c r="AK378" s="197">
        <v>367</v>
      </c>
      <c r="AL378" s="207">
        <v>44.600209999999997</v>
      </c>
      <c r="AM378" s="207">
        <v>44.478589999999997</v>
      </c>
      <c r="AN378" s="207">
        <v>44.62574</v>
      </c>
      <c r="AO378" s="207">
        <v>44.693080000000002</v>
      </c>
      <c r="AP378" s="207">
        <v>44.605530000000002</v>
      </c>
      <c r="AQ378" s="208"/>
      <c r="AR378" s="155"/>
      <c r="AS378" s="197">
        <f t="shared" si="128"/>
        <v>367</v>
      </c>
      <c r="AT378" s="175">
        <v>-5.9460499999999999E-2</v>
      </c>
      <c r="AU378" s="163">
        <v>5.0539500000000001E-2</v>
      </c>
      <c r="AV378" s="163">
        <v>-8.9460499999999998E-2</v>
      </c>
      <c r="AW378" s="163">
        <v>-0.13946050000000002</v>
      </c>
      <c r="AX378" s="163">
        <v>-6.9460500000000008E-2</v>
      </c>
      <c r="AY378" s="163">
        <v>-6.9460500000000008E-2</v>
      </c>
      <c r="BA378" s="331">
        <f t="shared" si="129"/>
        <v>367</v>
      </c>
      <c r="BB378" s="332">
        <f t="shared" si="130"/>
        <v>44.540749499999997</v>
      </c>
      <c r="BC378" s="332">
        <f t="shared" si="131"/>
        <v>44.529129499999996</v>
      </c>
      <c r="BD378" s="332">
        <f t="shared" si="132"/>
        <v>44.536279499999999</v>
      </c>
      <c r="BE378" s="332">
        <f t="shared" si="133"/>
        <v>44.553619500000003</v>
      </c>
      <c r="BF378" s="332">
        <f t="shared" si="134"/>
        <v>44.536069500000004</v>
      </c>
      <c r="BG378" s="332" t="str">
        <f t="shared" si="135"/>
        <v/>
      </c>
      <c r="BH378" s="164">
        <v>367</v>
      </c>
      <c r="BI378" s="337">
        <f t="shared" si="136"/>
        <v>4.6799999999933561E-3</v>
      </c>
      <c r="BJ378" s="337">
        <f t="shared" si="137"/>
        <v>6.9400000000072737E-3</v>
      </c>
      <c r="BK378" s="337">
        <f t="shared" si="138"/>
        <v>2.0999999999560259E-4</v>
      </c>
      <c r="BL378" s="337">
        <f t="shared" si="139"/>
        <v>1.7549999999999955E-2</v>
      </c>
      <c r="BM378" s="165">
        <f t="shared" si="140"/>
        <v>1.7549999999999955E-2</v>
      </c>
    </row>
    <row r="379" spans="1:65" ht="14.85" customHeight="1">
      <c r="A379" s="239"/>
      <c r="B379" s="540" t="s">
        <v>480</v>
      </c>
      <c r="C379" s="540"/>
      <c r="D379" s="540"/>
      <c r="E379" s="503">
        <f t="shared" si="141"/>
        <v>44.536809499999997</v>
      </c>
      <c r="F379" s="503"/>
      <c r="G379" s="503"/>
      <c r="H379" s="503">
        <f t="shared" si="142"/>
        <v>44.533759500000002</v>
      </c>
      <c r="I379" s="503"/>
      <c r="J379" s="503"/>
      <c r="K379" s="503">
        <f t="shared" si="143"/>
        <v>44.567299499999997</v>
      </c>
      <c r="L379" s="503"/>
      <c r="M379" s="503"/>
      <c r="N379" s="503">
        <f t="shared" si="144"/>
        <v>44.559279500000002</v>
      </c>
      <c r="O379" s="503"/>
      <c r="P379" s="503"/>
      <c r="Q379" s="503">
        <f t="shared" si="145"/>
        <v>44.535059500000003</v>
      </c>
      <c r="R379" s="503"/>
      <c r="S379" s="503"/>
      <c r="T379" s="503"/>
      <c r="U379" s="503"/>
      <c r="V379" s="503"/>
      <c r="W379" s="503">
        <f t="shared" si="146"/>
        <v>3.2239999999994495E-2</v>
      </c>
      <c r="X379" s="503"/>
      <c r="Y379" s="503"/>
      <c r="Z379" s="503"/>
      <c r="AA379" s="503"/>
      <c r="AB379" s="503"/>
      <c r="AC379" s="525"/>
      <c r="AD379" s="526"/>
      <c r="AE379" s="526"/>
      <c r="AF379" s="526"/>
      <c r="AG379" s="526"/>
      <c r="AH379" s="527"/>
      <c r="AI379" s="233"/>
      <c r="AJ379" s="233"/>
      <c r="AK379" s="197">
        <v>368</v>
      </c>
      <c r="AL379" s="207">
        <v>44.604520000000001</v>
      </c>
      <c r="AM379" s="207">
        <v>44.478389999999997</v>
      </c>
      <c r="AN379" s="207">
        <v>44.625549999999997</v>
      </c>
      <c r="AO379" s="207">
        <v>44.692920000000001</v>
      </c>
      <c r="AP379" s="207">
        <v>44.611759999999997</v>
      </c>
      <c r="AQ379" s="208"/>
      <c r="AR379" s="155"/>
      <c r="AS379" s="197">
        <f t="shared" si="128"/>
        <v>368</v>
      </c>
      <c r="AT379" s="175">
        <v>-5.9460499999999999E-2</v>
      </c>
      <c r="AU379" s="163">
        <v>5.0539500000000001E-2</v>
      </c>
      <c r="AV379" s="163">
        <v>-8.9460499999999998E-2</v>
      </c>
      <c r="AW379" s="163">
        <v>-0.13946050000000002</v>
      </c>
      <c r="AX379" s="163">
        <v>-6.9460500000000008E-2</v>
      </c>
      <c r="AY379" s="163">
        <v>-6.9460500000000008E-2</v>
      </c>
      <c r="BA379" s="331">
        <f t="shared" si="129"/>
        <v>368</v>
      </c>
      <c r="BB379" s="332">
        <f t="shared" si="130"/>
        <v>44.545059500000001</v>
      </c>
      <c r="BC379" s="332">
        <f t="shared" si="131"/>
        <v>44.528929499999997</v>
      </c>
      <c r="BD379" s="332">
        <f t="shared" si="132"/>
        <v>44.536089499999996</v>
      </c>
      <c r="BE379" s="332">
        <f t="shared" si="133"/>
        <v>44.553459500000002</v>
      </c>
      <c r="BF379" s="332">
        <f t="shared" si="134"/>
        <v>44.542299499999999</v>
      </c>
      <c r="BG379" s="332" t="str">
        <f t="shared" si="135"/>
        <v/>
      </c>
      <c r="BH379" s="164">
        <v>368</v>
      </c>
      <c r="BI379" s="337">
        <f t="shared" si="136"/>
        <v>2.7600000000020941E-3</v>
      </c>
      <c r="BJ379" s="337">
        <f t="shared" si="137"/>
        <v>1.337000000000188E-2</v>
      </c>
      <c r="BK379" s="337">
        <f t="shared" si="138"/>
        <v>6.2100000000029354E-3</v>
      </c>
      <c r="BL379" s="337">
        <f t="shared" si="139"/>
        <v>1.1160000000003834E-2</v>
      </c>
      <c r="BM379" s="165">
        <f t="shared" si="140"/>
        <v>1.337000000000188E-2</v>
      </c>
    </row>
    <row r="380" spans="1:65" ht="14.85" customHeight="1">
      <c r="A380" s="239"/>
      <c r="B380" s="540" t="s">
        <v>481</v>
      </c>
      <c r="C380" s="540"/>
      <c r="D380" s="540"/>
      <c r="E380" s="503">
        <f t="shared" si="141"/>
        <v>44.535859500000001</v>
      </c>
      <c r="F380" s="503"/>
      <c r="G380" s="503"/>
      <c r="H380" s="503">
        <f t="shared" si="142"/>
        <v>44.532749500000001</v>
      </c>
      <c r="I380" s="503"/>
      <c r="J380" s="503"/>
      <c r="K380" s="503">
        <f t="shared" si="143"/>
        <v>44.566609499999998</v>
      </c>
      <c r="L380" s="503"/>
      <c r="M380" s="503"/>
      <c r="N380" s="503">
        <f t="shared" si="144"/>
        <v>44.564209500000004</v>
      </c>
      <c r="O380" s="503"/>
      <c r="P380" s="503"/>
      <c r="Q380" s="503">
        <f t="shared" si="145"/>
        <v>44.535749500000001</v>
      </c>
      <c r="R380" s="503"/>
      <c r="S380" s="503"/>
      <c r="T380" s="503"/>
      <c r="U380" s="503"/>
      <c r="V380" s="503"/>
      <c r="W380" s="503">
        <f t="shared" si="146"/>
        <v>3.0859999999997001E-2</v>
      </c>
      <c r="X380" s="503"/>
      <c r="Y380" s="503"/>
      <c r="Z380" s="503"/>
      <c r="AA380" s="503"/>
      <c r="AB380" s="503"/>
      <c r="AC380" s="525"/>
      <c r="AD380" s="526"/>
      <c r="AE380" s="526"/>
      <c r="AF380" s="526"/>
      <c r="AG380" s="526"/>
      <c r="AH380" s="527"/>
      <c r="AI380" s="233"/>
      <c r="AJ380" s="233"/>
      <c r="AK380" s="197">
        <v>369</v>
      </c>
      <c r="AL380" s="207">
        <v>44.603969999999997</v>
      </c>
      <c r="AM380" s="207">
        <v>44.47578</v>
      </c>
      <c r="AN380" s="207">
        <v>44.628279999999997</v>
      </c>
      <c r="AO380" s="207">
        <v>44.692149999999998</v>
      </c>
      <c r="AP380" s="207">
        <v>44.615729999999999</v>
      </c>
      <c r="AQ380" s="208"/>
      <c r="AR380" s="155"/>
      <c r="AS380" s="197">
        <f t="shared" si="128"/>
        <v>369</v>
      </c>
      <c r="AT380" s="175">
        <v>-5.9460499999999999E-2</v>
      </c>
      <c r="AU380" s="163">
        <v>5.0539500000000001E-2</v>
      </c>
      <c r="AV380" s="163">
        <v>-8.9460499999999998E-2</v>
      </c>
      <c r="AW380" s="163">
        <v>-0.13946050000000002</v>
      </c>
      <c r="AX380" s="163">
        <v>-6.9460500000000008E-2</v>
      </c>
      <c r="AY380" s="163">
        <v>-6.9460500000000008E-2</v>
      </c>
      <c r="BA380" s="331">
        <f t="shared" si="129"/>
        <v>369</v>
      </c>
      <c r="BB380" s="332">
        <f t="shared" si="130"/>
        <v>44.544509499999997</v>
      </c>
      <c r="BC380" s="332">
        <f t="shared" si="131"/>
        <v>44.5263195</v>
      </c>
      <c r="BD380" s="332">
        <f t="shared" si="132"/>
        <v>44.538819499999995</v>
      </c>
      <c r="BE380" s="332">
        <f t="shared" si="133"/>
        <v>44.5526895</v>
      </c>
      <c r="BF380" s="332">
        <f t="shared" si="134"/>
        <v>44.546269500000001</v>
      </c>
      <c r="BG380" s="332" t="str">
        <f t="shared" si="135"/>
        <v/>
      </c>
      <c r="BH380" s="164">
        <v>369</v>
      </c>
      <c r="BI380" s="337">
        <f t="shared" si="136"/>
        <v>1.7600000000044247E-3</v>
      </c>
      <c r="BJ380" s="337">
        <f t="shared" si="137"/>
        <v>1.9950000000001467E-2</v>
      </c>
      <c r="BK380" s="337">
        <f t="shared" si="138"/>
        <v>7.4500000000057298E-3</v>
      </c>
      <c r="BL380" s="337">
        <f t="shared" si="139"/>
        <v>6.419999999998538E-3</v>
      </c>
      <c r="BM380" s="165">
        <f t="shared" si="140"/>
        <v>1.9950000000001467E-2</v>
      </c>
    </row>
    <row r="381" spans="1:65" ht="14.85" customHeight="1">
      <c r="A381" s="238"/>
      <c r="B381" s="540" t="s">
        <v>482</v>
      </c>
      <c r="C381" s="540"/>
      <c r="D381" s="540"/>
      <c r="E381" s="503">
        <f t="shared" si="141"/>
        <v>44.5341995</v>
      </c>
      <c r="F381" s="503"/>
      <c r="G381" s="503"/>
      <c r="H381" s="503">
        <f t="shared" si="142"/>
        <v>44.5277095</v>
      </c>
      <c r="I381" s="503"/>
      <c r="J381" s="503"/>
      <c r="K381" s="503">
        <f t="shared" si="143"/>
        <v>44.559949500000002</v>
      </c>
      <c r="L381" s="503"/>
      <c r="M381" s="503"/>
      <c r="N381" s="503">
        <f t="shared" si="144"/>
        <v>44.570659500000005</v>
      </c>
      <c r="O381" s="503"/>
      <c r="P381" s="503"/>
      <c r="Q381" s="503">
        <f t="shared" si="145"/>
        <v>44.535059500000003</v>
      </c>
      <c r="R381" s="503"/>
      <c r="S381" s="503"/>
      <c r="T381" s="503"/>
      <c r="U381" s="503"/>
      <c r="V381" s="503"/>
      <c r="W381" s="503">
        <f t="shared" si="146"/>
        <v>3.5600000000002296E-2</v>
      </c>
      <c r="X381" s="503"/>
      <c r="Y381" s="503"/>
      <c r="Z381" s="503"/>
      <c r="AA381" s="503"/>
      <c r="AB381" s="503"/>
      <c r="AC381" s="525"/>
      <c r="AD381" s="526"/>
      <c r="AE381" s="526"/>
      <c r="AF381" s="526"/>
      <c r="AG381" s="526"/>
      <c r="AH381" s="527"/>
      <c r="AI381" s="233"/>
      <c r="AJ381" s="233"/>
      <c r="AK381" s="197">
        <v>370</v>
      </c>
      <c r="AL381" s="207">
        <v>44.602200000000003</v>
      </c>
      <c r="AM381" s="207">
        <v>44.472819999999999</v>
      </c>
      <c r="AN381" s="207">
        <v>44.634569999999997</v>
      </c>
      <c r="AO381" s="207">
        <v>44.694429999999997</v>
      </c>
      <c r="AP381" s="207">
        <v>44.616759999999999</v>
      </c>
      <c r="AQ381" s="208"/>
      <c r="AR381" s="155"/>
      <c r="AS381" s="197">
        <f t="shared" si="128"/>
        <v>370</v>
      </c>
      <c r="AT381" s="175">
        <v>-5.9460499999999999E-2</v>
      </c>
      <c r="AU381" s="163">
        <v>5.0539500000000001E-2</v>
      </c>
      <c r="AV381" s="163">
        <v>-8.9460499999999998E-2</v>
      </c>
      <c r="AW381" s="163">
        <v>-0.13946050000000002</v>
      </c>
      <c r="AX381" s="163">
        <v>-6.9460500000000008E-2</v>
      </c>
      <c r="AY381" s="163">
        <v>-6.9460500000000008E-2</v>
      </c>
      <c r="BA381" s="331">
        <f t="shared" si="129"/>
        <v>370</v>
      </c>
      <c r="BB381" s="332">
        <f t="shared" si="130"/>
        <v>44.542739500000003</v>
      </c>
      <c r="BC381" s="332">
        <f t="shared" si="131"/>
        <v>44.523359499999998</v>
      </c>
      <c r="BD381" s="332">
        <f t="shared" si="132"/>
        <v>44.545109499999995</v>
      </c>
      <c r="BE381" s="332">
        <f t="shared" si="133"/>
        <v>44.554969499999999</v>
      </c>
      <c r="BF381" s="332">
        <f t="shared" si="134"/>
        <v>44.547299500000001</v>
      </c>
      <c r="BG381" s="332" t="str">
        <f t="shared" si="135"/>
        <v/>
      </c>
      <c r="BH381" s="164">
        <v>370</v>
      </c>
      <c r="BI381" s="337">
        <f t="shared" si="136"/>
        <v>4.5599999999978991E-3</v>
      </c>
      <c r="BJ381" s="337">
        <f t="shared" si="137"/>
        <v>2.3940000000003181E-2</v>
      </c>
      <c r="BK381" s="337">
        <f t="shared" si="138"/>
        <v>2.1900000000059094E-3</v>
      </c>
      <c r="BL381" s="337">
        <f t="shared" si="139"/>
        <v>7.6699999999974011E-3</v>
      </c>
      <c r="BM381" s="165">
        <f t="shared" si="140"/>
        <v>2.3940000000003181E-2</v>
      </c>
    </row>
    <row r="382" spans="1:65" ht="14.85" customHeight="1">
      <c r="A382" s="238"/>
      <c r="B382" s="540" t="s">
        <v>483</v>
      </c>
      <c r="C382" s="540"/>
      <c r="D382" s="540"/>
      <c r="E382" s="503">
        <f t="shared" si="141"/>
        <v>44.5338195</v>
      </c>
      <c r="F382" s="503"/>
      <c r="G382" s="503"/>
      <c r="H382" s="503">
        <f t="shared" si="142"/>
        <v>44.524279499999999</v>
      </c>
      <c r="I382" s="503"/>
      <c r="J382" s="503"/>
      <c r="K382" s="503">
        <f t="shared" si="143"/>
        <v>44.551379499999996</v>
      </c>
      <c r="L382" s="503"/>
      <c r="M382" s="503"/>
      <c r="N382" s="503">
        <f t="shared" si="144"/>
        <v>44.574319500000001</v>
      </c>
      <c r="O382" s="503"/>
      <c r="P382" s="503"/>
      <c r="Q382" s="503">
        <f t="shared" si="145"/>
        <v>44.532169500000002</v>
      </c>
      <c r="R382" s="503"/>
      <c r="S382" s="503"/>
      <c r="T382" s="503"/>
      <c r="U382" s="503"/>
      <c r="V382" s="503"/>
      <c r="W382" s="503">
        <f t="shared" si="146"/>
        <v>4.2149999999999466E-2</v>
      </c>
      <c r="X382" s="503"/>
      <c r="Y382" s="503"/>
      <c r="Z382" s="503"/>
      <c r="AA382" s="503"/>
      <c r="AB382" s="503"/>
      <c r="AC382" s="525"/>
      <c r="AD382" s="526"/>
      <c r="AE382" s="526"/>
      <c r="AF382" s="526"/>
      <c r="AG382" s="526"/>
      <c r="AH382" s="527"/>
      <c r="AI382" s="233"/>
      <c r="AJ382" s="233"/>
      <c r="AK382" s="197">
        <v>371</v>
      </c>
      <c r="AL382" s="207">
        <v>44.605089999999997</v>
      </c>
      <c r="AM382" s="207">
        <v>44.470460000000003</v>
      </c>
      <c r="AN382" s="207">
        <v>44.639690000000002</v>
      </c>
      <c r="AO382" s="207">
        <v>44.695320000000002</v>
      </c>
      <c r="AP382" s="207">
        <v>44.607599999999998</v>
      </c>
      <c r="AQ382" s="208"/>
      <c r="AR382" s="155"/>
      <c r="AS382" s="197">
        <f t="shared" si="128"/>
        <v>371</v>
      </c>
      <c r="AT382" s="175">
        <v>-5.9460499999999999E-2</v>
      </c>
      <c r="AU382" s="163">
        <v>5.0539500000000001E-2</v>
      </c>
      <c r="AV382" s="163">
        <v>-8.9460499999999998E-2</v>
      </c>
      <c r="AW382" s="163">
        <v>-0.13946050000000002</v>
      </c>
      <c r="AX382" s="163">
        <v>-6.9460500000000008E-2</v>
      </c>
      <c r="AY382" s="163">
        <v>-6.9460500000000008E-2</v>
      </c>
      <c r="BA382" s="331">
        <f t="shared" si="129"/>
        <v>371</v>
      </c>
      <c r="BB382" s="332">
        <f t="shared" si="130"/>
        <v>44.545629499999997</v>
      </c>
      <c r="BC382" s="332">
        <f t="shared" si="131"/>
        <v>44.520999500000002</v>
      </c>
      <c r="BD382" s="332">
        <f t="shared" si="132"/>
        <v>44.5502295</v>
      </c>
      <c r="BE382" s="332">
        <f t="shared" si="133"/>
        <v>44.555859500000004</v>
      </c>
      <c r="BF382" s="332">
        <f t="shared" si="134"/>
        <v>44.5381395</v>
      </c>
      <c r="BG382" s="332" t="str">
        <f t="shared" si="135"/>
        <v/>
      </c>
      <c r="BH382" s="164">
        <v>371</v>
      </c>
      <c r="BI382" s="337">
        <f t="shared" si="136"/>
        <v>7.4899999999971101E-3</v>
      </c>
      <c r="BJ382" s="337">
        <f t="shared" si="137"/>
        <v>1.7139999999997713E-2</v>
      </c>
      <c r="BK382" s="337">
        <f t="shared" si="138"/>
        <v>1.20900000000006E-2</v>
      </c>
      <c r="BL382" s="337">
        <f t="shared" si="139"/>
        <v>1.7720000000004177E-2</v>
      </c>
      <c r="BM382" s="165">
        <f t="shared" si="140"/>
        <v>1.7720000000004177E-2</v>
      </c>
    </row>
    <row r="383" spans="1:65" ht="14.85" customHeight="1">
      <c r="A383" s="238"/>
      <c r="B383" s="540" t="s">
        <v>484</v>
      </c>
      <c r="C383" s="540"/>
      <c r="D383" s="540"/>
      <c r="E383" s="503">
        <f t="shared" si="141"/>
        <v>44.5324995</v>
      </c>
      <c r="F383" s="503"/>
      <c r="G383" s="503"/>
      <c r="H383" s="503">
        <f t="shared" si="142"/>
        <v>44.523849499999997</v>
      </c>
      <c r="I383" s="503"/>
      <c r="J383" s="503"/>
      <c r="K383" s="503">
        <f t="shared" si="143"/>
        <v>44.5476995</v>
      </c>
      <c r="L383" s="503"/>
      <c r="M383" s="503"/>
      <c r="N383" s="503">
        <f t="shared" si="144"/>
        <v>44.575379500000004</v>
      </c>
      <c r="O383" s="503"/>
      <c r="P383" s="503"/>
      <c r="Q383" s="503">
        <f t="shared" si="145"/>
        <v>44.529659500000001</v>
      </c>
      <c r="R383" s="503"/>
      <c r="S383" s="503"/>
      <c r="T383" s="503"/>
      <c r="U383" s="503"/>
      <c r="V383" s="503"/>
      <c r="W383" s="503">
        <f t="shared" si="146"/>
        <v>4.5720000000002869E-2</v>
      </c>
      <c r="X383" s="503"/>
      <c r="Y383" s="503"/>
      <c r="Z383" s="503"/>
      <c r="AA383" s="503"/>
      <c r="AB383" s="503"/>
      <c r="AC383" s="525"/>
      <c r="AD383" s="526"/>
      <c r="AE383" s="526"/>
      <c r="AF383" s="526"/>
      <c r="AG383" s="526"/>
      <c r="AH383" s="527"/>
      <c r="AI383" s="233"/>
      <c r="AJ383" s="233"/>
      <c r="AK383" s="197">
        <v>372</v>
      </c>
      <c r="AL383" s="207">
        <v>44.605089999999997</v>
      </c>
      <c r="AM383" s="207">
        <v>44.473880000000001</v>
      </c>
      <c r="AN383" s="207">
        <v>44.645820000000001</v>
      </c>
      <c r="AO383" s="207">
        <v>44.710250000000002</v>
      </c>
      <c r="AP383" s="207">
        <v>44.60351</v>
      </c>
      <c r="AQ383" s="208"/>
      <c r="AR383" s="155"/>
      <c r="AS383" s="197">
        <f t="shared" si="128"/>
        <v>372</v>
      </c>
      <c r="AT383" s="175">
        <v>-5.9460499999999999E-2</v>
      </c>
      <c r="AU383" s="163">
        <v>5.0539500000000001E-2</v>
      </c>
      <c r="AV383" s="163">
        <v>-8.9460499999999998E-2</v>
      </c>
      <c r="AW383" s="163">
        <v>-0.13946050000000002</v>
      </c>
      <c r="AX383" s="163">
        <v>-6.9460500000000008E-2</v>
      </c>
      <c r="AY383" s="163">
        <v>-6.9460500000000008E-2</v>
      </c>
      <c r="BA383" s="331">
        <f t="shared" si="129"/>
        <v>372</v>
      </c>
      <c r="BB383" s="332">
        <f t="shared" si="130"/>
        <v>44.545629499999997</v>
      </c>
      <c r="BC383" s="332">
        <f t="shared" si="131"/>
        <v>44.5244195</v>
      </c>
      <c r="BD383" s="332">
        <f t="shared" si="132"/>
        <v>44.556359499999999</v>
      </c>
      <c r="BE383" s="332">
        <f t="shared" si="133"/>
        <v>44.570789500000004</v>
      </c>
      <c r="BF383" s="332">
        <f t="shared" si="134"/>
        <v>44.534049500000002</v>
      </c>
      <c r="BG383" s="332" t="str">
        <f t="shared" si="135"/>
        <v/>
      </c>
      <c r="BH383" s="164">
        <v>372</v>
      </c>
      <c r="BI383" s="337">
        <f t="shared" si="136"/>
        <v>1.1579999999995039E-2</v>
      </c>
      <c r="BJ383" s="337">
        <f t="shared" si="137"/>
        <v>9.6300000000013597E-3</v>
      </c>
      <c r="BK383" s="337">
        <f t="shared" si="138"/>
        <v>2.2309999999997387E-2</v>
      </c>
      <c r="BL383" s="337">
        <f t="shared" si="139"/>
        <v>3.6740000000001771E-2</v>
      </c>
      <c r="BM383" s="165">
        <f t="shared" si="140"/>
        <v>3.6740000000001771E-2</v>
      </c>
    </row>
    <row r="384" spans="1:65" ht="14.85" customHeight="1">
      <c r="A384" s="238"/>
      <c r="B384" s="540" t="s">
        <v>485</v>
      </c>
      <c r="C384" s="540"/>
      <c r="D384" s="540"/>
      <c r="E384" s="503">
        <f t="shared" si="141"/>
        <v>44.532219499999997</v>
      </c>
      <c r="F384" s="503"/>
      <c r="G384" s="503"/>
      <c r="H384" s="503">
        <f t="shared" si="142"/>
        <v>44.525119500000002</v>
      </c>
      <c r="I384" s="503"/>
      <c r="J384" s="503"/>
      <c r="K384" s="503">
        <f t="shared" si="143"/>
        <v>44.545479499999999</v>
      </c>
      <c r="L384" s="503"/>
      <c r="M384" s="503"/>
      <c r="N384" s="503">
        <f t="shared" si="144"/>
        <v>44.574969500000002</v>
      </c>
      <c r="O384" s="503"/>
      <c r="P384" s="503"/>
      <c r="Q384" s="503">
        <f t="shared" si="145"/>
        <v>44.527659499999999</v>
      </c>
      <c r="R384" s="503"/>
      <c r="S384" s="503"/>
      <c r="T384" s="503"/>
      <c r="U384" s="503"/>
      <c r="V384" s="503"/>
      <c r="W384" s="503">
        <f t="shared" si="146"/>
        <v>4.7310000000003072E-2</v>
      </c>
      <c r="X384" s="503"/>
      <c r="Y384" s="503"/>
      <c r="Z384" s="503"/>
      <c r="AA384" s="503"/>
      <c r="AB384" s="503"/>
      <c r="AC384" s="525"/>
      <c r="AD384" s="526"/>
      <c r="AE384" s="526"/>
      <c r="AF384" s="526"/>
      <c r="AG384" s="526"/>
      <c r="AH384" s="527"/>
      <c r="AI384" s="233"/>
      <c r="AJ384" s="233"/>
      <c r="AK384" s="197">
        <v>373</v>
      </c>
      <c r="AL384" s="207">
        <v>44.605370000000001</v>
      </c>
      <c r="AM384" s="207">
        <v>44.476280000000003</v>
      </c>
      <c r="AN384" s="207">
        <v>44.652209999999997</v>
      </c>
      <c r="AO384" s="207">
        <v>44.713970000000003</v>
      </c>
      <c r="AP384" s="207">
        <v>44.603290000000001</v>
      </c>
      <c r="AQ384" s="208"/>
      <c r="AR384" s="155"/>
      <c r="AS384" s="197">
        <f t="shared" si="128"/>
        <v>373</v>
      </c>
      <c r="AT384" s="175">
        <v>-5.9460499999999999E-2</v>
      </c>
      <c r="AU384" s="163">
        <v>5.0539500000000001E-2</v>
      </c>
      <c r="AV384" s="163">
        <v>-8.9460499999999998E-2</v>
      </c>
      <c r="AW384" s="163">
        <v>-0.13946050000000002</v>
      </c>
      <c r="AX384" s="163">
        <v>-6.9460500000000008E-2</v>
      </c>
      <c r="AY384" s="163">
        <v>-6.9460500000000008E-2</v>
      </c>
      <c r="BA384" s="331">
        <f t="shared" si="129"/>
        <v>373</v>
      </c>
      <c r="BB384" s="332">
        <f t="shared" si="130"/>
        <v>44.5459095</v>
      </c>
      <c r="BC384" s="332">
        <f t="shared" si="131"/>
        <v>44.526819500000002</v>
      </c>
      <c r="BD384" s="332">
        <f t="shared" si="132"/>
        <v>44.562749499999995</v>
      </c>
      <c r="BE384" s="332">
        <f t="shared" si="133"/>
        <v>44.574509500000005</v>
      </c>
      <c r="BF384" s="332">
        <f t="shared" si="134"/>
        <v>44.533829500000003</v>
      </c>
      <c r="BG384" s="332" t="str">
        <f t="shared" si="135"/>
        <v/>
      </c>
      <c r="BH384" s="164">
        <v>373</v>
      </c>
      <c r="BI384" s="337">
        <f t="shared" si="136"/>
        <v>1.2079999999997426E-2</v>
      </c>
      <c r="BJ384" s="337">
        <f t="shared" si="137"/>
        <v>7.0100000000010709E-3</v>
      </c>
      <c r="BK384" s="337">
        <f t="shared" si="138"/>
        <v>2.8919999999992285E-2</v>
      </c>
      <c r="BL384" s="337">
        <f t="shared" si="139"/>
        <v>4.0680000000001826E-2</v>
      </c>
      <c r="BM384" s="165">
        <f t="shared" si="140"/>
        <v>4.0680000000001826E-2</v>
      </c>
    </row>
    <row r="385" spans="1:65" ht="14.85" customHeight="1">
      <c r="A385" s="238"/>
      <c r="B385" s="540" t="s">
        <v>486</v>
      </c>
      <c r="C385" s="540"/>
      <c r="D385" s="540"/>
      <c r="E385" s="503">
        <f t="shared" si="141"/>
        <v>44.532929500000002</v>
      </c>
      <c r="F385" s="503"/>
      <c r="G385" s="503"/>
      <c r="H385" s="503">
        <f t="shared" si="142"/>
        <v>44.521769499999998</v>
      </c>
      <c r="I385" s="503"/>
      <c r="J385" s="503"/>
      <c r="K385" s="503">
        <f t="shared" si="143"/>
        <v>44.547579499999998</v>
      </c>
      <c r="L385" s="503"/>
      <c r="M385" s="503"/>
      <c r="N385" s="503">
        <f t="shared" si="144"/>
        <v>44.572529500000002</v>
      </c>
      <c r="O385" s="503"/>
      <c r="P385" s="503"/>
      <c r="Q385" s="503">
        <f t="shared" si="145"/>
        <v>44.527899500000004</v>
      </c>
      <c r="R385" s="503"/>
      <c r="S385" s="503"/>
      <c r="T385" s="503"/>
      <c r="U385" s="503"/>
      <c r="V385" s="503"/>
      <c r="W385" s="503">
        <f t="shared" si="146"/>
        <v>4.4629999999997949E-2</v>
      </c>
      <c r="X385" s="503"/>
      <c r="Y385" s="503"/>
      <c r="Z385" s="503"/>
      <c r="AA385" s="503"/>
      <c r="AB385" s="503"/>
      <c r="AC385" s="525"/>
      <c r="AD385" s="526"/>
      <c r="AE385" s="526"/>
      <c r="AF385" s="526"/>
      <c r="AG385" s="526"/>
      <c r="AH385" s="527"/>
      <c r="AI385" s="233"/>
      <c r="AJ385" s="233"/>
      <c r="AK385" s="197">
        <v>374</v>
      </c>
      <c r="AL385" s="207">
        <v>44.605899999999998</v>
      </c>
      <c r="AM385" s="207">
        <v>44.478140000000003</v>
      </c>
      <c r="AN385" s="207">
        <v>44.65457</v>
      </c>
      <c r="AO385" s="207">
        <v>44.712069999999997</v>
      </c>
      <c r="AP385" s="207">
        <v>44.601709999999997</v>
      </c>
      <c r="AQ385" s="208"/>
      <c r="AR385" s="155"/>
      <c r="AS385" s="197">
        <f t="shared" si="128"/>
        <v>374</v>
      </c>
      <c r="AT385" s="175">
        <v>-5.9460499999999999E-2</v>
      </c>
      <c r="AU385" s="163">
        <v>5.0539500000000001E-2</v>
      </c>
      <c r="AV385" s="163">
        <v>-8.9460499999999998E-2</v>
      </c>
      <c r="AW385" s="163">
        <v>-0.13946050000000002</v>
      </c>
      <c r="AX385" s="163">
        <v>-6.9460500000000008E-2</v>
      </c>
      <c r="AY385" s="163">
        <v>-6.9460500000000008E-2</v>
      </c>
      <c r="BA385" s="331">
        <f t="shared" si="129"/>
        <v>374</v>
      </c>
      <c r="BB385" s="332">
        <f t="shared" si="130"/>
        <v>44.546439499999998</v>
      </c>
      <c r="BC385" s="332">
        <f t="shared" si="131"/>
        <v>44.528679500000003</v>
      </c>
      <c r="BD385" s="332">
        <f t="shared" si="132"/>
        <v>44.565109499999998</v>
      </c>
      <c r="BE385" s="332">
        <f t="shared" si="133"/>
        <v>44.572609499999999</v>
      </c>
      <c r="BF385" s="332">
        <f t="shared" si="134"/>
        <v>44.532249499999999</v>
      </c>
      <c r="BG385" s="332" t="str">
        <f t="shared" si="135"/>
        <v/>
      </c>
      <c r="BH385" s="164">
        <v>374</v>
      </c>
      <c r="BI385" s="337">
        <f t="shared" si="136"/>
        <v>1.4189999999999259E-2</v>
      </c>
      <c r="BJ385" s="337">
        <f t="shared" si="137"/>
        <v>3.5699999999962984E-3</v>
      </c>
      <c r="BK385" s="337">
        <f t="shared" si="138"/>
        <v>3.2859999999999445E-2</v>
      </c>
      <c r="BL385" s="337">
        <f t="shared" si="139"/>
        <v>4.0359999999999729E-2</v>
      </c>
      <c r="BM385" s="165">
        <f t="shared" si="140"/>
        <v>4.0359999999999729E-2</v>
      </c>
    </row>
    <row r="386" spans="1:65" ht="14.85" customHeight="1">
      <c r="A386" s="238"/>
      <c r="B386" s="540" t="s">
        <v>487</v>
      </c>
      <c r="C386" s="540"/>
      <c r="D386" s="540"/>
      <c r="E386" s="503">
        <f t="shared" si="141"/>
        <v>44.531809500000001</v>
      </c>
      <c r="F386" s="503"/>
      <c r="G386" s="503"/>
      <c r="H386" s="503">
        <f t="shared" si="142"/>
        <v>44.519159500000001</v>
      </c>
      <c r="I386" s="503"/>
      <c r="J386" s="503"/>
      <c r="K386" s="503">
        <f t="shared" si="143"/>
        <v>44.547619499999996</v>
      </c>
      <c r="L386" s="503"/>
      <c r="M386" s="503"/>
      <c r="N386" s="503">
        <f t="shared" si="144"/>
        <v>44.568179499999999</v>
      </c>
      <c r="O386" s="503"/>
      <c r="P386" s="503"/>
      <c r="Q386" s="503">
        <f t="shared" si="145"/>
        <v>44.524609500000004</v>
      </c>
      <c r="R386" s="503"/>
      <c r="S386" s="503"/>
      <c r="T386" s="503"/>
      <c r="U386" s="503"/>
      <c r="V386" s="503"/>
      <c r="W386" s="503">
        <f t="shared" si="146"/>
        <v>4.3569999999995446E-2</v>
      </c>
      <c r="X386" s="503"/>
      <c r="Y386" s="503"/>
      <c r="Z386" s="503"/>
      <c r="AA386" s="503"/>
      <c r="AB386" s="503"/>
      <c r="AC386" s="525"/>
      <c r="AD386" s="526"/>
      <c r="AE386" s="526"/>
      <c r="AF386" s="526"/>
      <c r="AG386" s="526"/>
      <c r="AH386" s="527"/>
      <c r="AI386" s="233"/>
      <c r="AJ386" s="233"/>
      <c r="AK386" s="197">
        <v>375</v>
      </c>
      <c r="AL386" s="207">
        <v>44.605370000000001</v>
      </c>
      <c r="AM386" s="207">
        <v>44.483669999999996</v>
      </c>
      <c r="AN386" s="207">
        <v>44.65625</v>
      </c>
      <c r="AO386" s="207">
        <v>44.71651</v>
      </c>
      <c r="AP386" s="207">
        <v>44.600050000000003</v>
      </c>
      <c r="AQ386" s="208"/>
      <c r="AR386" s="155"/>
      <c r="AS386" s="197">
        <f t="shared" si="128"/>
        <v>375</v>
      </c>
      <c r="AT386" s="175">
        <v>-5.9460499999999999E-2</v>
      </c>
      <c r="AU386" s="163">
        <v>5.0539500000000001E-2</v>
      </c>
      <c r="AV386" s="163">
        <v>-8.9460499999999998E-2</v>
      </c>
      <c r="AW386" s="163">
        <v>-0.13946050000000002</v>
      </c>
      <c r="AX386" s="163">
        <v>-6.9460500000000008E-2</v>
      </c>
      <c r="AY386" s="163">
        <v>-6.9460500000000008E-2</v>
      </c>
      <c r="BA386" s="331">
        <f t="shared" si="129"/>
        <v>375</v>
      </c>
      <c r="BB386" s="332">
        <f t="shared" si="130"/>
        <v>44.5459095</v>
      </c>
      <c r="BC386" s="332">
        <f t="shared" si="131"/>
        <v>44.534209499999996</v>
      </c>
      <c r="BD386" s="332">
        <f t="shared" si="132"/>
        <v>44.566789499999999</v>
      </c>
      <c r="BE386" s="332">
        <f t="shared" si="133"/>
        <v>44.577049500000001</v>
      </c>
      <c r="BF386" s="332">
        <f t="shared" si="134"/>
        <v>44.530589500000005</v>
      </c>
      <c r="BG386" s="332" t="str">
        <f t="shared" si="135"/>
        <v/>
      </c>
      <c r="BH386" s="164">
        <v>375</v>
      </c>
      <c r="BI386" s="337">
        <f t="shared" si="136"/>
        <v>1.5319999999995559E-2</v>
      </c>
      <c r="BJ386" s="337">
        <f t="shared" si="137"/>
        <v>3.6199999999908528E-3</v>
      </c>
      <c r="BK386" s="337">
        <f t="shared" si="138"/>
        <v>3.6199999999993793E-2</v>
      </c>
      <c r="BL386" s="337">
        <f t="shared" si="139"/>
        <v>4.6459999999996171E-2</v>
      </c>
      <c r="BM386" s="165">
        <f t="shared" si="140"/>
        <v>4.6459999999996171E-2</v>
      </c>
    </row>
    <row r="387" spans="1:65" ht="14.85" customHeight="1">
      <c r="A387" s="238"/>
      <c r="B387" s="540" t="s">
        <v>488</v>
      </c>
      <c r="C387" s="540"/>
      <c r="D387" s="540"/>
      <c r="E387" s="503">
        <f t="shared" si="141"/>
        <v>44.532729500000002</v>
      </c>
      <c r="F387" s="503"/>
      <c r="G387" s="503"/>
      <c r="H387" s="503">
        <f t="shared" si="142"/>
        <v>44.520919499999998</v>
      </c>
      <c r="I387" s="503"/>
      <c r="J387" s="503"/>
      <c r="K387" s="503">
        <f t="shared" si="143"/>
        <v>44.546769499999996</v>
      </c>
      <c r="L387" s="503"/>
      <c r="M387" s="503"/>
      <c r="N387" s="503">
        <f t="shared" si="144"/>
        <v>44.563139499999998</v>
      </c>
      <c r="O387" s="503"/>
      <c r="P387" s="503"/>
      <c r="Q387" s="503">
        <f t="shared" si="145"/>
        <v>44.523109500000004</v>
      </c>
      <c r="R387" s="503"/>
      <c r="S387" s="503"/>
      <c r="T387" s="503"/>
      <c r="U387" s="503"/>
      <c r="V387" s="503"/>
      <c r="W387" s="503">
        <f t="shared" si="146"/>
        <v>4.0029999999994459E-2</v>
      </c>
      <c r="X387" s="503"/>
      <c r="Y387" s="503"/>
      <c r="Z387" s="503"/>
      <c r="AA387" s="503"/>
      <c r="AB387" s="503"/>
      <c r="AC387" s="525"/>
      <c r="AD387" s="526"/>
      <c r="AE387" s="526"/>
      <c r="AF387" s="526"/>
      <c r="AG387" s="526"/>
      <c r="AH387" s="527"/>
      <c r="AI387" s="233"/>
      <c r="AJ387" s="233"/>
      <c r="AK387" s="197">
        <v>376</v>
      </c>
      <c r="AL387" s="207">
        <v>44.605719999999998</v>
      </c>
      <c r="AM387" s="207">
        <v>44.487000000000002</v>
      </c>
      <c r="AN387" s="207">
        <v>44.656570000000002</v>
      </c>
      <c r="AO387" s="207">
        <v>44.721809999999998</v>
      </c>
      <c r="AP387" s="207">
        <v>44.597320000000003</v>
      </c>
      <c r="AQ387" s="208"/>
      <c r="AR387" s="155"/>
      <c r="AS387" s="197">
        <f t="shared" si="128"/>
        <v>376</v>
      </c>
      <c r="AT387" s="175">
        <v>-5.9460499999999999E-2</v>
      </c>
      <c r="AU387" s="163">
        <v>5.0539500000000001E-2</v>
      </c>
      <c r="AV387" s="163">
        <v>-8.9460499999999998E-2</v>
      </c>
      <c r="AW387" s="163">
        <v>-0.13946050000000002</v>
      </c>
      <c r="AX387" s="163">
        <v>-6.9460500000000008E-2</v>
      </c>
      <c r="AY387" s="163">
        <v>-6.9460500000000008E-2</v>
      </c>
      <c r="BA387" s="331">
        <f t="shared" si="129"/>
        <v>376</v>
      </c>
      <c r="BB387" s="332">
        <f t="shared" si="130"/>
        <v>44.546259499999998</v>
      </c>
      <c r="BC387" s="332">
        <f t="shared" si="131"/>
        <v>44.537539500000001</v>
      </c>
      <c r="BD387" s="332">
        <f t="shared" si="132"/>
        <v>44.567109500000001</v>
      </c>
      <c r="BE387" s="332">
        <f t="shared" si="133"/>
        <v>44.582349499999999</v>
      </c>
      <c r="BF387" s="332">
        <f t="shared" si="134"/>
        <v>44.527859500000005</v>
      </c>
      <c r="BG387" s="332" t="str">
        <f t="shared" si="135"/>
        <v/>
      </c>
      <c r="BH387" s="164">
        <v>376</v>
      </c>
      <c r="BI387" s="337">
        <f t="shared" si="136"/>
        <v>1.8399999999992644E-2</v>
      </c>
      <c r="BJ387" s="337">
        <f t="shared" si="137"/>
        <v>9.6799999999959141E-3</v>
      </c>
      <c r="BK387" s="337">
        <f t="shared" si="138"/>
        <v>3.9249999999995566E-2</v>
      </c>
      <c r="BL387" s="337">
        <f t="shared" si="139"/>
        <v>5.4489999999994154E-2</v>
      </c>
      <c r="BM387" s="165">
        <f t="shared" si="140"/>
        <v>5.4489999999994154E-2</v>
      </c>
    </row>
    <row r="388" spans="1:65" ht="14.85" customHeight="1">
      <c r="A388" s="238"/>
      <c r="B388" s="540" t="s">
        <v>489</v>
      </c>
      <c r="C388" s="540"/>
      <c r="D388" s="540"/>
      <c r="E388" s="503">
        <f t="shared" si="141"/>
        <v>44.531109499999999</v>
      </c>
      <c r="F388" s="503"/>
      <c r="G388" s="503"/>
      <c r="H388" s="503">
        <f t="shared" si="142"/>
        <v>44.526359499999998</v>
      </c>
      <c r="I388" s="503"/>
      <c r="J388" s="503"/>
      <c r="K388" s="503">
        <f t="shared" si="143"/>
        <v>44.545919499999997</v>
      </c>
      <c r="L388" s="503"/>
      <c r="M388" s="503"/>
      <c r="N388" s="503">
        <f t="shared" si="144"/>
        <v>44.5598995</v>
      </c>
      <c r="O388" s="503"/>
      <c r="P388" s="503"/>
      <c r="Q388" s="503">
        <f t="shared" si="145"/>
        <v>44.522989500000001</v>
      </c>
      <c r="R388" s="503"/>
      <c r="S388" s="503"/>
      <c r="T388" s="503"/>
      <c r="U388" s="503"/>
      <c r="V388" s="503"/>
      <c r="W388" s="503">
        <f t="shared" si="146"/>
        <v>3.6909999999998888E-2</v>
      </c>
      <c r="X388" s="503"/>
      <c r="Y388" s="503"/>
      <c r="Z388" s="503"/>
      <c r="AA388" s="503"/>
      <c r="AB388" s="503"/>
      <c r="AC388" s="525"/>
      <c r="AD388" s="526"/>
      <c r="AE388" s="526"/>
      <c r="AF388" s="526"/>
      <c r="AG388" s="526"/>
      <c r="AH388" s="527"/>
      <c r="AI388" s="233"/>
      <c r="AJ388" s="233"/>
      <c r="AK388" s="197">
        <v>377</v>
      </c>
      <c r="AL388" s="207">
        <v>44.604640000000003</v>
      </c>
      <c r="AM388" s="207">
        <v>44.488190000000003</v>
      </c>
      <c r="AN388" s="207">
        <v>44.65652</v>
      </c>
      <c r="AO388" s="207">
        <v>44.722679999999997</v>
      </c>
      <c r="AP388" s="207">
        <v>44.593620000000001</v>
      </c>
      <c r="AQ388" s="208"/>
      <c r="AR388" s="155"/>
      <c r="AS388" s="197">
        <f t="shared" si="128"/>
        <v>377</v>
      </c>
      <c r="AT388" s="175">
        <v>-5.9460499999999999E-2</v>
      </c>
      <c r="AU388" s="163">
        <v>5.0539500000000001E-2</v>
      </c>
      <c r="AV388" s="163">
        <v>-8.9460499999999998E-2</v>
      </c>
      <c r="AW388" s="163">
        <v>-0.13946050000000002</v>
      </c>
      <c r="AX388" s="163">
        <v>-6.9460500000000008E-2</v>
      </c>
      <c r="AY388" s="163">
        <v>-6.9460500000000008E-2</v>
      </c>
      <c r="BA388" s="331">
        <f t="shared" si="129"/>
        <v>377</v>
      </c>
      <c r="BB388" s="332">
        <f t="shared" si="130"/>
        <v>44.545179500000003</v>
      </c>
      <c r="BC388" s="332">
        <f t="shared" si="131"/>
        <v>44.538729500000002</v>
      </c>
      <c r="BD388" s="332">
        <f t="shared" si="132"/>
        <v>44.567059499999999</v>
      </c>
      <c r="BE388" s="332">
        <f t="shared" si="133"/>
        <v>44.583219499999998</v>
      </c>
      <c r="BF388" s="332">
        <f t="shared" si="134"/>
        <v>44.524159500000003</v>
      </c>
      <c r="BG388" s="332" t="str">
        <f t="shared" si="135"/>
        <v/>
      </c>
      <c r="BH388" s="164">
        <v>377</v>
      </c>
      <c r="BI388" s="337">
        <f t="shared" si="136"/>
        <v>2.1020000000000039E-2</v>
      </c>
      <c r="BJ388" s="337">
        <f t="shared" si="137"/>
        <v>1.4569999999999084E-2</v>
      </c>
      <c r="BK388" s="337">
        <f t="shared" si="138"/>
        <v>4.2899999999995941E-2</v>
      </c>
      <c r="BL388" s="337">
        <f t="shared" si="139"/>
        <v>5.9059999999995227E-2</v>
      </c>
      <c r="BM388" s="165">
        <f t="shared" si="140"/>
        <v>5.9059999999995227E-2</v>
      </c>
    </row>
    <row r="389" spans="1:65" ht="14.85" customHeight="1">
      <c r="A389" s="238"/>
      <c r="B389" s="540" t="s">
        <v>490</v>
      </c>
      <c r="C389" s="540"/>
      <c r="D389" s="540"/>
      <c r="E389" s="503">
        <f t="shared" si="141"/>
        <v>44.5324995</v>
      </c>
      <c r="F389" s="503"/>
      <c r="G389" s="503"/>
      <c r="H389" s="503">
        <f t="shared" si="142"/>
        <v>44.5288495</v>
      </c>
      <c r="I389" s="503"/>
      <c r="J389" s="503"/>
      <c r="K389" s="503">
        <f t="shared" si="143"/>
        <v>44.547919499999999</v>
      </c>
      <c r="L389" s="503"/>
      <c r="M389" s="503"/>
      <c r="N389" s="503">
        <f t="shared" si="144"/>
        <v>44.555539500000002</v>
      </c>
      <c r="O389" s="503"/>
      <c r="P389" s="503"/>
      <c r="Q389" s="503">
        <f t="shared" si="145"/>
        <v>44.524689500000001</v>
      </c>
      <c r="R389" s="503"/>
      <c r="S389" s="503"/>
      <c r="T389" s="503"/>
      <c r="U389" s="503"/>
      <c r="V389" s="503"/>
      <c r="W389" s="503">
        <f t="shared" si="146"/>
        <v>3.0850000000000932E-2</v>
      </c>
      <c r="X389" s="503"/>
      <c r="Y389" s="503"/>
      <c r="Z389" s="503"/>
      <c r="AA389" s="503"/>
      <c r="AB389" s="503"/>
      <c r="AC389" s="525"/>
      <c r="AD389" s="526"/>
      <c r="AE389" s="526"/>
      <c r="AF389" s="526"/>
      <c r="AG389" s="526"/>
      <c r="AH389" s="527"/>
      <c r="AI389" s="233"/>
      <c r="AJ389" s="233"/>
      <c r="AK389" s="197">
        <v>378</v>
      </c>
      <c r="AL389" s="207">
        <v>44.60398</v>
      </c>
      <c r="AM389" s="207">
        <v>44.489109999999997</v>
      </c>
      <c r="AN389" s="207">
        <v>44.655059999999999</v>
      </c>
      <c r="AO389" s="207">
        <v>44.724829999999997</v>
      </c>
      <c r="AP389" s="207">
        <v>44.589230000000001</v>
      </c>
      <c r="AQ389" s="208"/>
      <c r="AR389" s="155"/>
      <c r="AS389" s="197">
        <f t="shared" si="128"/>
        <v>378</v>
      </c>
      <c r="AT389" s="175">
        <v>-5.9460499999999999E-2</v>
      </c>
      <c r="AU389" s="163">
        <v>5.0539500000000001E-2</v>
      </c>
      <c r="AV389" s="163">
        <v>-8.9460499999999998E-2</v>
      </c>
      <c r="AW389" s="163">
        <v>-0.13946050000000002</v>
      </c>
      <c r="AX389" s="163">
        <v>-6.9460500000000008E-2</v>
      </c>
      <c r="AY389" s="163">
        <v>-6.9460500000000008E-2</v>
      </c>
      <c r="BA389" s="331">
        <f t="shared" si="129"/>
        <v>378</v>
      </c>
      <c r="BB389" s="332">
        <f t="shared" si="130"/>
        <v>44.5445195</v>
      </c>
      <c r="BC389" s="332">
        <f t="shared" si="131"/>
        <v>44.539649499999996</v>
      </c>
      <c r="BD389" s="332">
        <f t="shared" si="132"/>
        <v>44.565599499999998</v>
      </c>
      <c r="BE389" s="332">
        <f t="shared" si="133"/>
        <v>44.585369499999999</v>
      </c>
      <c r="BF389" s="332">
        <f t="shared" si="134"/>
        <v>44.519769500000002</v>
      </c>
      <c r="BG389" s="332" t="str">
        <f t="shared" si="135"/>
        <v/>
      </c>
      <c r="BH389" s="164">
        <v>378</v>
      </c>
      <c r="BI389" s="337">
        <f t="shared" si="136"/>
        <v>2.4749999999997385E-2</v>
      </c>
      <c r="BJ389" s="337">
        <f t="shared" si="137"/>
        <v>1.9879999999993458E-2</v>
      </c>
      <c r="BK389" s="337">
        <f t="shared" si="138"/>
        <v>4.5829999999995152E-2</v>
      </c>
      <c r="BL389" s="337">
        <f t="shared" si="139"/>
        <v>6.5599999999996328E-2</v>
      </c>
      <c r="BM389" s="165">
        <f t="shared" si="140"/>
        <v>6.5599999999996328E-2</v>
      </c>
    </row>
    <row r="390" spans="1:65" ht="14.85" customHeight="1">
      <c r="A390" s="238"/>
      <c r="B390" s="540" t="s">
        <v>491</v>
      </c>
      <c r="C390" s="540"/>
      <c r="D390" s="540"/>
      <c r="E390" s="503">
        <f t="shared" si="141"/>
        <v>44.5341995</v>
      </c>
      <c r="F390" s="503"/>
      <c r="G390" s="503"/>
      <c r="H390" s="503">
        <f t="shared" si="142"/>
        <v>44.525059499999998</v>
      </c>
      <c r="I390" s="503"/>
      <c r="J390" s="503"/>
      <c r="K390" s="503">
        <f t="shared" si="143"/>
        <v>44.547379499999998</v>
      </c>
      <c r="L390" s="503"/>
      <c r="M390" s="503"/>
      <c r="N390" s="503">
        <f t="shared" si="144"/>
        <v>44.5588695</v>
      </c>
      <c r="O390" s="503"/>
      <c r="P390" s="503"/>
      <c r="Q390" s="503">
        <f t="shared" si="145"/>
        <v>44.527169499999999</v>
      </c>
      <c r="R390" s="503"/>
      <c r="S390" s="503"/>
      <c r="T390" s="503"/>
      <c r="U390" s="503"/>
      <c r="V390" s="503"/>
      <c r="W390" s="503">
        <f t="shared" si="146"/>
        <v>3.1700000000000728E-2</v>
      </c>
      <c r="X390" s="503"/>
      <c r="Y390" s="503"/>
      <c r="Z390" s="503"/>
      <c r="AA390" s="503"/>
      <c r="AB390" s="503"/>
      <c r="AC390" s="525"/>
      <c r="AD390" s="526"/>
      <c r="AE390" s="526"/>
      <c r="AF390" s="526"/>
      <c r="AG390" s="526"/>
      <c r="AH390" s="527"/>
      <c r="AI390" s="233"/>
      <c r="AJ390" s="233"/>
      <c r="AK390" s="197">
        <v>379</v>
      </c>
      <c r="AL390" s="207">
        <v>44.604120000000002</v>
      </c>
      <c r="AM390" s="207">
        <v>44.489040000000003</v>
      </c>
      <c r="AN390" s="207">
        <v>44.656860000000002</v>
      </c>
      <c r="AO390" s="207">
        <v>44.724930000000001</v>
      </c>
      <c r="AP390" s="207">
        <v>44.596589999999999</v>
      </c>
      <c r="AQ390" s="208"/>
      <c r="AR390" s="155"/>
      <c r="AS390" s="197">
        <f t="shared" si="128"/>
        <v>379</v>
      </c>
      <c r="AT390" s="175">
        <v>-5.9460499999999999E-2</v>
      </c>
      <c r="AU390" s="163">
        <v>5.0539500000000001E-2</v>
      </c>
      <c r="AV390" s="163">
        <v>-8.9460499999999998E-2</v>
      </c>
      <c r="AW390" s="163">
        <v>-0.13946050000000002</v>
      </c>
      <c r="AX390" s="163">
        <v>-6.9460500000000008E-2</v>
      </c>
      <c r="AY390" s="163">
        <v>-6.9460500000000008E-2</v>
      </c>
      <c r="BA390" s="331">
        <f t="shared" si="129"/>
        <v>379</v>
      </c>
      <c r="BB390" s="332">
        <f t="shared" si="130"/>
        <v>44.544659500000002</v>
      </c>
      <c r="BC390" s="332">
        <f t="shared" si="131"/>
        <v>44.539579500000002</v>
      </c>
      <c r="BD390" s="332">
        <f t="shared" si="132"/>
        <v>44.567399500000001</v>
      </c>
      <c r="BE390" s="332">
        <f t="shared" si="133"/>
        <v>44.585469500000002</v>
      </c>
      <c r="BF390" s="332">
        <f t="shared" si="134"/>
        <v>44.527129500000001</v>
      </c>
      <c r="BG390" s="332" t="str">
        <f t="shared" si="135"/>
        <v/>
      </c>
      <c r="BH390" s="164">
        <v>379</v>
      </c>
      <c r="BI390" s="337">
        <f t="shared" si="136"/>
        <v>1.7530000000000712E-2</v>
      </c>
      <c r="BJ390" s="337">
        <f t="shared" si="137"/>
        <v>1.2450000000001182E-2</v>
      </c>
      <c r="BK390" s="337">
        <f t="shared" si="138"/>
        <v>4.0269999999999584E-2</v>
      </c>
      <c r="BL390" s="337">
        <f t="shared" si="139"/>
        <v>5.8340000000001169E-2</v>
      </c>
      <c r="BM390" s="165">
        <f t="shared" si="140"/>
        <v>5.8340000000001169E-2</v>
      </c>
    </row>
    <row r="391" spans="1:65" ht="14.85" customHeight="1">
      <c r="A391" s="238"/>
      <c r="B391" s="540" t="s">
        <v>492</v>
      </c>
      <c r="C391" s="540"/>
      <c r="D391" s="540"/>
      <c r="E391" s="503">
        <f t="shared" si="141"/>
        <v>44.533879499999998</v>
      </c>
      <c r="F391" s="503"/>
      <c r="G391" s="503"/>
      <c r="H391" s="503">
        <f t="shared" si="142"/>
        <v>44.5169195</v>
      </c>
      <c r="I391" s="503"/>
      <c r="J391" s="503"/>
      <c r="K391" s="503">
        <f t="shared" si="143"/>
        <v>44.547579499999998</v>
      </c>
      <c r="L391" s="503"/>
      <c r="M391" s="503"/>
      <c r="N391" s="503">
        <f t="shared" si="144"/>
        <v>44.563629500000005</v>
      </c>
      <c r="O391" s="503"/>
      <c r="P391" s="503"/>
      <c r="Q391" s="503">
        <f t="shared" si="145"/>
        <v>44.528629500000001</v>
      </c>
      <c r="R391" s="503"/>
      <c r="S391" s="503"/>
      <c r="T391" s="503"/>
      <c r="U391" s="503"/>
      <c r="V391" s="503"/>
      <c r="W391" s="503">
        <f t="shared" si="146"/>
        <v>3.5000000000003695E-2</v>
      </c>
      <c r="X391" s="503"/>
      <c r="Y391" s="503"/>
      <c r="Z391" s="503"/>
      <c r="AA391" s="503"/>
      <c r="AB391" s="503"/>
      <c r="AC391" s="525"/>
      <c r="AD391" s="526"/>
      <c r="AE391" s="526"/>
      <c r="AF391" s="526"/>
      <c r="AG391" s="526"/>
      <c r="AH391" s="527"/>
      <c r="AI391" s="233"/>
      <c r="AJ391" s="233"/>
      <c r="AK391" s="197">
        <v>380</v>
      </c>
      <c r="AL391" s="207">
        <v>44.602739999999997</v>
      </c>
      <c r="AM391" s="207">
        <v>44.487909999999999</v>
      </c>
      <c r="AN391" s="207">
        <v>44.656030000000001</v>
      </c>
      <c r="AO391" s="207">
        <v>44.721710000000002</v>
      </c>
      <c r="AP391" s="207">
        <v>44.602170000000001</v>
      </c>
      <c r="AQ391" s="208"/>
      <c r="AR391" s="155"/>
      <c r="AS391" s="197">
        <f t="shared" si="128"/>
        <v>380</v>
      </c>
      <c r="AT391" s="175">
        <v>-5.9460499999999999E-2</v>
      </c>
      <c r="AU391" s="163">
        <v>5.0539500000000001E-2</v>
      </c>
      <c r="AV391" s="163">
        <v>-8.9460499999999998E-2</v>
      </c>
      <c r="AW391" s="163">
        <v>-0.13946050000000002</v>
      </c>
      <c r="AX391" s="163">
        <v>-6.9460500000000008E-2</v>
      </c>
      <c r="AY391" s="163">
        <v>-6.9460500000000008E-2</v>
      </c>
      <c r="BA391" s="331">
        <f t="shared" si="129"/>
        <v>380</v>
      </c>
      <c r="BB391" s="332">
        <f t="shared" si="130"/>
        <v>44.543279499999997</v>
      </c>
      <c r="BC391" s="332">
        <f t="shared" si="131"/>
        <v>44.538449499999999</v>
      </c>
      <c r="BD391" s="332">
        <f t="shared" si="132"/>
        <v>44.5665695</v>
      </c>
      <c r="BE391" s="332">
        <f t="shared" si="133"/>
        <v>44.582249500000003</v>
      </c>
      <c r="BF391" s="332">
        <f t="shared" si="134"/>
        <v>44.532709500000003</v>
      </c>
      <c r="BG391" s="332" t="str">
        <f t="shared" si="135"/>
        <v/>
      </c>
      <c r="BH391" s="164">
        <v>380</v>
      </c>
      <c r="BI391" s="337">
        <f t="shared" si="136"/>
        <v>1.0569999999994195E-2</v>
      </c>
      <c r="BJ391" s="337">
        <f t="shared" si="137"/>
        <v>5.7399999999958595E-3</v>
      </c>
      <c r="BK391" s="337">
        <f t="shared" si="138"/>
        <v>3.3859999999997115E-2</v>
      </c>
      <c r="BL391" s="337">
        <f t="shared" si="139"/>
        <v>4.9540000000000362E-2</v>
      </c>
      <c r="BM391" s="165">
        <f t="shared" si="140"/>
        <v>4.9540000000000362E-2</v>
      </c>
    </row>
    <row r="392" spans="1:65" ht="14.85" customHeight="1">
      <c r="A392" s="238"/>
      <c r="B392" s="540" t="s">
        <v>493</v>
      </c>
      <c r="C392" s="540"/>
      <c r="D392" s="540"/>
      <c r="E392" s="503">
        <f t="shared" si="141"/>
        <v>44.532619500000003</v>
      </c>
      <c r="F392" s="503"/>
      <c r="G392" s="503"/>
      <c r="H392" s="503">
        <f t="shared" si="142"/>
        <v>44.517539499999998</v>
      </c>
      <c r="I392" s="503"/>
      <c r="J392" s="503"/>
      <c r="K392" s="503">
        <f t="shared" si="143"/>
        <v>44.548769499999999</v>
      </c>
      <c r="L392" s="503"/>
      <c r="M392" s="503"/>
      <c r="N392" s="503">
        <f t="shared" si="144"/>
        <v>44.565989500000001</v>
      </c>
      <c r="O392" s="503"/>
      <c r="P392" s="503"/>
      <c r="Q392" s="503">
        <f t="shared" si="145"/>
        <v>44.527899500000004</v>
      </c>
      <c r="R392" s="503"/>
      <c r="S392" s="503"/>
      <c r="T392" s="503"/>
      <c r="U392" s="503"/>
      <c r="V392" s="503"/>
      <c r="W392" s="503">
        <f t="shared" si="146"/>
        <v>3.8089999999996849E-2</v>
      </c>
      <c r="X392" s="503"/>
      <c r="Y392" s="503"/>
      <c r="Z392" s="503"/>
      <c r="AA392" s="503"/>
      <c r="AB392" s="503"/>
      <c r="AC392" s="525"/>
      <c r="AD392" s="526"/>
      <c r="AE392" s="526"/>
      <c r="AF392" s="526"/>
      <c r="AG392" s="526"/>
      <c r="AH392" s="527"/>
      <c r="AI392" s="233"/>
      <c r="AJ392" s="233"/>
      <c r="AK392" s="197">
        <v>381</v>
      </c>
      <c r="AL392" s="207">
        <v>44.601909999999997</v>
      </c>
      <c r="AM392" s="207">
        <v>44.485709999999997</v>
      </c>
      <c r="AN392" s="207">
        <v>44.654089999999997</v>
      </c>
      <c r="AO392" s="207">
        <v>44.720979999999997</v>
      </c>
      <c r="AP392" s="207">
        <v>44.603549999999998</v>
      </c>
      <c r="AQ392" s="208"/>
      <c r="AR392" s="155"/>
      <c r="AS392" s="197">
        <f t="shared" si="128"/>
        <v>381</v>
      </c>
      <c r="AT392" s="175">
        <v>-5.9460499999999999E-2</v>
      </c>
      <c r="AU392" s="163">
        <v>5.0539500000000001E-2</v>
      </c>
      <c r="AV392" s="163">
        <v>-8.9460499999999998E-2</v>
      </c>
      <c r="AW392" s="163">
        <v>-0.13946050000000002</v>
      </c>
      <c r="AX392" s="163">
        <v>-6.9460500000000008E-2</v>
      </c>
      <c r="AY392" s="163">
        <v>-6.9460500000000008E-2</v>
      </c>
      <c r="BA392" s="331">
        <f t="shared" si="129"/>
        <v>381</v>
      </c>
      <c r="BB392" s="332">
        <f t="shared" si="130"/>
        <v>44.542449499999996</v>
      </c>
      <c r="BC392" s="332">
        <f t="shared" si="131"/>
        <v>44.536249499999997</v>
      </c>
      <c r="BD392" s="332">
        <f t="shared" si="132"/>
        <v>44.564629499999995</v>
      </c>
      <c r="BE392" s="332">
        <f t="shared" si="133"/>
        <v>44.581519499999999</v>
      </c>
      <c r="BF392" s="332">
        <f t="shared" si="134"/>
        <v>44.5340895</v>
      </c>
      <c r="BG392" s="332" t="str">
        <f t="shared" si="135"/>
        <v/>
      </c>
      <c r="BH392" s="164">
        <v>381</v>
      </c>
      <c r="BI392" s="337">
        <f t="shared" si="136"/>
        <v>8.3599999999961483E-3</v>
      </c>
      <c r="BJ392" s="337">
        <f t="shared" si="137"/>
        <v>2.159999999996387E-3</v>
      </c>
      <c r="BK392" s="337">
        <f t="shared" si="138"/>
        <v>3.0539999999994905E-2</v>
      </c>
      <c r="BL392" s="337">
        <f t="shared" si="139"/>
        <v>4.7429999999998529E-2</v>
      </c>
      <c r="BM392" s="165">
        <f t="shared" si="140"/>
        <v>4.7429999999998529E-2</v>
      </c>
    </row>
    <row r="393" spans="1:65" ht="14.85" customHeight="1">
      <c r="A393" s="238"/>
      <c r="B393" s="540" t="s">
        <v>494</v>
      </c>
      <c r="C393" s="540"/>
      <c r="D393" s="540"/>
      <c r="E393" s="503">
        <f t="shared" si="141"/>
        <v>44.530889500000001</v>
      </c>
      <c r="F393" s="503"/>
      <c r="G393" s="503"/>
      <c r="H393" s="503">
        <f t="shared" si="142"/>
        <v>44.519849499999999</v>
      </c>
      <c r="I393" s="503"/>
      <c r="J393" s="503"/>
      <c r="K393" s="503">
        <f t="shared" si="143"/>
        <v>44.548309500000002</v>
      </c>
      <c r="L393" s="503"/>
      <c r="M393" s="503"/>
      <c r="N393" s="503">
        <f t="shared" si="144"/>
        <v>44.566459500000001</v>
      </c>
      <c r="O393" s="503"/>
      <c r="P393" s="503"/>
      <c r="Q393" s="503">
        <f t="shared" si="145"/>
        <v>44.527979500000001</v>
      </c>
      <c r="R393" s="503"/>
      <c r="S393" s="503"/>
      <c r="T393" s="503"/>
      <c r="U393" s="503"/>
      <c r="V393" s="503"/>
      <c r="W393" s="503">
        <f t="shared" si="146"/>
        <v>3.8479999999999848E-2</v>
      </c>
      <c r="X393" s="503"/>
      <c r="Y393" s="503"/>
      <c r="Z393" s="503"/>
      <c r="AA393" s="503"/>
      <c r="AB393" s="503"/>
      <c r="AC393" s="525"/>
      <c r="AD393" s="526"/>
      <c r="AE393" s="526"/>
      <c r="AF393" s="526"/>
      <c r="AG393" s="526"/>
      <c r="AH393" s="527"/>
      <c r="AI393" s="233"/>
      <c r="AJ393" s="233"/>
      <c r="AK393" s="197">
        <v>382</v>
      </c>
      <c r="AL393" s="207">
        <v>44.606789999999997</v>
      </c>
      <c r="AM393" s="207">
        <v>44.483420000000002</v>
      </c>
      <c r="AN393" s="207">
        <v>44.652979999999999</v>
      </c>
      <c r="AO393" s="207">
        <v>44.708530000000003</v>
      </c>
      <c r="AP393" s="207">
        <v>44.60436</v>
      </c>
      <c r="AQ393" s="208"/>
      <c r="AR393" s="155"/>
      <c r="AS393" s="197">
        <f t="shared" si="128"/>
        <v>382</v>
      </c>
      <c r="AT393" s="175">
        <v>-5.9460499999999999E-2</v>
      </c>
      <c r="AU393" s="163">
        <v>5.0539500000000001E-2</v>
      </c>
      <c r="AV393" s="163">
        <v>-8.9460499999999998E-2</v>
      </c>
      <c r="AW393" s="163">
        <v>-0.13946050000000002</v>
      </c>
      <c r="AX393" s="163">
        <v>-6.9460500000000008E-2</v>
      </c>
      <c r="AY393" s="163">
        <v>-6.9460500000000008E-2</v>
      </c>
      <c r="BA393" s="331">
        <f t="shared" si="129"/>
        <v>382</v>
      </c>
      <c r="BB393" s="332">
        <f t="shared" si="130"/>
        <v>44.547329499999996</v>
      </c>
      <c r="BC393" s="332">
        <f t="shared" si="131"/>
        <v>44.533959500000002</v>
      </c>
      <c r="BD393" s="332">
        <f t="shared" si="132"/>
        <v>44.563519499999998</v>
      </c>
      <c r="BE393" s="332">
        <f t="shared" si="133"/>
        <v>44.569069500000005</v>
      </c>
      <c r="BF393" s="332">
        <f t="shared" si="134"/>
        <v>44.534899500000002</v>
      </c>
      <c r="BG393" s="332" t="str">
        <f t="shared" si="135"/>
        <v/>
      </c>
      <c r="BH393" s="164">
        <v>382</v>
      </c>
      <c r="BI393" s="337">
        <f t="shared" si="136"/>
        <v>1.2429999999994834E-2</v>
      </c>
      <c r="BJ393" s="337">
        <f t="shared" si="137"/>
        <v>9.3999999999994088E-4</v>
      </c>
      <c r="BK393" s="337">
        <f t="shared" si="138"/>
        <v>2.8619999999996537E-2</v>
      </c>
      <c r="BL393" s="337">
        <f t="shared" si="139"/>
        <v>3.4170000000003142E-2</v>
      </c>
      <c r="BM393" s="165">
        <f t="shared" si="140"/>
        <v>3.4170000000003142E-2</v>
      </c>
    </row>
    <row r="394" spans="1:65" ht="14.85" customHeight="1">
      <c r="A394" s="238"/>
      <c r="B394" s="540" t="s">
        <v>495</v>
      </c>
      <c r="C394" s="540"/>
      <c r="D394" s="540"/>
      <c r="E394" s="503">
        <f t="shared" si="141"/>
        <v>44.530799500000001</v>
      </c>
      <c r="F394" s="503"/>
      <c r="G394" s="503"/>
      <c r="H394" s="503">
        <f t="shared" si="142"/>
        <v>44.5222695</v>
      </c>
      <c r="I394" s="503"/>
      <c r="J394" s="503"/>
      <c r="K394" s="503">
        <f t="shared" si="143"/>
        <v>44.546909499999998</v>
      </c>
      <c r="L394" s="503"/>
      <c r="M394" s="503"/>
      <c r="N394" s="503">
        <f t="shared" si="144"/>
        <v>44.564149499999999</v>
      </c>
      <c r="O394" s="503"/>
      <c r="P394" s="503"/>
      <c r="Q394" s="503">
        <f t="shared" si="145"/>
        <v>44.526399500000004</v>
      </c>
      <c r="R394" s="503"/>
      <c r="S394" s="503"/>
      <c r="T394" s="503"/>
      <c r="U394" s="503"/>
      <c r="V394" s="503"/>
      <c r="W394" s="503">
        <f t="shared" si="146"/>
        <v>3.7749999999995509E-2</v>
      </c>
      <c r="X394" s="503"/>
      <c r="Y394" s="503"/>
      <c r="Z394" s="503"/>
      <c r="AA394" s="503"/>
      <c r="AB394" s="503"/>
      <c r="AC394" s="525"/>
      <c r="AD394" s="526"/>
      <c r="AE394" s="526"/>
      <c r="AF394" s="526"/>
      <c r="AG394" s="526"/>
      <c r="AH394" s="527"/>
      <c r="AI394" s="233"/>
      <c r="AJ394" s="233"/>
      <c r="AK394" s="197">
        <v>383</v>
      </c>
      <c r="AL394" s="207">
        <v>44.607900000000001</v>
      </c>
      <c r="AM394" s="207">
        <v>44.482979999999998</v>
      </c>
      <c r="AN394" s="207">
        <v>44.65202</v>
      </c>
      <c r="AO394" s="207">
        <v>44.6967</v>
      </c>
      <c r="AP394" s="207">
        <v>44.604280000000003</v>
      </c>
      <c r="AQ394" s="208"/>
      <c r="AR394" s="155"/>
      <c r="AS394" s="197">
        <f t="shared" si="128"/>
        <v>383</v>
      </c>
      <c r="AT394" s="175">
        <v>-5.9460499999999999E-2</v>
      </c>
      <c r="AU394" s="163">
        <v>5.0539500000000001E-2</v>
      </c>
      <c r="AV394" s="163">
        <v>-8.9460499999999998E-2</v>
      </c>
      <c r="AW394" s="163">
        <v>-0.13946050000000002</v>
      </c>
      <c r="AX394" s="163">
        <v>-6.9460500000000008E-2</v>
      </c>
      <c r="AY394" s="163">
        <v>-6.9460500000000008E-2</v>
      </c>
      <c r="BA394" s="331">
        <f t="shared" si="129"/>
        <v>383</v>
      </c>
      <c r="BB394" s="332">
        <f t="shared" si="130"/>
        <v>44.548439500000001</v>
      </c>
      <c r="BC394" s="332">
        <f t="shared" si="131"/>
        <v>44.533519499999997</v>
      </c>
      <c r="BD394" s="332">
        <f t="shared" si="132"/>
        <v>44.562559499999999</v>
      </c>
      <c r="BE394" s="332">
        <f t="shared" si="133"/>
        <v>44.557239500000001</v>
      </c>
      <c r="BF394" s="332">
        <f t="shared" si="134"/>
        <v>44.534819500000005</v>
      </c>
      <c r="BG394" s="332" t="str">
        <f t="shared" si="135"/>
        <v/>
      </c>
      <c r="BH394" s="164">
        <v>383</v>
      </c>
      <c r="BI394" s="337">
        <f t="shared" si="136"/>
        <v>1.3619999999995969E-2</v>
      </c>
      <c r="BJ394" s="337">
        <f t="shared" si="137"/>
        <v>1.3000000000076284E-3</v>
      </c>
      <c r="BK394" s="337">
        <f t="shared" si="138"/>
        <v>2.7739999999994325E-2</v>
      </c>
      <c r="BL394" s="337">
        <f t="shared" si="139"/>
        <v>2.2419999999996776E-2</v>
      </c>
      <c r="BM394" s="165">
        <f t="shared" si="140"/>
        <v>2.7739999999994325E-2</v>
      </c>
    </row>
    <row r="395" spans="1:65" ht="14.85" customHeight="1">
      <c r="A395" s="238"/>
      <c r="B395" s="540" t="s">
        <v>496</v>
      </c>
      <c r="C395" s="540"/>
      <c r="D395" s="540"/>
      <c r="E395" s="503">
        <f t="shared" si="141"/>
        <v>44.529159499999999</v>
      </c>
      <c r="F395" s="503"/>
      <c r="G395" s="503"/>
      <c r="H395" s="503">
        <f t="shared" si="142"/>
        <v>44.521689500000001</v>
      </c>
      <c r="I395" s="503"/>
      <c r="J395" s="503"/>
      <c r="K395" s="503">
        <f t="shared" si="143"/>
        <v>44.5464895</v>
      </c>
      <c r="L395" s="503"/>
      <c r="M395" s="503"/>
      <c r="N395" s="503">
        <f t="shared" si="144"/>
        <v>44.547239500000003</v>
      </c>
      <c r="O395" s="503"/>
      <c r="P395" s="503"/>
      <c r="Q395" s="503">
        <f t="shared" si="145"/>
        <v>44.523469500000004</v>
      </c>
      <c r="R395" s="503"/>
      <c r="S395" s="503"/>
      <c r="T395" s="503"/>
      <c r="U395" s="503"/>
      <c r="V395" s="503"/>
      <c r="W395" s="503">
        <f t="shared" si="146"/>
        <v>2.3769999999998959E-2</v>
      </c>
      <c r="X395" s="503"/>
      <c r="Y395" s="503"/>
      <c r="Z395" s="503"/>
      <c r="AA395" s="503"/>
      <c r="AB395" s="503"/>
      <c r="AC395" s="525"/>
      <c r="AD395" s="526"/>
      <c r="AE395" s="526"/>
      <c r="AF395" s="526"/>
      <c r="AG395" s="526"/>
      <c r="AH395" s="527"/>
      <c r="AI395" s="233"/>
      <c r="AJ395" s="233"/>
      <c r="AK395" s="197">
        <v>384</v>
      </c>
      <c r="AL395" s="207">
        <v>44.605789999999999</v>
      </c>
      <c r="AM395" s="207">
        <v>44.485529999999997</v>
      </c>
      <c r="AN395" s="207">
        <v>44.65063</v>
      </c>
      <c r="AO395" s="207">
        <v>44.699669999999998</v>
      </c>
      <c r="AP395" s="207">
        <v>44.60575</v>
      </c>
      <c r="AQ395" s="208"/>
      <c r="AR395" s="155"/>
      <c r="AS395" s="197">
        <f t="shared" si="128"/>
        <v>384</v>
      </c>
      <c r="AT395" s="175">
        <v>-5.9460499999999999E-2</v>
      </c>
      <c r="AU395" s="163">
        <v>5.0539500000000001E-2</v>
      </c>
      <c r="AV395" s="163">
        <v>-8.9460499999999998E-2</v>
      </c>
      <c r="AW395" s="163">
        <v>-0.13946050000000002</v>
      </c>
      <c r="AX395" s="163">
        <v>-6.9460500000000008E-2</v>
      </c>
      <c r="AY395" s="163">
        <v>-6.9460500000000008E-2</v>
      </c>
      <c r="BA395" s="331">
        <f t="shared" si="129"/>
        <v>384</v>
      </c>
      <c r="BB395" s="332">
        <f t="shared" si="130"/>
        <v>44.546329499999999</v>
      </c>
      <c r="BC395" s="332">
        <f t="shared" si="131"/>
        <v>44.536069499999996</v>
      </c>
      <c r="BD395" s="332">
        <f t="shared" si="132"/>
        <v>44.561169499999998</v>
      </c>
      <c r="BE395" s="332">
        <f t="shared" si="133"/>
        <v>44.560209499999999</v>
      </c>
      <c r="BF395" s="332">
        <f t="shared" si="134"/>
        <v>44.536289500000002</v>
      </c>
      <c r="BG395" s="332" t="str">
        <f t="shared" si="135"/>
        <v/>
      </c>
      <c r="BH395" s="164">
        <v>384</v>
      </c>
      <c r="BI395" s="337">
        <f t="shared" si="136"/>
        <v>1.0039999999996496E-2</v>
      </c>
      <c r="BJ395" s="337">
        <f t="shared" si="137"/>
        <v>2.2000000000588216E-4</v>
      </c>
      <c r="BK395" s="337">
        <f t="shared" si="138"/>
        <v>2.4879999999996016E-2</v>
      </c>
      <c r="BL395" s="337">
        <f t="shared" si="139"/>
        <v>2.3919999999996833E-2</v>
      </c>
      <c r="BM395" s="165">
        <f t="shared" si="140"/>
        <v>2.4879999999996016E-2</v>
      </c>
    </row>
    <row r="396" spans="1:65" ht="14.85" customHeight="1">
      <c r="A396" s="238"/>
      <c r="B396" s="540" t="s">
        <v>497</v>
      </c>
      <c r="C396" s="540"/>
      <c r="D396" s="540"/>
      <c r="E396" s="503">
        <f t="shared" si="141"/>
        <v>44.527419500000001</v>
      </c>
      <c r="F396" s="503"/>
      <c r="G396" s="503"/>
      <c r="H396" s="503">
        <f t="shared" si="142"/>
        <v>44.521539499999996</v>
      </c>
      <c r="I396" s="503"/>
      <c r="J396" s="503"/>
      <c r="K396" s="503">
        <f t="shared" si="143"/>
        <v>44.545309500000002</v>
      </c>
      <c r="L396" s="503"/>
      <c r="M396" s="503"/>
      <c r="N396" s="503">
        <f t="shared" si="144"/>
        <v>44.541799500000003</v>
      </c>
      <c r="O396" s="503"/>
      <c r="P396" s="503"/>
      <c r="Q396" s="503">
        <f t="shared" si="145"/>
        <v>44.522079500000004</v>
      </c>
      <c r="R396" s="503"/>
      <c r="S396" s="503"/>
      <c r="T396" s="503"/>
      <c r="U396" s="503"/>
      <c r="V396" s="503"/>
      <c r="W396" s="503">
        <f t="shared" si="146"/>
        <v>2.3229999999998086E-2</v>
      </c>
      <c r="X396" s="503"/>
      <c r="Y396" s="503"/>
      <c r="Z396" s="503"/>
      <c r="AA396" s="503"/>
      <c r="AB396" s="503"/>
      <c r="AC396" s="525"/>
      <c r="AD396" s="526"/>
      <c r="AE396" s="526"/>
      <c r="AF396" s="526"/>
      <c r="AG396" s="526"/>
      <c r="AH396" s="527"/>
      <c r="AI396" s="233"/>
      <c r="AJ396" s="233"/>
      <c r="AK396" s="197">
        <v>385</v>
      </c>
      <c r="AL396" s="207">
        <v>44.60472</v>
      </c>
      <c r="AM396" s="207">
        <v>44.485869999999998</v>
      </c>
      <c r="AN396" s="207">
        <v>44.647370000000002</v>
      </c>
      <c r="AO396" s="207">
        <v>44.700899999999997</v>
      </c>
      <c r="AP396" s="207">
        <v>44.609760000000001</v>
      </c>
      <c r="AQ396" s="208"/>
      <c r="AR396" s="155"/>
      <c r="AS396" s="197">
        <f t="shared" ref="AS396:AS459" si="147">AK396</f>
        <v>385</v>
      </c>
      <c r="AT396" s="175">
        <v>-5.9460499999999999E-2</v>
      </c>
      <c r="AU396" s="163">
        <v>5.0539500000000001E-2</v>
      </c>
      <c r="AV396" s="163">
        <v>-8.9460499999999998E-2</v>
      </c>
      <c r="AW396" s="163">
        <v>-0.13946050000000002</v>
      </c>
      <c r="AX396" s="163">
        <v>-6.9460500000000008E-2</v>
      </c>
      <c r="AY396" s="163">
        <v>-6.9460500000000008E-2</v>
      </c>
      <c r="BA396" s="331">
        <f t="shared" ref="BA396:BA459" si="148">AK396</f>
        <v>385</v>
      </c>
      <c r="BB396" s="332">
        <f t="shared" si="130"/>
        <v>44.5452595</v>
      </c>
      <c r="BC396" s="332">
        <f t="shared" si="131"/>
        <v>44.536409499999998</v>
      </c>
      <c r="BD396" s="332">
        <f t="shared" si="132"/>
        <v>44.557909500000001</v>
      </c>
      <c r="BE396" s="332">
        <f t="shared" si="133"/>
        <v>44.561439499999999</v>
      </c>
      <c r="BF396" s="332">
        <f t="shared" si="134"/>
        <v>44.540299500000003</v>
      </c>
      <c r="BG396" s="332" t="str">
        <f t="shared" si="135"/>
        <v/>
      </c>
      <c r="BH396" s="164">
        <v>385</v>
      </c>
      <c r="BI396" s="337">
        <f t="shared" si="136"/>
        <v>4.9599999999969668E-3</v>
      </c>
      <c r="BJ396" s="337">
        <f t="shared" si="137"/>
        <v>3.8900000000055002E-3</v>
      </c>
      <c r="BK396" s="337">
        <f t="shared" si="138"/>
        <v>1.7609999999997683E-2</v>
      </c>
      <c r="BL396" s="337">
        <f t="shared" si="139"/>
        <v>2.1139999999995496E-2</v>
      </c>
      <c r="BM396" s="165">
        <f t="shared" si="140"/>
        <v>2.1139999999995496E-2</v>
      </c>
    </row>
    <row r="397" spans="1:65" ht="14.85" customHeight="1">
      <c r="A397" s="238"/>
      <c r="B397" s="540" t="s">
        <v>498</v>
      </c>
      <c r="C397" s="540"/>
      <c r="D397" s="540"/>
      <c r="E397" s="503">
        <f t="shared" si="141"/>
        <v>44.525299500000003</v>
      </c>
      <c r="F397" s="503"/>
      <c r="G397" s="503"/>
      <c r="H397" s="503">
        <f t="shared" si="142"/>
        <v>44.520999500000002</v>
      </c>
      <c r="I397" s="503"/>
      <c r="J397" s="503"/>
      <c r="K397" s="503">
        <f t="shared" si="143"/>
        <v>44.5447895</v>
      </c>
      <c r="L397" s="503"/>
      <c r="M397" s="503"/>
      <c r="N397" s="503">
        <f t="shared" si="144"/>
        <v>44.542569499999999</v>
      </c>
      <c r="O397" s="503"/>
      <c r="P397" s="503"/>
      <c r="Q397" s="503">
        <f t="shared" si="145"/>
        <v>44.520059500000002</v>
      </c>
      <c r="R397" s="503"/>
      <c r="S397" s="503"/>
      <c r="T397" s="503"/>
      <c r="U397" s="503"/>
      <c r="V397" s="503"/>
      <c r="W397" s="503">
        <f t="shared" si="146"/>
        <v>2.4729999999998142E-2</v>
      </c>
      <c r="X397" s="503"/>
      <c r="Y397" s="503"/>
      <c r="Z397" s="503"/>
      <c r="AA397" s="503"/>
      <c r="AB397" s="503"/>
      <c r="AC397" s="525"/>
      <c r="AD397" s="526"/>
      <c r="AE397" s="526"/>
      <c r="AF397" s="526"/>
      <c r="AG397" s="526"/>
      <c r="AH397" s="527"/>
      <c r="AI397" s="233"/>
      <c r="AJ397" s="233"/>
      <c r="AK397" s="197">
        <v>386</v>
      </c>
      <c r="AL397" s="207">
        <v>44.606830000000002</v>
      </c>
      <c r="AM397" s="207">
        <v>44.478630000000003</v>
      </c>
      <c r="AN397" s="207">
        <v>44.642420000000001</v>
      </c>
      <c r="AO397" s="207">
        <v>44.70487</v>
      </c>
      <c r="AP397" s="207">
        <v>44.610750000000003</v>
      </c>
      <c r="AQ397" s="208"/>
      <c r="AR397" s="155"/>
      <c r="AS397" s="197">
        <f t="shared" si="147"/>
        <v>386</v>
      </c>
      <c r="AT397" s="175">
        <v>-5.9460499999999999E-2</v>
      </c>
      <c r="AU397" s="163">
        <v>5.0539500000000001E-2</v>
      </c>
      <c r="AV397" s="163">
        <v>-8.9460499999999998E-2</v>
      </c>
      <c r="AW397" s="163">
        <v>-0.13946050000000002</v>
      </c>
      <c r="AX397" s="163">
        <v>-6.9460500000000008E-2</v>
      </c>
      <c r="AY397" s="163">
        <v>-6.9460500000000008E-2</v>
      </c>
      <c r="BA397" s="331">
        <f t="shared" si="148"/>
        <v>386</v>
      </c>
      <c r="BB397" s="332">
        <f t="shared" ref="BB397:BB460" si="149">IF(AL397="","",AL397+AT397)</f>
        <v>44.547369500000002</v>
      </c>
      <c r="BC397" s="332">
        <f t="shared" ref="BC397:BC460" si="150">IF(AM397="","",AM397+AU397)</f>
        <v>44.529169500000002</v>
      </c>
      <c r="BD397" s="332">
        <f t="shared" ref="BD397:BD460" si="151">IF(AN397="","",AN397+AV397)</f>
        <v>44.5529595</v>
      </c>
      <c r="BE397" s="332">
        <f t="shared" ref="BE397:BE460" si="152">IF(AO397="","",AO397+AW397)</f>
        <v>44.565409500000001</v>
      </c>
      <c r="BF397" s="332">
        <f t="shared" ref="BF397:BF460" si="153">IF(AP397="","",AP397+AX397)</f>
        <v>44.541289500000005</v>
      </c>
      <c r="BG397" s="332" t="str">
        <f t="shared" ref="BG397:BG460" si="154">IF(AQ397="","",AQ397+AY397)</f>
        <v/>
      </c>
      <c r="BH397" s="164">
        <v>386</v>
      </c>
      <c r="BI397" s="337">
        <f t="shared" ref="BI397:BI460" si="155">IF(BB397="","",ABS($BF397-BB397))</f>
        <v>6.0799999999971988E-3</v>
      </c>
      <c r="BJ397" s="337">
        <f t="shared" ref="BJ397:BJ460" si="156">IF(BC397="","",ABS($BF397-BC397))</f>
        <v>1.2120000000003017E-2</v>
      </c>
      <c r="BK397" s="337">
        <f t="shared" ref="BK397:BK460" si="157">IF(BD397="","",ABS($BF397-BD397))</f>
        <v>1.1669999999995184E-2</v>
      </c>
      <c r="BL397" s="337">
        <f t="shared" ref="BL397:BL460" si="158">IF(BE397="","",ABS($BF397-BE397))</f>
        <v>2.4119999999996367E-2</v>
      </c>
      <c r="BM397" s="165">
        <f t="shared" ref="BM397:BM460" si="159">IF(BF397="","",MAX(BI397:BL397))</f>
        <v>2.4119999999996367E-2</v>
      </c>
    </row>
    <row r="398" spans="1:65" ht="14.85" customHeight="1">
      <c r="A398" s="238"/>
      <c r="B398" s="540" t="s">
        <v>499</v>
      </c>
      <c r="C398" s="540"/>
      <c r="D398" s="540"/>
      <c r="E398" s="503">
        <f t="shared" ref="E398:E425" si="160">BB344</f>
        <v>44.523949500000001</v>
      </c>
      <c r="F398" s="503"/>
      <c r="G398" s="503"/>
      <c r="H398" s="503">
        <f t="shared" ref="H398:H425" si="161">BC344</f>
        <v>44.519399499999999</v>
      </c>
      <c r="I398" s="503"/>
      <c r="J398" s="503"/>
      <c r="K398" s="503">
        <f t="shared" ref="K398:K425" si="162">BD344</f>
        <v>44.544259499999995</v>
      </c>
      <c r="L398" s="503"/>
      <c r="M398" s="503"/>
      <c r="N398" s="503">
        <f t="shared" ref="N398:N425" si="163">BE344</f>
        <v>44.537129499999999</v>
      </c>
      <c r="O398" s="503"/>
      <c r="P398" s="503"/>
      <c r="Q398" s="503">
        <f t="shared" ref="Q398:Q425" si="164">BF344</f>
        <v>44.519849499999999</v>
      </c>
      <c r="R398" s="503"/>
      <c r="S398" s="503"/>
      <c r="T398" s="503"/>
      <c r="U398" s="503"/>
      <c r="V398" s="503"/>
      <c r="W398" s="503">
        <f t="shared" ref="W398:W425" si="165">(BM344)</f>
        <v>2.4409999999996046E-2</v>
      </c>
      <c r="X398" s="503"/>
      <c r="Y398" s="503"/>
      <c r="Z398" s="503"/>
      <c r="AA398" s="503"/>
      <c r="AB398" s="503"/>
      <c r="AC398" s="525"/>
      <c r="AD398" s="526"/>
      <c r="AE398" s="526"/>
      <c r="AF398" s="526"/>
      <c r="AG398" s="526"/>
      <c r="AH398" s="527"/>
      <c r="AI398" s="233"/>
      <c r="AJ398" s="233"/>
      <c r="AK398" s="197">
        <v>387</v>
      </c>
      <c r="AL398" s="207">
        <v>44.607289999999999</v>
      </c>
      <c r="AM398" s="207">
        <v>44.475900000000003</v>
      </c>
      <c r="AN398" s="207">
        <v>44.641590000000001</v>
      </c>
      <c r="AO398" s="207">
        <v>44.702179999999998</v>
      </c>
      <c r="AP398" s="207">
        <v>44.611759999999997</v>
      </c>
      <c r="AQ398" s="208"/>
      <c r="AR398" s="155"/>
      <c r="AS398" s="197">
        <f t="shared" si="147"/>
        <v>387</v>
      </c>
      <c r="AT398" s="175">
        <v>-5.9460499999999999E-2</v>
      </c>
      <c r="AU398" s="163">
        <v>5.0539500000000001E-2</v>
      </c>
      <c r="AV398" s="163">
        <v>-8.9460499999999998E-2</v>
      </c>
      <c r="AW398" s="163">
        <v>-0.13946050000000002</v>
      </c>
      <c r="AX398" s="163">
        <v>-6.9460500000000008E-2</v>
      </c>
      <c r="AY398" s="163">
        <v>-6.9460500000000008E-2</v>
      </c>
      <c r="BA398" s="331">
        <f t="shared" si="148"/>
        <v>387</v>
      </c>
      <c r="BB398" s="332">
        <f t="shared" si="149"/>
        <v>44.547829499999999</v>
      </c>
      <c r="BC398" s="332">
        <f t="shared" si="150"/>
        <v>44.526439500000002</v>
      </c>
      <c r="BD398" s="332">
        <f t="shared" si="151"/>
        <v>44.552129499999999</v>
      </c>
      <c r="BE398" s="332">
        <f t="shared" si="152"/>
        <v>44.5627195</v>
      </c>
      <c r="BF398" s="332">
        <f t="shared" si="153"/>
        <v>44.542299499999999</v>
      </c>
      <c r="BG398" s="332" t="str">
        <f t="shared" si="154"/>
        <v/>
      </c>
      <c r="BH398" s="164">
        <v>387</v>
      </c>
      <c r="BI398" s="337">
        <f t="shared" si="155"/>
        <v>5.5300000000002569E-3</v>
      </c>
      <c r="BJ398" s="337">
        <f t="shared" si="156"/>
        <v>1.5859999999996433E-2</v>
      </c>
      <c r="BK398" s="337">
        <f t="shared" si="157"/>
        <v>9.8300000000008936E-3</v>
      </c>
      <c r="BL398" s="337">
        <f t="shared" si="158"/>
        <v>2.0420000000001437E-2</v>
      </c>
      <c r="BM398" s="165">
        <f t="shared" si="159"/>
        <v>2.0420000000001437E-2</v>
      </c>
    </row>
    <row r="399" spans="1:65" ht="14.85" customHeight="1">
      <c r="A399" s="238"/>
      <c r="B399" s="540" t="s">
        <v>500</v>
      </c>
      <c r="C399" s="540"/>
      <c r="D399" s="540"/>
      <c r="E399" s="503">
        <f t="shared" si="160"/>
        <v>44.5226495</v>
      </c>
      <c r="F399" s="503"/>
      <c r="G399" s="503"/>
      <c r="H399" s="503">
        <f t="shared" si="161"/>
        <v>44.517839500000001</v>
      </c>
      <c r="I399" s="503"/>
      <c r="J399" s="503"/>
      <c r="K399" s="503">
        <f t="shared" si="162"/>
        <v>44.544419499999997</v>
      </c>
      <c r="L399" s="503"/>
      <c r="M399" s="503"/>
      <c r="N399" s="503">
        <f t="shared" si="163"/>
        <v>44.535359499999998</v>
      </c>
      <c r="O399" s="503"/>
      <c r="P399" s="503"/>
      <c r="Q399" s="503">
        <f t="shared" si="164"/>
        <v>44.512949500000005</v>
      </c>
      <c r="R399" s="503"/>
      <c r="S399" s="503"/>
      <c r="T399" s="503"/>
      <c r="U399" s="503"/>
      <c r="V399" s="503"/>
      <c r="W399" s="503">
        <f t="shared" si="165"/>
        <v>3.1469999999991671E-2</v>
      </c>
      <c r="X399" s="503"/>
      <c r="Y399" s="503"/>
      <c r="Z399" s="503"/>
      <c r="AA399" s="503"/>
      <c r="AB399" s="503"/>
      <c r="AC399" s="525"/>
      <c r="AD399" s="526"/>
      <c r="AE399" s="526"/>
      <c r="AF399" s="526"/>
      <c r="AG399" s="526"/>
      <c r="AH399" s="527"/>
      <c r="AI399" s="233"/>
      <c r="AJ399" s="233"/>
      <c r="AK399" s="197">
        <v>388</v>
      </c>
      <c r="AL399" s="207">
        <v>44.607819999999997</v>
      </c>
      <c r="AM399" s="207">
        <v>44.480429999999998</v>
      </c>
      <c r="AN399" s="207">
        <v>44.643189999999997</v>
      </c>
      <c r="AO399" s="207">
        <v>44.702759999999998</v>
      </c>
      <c r="AP399" s="207">
        <v>44.612990000000003</v>
      </c>
      <c r="AQ399" s="208"/>
      <c r="AR399" s="155"/>
      <c r="AS399" s="197">
        <f t="shared" si="147"/>
        <v>388</v>
      </c>
      <c r="AT399" s="175">
        <v>-5.9460499999999999E-2</v>
      </c>
      <c r="AU399" s="163">
        <v>5.0539500000000001E-2</v>
      </c>
      <c r="AV399" s="163">
        <v>-8.9460499999999998E-2</v>
      </c>
      <c r="AW399" s="163">
        <v>-0.13946050000000002</v>
      </c>
      <c r="AX399" s="163">
        <v>-6.9460500000000008E-2</v>
      </c>
      <c r="AY399" s="163">
        <v>-6.9460500000000008E-2</v>
      </c>
      <c r="BA399" s="331">
        <f t="shared" si="148"/>
        <v>388</v>
      </c>
      <c r="BB399" s="332">
        <f t="shared" si="149"/>
        <v>44.548359499999997</v>
      </c>
      <c r="BC399" s="332">
        <f t="shared" si="150"/>
        <v>44.530969499999998</v>
      </c>
      <c r="BD399" s="332">
        <f t="shared" si="151"/>
        <v>44.553729499999996</v>
      </c>
      <c r="BE399" s="332">
        <f t="shared" si="152"/>
        <v>44.563299499999999</v>
      </c>
      <c r="BF399" s="332">
        <f t="shared" si="153"/>
        <v>44.543529500000005</v>
      </c>
      <c r="BG399" s="332" t="str">
        <f t="shared" si="154"/>
        <v/>
      </c>
      <c r="BH399" s="164">
        <v>388</v>
      </c>
      <c r="BI399" s="337">
        <f t="shared" si="155"/>
        <v>4.8299999999912302E-3</v>
      </c>
      <c r="BJ399" s="337">
        <f t="shared" si="156"/>
        <v>1.2560000000007676E-2</v>
      </c>
      <c r="BK399" s="337">
        <f t="shared" si="157"/>
        <v>1.0199999999990439E-2</v>
      </c>
      <c r="BL399" s="337">
        <f t="shared" si="158"/>
        <v>1.976999999999407E-2</v>
      </c>
      <c r="BM399" s="165">
        <f t="shared" si="159"/>
        <v>1.976999999999407E-2</v>
      </c>
    </row>
    <row r="400" spans="1:65" ht="14.85" customHeight="1">
      <c r="A400" s="238"/>
      <c r="B400" s="540" t="s">
        <v>501</v>
      </c>
      <c r="C400" s="540"/>
      <c r="D400" s="540"/>
      <c r="E400" s="503">
        <f t="shared" si="160"/>
        <v>44.520609499999999</v>
      </c>
      <c r="F400" s="503"/>
      <c r="G400" s="503"/>
      <c r="H400" s="503">
        <f t="shared" si="161"/>
        <v>44.516769500000002</v>
      </c>
      <c r="I400" s="503"/>
      <c r="J400" s="503"/>
      <c r="K400" s="503">
        <f t="shared" si="162"/>
        <v>44.543409499999996</v>
      </c>
      <c r="L400" s="503"/>
      <c r="M400" s="503"/>
      <c r="N400" s="503">
        <f t="shared" si="163"/>
        <v>44.5390595</v>
      </c>
      <c r="O400" s="503"/>
      <c r="P400" s="503"/>
      <c r="Q400" s="503">
        <f t="shared" si="164"/>
        <v>44.505619500000002</v>
      </c>
      <c r="R400" s="503"/>
      <c r="S400" s="503"/>
      <c r="T400" s="503"/>
      <c r="U400" s="503"/>
      <c r="V400" s="503"/>
      <c r="W400" s="503">
        <f t="shared" si="165"/>
        <v>3.7789999999993995E-2</v>
      </c>
      <c r="X400" s="503"/>
      <c r="Y400" s="503"/>
      <c r="Z400" s="503"/>
      <c r="AA400" s="503"/>
      <c r="AB400" s="503"/>
      <c r="AC400" s="525"/>
      <c r="AD400" s="526"/>
      <c r="AE400" s="526"/>
      <c r="AF400" s="526"/>
      <c r="AG400" s="526"/>
      <c r="AH400" s="527"/>
      <c r="AI400" s="233"/>
      <c r="AJ400" s="233"/>
      <c r="AK400" s="197">
        <v>389</v>
      </c>
      <c r="AL400" s="207">
        <v>44.60595</v>
      </c>
      <c r="AM400" s="207">
        <v>44.482860000000002</v>
      </c>
      <c r="AN400" s="207">
        <v>44.644280000000002</v>
      </c>
      <c r="AO400" s="207">
        <v>44.706339999999997</v>
      </c>
      <c r="AP400" s="207">
        <v>44.612000000000002</v>
      </c>
      <c r="AQ400" s="208"/>
      <c r="AR400" s="155"/>
      <c r="AS400" s="197">
        <f t="shared" si="147"/>
        <v>389</v>
      </c>
      <c r="AT400" s="175">
        <v>-5.9460499999999999E-2</v>
      </c>
      <c r="AU400" s="163">
        <v>5.0539500000000001E-2</v>
      </c>
      <c r="AV400" s="163">
        <v>-8.9460499999999998E-2</v>
      </c>
      <c r="AW400" s="163">
        <v>-0.13946050000000002</v>
      </c>
      <c r="AX400" s="163">
        <v>-6.9460500000000008E-2</v>
      </c>
      <c r="AY400" s="163">
        <v>-6.9460500000000008E-2</v>
      </c>
      <c r="BA400" s="331">
        <f t="shared" si="148"/>
        <v>389</v>
      </c>
      <c r="BB400" s="332">
        <f t="shared" si="149"/>
        <v>44.5464895</v>
      </c>
      <c r="BC400" s="332">
        <f t="shared" si="150"/>
        <v>44.533399500000002</v>
      </c>
      <c r="BD400" s="332">
        <f t="shared" si="151"/>
        <v>44.554819500000001</v>
      </c>
      <c r="BE400" s="332">
        <f t="shared" si="152"/>
        <v>44.566879499999999</v>
      </c>
      <c r="BF400" s="332">
        <f t="shared" si="153"/>
        <v>44.542539500000004</v>
      </c>
      <c r="BG400" s="332" t="str">
        <f t="shared" si="154"/>
        <v/>
      </c>
      <c r="BH400" s="164">
        <v>389</v>
      </c>
      <c r="BI400" s="337">
        <f t="shared" si="155"/>
        <v>3.9499999999961233E-3</v>
      </c>
      <c r="BJ400" s="337">
        <f t="shared" si="156"/>
        <v>9.1400000000021464E-3</v>
      </c>
      <c r="BK400" s="337">
        <f t="shared" si="157"/>
        <v>1.227999999999696E-2</v>
      </c>
      <c r="BL400" s="337">
        <f t="shared" si="158"/>
        <v>2.4339999999995143E-2</v>
      </c>
      <c r="BM400" s="165">
        <f t="shared" si="159"/>
        <v>2.4339999999995143E-2</v>
      </c>
    </row>
    <row r="401" spans="1:65" ht="14.85" customHeight="1">
      <c r="A401" s="238"/>
      <c r="B401" s="540" t="s">
        <v>502</v>
      </c>
      <c r="C401" s="540"/>
      <c r="D401" s="540"/>
      <c r="E401" s="503">
        <f t="shared" si="160"/>
        <v>44.519129499999998</v>
      </c>
      <c r="F401" s="503"/>
      <c r="G401" s="503"/>
      <c r="H401" s="503">
        <f t="shared" si="161"/>
        <v>44.515699499999997</v>
      </c>
      <c r="I401" s="503"/>
      <c r="J401" s="503"/>
      <c r="K401" s="503">
        <f t="shared" si="162"/>
        <v>44.543679499999996</v>
      </c>
      <c r="L401" s="503"/>
      <c r="M401" s="503"/>
      <c r="N401" s="503">
        <f t="shared" si="163"/>
        <v>44.539559500000003</v>
      </c>
      <c r="O401" s="503"/>
      <c r="P401" s="503"/>
      <c r="Q401" s="503">
        <f t="shared" si="164"/>
        <v>44.500899500000003</v>
      </c>
      <c r="R401" s="503"/>
      <c r="S401" s="503"/>
      <c r="T401" s="503"/>
      <c r="U401" s="503"/>
      <c r="V401" s="503"/>
      <c r="W401" s="503">
        <f t="shared" si="165"/>
        <v>4.2779999999993379E-2</v>
      </c>
      <c r="X401" s="503"/>
      <c r="Y401" s="503"/>
      <c r="Z401" s="503"/>
      <c r="AA401" s="503"/>
      <c r="AB401" s="503"/>
      <c r="AC401" s="525"/>
      <c r="AD401" s="526"/>
      <c r="AE401" s="526"/>
      <c r="AF401" s="526"/>
      <c r="AG401" s="526"/>
      <c r="AH401" s="527"/>
      <c r="AI401" s="233"/>
      <c r="AJ401" s="233"/>
      <c r="AK401" s="197">
        <v>390</v>
      </c>
      <c r="AL401" s="207">
        <v>44.603670000000001</v>
      </c>
      <c r="AM401" s="207">
        <v>44.483829999999998</v>
      </c>
      <c r="AN401" s="207">
        <v>44.647010000000002</v>
      </c>
      <c r="AO401" s="207">
        <v>44.709719999999997</v>
      </c>
      <c r="AP401" s="207">
        <v>44.612769999999998</v>
      </c>
      <c r="AQ401" s="208"/>
      <c r="AR401" s="155"/>
      <c r="AS401" s="197">
        <f t="shared" si="147"/>
        <v>390</v>
      </c>
      <c r="AT401" s="175">
        <v>-5.9460499999999999E-2</v>
      </c>
      <c r="AU401" s="163">
        <v>5.0539500000000001E-2</v>
      </c>
      <c r="AV401" s="163">
        <v>-8.9460499999999998E-2</v>
      </c>
      <c r="AW401" s="163">
        <v>-0.13946050000000002</v>
      </c>
      <c r="AX401" s="163">
        <v>-6.9460500000000008E-2</v>
      </c>
      <c r="AY401" s="163">
        <v>-6.9460500000000008E-2</v>
      </c>
      <c r="BA401" s="331">
        <f t="shared" si="148"/>
        <v>390</v>
      </c>
      <c r="BB401" s="332">
        <f t="shared" si="149"/>
        <v>44.544209500000001</v>
      </c>
      <c r="BC401" s="332">
        <f t="shared" si="150"/>
        <v>44.534369499999997</v>
      </c>
      <c r="BD401" s="332">
        <f t="shared" si="151"/>
        <v>44.5575495</v>
      </c>
      <c r="BE401" s="332">
        <f t="shared" si="152"/>
        <v>44.570259499999999</v>
      </c>
      <c r="BF401" s="332">
        <f t="shared" si="153"/>
        <v>44.543309499999999</v>
      </c>
      <c r="BG401" s="332" t="str">
        <f t="shared" si="154"/>
        <v/>
      </c>
      <c r="BH401" s="164">
        <v>390</v>
      </c>
      <c r="BI401" s="337">
        <f t="shared" si="155"/>
        <v>9.0000000000145519E-4</v>
      </c>
      <c r="BJ401" s="337">
        <f t="shared" si="156"/>
        <v>8.9400000000026125E-3</v>
      </c>
      <c r="BK401" s="337">
        <f t="shared" si="157"/>
        <v>1.4240000000000919E-2</v>
      </c>
      <c r="BL401" s="337">
        <f t="shared" si="158"/>
        <v>2.6949999999999363E-2</v>
      </c>
      <c r="BM401" s="165">
        <f t="shared" si="159"/>
        <v>2.6949999999999363E-2</v>
      </c>
    </row>
    <row r="402" spans="1:65" ht="14.85" customHeight="1">
      <c r="A402" s="238"/>
      <c r="B402" s="540" t="s">
        <v>503</v>
      </c>
      <c r="C402" s="540"/>
      <c r="D402" s="540"/>
      <c r="E402" s="503">
        <f t="shared" si="160"/>
        <v>44.516479500000003</v>
      </c>
      <c r="F402" s="503"/>
      <c r="G402" s="503"/>
      <c r="H402" s="503">
        <f t="shared" si="161"/>
        <v>44.512909499999999</v>
      </c>
      <c r="I402" s="503"/>
      <c r="J402" s="503"/>
      <c r="K402" s="503">
        <f t="shared" si="162"/>
        <v>44.543879499999996</v>
      </c>
      <c r="L402" s="503"/>
      <c r="M402" s="503"/>
      <c r="N402" s="503">
        <f t="shared" si="163"/>
        <v>44.540049500000002</v>
      </c>
      <c r="O402" s="503"/>
      <c r="P402" s="503"/>
      <c r="Q402" s="503">
        <f t="shared" si="164"/>
        <v>44.495299500000002</v>
      </c>
      <c r="R402" s="503"/>
      <c r="S402" s="503"/>
      <c r="T402" s="503"/>
      <c r="U402" s="503"/>
      <c r="V402" s="503"/>
      <c r="W402" s="503">
        <f t="shared" si="165"/>
        <v>4.8579999999994072E-2</v>
      </c>
      <c r="X402" s="503"/>
      <c r="Y402" s="503"/>
      <c r="Z402" s="503"/>
      <c r="AA402" s="503"/>
      <c r="AB402" s="503"/>
      <c r="AC402" s="525"/>
      <c r="AD402" s="526"/>
      <c r="AE402" s="526"/>
      <c r="AF402" s="526"/>
      <c r="AG402" s="526"/>
      <c r="AH402" s="527"/>
      <c r="AI402" s="233"/>
      <c r="AJ402" s="233"/>
      <c r="AK402" s="197">
        <v>391</v>
      </c>
      <c r="AL402" s="207">
        <v>44.603830000000002</v>
      </c>
      <c r="AM402" s="207">
        <v>44.48753</v>
      </c>
      <c r="AN402" s="207">
        <v>44.647939999999998</v>
      </c>
      <c r="AO402" s="207">
        <v>44.710189999999997</v>
      </c>
      <c r="AP402" s="207">
        <v>44.611420000000003</v>
      </c>
      <c r="AQ402" s="208"/>
      <c r="AR402" s="155"/>
      <c r="AS402" s="197">
        <f t="shared" si="147"/>
        <v>391</v>
      </c>
      <c r="AT402" s="175">
        <v>-5.9460499999999999E-2</v>
      </c>
      <c r="AU402" s="163">
        <v>5.0539500000000001E-2</v>
      </c>
      <c r="AV402" s="163">
        <v>-8.9460499999999998E-2</v>
      </c>
      <c r="AW402" s="163">
        <v>-0.13946050000000002</v>
      </c>
      <c r="AX402" s="163">
        <v>-6.9460500000000008E-2</v>
      </c>
      <c r="AY402" s="163">
        <v>-6.9460500000000008E-2</v>
      </c>
      <c r="BA402" s="331">
        <f t="shared" si="148"/>
        <v>391</v>
      </c>
      <c r="BB402" s="332">
        <f t="shared" si="149"/>
        <v>44.544369500000002</v>
      </c>
      <c r="BC402" s="332">
        <f t="shared" si="150"/>
        <v>44.538069499999999</v>
      </c>
      <c r="BD402" s="332">
        <f t="shared" si="151"/>
        <v>44.558479499999997</v>
      </c>
      <c r="BE402" s="332">
        <f t="shared" si="152"/>
        <v>44.570729499999999</v>
      </c>
      <c r="BF402" s="332">
        <f t="shared" si="153"/>
        <v>44.541959500000004</v>
      </c>
      <c r="BG402" s="332" t="str">
        <f t="shared" si="154"/>
        <v/>
      </c>
      <c r="BH402" s="164">
        <v>391</v>
      </c>
      <c r="BI402" s="337">
        <f t="shared" si="155"/>
        <v>2.4099999999975807E-3</v>
      </c>
      <c r="BJ402" s="337">
        <f t="shared" si="156"/>
        <v>3.8900000000055002E-3</v>
      </c>
      <c r="BK402" s="337">
        <f t="shared" si="157"/>
        <v>1.6519999999992763E-2</v>
      </c>
      <c r="BL402" s="337">
        <f t="shared" si="158"/>
        <v>2.8769999999994411E-2</v>
      </c>
      <c r="BM402" s="165">
        <f t="shared" si="159"/>
        <v>2.8769999999994411E-2</v>
      </c>
    </row>
    <row r="403" spans="1:65" ht="14.85" customHeight="1">
      <c r="A403" s="238"/>
      <c r="B403" s="540" t="s">
        <v>504</v>
      </c>
      <c r="C403" s="540"/>
      <c r="D403" s="540"/>
      <c r="E403" s="503">
        <f t="shared" si="160"/>
        <v>44.514359499999998</v>
      </c>
      <c r="F403" s="503"/>
      <c r="G403" s="503"/>
      <c r="H403" s="503">
        <f t="shared" si="161"/>
        <v>44.513109499999999</v>
      </c>
      <c r="I403" s="503"/>
      <c r="J403" s="503"/>
      <c r="K403" s="503">
        <f t="shared" si="162"/>
        <v>44.540999499999998</v>
      </c>
      <c r="L403" s="503"/>
      <c r="M403" s="503"/>
      <c r="N403" s="503">
        <f t="shared" si="163"/>
        <v>44.537439500000005</v>
      </c>
      <c r="O403" s="503"/>
      <c r="P403" s="503"/>
      <c r="Q403" s="503">
        <f t="shared" si="164"/>
        <v>44.484319500000005</v>
      </c>
      <c r="R403" s="503"/>
      <c r="S403" s="503"/>
      <c r="T403" s="503"/>
      <c r="U403" s="503"/>
      <c r="V403" s="503"/>
      <c r="W403" s="503">
        <f t="shared" si="165"/>
        <v>5.6679999999992958E-2</v>
      </c>
      <c r="X403" s="503"/>
      <c r="Y403" s="503"/>
      <c r="Z403" s="503"/>
      <c r="AA403" s="503"/>
      <c r="AB403" s="503"/>
      <c r="AC403" s="525"/>
      <c r="AD403" s="526"/>
      <c r="AE403" s="526"/>
      <c r="AF403" s="526"/>
      <c r="AG403" s="526"/>
      <c r="AH403" s="527"/>
      <c r="AI403" s="233"/>
      <c r="AJ403" s="233"/>
      <c r="AK403" s="197">
        <v>392</v>
      </c>
      <c r="AL403" s="207">
        <v>44.603549999999998</v>
      </c>
      <c r="AM403" s="207">
        <v>44.489409999999999</v>
      </c>
      <c r="AN403" s="207">
        <v>44.649740000000001</v>
      </c>
      <c r="AO403" s="207">
        <v>44.712229999999998</v>
      </c>
      <c r="AP403" s="207">
        <v>44.612909999999999</v>
      </c>
      <c r="AQ403" s="208"/>
      <c r="AR403" s="155"/>
      <c r="AS403" s="197">
        <f t="shared" si="147"/>
        <v>392</v>
      </c>
      <c r="AT403" s="175">
        <v>-5.9460499999999999E-2</v>
      </c>
      <c r="AU403" s="163">
        <v>5.0539500000000001E-2</v>
      </c>
      <c r="AV403" s="163">
        <v>-8.9460499999999998E-2</v>
      </c>
      <c r="AW403" s="163">
        <v>-0.13946050000000002</v>
      </c>
      <c r="AX403" s="163">
        <v>-6.9460500000000008E-2</v>
      </c>
      <c r="AY403" s="163">
        <v>-6.9460500000000008E-2</v>
      </c>
      <c r="BA403" s="331">
        <f t="shared" si="148"/>
        <v>392</v>
      </c>
      <c r="BB403" s="332">
        <f t="shared" si="149"/>
        <v>44.544089499999998</v>
      </c>
      <c r="BC403" s="332">
        <f t="shared" si="150"/>
        <v>44.539949499999999</v>
      </c>
      <c r="BD403" s="332">
        <f t="shared" si="151"/>
        <v>44.5602795</v>
      </c>
      <c r="BE403" s="332">
        <f t="shared" si="152"/>
        <v>44.5727695</v>
      </c>
      <c r="BF403" s="332">
        <f t="shared" si="153"/>
        <v>44.543449500000001</v>
      </c>
      <c r="BG403" s="332" t="str">
        <f t="shared" si="154"/>
        <v/>
      </c>
      <c r="BH403" s="164">
        <v>392</v>
      </c>
      <c r="BI403" s="337">
        <f t="shared" si="155"/>
        <v>6.3999999999708734E-4</v>
      </c>
      <c r="BJ403" s="337">
        <f t="shared" si="156"/>
        <v>3.5000000000025011E-3</v>
      </c>
      <c r="BK403" s="337">
        <f t="shared" si="157"/>
        <v>1.682999999999879E-2</v>
      </c>
      <c r="BL403" s="337">
        <f t="shared" si="158"/>
        <v>2.9319999999998458E-2</v>
      </c>
      <c r="BM403" s="165">
        <f t="shared" si="159"/>
        <v>2.9319999999998458E-2</v>
      </c>
    </row>
    <row r="404" spans="1:65" ht="14.85" customHeight="1">
      <c r="A404" s="238"/>
      <c r="B404" s="540" t="s">
        <v>505</v>
      </c>
      <c r="C404" s="540"/>
      <c r="D404" s="540"/>
      <c r="E404" s="503">
        <f t="shared" si="160"/>
        <v>44.510119500000002</v>
      </c>
      <c r="F404" s="503"/>
      <c r="G404" s="503"/>
      <c r="H404" s="503">
        <f t="shared" si="161"/>
        <v>44.512379500000002</v>
      </c>
      <c r="I404" s="503"/>
      <c r="J404" s="503"/>
      <c r="K404" s="503">
        <f t="shared" si="162"/>
        <v>44.537909499999998</v>
      </c>
      <c r="L404" s="503"/>
      <c r="M404" s="503"/>
      <c r="N404" s="503">
        <f t="shared" si="163"/>
        <v>44.538209500000001</v>
      </c>
      <c r="O404" s="503"/>
      <c r="P404" s="503"/>
      <c r="Q404" s="503">
        <f t="shared" si="164"/>
        <v>44.475539500000004</v>
      </c>
      <c r="R404" s="503"/>
      <c r="S404" s="503"/>
      <c r="T404" s="503"/>
      <c r="U404" s="503"/>
      <c r="V404" s="503"/>
      <c r="W404" s="503">
        <f t="shared" si="165"/>
        <v>6.2669999999997117E-2</v>
      </c>
      <c r="X404" s="503"/>
      <c r="Y404" s="503"/>
      <c r="Z404" s="503"/>
      <c r="AA404" s="503"/>
      <c r="AB404" s="503"/>
      <c r="AC404" s="525"/>
      <c r="AD404" s="526"/>
      <c r="AE404" s="526"/>
      <c r="AF404" s="526"/>
      <c r="AG404" s="526"/>
      <c r="AH404" s="527"/>
      <c r="AI404" s="233"/>
      <c r="AJ404" s="233"/>
      <c r="AK404" s="197">
        <v>393</v>
      </c>
      <c r="AL404" s="207">
        <v>44.603900000000003</v>
      </c>
      <c r="AM404" s="207">
        <v>44.488109999999999</v>
      </c>
      <c r="AN404" s="207">
        <v>44.650750000000002</v>
      </c>
      <c r="AO404" s="207">
        <v>44.71566</v>
      </c>
      <c r="AP404" s="207">
        <v>44.613379999999999</v>
      </c>
      <c r="AQ404" s="208"/>
      <c r="AR404" s="155"/>
      <c r="AS404" s="197">
        <f t="shared" si="147"/>
        <v>393</v>
      </c>
      <c r="AT404" s="175">
        <v>-5.9460499999999999E-2</v>
      </c>
      <c r="AU404" s="163">
        <v>5.0539500000000001E-2</v>
      </c>
      <c r="AV404" s="163">
        <v>-8.9460499999999998E-2</v>
      </c>
      <c r="AW404" s="163">
        <v>-0.13946050000000002</v>
      </c>
      <c r="AX404" s="163">
        <v>-6.9460500000000008E-2</v>
      </c>
      <c r="AY404" s="163">
        <v>-6.9460500000000008E-2</v>
      </c>
      <c r="BA404" s="331">
        <f t="shared" si="148"/>
        <v>393</v>
      </c>
      <c r="BB404" s="332">
        <f t="shared" si="149"/>
        <v>44.544439500000003</v>
      </c>
      <c r="BC404" s="332">
        <f t="shared" si="150"/>
        <v>44.538649499999998</v>
      </c>
      <c r="BD404" s="332">
        <f t="shared" si="151"/>
        <v>44.561289500000001</v>
      </c>
      <c r="BE404" s="332">
        <f t="shared" si="152"/>
        <v>44.576199500000001</v>
      </c>
      <c r="BF404" s="332">
        <f t="shared" si="153"/>
        <v>44.543919500000001</v>
      </c>
      <c r="BG404" s="332" t="str">
        <f t="shared" si="154"/>
        <v/>
      </c>
      <c r="BH404" s="164">
        <v>393</v>
      </c>
      <c r="BI404" s="337">
        <f t="shared" si="155"/>
        <v>5.2000000000163027E-4</v>
      </c>
      <c r="BJ404" s="337">
        <f t="shared" si="156"/>
        <v>5.2700000000029945E-3</v>
      </c>
      <c r="BK404" s="337">
        <f t="shared" si="157"/>
        <v>1.7369999999999663E-2</v>
      </c>
      <c r="BL404" s="337">
        <f t="shared" si="158"/>
        <v>3.2280000000000086E-2</v>
      </c>
      <c r="BM404" s="165">
        <f t="shared" si="159"/>
        <v>3.2280000000000086E-2</v>
      </c>
    </row>
    <row r="405" spans="1:65" ht="14.85" customHeight="1">
      <c r="A405" s="238"/>
      <c r="B405" s="540" t="s">
        <v>506</v>
      </c>
      <c r="C405" s="540"/>
      <c r="D405" s="540"/>
      <c r="E405" s="503">
        <f t="shared" si="160"/>
        <v>44.5092395</v>
      </c>
      <c r="F405" s="503"/>
      <c r="G405" s="503"/>
      <c r="H405" s="503">
        <f t="shared" si="161"/>
        <v>44.510989500000001</v>
      </c>
      <c r="I405" s="503"/>
      <c r="J405" s="503"/>
      <c r="K405" s="503">
        <f t="shared" si="162"/>
        <v>44.533559499999996</v>
      </c>
      <c r="L405" s="503"/>
      <c r="M405" s="503"/>
      <c r="N405" s="503">
        <f t="shared" si="163"/>
        <v>44.537819500000005</v>
      </c>
      <c r="O405" s="503"/>
      <c r="P405" s="503"/>
      <c r="Q405" s="503">
        <f t="shared" si="164"/>
        <v>44.4645595</v>
      </c>
      <c r="R405" s="503"/>
      <c r="S405" s="503"/>
      <c r="T405" s="503"/>
      <c r="U405" s="503"/>
      <c r="V405" s="503"/>
      <c r="W405" s="503">
        <f t="shared" si="165"/>
        <v>7.3260000000004766E-2</v>
      </c>
      <c r="X405" s="503"/>
      <c r="Y405" s="503"/>
      <c r="Z405" s="503"/>
      <c r="AA405" s="503"/>
      <c r="AB405" s="503"/>
      <c r="AC405" s="525"/>
      <c r="AD405" s="526"/>
      <c r="AE405" s="526"/>
      <c r="AF405" s="526"/>
      <c r="AG405" s="526"/>
      <c r="AH405" s="527"/>
      <c r="AI405" s="233"/>
      <c r="AJ405" s="233"/>
      <c r="AK405" s="197">
        <v>394</v>
      </c>
      <c r="AL405" s="207">
        <v>44.605330000000002</v>
      </c>
      <c r="AM405" s="207">
        <v>44.486440000000002</v>
      </c>
      <c r="AN405" s="207">
        <v>44.650309999999998</v>
      </c>
      <c r="AO405" s="207">
        <v>44.714730000000003</v>
      </c>
      <c r="AP405" s="207">
        <v>44.59496</v>
      </c>
      <c r="AQ405" s="208"/>
      <c r="AR405" s="155"/>
      <c r="AS405" s="197">
        <f t="shared" si="147"/>
        <v>394</v>
      </c>
      <c r="AT405" s="175">
        <v>-5.9460499999999999E-2</v>
      </c>
      <c r="AU405" s="163">
        <v>5.0539500000000001E-2</v>
      </c>
      <c r="AV405" s="163">
        <v>-8.9460499999999998E-2</v>
      </c>
      <c r="AW405" s="163">
        <v>-0.13946050000000002</v>
      </c>
      <c r="AX405" s="163">
        <v>-6.9460500000000008E-2</v>
      </c>
      <c r="AY405" s="163">
        <v>-6.9460500000000008E-2</v>
      </c>
      <c r="BA405" s="331">
        <f t="shared" si="148"/>
        <v>394</v>
      </c>
      <c r="BB405" s="332">
        <f t="shared" si="149"/>
        <v>44.545869500000002</v>
      </c>
      <c r="BC405" s="332">
        <f t="shared" si="150"/>
        <v>44.536979500000001</v>
      </c>
      <c r="BD405" s="332">
        <f t="shared" si="151"/>
        <v>44.560849499999996</v>
      </c>
      <c r="BE405" s="332">
        <f t="shared" si="152"/>
        <v>44.575269500000005</v>
      </c>
      <c r="BF405" s="332">
        <f t="shared" si="153"/>
        <v>44.525499500000002</v>
      </c>
      <c r="BG405" s="332" t="str">
        <f t="shared" si="154"/>
        <v/>
      </c>
      <c r="BH405" s="164">
        <v>394</v>
      </c>
      <c r="BI405" s="337">
        <f t="shared" si="155"/>
        <v>2.0369999999999777E-2</v>
      </c>
      <c r="BJ405" s="337">
        <f t="shared" si="156"/>
        <v>1.1479999999998824E-2</v>
      </c>
      <c r="BK405" s="337">
        <f t="shared" si="157"/>
        <v>3.5349999999993997E-2</v>
      </c>
      <c r="BL405" s="337">
        <f t="shared" si="158"/>
        <v>4.9770000000002312E-2</v>
      </c>
      <c r="BM405" s="165">
        <f t="shared" si="159"/>
        <v>4.9770000000002312E-2</v>
      </c>
    </row>
    <row r="406" spans="1:65" ht="14.85" customHeight="1">
      <c r="A406" s="238"/>
      <c r="B406" s="540" t="s">
        <v>507</v>
      </c>
      <c r="C406" s="540"/>
      <c r="D406" s="540"/>
      <c r="E406" s="503">
        <f t="shared" si="160"/>
        <v>44.508169500000001</v>
      </c>
      <c r="F406" s="503"/>
      <c r="G406" s="503"/>
      <c r="H406" s="503">
        <f t="shared" si="161"/>
        <v>44.510059499999997</v>
      </c>
      <c r="I406" s="503"/>
      <c r="J406" s="503"/>
      <c r="K406" s="503">
        <f t="shared" si="162"/>
        <v>44.529379499999997</v>
      </c>
      <c r="L406" s="503"/>
      <c r="M406" s="503"/>
      <c r="N406" s="503">
        <f t="shared" si="163"/>
        <v>44.536179500000003</v>
      </c>
      <c r="O406" s="503"/>
      <c r="P406" s="503"/>
      <c r="Q406" s="503">
        <f t="shared" si="164"/>
        <v>44.470189500000004</v>
      </c>
      <c r="R406" s="503"/>
      <c r="S406" s="503"/>
      <c r="T406" s="503"/>
      <c r="U406" s="503"/>
      <c r="V406" s="503"/>
      <c r="W406" s="503">
        <f t="shared" si="165"/>
        <v>6.5989999999999327E-2</v>
      </c>
      <c r="X406" s="503"/>
      <c r="Y406" s="503"/>
      <c r="Z406" s="503"/>
      <c r="AA406" s="503"/>
      <c r="AB406" s="503"/>
      <c r="AC406" s="525"/>
      <c r="AD406" s="526"/>
      <c r="AE406" s="526"/>
      <c r="AF406" s="526"/>
      <c r="AG406" s="526"/>
      <c r="AH406" s="527"/>
      <c r="AI406" s="233"/>
      <c r="AJ406" s="233"/>
      <c r="AK406" s="197">
        <v>395</v>
      </c>
      <c r="AL406" s="207">
        <v>44.606479999999998</v>
      </c>
      <c r="AM406" s="207">
        <v>44.483600000000003</v>
      </c>
      <c r="AN406" s="207">
        <v>44.651679999999999</v>
      </c>
      <c r="AO406" s="207">
        <v>44.71463</v>
      </c>
      <c r="AP406" s="207">
        <v>44.581789999999998</v>
      </c>
      <c r="AQ406" s="208"/>
      <c r="AR406" s="155"/>
      <c r="AS406" s="197">
        <f t="shared" si="147"/>
        <v>395</v>
      </c>
      <c r="AT406" s="175">
        <v>-5.9460499999999999E-2</v>
      </c>
      <c r="AU406" s="163">
        <v>5.0539500000000001E-2</v>
      </c>
      <c r="AV406" s="163">
        <v>-8.9460499999999998E-2</v>
      </c>
      <c r="AW406" s="163">
        <v>-0.13946050000000002</v>
      </c>
      <c r="AX406" s="163">
        <v>-6.9460500000000008E-2</v>
      </c>
      <c r="AY406" s="163">
        <v>-6.9460500000000008E-2</v>
      </c>
      <c r="BA406" s="331">
        <f t="shared" si="148"/>
        <v>395</v>
      </c>
      <c r="BB406" s="332">
        <f t="shared" si="149"/>
        <v>44.547019499999998</v>
      </c>
      <c r="BC406" s="332">
        <f t="shared" si="150"/>
        <v>44.534139500000002</v>
      </c>
      <c r="BD406" s="332">
        <f t="shared" si="151"/>
        <v>44.562219499999998</v>
      </c>
      <c r="BE406" s="332">
        <f t="shared" si="152"/>
        <v>44.575169500000001</v>
      </c>
      <c r="BF406" s="332">
        <f t="shared" si="153"/>
        <v>44.5123295</v>
      </c>
      <c r="BG406" s="332" t="str">
        <f t="shared" si="154"/>
        <v/>
      </c>
      <c r="BH406" s="164">
        <v>395</v>
      </c>
      <c r="BI406" s="337">
        <f t="shared" si="155"/>
        <v>3.4689999999997667E-2</v>
      </c>
      <c r="BJ406" s="337">
        <f t="shared" si="156"/>
        <v>2.1810000000002105E-2</v>
      </c>
      <c r="BK406" s="337">
        <f t="shared" si="157"/>
        <v>4.9889999999997769E-2</v>
      </c>
      <c r="BL406" s="337">
        <f t="shared" si="158"/>
        <v>6.2840000000001339E-2</v>
      </c>
      <c r="BM406" s="165">
        <f t="shared" si="159"/>
        <v>6.2840000000001339E-2</v>
      </c>
    </row>
    <row r="407" spans="1:65" ht="14.85" customHeight="1">
      <c r="A407" s="238"/>
      <c r="B407" s="540" t="s">
        <v>508</v>
      </c>
      <c r="C407" s="540"/>
      <c r="D407" s="540"/>
      <c r="E407" s="503">
        <f t="shared" si="160"/>
        <v>44.506109500000001</v>
      </c>
      <c r="F407" s="503"/>
      <c r="G407" s="503"/>
      <c r="H407" s="503">
        <f t="shared" si="161"/>
        <v>44.510459499999996</v>
      </c>
      <c r="I407" s="503"/>
      <c r="J407" s="503"/>
      <c r="K407" s="503">
        <f t="shared" si="162"/>
        <v>44.524079499999999</v>
      </c>
      <c r="L407" s="503"/>
      <c r="M407" s="503"/>
      <c r="N407" s="503">
        <f t="shared" si="163"/>
        <v>44.536789500000005</v>
      </c>
      <c r="O407" s="503"/>
      <c r="P407" s="503"/>
      <c r="Q407" s="503">
        <f t="shared" si="164"/>
        <v>44.4783495</v>
      </c>
      <c r="R407" s="503"/>
      <c r="S407" s="503"/>
      <c r="T407" s="503"/>
      <c r="U407" s="503"/>
      <c r="V407" s="503"/>
      <c r="W407" s="503">
        <f t="shared" si="165"/>
        <v>5.8440000000004488E-2</v>
      </c>
      <c r="X407" s="503"/>
      <c r="Y407" s="503"/>
      <c r="Z407" s="503"/>
      <c r="AA407" s="503"/>
      <c r="AB407" s="503"/>
      <c r="AC407" s="525"/>
      <c r="AD407" s="526"/>
      <c r="AE407" s="526"/>
      <c r="AF407" s="526"/>
      <c r="AG407" s="526"/>
      <c r="AH407" s="527"/>
      <c r="AI407" s="233"/>
      <c r="AJ407" s="233"/>
      <c r="AK407" s="197">
        <v>396</v>
      </c>
      <c r="AL407" s="207">
        <v>44.604320000000001</v>
      </c>
      <c r="AM407" s="207">
        <v>44.482669999999999</v>
      </c>
      <c r="AN407" s="207">
        <v>44.65128</v>
      </c>
      <c r="AO407" s="207">
        <v>44.714190000000002</v>
      </c>
      <c r="AP407" s="207">
        <v>44.589419999999997</v>
      </c>
      <c r="AQ407" s="208"/>
      <c r="AR407" s="155"/>
      <c r="AS407" s="197">
        <f t="shared" si="147"/>
        <v>396</v>
      </c>
      <c r="AT407" s="175">
        <v>-5.9460499999999999E-2</v>
      </c>
      <c r="AU407" s="163">
        <v>5.0539500000000001E-2</v>
      </c>
      <c r="AV407" s="163">
        <v>-8.9460499999999998E-2</v>
      </c>
      <c r="AW407" s="163">
        <v>-0.13946050000000002</v>
      </c>
      <c r="AX407" s="163">
        <v>-6.9460500000000008E-2</v>
      </c>
      <c r="AY407" s="163">
        <v>-6.9460500000000008E-2</v>
      </c>
      <c r="BA407" s="331">
        <f t="shared" si="148"/>
        <v>396</v>
      </c>
      <c r="BB407" s="332">
        <f t="shared" si="149"/>
        <v>44.544859500000001</v>
      </c>
      <c r="BC407" s="332">
        <f t="shared" si="150"/>
        <v>44.533209499999998</v>
      </c>
      <c r="BD407" s="332">
        <f t="shared" si="151"/>
        <v>44.561819499999999</v>
      </c>
      <c r="BE407" s="332">
        <f t="shared" si="152"/>
        <v>44.574729500000004</v>
      </c>
      <c r="BF407" s="332">
        <f t="shared" si="153"/>
        <v>44.519959499999999</v>
      </c>
      <c r="BG407" s="332" t="str">
        <f t="shared" si="154"/>
        <v/>
      </c>
      <c r="BH407" s="164">
        <v>396</v>
      </c>
      <c r="BI407" s="337">
        <f t="shared" si="155"/>
        <v>2.4900000000002365E-2</v>
      </c>
      <c r="BJ407" s="337">
        <f t="shared" si="156"/>
        <v>1.3249999999999318E-2</v>
      </c>
      <c r="BK407" s="337">
        <f t="shared" si="157"/>
        <v>4.1859999999999786E-2</v>
      </c>
      <c r="BL407" s="337">
        <f t="shared" si="158"/>
        <v>5.477000000000487E-2</v>
      </c>
      <c r="BM407" s="165">
        <f t="shared" si="159"/>
        <v>5.477000000000487E-2</v>
      </c>
    </row>
    <row r="408" spans="1:65" ht="14.85" customHeight="1">
      <c r="A408" s="238"/>
      <c r="B408" s="540" t="s">
        <v>509</v>
      </c>
      <c r="C408" s="540"/>
      <c r="D408" s="540"/>
      <c r="E408" s="503">
        <f t="shared" si="160"/>
        <v>44.5059495</v>
      </c>
      <c r="F408" s="503"/>
      <c r="G408" s="503"/>
      <c r="H408" s="503">
        <f t="shared" si="161"/>
        <v>44.508599500000003</v>
      </c>
      <c r="I408" s="503"/>
      <c r="J408" s="503"/>
      <c r="K408" s="503">
        <f t="shared" si="162"/>
        <v>44.5233895</v>
      </c>
      <c r="L408" s="503"/>
      <c r="M408" s="503"/>
      <c r="N408" s="503">
        <f t="shared" si="163"/>
        <v>44.536329500000001</v>
      </c>
      <c r="O408" s="503"/>
      <c r="P408" s="503"/>
      <c r="Q408" s="503">
        <f t="shared" si="164"/>
        <v>44.479389500000003</v>
      </c>
      <c r="R408" s="503"/>
      <c r="S408" s="503"/>
      <c r="T408" s="503"/>
      <c r="U408" s="503"/>
      <c r="V408" s="503"/>
      <c r="W408" s="503">
        <f t="shared" si="165"/>
        <v>5.6939999999997326E-2</v>
      </c>
      <c r="X408" s="503"/>
      <c r="Y408" s="503"/>
      <c r="Z408" s="503"/>
      <c r="AA408" s="503"/>
      <c r="AB408" s="503"/>
      <c r="AC408" s="525"/>
      <c r="AD408" s="526"/>
      <c r="AE408" s="526"/>
      <c r="AF408" s="526"/>
      <c r="AG408" s="526"/>
      <c r="AH408" s="527"/>
      <c r="AI408" s="233"/>
      <c r="AJ408" s="233"/>
      <c r="AK408" s="197">
        <v>397</v>
      </c>
      <c r="AL408" s="207">
        <v>44.603450000000002</v>
      </c>
      <c r="AM408" s="207">
        <v>44.482129999999998</v>
      </c>
      <c r="AN408" s="207">
        <v>44.651130000000002</v>
      </c>
      <c r="AO408" s="207">
        <v>44.714590000000001</v>
      </c>
      <c r="AP408" s="207">
        <v>44.594769999999997</v>
      </c>
      <c r="AQ408" s="208"/>
      <c r="AR408" s="155"/>
      <c r="AS408" s="197">
        <f t="shared" si="147"/>
        <v>397</v>
      </c>
      <c r="AT408" s="175">
        <v>-5.9460499999999999E-2</v>
      </c>
      <c r="AU408" s="163">
        <v>5.0539500000000001E-2</v>
      </c>
      <c r="AV408" s="163">
        <v>-8.9460499999999998E-2</v>
      </c>
      <c r="AW408" s="163">
        <v>-0.13946050000000002</v>
      </c>
      <c r="AX408" s="163">
        <v>-6.9460500000000008E-2</v>
      </c>
      <c r="AY408" s="163">
        <v>-6.9460500000000008E-2</v>
      </c>
      <c r="BA408" s="331">
        <f t="shared" si="148"/>
        <v>397</v>
      </c>
      <c r="BB408" s="332">
        <f t="shared" si="149"/>
        <v>44.543989500000002</v>
      </c>
      <c r="BC408" s="332">
        <f t="shared" si="150"/>
        <v>44.532669499999997</v>
      </c>
      <c r="BD408" s="332">
        <f t="shared" si="151"/>
        <v>44.561669500000001</v>
      </c>
      <c r="BE408" s="332">
        <f t="shared" si="152"/>
        <v>44.575129500000003</v>
      </c>
      <c r="BF408" s="332">
        <f t="shared" si="153"/>
        <v>44.525309499999999</v>
      </c>
      <c r="BG408" s="332" t="str">
        <f t="shared" si="154"/>
        <v/>
      </c>
      <c r="BH408" s="164">
        <v>397</v>
      </c>
      <c r="BI408" s="337">
        <f t="shared" si="155"/>
        <v>1.8680000000003361E-2</v>
      </c>
      <c r="BJ408" s="337">
        <f t="shared" si="156"/>
        <v>7.3599999999984789E-3</v>
      </c>
      <c r="BK408" s="337">
        <f t="shared" si="157"/>
        <v>3.6360000000001946E-2</v>
      </c>
      <c r="BL408" s="337">
        <f t="shared" si="158"/>
        <v>4.9820000000003972E-2</v>
      </c>
      <c r="BM408" s="165">
        <f t="shared" si="159"/>
        <v>4.9820000000003972E-2</v>
      </c>
    </row>
    <row r="409" spans="1:65" ht="14.85" customHeight="1">
      <c r="A409" s="238"/>
      <c r="B409" s="540" t="s">
        <v>510</v>
      </c>
      <c r="C409" s="540"/>
      <c r="D409" s="540"/>
      <c r="E409" s="503">
        <f t="shared" si="160"/>
        <v>44.505339499999998</v>
      </c>
      <c r="F409" s="503"/>
      <c r="G409" s="503"/>
      <c r="H409" s="503">
        <f t="shared" si="161"/>
        <v>44.507589500000002</v>
      </c>
      <c r="I409" s="503"/>
      <c r="J409" s="503"/>
      <c r="K409" s="503">
        <f t="shared" si="162"/>
        <v>44.522459499999997</v>
      </c>
      <c r="L409" s="503"/>
      <c r="M409" s="503"/>
      <c r="N409" s="503">
        <f t="shared" si="163"/>
        <v>44.533739500000003</v>
      </c>
      <c r="O409" s="503"/>
      <c r="P409" s="503"/>
      <c r="Q409" s="503">
        <f t="shared" si="164"/>
        <v>44.4788195</v>
      </c>
      <c r="R409" s="503"/>
      <c r="S409" s="503"/>
      <c r="T409" s="503"/>
      <c r="U409" s="503"/>
      <c r="V409" s="503"/>
      <c r="W409" s="503">
        <f t="shared" si="165"/>
        <v>5.4920000000002744E-2</v>
      </c>
      <c r="X409" s="503"/>
      <c r="Y409" s="503"/>
      <c r="Z409" s="503"/>
      <c r="AA409" s="503"/>
      <c r="AB409" s="503"/>
      <c r="AC409" s="525"/>
      <c r="AD409" s="526"/>
      <c r="AE409" s="526"/>
      <c r="AF409" s="526"/>
      <c r="AG409" s="526"/>
      <c r="AH409" s="527"/>
      <c r="AI409" s="233"/>
      <c r="AJ409" s="233"/>
      <c r="AK409" s="197">
        <v>398</v>
      </c>
      <c r="AL409" s="207">
        <v>44.60163</v>
      </c>
      <c r="AM409" s="207">
        <v>44.481929999999998</v>
      </c>
      <c r="AN409" s="207">
        <v>44.650829999999999</v>
      </c>
      <c r="AO409" s="207">
        <v>44.714269999999999</v>
      </c>
      <c r="AP409" s="207">
        <v>44.595939999999999</v>
      </c>
      <c r="AQ409" s="208"/>
      <c r="AR409" s="155"/>
      <c r="AS409" s="197">
        <f t="shared" si="147"/>
        <v>398</v>
      </c>
      <c r="AT409" s="175">
        <v>-5.9460499999999999E-2</v>
      </c>
      <c r="AU409" s="163">
        <v>5.0539500000000001E-2</v>
      </c>
      <c r="AV409" s="163">
        <v>-8.9460499999999998E-2</v>
      </c>
      <c r="AW409" s="163">
        <v>-0.13946050000000002</v>
      </c>
      <c r="AX409" s="163">
        <v>-6.9460500000000008E-2</v>
      </c>
      <c r="AY409" s="163">
        <v>-6.9460500000000008E-2</v>
      </c>
      <c r="BA409" s="331">
        <f t="shared" si="148"/>
        <v>398</v>
      </c>
      <c r="BB409" s="332">
        <f t="shared" si="149"/>
        <v>44.5421695</v>
      </c>
      <c r="BC409" s="332">
        <f t="shared" si="150"/>
        <v>44.532469499999998</v>
      </c>
      <c r="BD409" s="332">
        <f t="shared" si="151"/>
        <v>44.561369499999998</v>
      </c>
      <c r="BE409" s="332">
        <f t="shared" si="152"/>
        <v>44.574809500000001</v>
      </c>
      <c r="BF409" s="332">
        <f t="shared" si="153"/>
        <v>44.526479500000001</v>
      </c>
      <c r="BG409" s="332" t="str">
        <f t="shared" si="154"/>
        <v/>
      </c>
      <c r="BH409" s="164">
        <v>398</v>
      </c>
      <c r="BI409" s="337">
        <f t="shared" si="155"/>
        <v>1.5689999999999316E-2</v>
      </c>
      <c r="BJ409" s="337">
        <f t="shared" si="156"/>
        <v>5.9899999999970532E-3</v>
      </c>
      <c r="BK409" s="337">
        <f t="shared" si="157"/>
        <v>3.4889999999997201E-2</v>
      </c>
      <c r="BL409" s="337">
        <f t="shared" si="158"/>
        <v>4.8329999999999984E-2</v>
      </c>
      <c r="BM409" s="165">
        <f t="shared" si="159"/>
        <v>4.8329999999999984E-2</v>
      </c>
    </row>
    <row r="410" spans="1:65" ht="14.85" customHeight="1">
      <c r="A410" s="238"/>
      <c r="B410" s="540" t="s">
        <v>511</v>
      </c>
      <c r="C410" s="540"/>
      <c r="D410" s="540"/>
      <c r="E410" s="503">
        <f t="shared" si="160"/>
        <v>44.505379499999997</v>
      </c>
      <c r="F410" s="503"/>
      <c r="G410" s="503"/>
      <c r="H410" s="503">
        <f t="shared" si="161"/>
        <v>44.505219500000003</v>
      </c>
      <c r="I410" s="503"/>
      <c r="J410" s="503"/>
      <c r="K410" s="503">
        <f t="shared" si="162"/>
        <v>44.5223795</v>
      </c>
      <c r="L410" s="503"/>
      <c r="M410" s="503"/>
      <c r="N410" s="503">
        <f t="shared" si="163"/>
        <v>44.531859500000003</v>
      </c>
      <c r="O410" s="503"/>
      <c r="P410" s="503"/>
      <c r="Q410" s="503">
        <f t="shared" si="164"/>
        <v>44.484519500000005</v>
      </c>
      <c r="R410" s="503"/>
      <c r="S410" s="503"/>
      <c r="T410" s="503"/>
      <c r="U410" s="503"/>
      <c r="V410" s="503"/>
      <c r="W410" s="503">
        <f t="shared" si="165"/>
        <v>4.7339999999998383E-2</v>
      </c>
      <c r="X410" s="503"/>
      <c r="Y410" s="503"/>
      <c r="Z410" s="503"/>
      <c r="AA410" s="503"/>
      <c r="AB410" s="503"/>
      <c r="AC410" s="525"/>
      <c r="AD410" s="526"/>
      <c r="AE410" s="526"/>
      <c r="AF410" s="526"/>
      <c r="AG410" s="526"/>
      <c r="AH410" s="527"/>
      <c r="AI410" s="233"/>
      <c r="AJ410" s="233"/>
      <c r="AK410" s="197">
        <v>399</v>
      </c>
      <c r="AL410" s="207">
        <v>44.598289999999999</v>
      </c>
      <c r="AM410" s="207">
        <v>44.480980000000002</v>
      </c>
      <c r="AN410" s="207">
        <v>44.648479999999999</v>
      </c>
      <c r="AO410" s="207">
        <v>44.714030000000001</v>
      </c>
      <c r="AP410" s="207">
        <v>44.595480000000002</v>
      </c>
      <c r="AQ410" s="208"/>
      <c r="AR410" s="155"/>
      <c r="AS410" s="197">
        <f t="shared" si="147"/>
        <v>399</v>
      </c>
      <c r="AT410" s="175">
        <v>-5.9460499999999999E-2</v>
      </c>
      <c r="AU410" s="163">
        <v>5.0539500000000001E-2</v>
      </c>
      <c r="AV410" s="163">
        <v>-8.9460499999999998E-2</v>
      </c>
      <c r="AW410" s="163">
        <v>-0.13946050000000002</v>
      </c>
      <c r="AX410" s="163">
        <v>-6.9460500000000008E-2</v>
      </c>
      <c r="AY410" s="163">
        <v>-6.9460500000000008E-2</v>
      </c>
      <c r="BA410" s="331">
        <f t="shared" si="148"/>
        <v>399</v>
      </c>
      <c r="BB410" s="332">
        <f t="shared" si="149"/>
        <v>44.538829499999999</v>
      </c>
      <c r="BC410" s="332">
        <f t="shared" si="150"/>
        <v>44.531519500000002</v>
      </c>
      <c r="BD410" s="332">
        <f t="shared" si="151"/>
        <v>44.559019499999998</v>
      </c>
      <c r="BE410" s="332">
        <f t="shared" si="152"/>
        <v>44.574569500000003</v>
      </c>
      <c r="BF410" s="332">
        <f t="shared" si="153"/>
        <v>44.526019500000004</v>
      </c>
      <c r="BG410" s="332" t="str">
        <f t="shared" si="154"/>
        <v/>
      </c>
      <c r="BH410" s="164">
        <v>399</v>
      </c>
      <c r="BI410" s="337">
        <f t="shared" si="155"/>
        <v>1.2809999999994659E-2</v>
      </c>
      <c r="BJ410" s="337">
        <f t="shared" si="156"/>
        <v>5.49999999999784E-3</v>
      </c>
      <c r="BK410" s="337">
        <f t="shared" si="157"/>
        <v>3.2999999999994145E-2</v>
      </c>
      <c r="BL410" s="337">
        <f t="shared" si="158"/>
        <v>4.8549999999998761E-2</v>
      </c>
      <c r="BM410" s="165">
        <f t="shared" si="159"/>
        <v>4.8549999999998761E-2</v>
      </c>
    </row>
    <row r="411" spans="1:65" ht="14.85" customHeight="1">
      <c r="A411" s="239"/>
      <c r="B411" s="540" t="s">
        <v>512</v>
      </c>
      <c r="C411" s="540"/>
      <c r="D411" s="540"/>
      <c r="E411" s="503">
        <f t="shared" si="160"/>
        <v>44.510419499999998</v>
      </c>
      <c r="F411" s="503"/>
      <c r="G411" s="503"/>
      <c r="H411" s="503">
        <f t="shared" si="161"/>
        <v>44.500999499999999</v>
      </c>
      <c r="I411" s="503"/>
      <c r="J411" s="503"/>
      <c r="K411" s="503">
        <f t="shared" si="162"/>
        <v>44.5206795</v>
      </c>
      <c r="L411" s="503"/>
      <c r="M411" s="503"/>
      <c r="N411" s="503">
        <f t="shared" si="163"/>
        <v>44.531129499999999</v>
      </c>
      <c r="O411" s="503"/>
      <c r="P411" s="503"/>
      <c r="Q411" s="503">
        <f t="shared" si="164"/>
        <v>44.492489500000005</v>
      </c>
      <c r="R411" s="503"/>
      <c r="S411" s="503"/>
      <c r="T411" s="503"/>
      <c r="U411" s="503"/>
      <c r="V411" s="503"/>
      <c r="W411" s="503">
        <f t="shared" si="165"/>
        <v>3.863999999999379E-2</v>
      </c>
      <c r="X411" s="503"/>
      <c r="Y411" s="503"/>
      <c r="Z411" s="503"/>
      <c r="AA411" s="503"/>
      <c r="AB411" s="503"/>
      <c r="AC411" s="525"/>
      <c r="AD411" s="526"/>
      <c r="AE411" s="526"/>
      <c r="AF411" s="526"/>
      <c r="AG411" s="526"/>
      <c r="AH411" s="527"/>
      <c r="AI411" s="233"/>
      <c r="AJ411" s="233"/>
      <c r="AK411" s="197">
        <v>400</v>
      </c>
      <c r="AL411" s="207">
        <v>44.59639</v>
      </c>
      <c r="AM411" s="207">
        <v>44.479129999999998</v>
      </c>
      <c r="AN411" s="207">
        <v>44.647660000000002</v>
      </c>
      <c r="AO411" s="207">
        <v>44.713940000000001</v>
      </c>
      <c r="AP411" s="207">
        <v>44.594149999999999</v>
      </c>
      <c r="AQ411" s="208"/>
      <c r="AR411" s="155"/>
      <c r="AS411" s="197">
        <f t="shared" si="147"/>
        <v>400</v>
      </c>
      <c r="AT411" s="175">
        <v>-5.9460499999999999E-2</v>
      </c>
      <c r="AU411" s="163">
        <v>5.0539500000000001E-2</v>
      </c>
      <c r="AV411" s="163">
        <v>-8.9460499999999998E-2</v>
      </c>
      <c r="AW411" s="163">
        <v>-0.13946050000000002</v>
      </c>
      <c r="AX411" s="163">
        <v>-6.9460500000000008E-2</v>
      </c>
      <c r="AY411" s="163">
        <v>-6.9460500000000008E-2</v>
      </c>
      <c r="BA411" s="331">
        <f t="shared" si="148"/>
        <v>400</v>
      </c>
      <c r="BB411" s="332">
        <f t="shared" si="149"/>
        <v>44.536929499999999</v>
      </c>
      <c r="BC411" s="332">
        <f t="shared" si="150"/>
        <v>44.529669499999997</v>
      </c>
      <c r="BD411" s="332">
        <f t="shared" si="151"/>
        <v>44.558199500000001</v>
      </c>
      <c r="BE411" s="332">
        <f t="shared" si="152"/>
        <v>44.574479500000002</v>
      </c>
      <c r="BF411" s="332">
        <f t="shared" si="153"/>
        <v>44.524689500000001</v>
      </c>
      <c r="BG411" s="332" t="str">
        <f t="shared" si="154"/>
        <v/>
      </c>
      <c r="BH411" s="164">
        <v>400</v>
      </c>
      <c r="BI411" s="337">
        <f t="shared" si="155"/>
        <v>1.2239999999998474E-2</v>
      </c>
      <c r="BJ411" s="337">
        <f t="shared" si="156"/>
        <v>4.9799999999962097E-3</v>
      </c>
      <c r="BK411" s="337">
        <f t="shared" si="157"/>
        <v>3.3509999999999707E-2</v>
      </c>
      <c r="BL411" s="337">
        <f t="shared" si="158"/>
        <v>4.9790000000001555E-2</v>
      </c>
      <c r="BM411" s="165">
        <f t="shared" si="159"/>
        <v>4.9790000000001555E-2</v>
      </c>
    </row>
    <row r="412" spans="1:65" ht="14.85" customHeight="1">
      <c r="A412" s="239"/>
      <c r="B412" s="540" t="s">
        <v>513</v>
      </c>
      <c r="C412" s="540"/>
      <c r="D412" s="540"/>
      <c r="E412" s="503">
        <f t="shared" si="160"/>
        <v>44.517519499999999</v>
      </c>
      <c r="F412" s="503"/>
      <c r="G412" s="503"/>
      <c r="H412" s="503">
        <f t="shared" si="161"/>
        <v>44.495999499999996</v>
      </c>
      <c r="I412" s="503"/>
      <c r="J412" s="503"/>
      <c r="K412" s="503">
        <f t="shared" si="162"/>
        <v>44.519869499999999</v>
      </c>
      <c r="L412" s="503"/>
      <c r="M412" s="503"/>
      <c r="N412" s="503">
        <f t="shared" si="163"/>
        <v>44.528859500000003</v>
      </c>
      <c r="O412" s="503"/>
      <c r="P412" s="503"/>
      <c r="Q412" s="503">
        <f t="shared" si="164"/>
        <v>44.499429500000005</v>
      </c>
      <c r="R412" s="503"/>
      <c r="S412" s="503"/>
      <c r="T412" s="503"/>
      <c r="U412" s="503"/>
      <c r="V412" s="503"/>
      <c r="W412" s="503">
        <f t="shared" si="165"/>
        <v>2.9429999999997847E-2</v>
      </c>
      <c r="X412" s="503"/>
      <c r="Y412" s="503"/>
      <c r="Z412" s="503"/>
      <c r="AA412" s="503"/>
      <c r="AB412" s="503"/>
      <c r="AC412" s="525"/>
      <c r="AD412" s="526"/>
      <c r="AE412" s="526"/>
      <c r="AF412" s="526"/>
      <c r="AG412" s="526"/>
      <c r="AH412" s="527"/>
      <c r="AI412" s="233"/>
      <c r="AJ412" s="233"/>
      <c r="AK412" s="197">
        <v>401</v>
      </c>
      <c r="AL412" s="207">
        <v>44.594230000000003</v>
      </c>
      <c r="AM412" s="207">
        <v>44.477539999999998</v>
      </c>
      <c r="AN412" s="207">
        <v>44.647579999999998</v>
      </c>
      <c r="AO412" s="207">
        <v>44.711959999999998</v>
      </c>
      <c r="AP412" s="207">
        <v>44.591459999999998</v>
      </c>
      <c r="AQ412" s="208"/>
      <c r="AR412" s="155"/>
      <c r="AS412" s="197">
        <f t="shared" si="147"/>
        <v>401</v>
      </c>
      <c r="AT412" s="175">
        <v>-5.9460499999999999E-2</v>
      </c>
      <c r="AU412" s="163">
        <v>5.0539500000000001E-2</v>
      </c>
      <c r="AV412" s="163">
        <v>-8.9460499999999998E-2</v>
      </c>
      <c r="AW412" s="163">
        <v>-0.13946050000000002</v>
      </c>
      <c r="AX412" s="163">
        <v>-6.9460500000000008E-2</v>
      </c>
      <c r="AY412" s="163">
        <v>-6.9460500000000008E-2</v>
      </c>
      <c r="BA412" s="331">
        <f t="shared" si="148"/>
        <v>401</v>
      </c>
      <c r="BB412" s="332">
        <f t="shared" si="149"/>
        <v>44.534769500000003</v>
      </c>
      <c r="BC412" s="332">
        <f t="shared" si="150"/>
        <v>44.528079499999997</v>
      </c>
      <c r="BD412" s="332">
        <f t="shared" si="151"/>
        <v>44.558119499999997</v>
      </c>
      <c r="BE412" s="332">
        <f t="shared" si="152"/>
        <v>44.572499499999999</v>
      </c>
      <c r="BF412" s="332">
        <f t="shared" si="153"/>
        <v>44.5219995</v>
      </c>
      <c r="BG412" s="332" t="str">
        <f t="shared" si="154"/>
        <v/>
      </c>
      <c r="BH412" s="164">
        <v>401</v>
      </c>
      <c r="BI412" s="337">
        <f t="shared" si="155"/>
        <v>1.2770000000003279E-2</v>
      </c>
      <c r="BJ412" s="337">
        <f t="shared" si="156"/>
        <v>6.0799999999971988E-3</v>
      </c>
      <c r="BK412" s="337">
        <f t="shared" si="157"/>
        <v>3.6119999999996821E-2</v>
      </c>
      <c r="BL412" s="337">
        <f t="shared" si="158"/>
        <v>5.0499999999999545E-2</v>
      </c>
      <c r="BM412" s="165">
        <f t="shared" si="159"/>
        <v>5.0499999999999545E-2</v>
      </c>
    </row>
    <row r="413" spans="1:65" ht="14.85" customHeight="1">
      <c r="A413" s="239"/>
      <c r="B413" s="540" t="s">
        <v>514</v>
      </c>
      <c r="C413" s="540"/>
      <c r="D413" s="540"/>
      <c r="E413" s="503">
        <f t="shared" si="160"/>
        <v>44.518379500000002</v>
      </c>
      <c r="F413" s="503"/>
      <c r="G413" s="503"/>
      <c r="H413" s="503">
        <f t="shared" si="161"/>
        <v>44.496389499999999</v>
      </c>
      <c r="I413" s="503"/>
      <c r="J413" s="503"/>
      <c r="K413" s="503">
        <f t="shared" si="162"/>
        <v>44.521309500000001</v>
      </c>
      <c r="L413" s="503"/>
      <c r="M413" s="503"/>
      <c r="N413" s="503">
        <f t="shared" si="163"/>
        <v>44.528279500000004</v>
      </c>
      <c r="O413" s="503"/>
      <c r="P413" s="503"/>
      <c r="Q413" s="503">
        <f t="shared" si="164"/>
        <v>44.506559500000002</v>
      </c>
      <c r="R413" s="503"/>
      <c r="S413" s="503"/>
      <c r="T413" s="503"/>
      <c r="U413" s="503"/>
      <c r="V413" s="503"/>
      <c r="W413" s="503">
        <f t="shared" si="165"/>
        <v>2.172000000000196E-2</v>
      </c>
      <c r="X413" s="503"/>
      <c r="Y413" s="503"/>
      <c r="Z413" s="503"/>
      <c r="AA413" s="503"/>
      <c r="AB413" s="503"/>
      <c r="AC413" s="525"/>
      <c r="AD413" s="526"/>
      <c r="AE413" s="526"/>
      <c r="AF413" s="526"/>
      <c r="AG413" s="526"/>
      <c r="AH413" s="527"/>
      <c r="AI413" s="233"/>
      <c r="AJ413" s="233"/>
      <c r="AK413" s="197">
        <v>402</v>
      </c>
      <c r="AL413" s="207">
        <v>44.591819999999998</v>
      </c>
      <c r="AM413" s="207">
        <v>44.474969999999999</v>
      </c>
      <c r="AN413" s="207">
        <v>44.647170000000003</v>
      </c>
      <c r="AO413" s="207">
        <v>44.70879</v>
      </c>
      <c r="AP413" s="207">
        <v>44.585610000000003</v>
      </c>
      <c r="AQ413" s="208"/>
      <c r="AR413" s="155"/>
      <c r="AS413" s="197">
        <f t="shared" si="147"/>
        <v>402</v>
      </c>
      <c r="AT413" s="175">
        <v>-5.9460499999999999E-2</v>
      </c>
      <c r="AU413" s="163">
        <v>5.0539500000000001E-2</v>
      </c>
      <c r="AV413" s="163">
        <v>-8.9460499999999998E-2</v>
      </c>
      <c r="AW413" s="163">
        <v>-0.13946050000000002</v>
      </c>
      <c r="AX413" s="163">
        <v>-6.9460500000000008E-2</v>
      </c>
      <c r="AY413" s="163">
        <v>-6.9460500000000008E-2</v>
      </c>
      <c r="BA413" s="331">
        <f t="shared" si="148"/>
        <v>402</v>
      </c>
      <c r="BB413" s="332">
        <f t="shared" si="149"/>
        <v>44.532359499999998</v>
      </c>
      <c r="BC413" s="332">
        <f t="shared" si="150"/>
        <v>44.525509499999998</v>
      </c>
      <c r="BD413" s="332">
        <f t="shared" si="151"/>
        <v>44.557709500000001</v>
      </c>
      <c r="BE413" s="332">
        <f t="shared" si="152"/>
        <v>44.569329500000002</v>
      </c>
      <c r="BF413" s="332">
        <f t="shared" si="153"/>
        <v>44.516149500000004</v>
      </c>
      <c r="BG413" s="332" t="str">
        <f t="shared" si="154"/>
        <v/>
      </c>
      <c r="BH413" s="164">
        <v>402</v>
      </c>
      <c r="BI413" s="337">
        <f t="shared" si="155"/>
        <v>1.620999999999384E-2</v>
      </c>
      <c r="BJ413" s="337">
        <f t="shared" si="156"/>
        <v>9.3599999999938177E-3</v>
      </c>
      <c r="BK413" s="337">
        <f t="shared" si="157"/>
        <v>4.1559999999996933E-2</v>
      </c>
      <c r="BL413" s="337">
        <f t="shared" si="158"/>
        <v>5.3179999999997563E-2</v>
      </c>
      <c r="BM413" s="165">
        <f t="shared" si="159"/>
        <v>5.3179999999997563E-2</v>
      </c>
    </row>
    <row r="414" spans="1:65" ht="14.85" customHeight="1">
      <c r="A414" s="239"/>
      <c r="B414" s="540" t="s">
        <v>515</v>
      </c>
      <c r="C414" s="540"/>
      <c r="D414" s="540"/>
      <c r="E414" s="503">
        <f t="shared" si="160"/>
        <v>44.516019499999999</v>
      </c>
      <c r="F414" s="503"/>
      <c r="G414" s="503"/>
      <c r="H414" s="503">
        <f t="shared" si="161"/>
        <v>44.496429499999998</v>
      </c>
      <c r="I414" s="503"/>
      <c r="J414" s="503"/>
      <c r="K414" s="503">
        <f t="shared" si="162"/>
        <v>44.520459500000001</v>
      </c>
      <c r="L414" s="503"/>
      <c r="M414" s="503"/>
      <c r="N414" s="503">
        <f t="shared" si="163"/>
        <v>44.528279500000004</v>
      </c>
      <c r="O414" s="503"/>
      <c r="P414" s="503"/>
      <c r="Q414" s="503">
        <f t="shared" si="164"/>
        <v>44.510289499999999</v>
      </c>
      <c r="R414" s="503"/>
      <c r="S414" s="503"/>
      <c r="T414" s="503"/>
      <c r="U414" s="503"/>
      <c r="V414" s="503"/>
      <c r="W414" s="503">
        <f t="shared" si="165"/>
        <v>1.7990000000004613E-2</v>
      </c>
      <c r="X414" s="503"/>
      <c r="Y414" s="503"/>
      <c r="Z414" s="503"/>
      <c r="AA414" s="503"/>
      <c r="AB414" s="503"/>
      <c r="AC414" s="525"/>
      <c r="AD414" s="526"/>
      <c r="AE414" s="526"/>
      <c r="AF414" s="526"/>
      <c r="AG414" s="526"/>
      <c r="AH414" s="527"/>
      <c r="AI414" s="233"/>
      <c r="AJ414" s="233"/>
      <c r="AK414" s="197">
        <v>403</v>
      </c>
      <c r="AL414" s="207">
        <v>44.584180000000003</v>
      </c>
      <c r="AM414" s="207">
        <v>44.470739999999999</v>
      </c>
      <c r="AN414" s="207">
        <v>44.644889999999997</v>
      </c>
      <c r="AO414" s="207">
        <v>44.705329999999996</v>
      </c>
      <c r="AP414" s="207">
        <v>44.582639999999998</v>
      </c>
      <c r="AQ414" s="208"/>
      <c r="AR414" s="155"/>
      <c r="AS414" s="197">
        <f t="shared" si="147"/>
        <v>403</v>
      </c>
      <c r="AT414" s="175">
        <v>-5.9460499999999999E-2</v>
      </c>
      <c r="AU414" s="163">
        <v>5.0539500000000001E-2</v>
      </c>
      <c r="AV414" s="163">
        <v>-8.9460499999999998E-2</v>
      </c>
      <c r="AW414" s="163">
        <v>-0.13946050000000002</v>
      </c>
      <c r="AX414" s="163">
        <v>-6.9460500000000008E-2</v>
      </c>
      <c r="AY414" s="163">
        <v>-6.9460500000000008E-2</v>
      </c>
      <c r="BA414" s="331">
        <f t="shared" si="148"/>
        <v>403</v>
      </c>
      <c r="BB414" s="332">
        <f t="shared" si="149"/>
        <v>44.524719500000003</v>
      </c>
      <c r="BC414" s="332">
        <f t="shared" si="150"/>
        <v>44.521279499999999</v>
      </c>
      <c r="BD414" s="332">
        <f t="shared" si="151"/>
        <v>44.555429499999995</v>
      </c>
      <c r="BE414" s="332">
        <f t="shared" si="152"/>
        <v>44.565869499999998</v>
      </c>
      <c r="BF414" s="332">
        <f t="shared" si="153"/>
        <v>44.5131795</v>
      </c>
      <c r="BG414" s="332" t="str">
        <f t="shared" si="154"/>
        <v/>
      </c>
      <c r="BH414" s="164">
        <v>403</v>
      </c>
      <c r="BI414" s="337">
        <f t="shared" si="155"/>
        <v>1.1540000000003658E-2</v>
      </c>
      <c r="BJ414" s="337">
        <f t="shared" si="156"/>
        <v>8.0999999999988859E-3</v>
      </c>
      <c r="BK414" s="337">
        <f t="shared" si="157"/>
        <v>4.224999999999568E-2</v>
      </c>
      <c r="BL414" s="337">
        <f t="shared" si="158"/>
        <v>5.2689999999998349E-2</v>
      </c>
      <c r="BM414" s="165">
        <f t="shared" si="159"/>
        <v>5.2689999999998349E-2</v>
      </c>
    </row>
    <row r="415" spans="1:65" ht="14.85" customHeight="1">
      <c r="A415" s="239"/>
      <c r="B415" s="540" t="s">
        <v>516</v>
      </c>
      <c r="C415" s="540"/>
      <c r="D415" s="540"/>
      <c r="E415" s="503">
        <f t="shared" si="160"/>
        <v>44.513959499999999</v>
      </c>
      <c r="F415" s="503"/>
      <c r="G415" s="503"/>
      <c r="H415" s="503">
        <f t="shared" si="161"/>
        <v>44.497239499999999</v>
      </c>
      <c r="I415" s="503"/>
      <c r="J415" s="503"/>
      <c r="K415" s="503">
        <f t="shared" si="162"/>
        <v>44.522339500000001</v>
      </c>
      <c r="L415" s="503"/>
      <c r="M415" s="503"/>
      <c r="N415" s="503">
        <f t="shared" si="163"/>
        <v>44.526819500000002</v>
      </c>
      <c r="O415" s="503"/>
      <c r="P415" s="503"/>
      <c r="Q415" s="503">
        <f t="shared" si="164"/>
        <v>44.514839500000001</v>
      </c>
      <c r="R415" s="503"/>
      <c r="S415" s="503"/>
      <c r="T415" s="503"/>
      <c r="U415" s="503"/>
      <c r="V415" s="503"/>
      <c r="W415" s="503">
        <f t="shared" si="165"/>
        <v>1.7600000000001614E-2</v>
      </c>
      <c r="X415" s="503"/>
      <c r="Y415" s="503"/>
      <c r="Z415" s="503"/>
      <c r="AA415" s="503"/>
      <c r="AB415" s="503"/>
      <c r="AC415" s="525"/>
      <c r="AD415" s="526"/>
      <c r="AE415" s="526"/>
      <c r="AF415" s="526"/>
      <c r="AG415" s="526"/>
      <c r="AH415" s="527"/>
      <c r="AI415" s="233"/>
      <c r="AJ415" s="233"/>
      <c r="AK415" s="197">
        <v>404</v>
      </c>
      <c r="AL415" s="207">
        <v>44.576509999999999</v>
      </c>
      <c r="AM415" s="207">
        <v>44.469929999999998</v>
      </c>
      <c r="AN415" s="207">
        <v>44.641039999999997</v>
      </c>
      <c r="AO415" s="207">
        <v>44.70317</v>
      </c>
      <c r="AP415" s="207">
        <v>44.584060000000001</v>
      </c>
      <c r="AQ415" s="208"/>
      <c r="AR415" s="155"/>
      <c r="AS415" s="197">
        <f t="shared" si="147"/>
        <v>404</v>
      </c>
      <c r="AT415" s="175">
        <v>-5.9460499999999999E-2</v>
      </c>
      <c r="AU415" s="163">
        <v>5.0539500000000001E-2</v>
      </c>
      <c r="AV415" s="163">
        <v>-8.9460499999999998E-2</v>
      </c>
      <c r="AW415" s="163">
        <v>-0.13946050000000002</v>
      </c>
      <c r="AX415" s="163">
        <v>-6.9460500000000008E-2</v>
      </c>
      <c r="AY415" s="163">
        <v>-6.9460500000000008E-2</v>
      </c>
      <c r="BA415" s="331">
        <f t="shared" si="148"/>
        <v>404</v>
      </c>
      <c r="BB415" s="332">
        <f t="shared" si="149"/>
        <v>44.517049499999999</v>
      </c>
      <c r="BC415" s="332">
        <f t="shared" si="150"/>
        <v>44.520469499999997</v>
      </c>
      <c r="BD415" s="332">
        <f t="shared" si="151"/>
        <v>44.551579499999995</v>
      </c>
      <c r="BE415" s="332">
        <f t="shared" si="152"/>
        <v>44.563709500000002</v>
      </c>
      <c r="BF415" s="332">
        <f t="shared" si="153"/>
        <v>44.514599500000003</v>
      </c>
      <c r="BG415" s="332" t="str">
        <f t="shared" si="154"/>
        <v/>
      </c>
      <c r="BH415" s="164">
        <v>404</v>
      </c>
      <c r="BI415" s="337">
        <f t="shared" si="155"/>
        <v>2.4499999999960664E-3</v>
      </c>
      <c r="BJ415" s="337">
        <f t="shared" si="156"/>
        <v>5.8699999999944907E-3</v>
      </c>
      <c r="BK415" s="337">
        <f t="shared" si="157"/>
        <v>3.6979999999992685E-2</v>
      </c>
      <c r="BL415" s="337">
        <f t="shared" si="158"/>
        <v>4.9109999999998877E-2</v>
      </c>
      <c r="BM415" s="165">
        <f t="shared" si="159"/>
        <v>4.9109999999998877E-2</v>
      </c>
    </row>
    <row r="416" spans="1:65" ht="14.85" customHeight="1">
      <c r="A416" s="238"/>
      <c r="B416" s="540" t="s">
        <v>517</v>
      </c>
      <c r="C416" s="540"/>
      <c r="D416" s="540"/>
      <c r="E416" s="503">
        <f t="shared" si="160"/>
        <v>44.512279499999998</v>
      </c>
      <c r="F416" s="503"/>
      <c r="G416" s="503"/>
      <c r="H416" s="503">
        <f t="shared" si="161"/>
        <v>44.498769500000002</v>
      </c>
      <c r="I416" s="503"/>
      <c r="J416" s="503"/>
      <c r="K416" s="503">
        <f t="shared" si="162"/>
        <v>44.524299499999998</v>
      </c>
      <c r="L416" s="503"/>
      <c r="M416" s="503"/>
      <c r="N416" s="503">
        <f t="shared" si="163"/>
        <v>44.527229500000004</v>
      </c>
      <c r="O416" s="503"/>
      <c r="P416" s="503"/>
      <c r="Q416" s="503">
        <f t="shared" si="164"/>
        <v>44.520619500000002</v>
      </c>
      <c r="R416" s="503"/>
      <c r="S416" s="503"/>
      <c r="T416" s="503"/>
      <c r="U416" s="503"/>
      <c r="V416" s="503"/>
      <c r="W416" s="503">
        <f t="shared" si="165"/>
        <v>2.1850000000000591E-2</v>
      </c>
      <c r="X416" s="503"/>
      <c r="Y416" s="503"/>
      <c r="Z416" s="503"/>
      <c r="AA416" s="503"/>
      <c r="AB416" s="503"/>
      <c r="AC416" s="525"/>
      <c r="AD416" s="526"/>
      <c r="AE416" s="526"/>
      <c r="AF416" s="526"/>
      <c r="AG416" s="526"/>
      <c r="AH416" s="527"/>
      <c r="AI416" s="233"/>
      <c r="AJ416" s="233"/>
      <c r="AK416" s="197">
        <v>405</v>
      </c>
      <c r="AL416" s="207">
        <v>44.573009999999996</v>
      </c>
      <c r="AM416" s="207">
        <v>44.468820000000001</v>
      </c>
      <c r="AN416" s="207">
        <v>44.638269999999999</v>
      </c>
      <c r="AO416" s="207">
        <v>44.703249999999997</v>
      </c>
      <c r="AP416" s="207">
        <v>44.58737</v>
      </c>
      <c r="AQ416" s="208"/>
      <c r="AR416" s="155"/>
      <c r="AS416" s="197">
        <f t="shared" si="147"/>
        <v>405</v>
      </c>
      <c r="AT416" s="175">
        <v>-5.9460499999999999E-2</v>
      </c>
      <c r="AU416" s="163">
        <v>5.0539500000000001E-2</v>
      </c>
      <c r="AV416" s="163">
        <v>-8.9460499999999998E-2</v>
      </c>
      <c r="AW416" s="163">
        <v>-0.13946050000000002</v>
      </c>
      <c r="AX416" s="163">
        <v>-6.9460500000000008E-2</v>
      </c>
      <c r="AY416" s="163">
        <v>-6.9460500000000008E-2</v>
      </c>
      <c r="BA416" s="331">
        <f t="shared" si="148"/>
        <v>405</v>
      </c>
      <c r="BB416" s="332">
        <f t="shared" si="149"/>
        <v>44.513549499999996</v>
      </c>
      <c r="BC416" s="332">
        <f t="shared" si="150"/>
        <v>44.5193595</v>
      </c>
      <c r="BD416" s="332">
        <f t="shared" si="151"/>
        <v>44.548809499999997</v>
      </c>
      <c r="BE416" s="332">
        <f t="shared" si="152"/>
        <v>44.563789499999999</v>
      </c>
      <c r="BF416" s="332">
        <f t="shared" si="153"/>
        <v>44.517909500000002</v>
      </c>
      <c r="BG416" s="332" t="str">
        <f t="shared" si="154"/>
        <v/>
      </c>
      <c r="BH416" s="164">
        <v>405</v>
      </c>
      <c r="BI416" s="337">
        <f t="shared" si="155"/>
        <v>4.3600000000054706E-3</v>
      </c>
      <c r="BJ416" s="337">
        <f t="shared" si="156"/>
        <v>1.449999999998397E-3</v>
      </c>
      <c r="BK416" s="337">
        <f t="shared" si="157"/>
        <v>3.0899999999995487E-2</v>
      </c>
      <c r="BL416" s="337">
        <f t="shared" si="158"/>
        <v>4.5879999999996812E-2</v>
      </c>
      <c r="BM416" s="165">
        <f t="shared" si="159"/>
        <v>4.5879999999996812E-2</v>
      </c>
    </row>
    <row r="417" spans="1:65" ht="14.85" customHeight="1">
      <c r="A417" s="238"/>
      <c r="B417" s="540" t="s">
        <v>518</v>
      </c>
      <c r="C417" s="540"/>
      <c r="D417" s="540"/>
      <c r="E417" s="503">
        <f t="shared" si="160"/>
        <v>44.513669499999999</v>
      </c>
      <c r="F417" s="503"/>
      <c r="G417" s="503"/>
      <c r="H417" s="503">
        <f t="shared" si="161"/>
        <v>44.501239499999997</v>
      </c>
      <c r="I417" s="503"/>
      <c r="J417" s="503"/>
      <c r="K417" s="503">
        <f t="shared" si="162"/>
        <v>44.5245295</v>
      </c>
      <c r="L417" s="503"/>
      <c r="M417" s="503"/>
      <c r="N417" s="503">
        <f t="shared" si="163"/>
        <v>44.528279500000004</v>
      </c>
      <c r="O417" s="503"/>
      <c r="P417" s="503"/>
      <c r="Q417" s="503">
        <f t="shared" si="164"/>
        <v>44.523229499999999</v>
      </c>
      <c r="R417" s="503"/>
      <c r="S417" s="503"/>
      <c r="T417" s="503"/>
      <c r="U417" s="503"/>
      <c r="V417" s="503"/>
      <c r="W417" s="503">
        <f t="shared" si="165"/>
        <v>2.1990000000002397E-2</v>
      </c>
      <c r="X417" s="503"/>
      <c r="Y417" s="503"/>
      <c r="Z417" s="503"/>
      <c r="AA417" s="503"/>
      <c r="AB417" s="503"/>
      <c r="AC417" s="525"/>
      <c r="AD417" s="526"/>
      <c r="AE417" s="526"/>
      <c r="AF417" s="526"/>
      <c r="AG417" s="526"/>
      <c r="AH417" s="527"/>
      <c r="AI417" s="233"/>
      <c r="AJ417" s="233"/>
      <c r="AK417" s="197">
        <v>406</v>
      </c>
      <c r="AL417" s="207">
        <v>44.572510000000001</v>
      </c>
      <c r="AM417" s="207">
        <v>44.465420000000002</v>
      </c>
      <c r="AN417" s="207">
        <v>44.635019999999997</v>
      </c>
      <c r="AO417" s="207">
        <v>44.700740000000003</v>
      </c>
      <c r="AP417" s="207">
        <v>44.58737</v>
      </c>
      <c r="AQ417" s="208"/>
      <c r="AR417" s="155"/>
      <c r="AS417" s="197">
        <f t="shared" si="147"/>
        <v>406</v>
      </c>
      <c r="AT417" s="175">
        <v>-5.9460499999999999E-2</v>
      </c>
      <c r="AU417" s="163">
        <v>5.0539500000000001E-2</v>
      </c>
      <c r="AV417" s="163">
        <v>-8.9460499999999998E-2</v>
      </c>
      <c r="AW417" s="163">
        <v>-0.13946050000000002</v>
      </c>
      <c r="AX417" s="163">
        <v>-6.9460500000000008E-2</v>
      </c>
      <c r="AY417" s="163">
        <v>-6.9460500000000008E-2</v>
      </c>
      <c r="BA417" s="331">
        <f t="shared" si="148"/>
        <v>406</v>
      </c>
      <c r="BB417" s="332">
        <f t="shared" si="149"/>
        <v>44.513049500000001</v>
      </c>
      <c r="BC417" s="332">
        <f t="shared" si="150"/>
        <v>44.515959500000001</v>
      </c>
      <c r="BD417" s="332">
        <f t="shared" si="151"/>
        <v>44.545559499999996</v>
      </c>
      <c r="BE417" s="332">
        <f t="shared" si="152"/>
        <v>44.561279500000005</v>
      </c>
      <c r="BF417" s="332">
        <f t="shared" si="153"/>
        <v>44.517909500000002</v>
      </c>
      <c r="BG417" s="332" t="str">
        <f t="shared" si="154"/>
        <v/>
      </c>
      <c r="BH417" s="164">
        <v>406</v>
      </c>
      <c r="BI417" s="337">
        <f t="shared" si="155"/>
        <v>4.8600000000007526E-3</v>
      </c>
      <c r="BJ417" s="337">
        <f t="shared" si="156"/>
        <v>1.9500000000007844E-3</v>
      </c>
      <c r="BK417" s="337">
        <f t="shared" si="157"/>
        <v>2.7649999999994179E-2</v>
      </c>
      <c r="BL417" s="337">
        <f t="shared" si="158"/>
        <v>4.3370000000003017E-2</v>
      </c>
      <c r="BM417" s="165">
        <f t="shared" si="159"/>
        <v>4.3370000000003017E-2</v>
      </c>
    </row>
    <row r="418" spans="1:65" ht="14.85" customHeight="1">
      <c r="A418" s="238"/>
      <c r="B418" s="540" t="s">
        <v>519</v>
      </c>
      <c r="C418" s="540"/>
      <c r="D418" s="540"/>
      <c r="E418" s="503">
        <f t="shared" si="160"/>
        <v>44.513859500000002</v>
      </c>
      <c r="F418" s="503"/>
      <c r="G418" s="503"/>
      <c r="H418" s="503">
        <f t="shared" si="161"/>
        <v>44.502249499999998</v>
      </c>
      <c r="I418" s="503"/>
      <c r="J418" s="503"/>
      <c r="K418" s="503">
        <f t="shared" si="162"/>
        <v>44.524499499999997</v>
      </c>
      <c r="L418" s="503"/>
      <c r="M418" s="503"/>
      <c r="N418" s="503">
        <f t="shared" si="163"/>
        <v>44.527969500000005</v>
      </c>
      <c r="O418" s="503"/>
      <c r="P418" s="503"/>
      <c r="Q418" s="503">
        <f t="shared" si="164"/>
        <v>44.520419500000003</v>
      </c>
      <c r="R418" s="503"/>
      <c r="S418" s="503"/>
      <c r="T418" s="503"/>
      <c r="U418" s="503"/>
      <c r="V418" s="503"/>
      <c r="W418" s="503">
        <f t="shared" si="165"/>
        <v>1.8170000000004904E-2</v>
      </c>
      <c r="X418" s="503"/>
      <c r="Y418" s="503"/>
      <c r="Z418" s="503"/>
      <c r="AA418" s="503"/>
      <c r="AB418" s="503"/>
      <c r="AC418" s="525"/>
      <c r="AD418" s="526"/>
      <c r="AE418" s="526"/>
      <c r="AF418" s="526"/>
      <c r="AG418" s="526"/>
      <c r="AH418" s="527"/>
      <c r="AI418" s="233"/>
      <c r="AJ418" s="233"/>
      <c r="AK418" s="197">
        <v>407</v>
      </c>
      <c r="AL418" s="207">
        <v>44.572629999999997</v>
      </c>
      <c r="AM418" s="207">
        <v>44.46322</v>
      </c>
      <c r="AN418" s="207">
        <v>44.63053</v>
      </c>
      <c r="AO418" s="207">
        <v>44.698050000000002</v>
      </c>
      <c r="AP418" s="207">
        <v>44.586060000000003</v>
      </c>
      <c r="AQ418" s="208"/>
      <c r="AR418" s="155"/>
      <c r="AS418" s="197">
        <f t="shared" si="147"/>
        <v>407</v>
      </c>
      <c r="AT418" s="175">
        <v>-5.9460499999999999E-2</v>
      </c>
      <c r="AU418" s="163">
        <v>5.0539500000000001E-2</v>
      </c>
      <c r="AV418" s="163">
        <v>-8.9460499999999998E-2</v>
      </c>
      <c r="AW418" s="163">
        <v>-0.13946050000000002</v>
      </c>
      <c r="AX418" s="163">
        <v>-6.9460500000000008E-2</v>
      </c>
      <c r="AY418" s="163">
        <v>-6.9460500000000008E-2</v>
      </c>
      <c r="BA418" s="331">
        <f t="shared" si="148"/>
        <v>407</v>
      </c>
      <c r="BB418" s="332">
        <f t="shared" si="149"/>
        <v>44.513169499999997</v>
      </c>
      <c r="BC418" s="332">
        <f t="shared" si="150"/>
        <v>44.513759499999999</v>
      </c>
      <c r="BD418" s="332">
        <f t="shared" si="151"/>
        <v>44.541069499999999</v>
      </c>
      <c r="BE418" s="332">
        <f t="shared" si="152"/>
        <v>44.558589500000004</v>
      </c>
      <c r="BF418" s="332">
        <f t="shared" si="153"/>
        <v>44.516599500000005</v>
      </c>
      <c r="BG418" s="332" t="str">
        <f t="shared" si="154"/>
        <v/>
      </c>
      <c r="BH418" s="164">
        <v>407</v>
      </c>
      <c r="BI418" s="337">
        <f t="shared" si="155"/>
        <v>3.4300000000087039E-3</v>
      </c>
      <c r="BJ418" s="337">
        <f t="shared" si="156"/>
        <v>2.8400000000061709E-3</v>
      </c>
      <c r="BK418" s="337">
        <f t="shared" si="157"/>
        <v>2.4469999999993775E-2</v>
      </c>
      <c r="BL418" s="337">
        <f t="shared" si="158"/>
        <v>4.1989999999998417E-2</v>
      </c>
      <c r="BM418" s="165">
        <f t="shared" si="159"/>
        <v>4.1989999999998417E-2</v>
      </c>
    </row>
    <row r="419" spans="1:65" ht="14.85" customHeight="1">
      <c r="A419" s="238"/>
      <c r="B419" s="540" t="s">
        <v>520</v>
      </c>
      <c r="C419" s="540"/>
      <c r="D419" s="540"/>
      <c r="E419" s="503">
        <f t="shared" si="160"/>
        <v>44.515389499999998</v>
      </c>
      <c r="F419" s="503"/>
      <c r="G419" s="503"/>
      <c r="H419" s="503">
        <f t="shared" si="161"/>
        <v>44.504599499999998</v>
      </c>
      <c r="I419" s="503"/>
      <c r="J419" s="503"/>
      <c r="K419" s="503">
        <f t="shared" si="162"/>
        <v>44.524219500000001</v>
      </c>
      <c r="L419" s="503"/>
      <c r="M419" s="503"/>
      <c r="N419" s="503">
        <f t="shared" si="163"/>
        <v>44.533899500000004</v>
      </c>
      <c r="O419" s="503"/>
      <c r="P419" s="503"/>
      <c r="Q419" s="503">
        <f t="shared" si="164"/>
        <v>44.514899499999999</v>
      </c>
      <c r="R419" s="503"/>
      <c r="S419" s="503"/>
      <c r="T419" s="503"/>
      <c r="U419" s="503"/>
      <c r="V419" s="503"/>
      <c r="W419" s="503">
        <f t="shared" si="165"/>
        <v>1.9000000000005457E-2</v>
      </c>
      <c r="X419" s="503"/>
      <c r="Y419" s="503"/>
      <c r="Z419" s="503"/>
      <c r="AA419" s="503"/>
      <c r="AB419" s="503"/>
      <c r="AC419" s="525"/>
      <c r="AD419" s="526"/>
      <c r="AE419" s="526"/>
      <c r="AF419" s="526"/>
      <c r="AG419" s="526"/>
      <c r="AH419" s="527"/>
      <c r="AI419" s="233"/>
      <c r="AJ419" s="233"/>
      <c r="AK419" s="197">
        <v>408</v>
      </c>
      <c r="AL419" s="207">
        <v>44.57255</v>
      </c>
      <c r="AM419" s="207">
        <v>44.460410000000003</v>
      </c>
      <c r="AN419" s="207">
        <v>44.628630000000001</v>
      </c>
      <c r="AO419" s="207">
        <v>44.695439999999998</v>
      </c>
      <c r="AP419" s="207">
        <v>44.578510000000001</v>
      </c>
      <c r="AQ419" s="208"/>
      <c r="AR419" s="155"/>
      <c r="AS419" s="197">
        <f t="shared" si="147"/>
        <v>408</v>
      </c>
      <c r="AT419" s="175">
        <v>-5.9460499999999999E-2</v>
      </c>
      <c r="AU419" s="163">
        <v>5.0539500000000001E-2</v>
      </c>
      <c r="AV419" s="163">
        <v>-8.9460499999999998E-2</v>
      </c>
      <c r="AW419" s="163">
        <v>-0.13946050000000002</v>
      </c>
      <c r="AX419" s="163">
        <v>-6.9460500000000008E-2</v>
      </c>
      <c r="AY419" s="163">
        <v>-6.9460500000000008E-2</v>
      </c>
      <c r="BA419" s="331">
        <f t="shared" si="148"/>
        <v>408</v>
      </c>
      <c r="BB419" s="332">
        <f t="shared" si="149"/>
        <v>44.5130895</v>
      </c>
      <c r="BC419" s="332">
        <f t="shared" si="150"/>
        <v>44.510949500000002</v>
      </c>
      <c r="BD419" s="332">
        <f t="shared" si="151"/>
        <v>44.5391695</v>
      </c>
      <c r="BE419" s="332">
        <f t="shared" si="152"/>
        <v>44.555979499999999</v>
      </c>
      <c r="BF419" s="332">
        <f t="shared" si="153"/>
        <v>44.509049500000003</v>
      </c>
      <c r="BG419" s="332" t="str">
        <f t="shared" si="154"/>
        <v/>
      </c>
      <c r="BH419" s="164">
        <v>408</v>
      </c>
      <c r="BI419" s="337">
        <f t="shared" si="155"/>
        <v>4.0399999999962688E-3</v>
      </c>
      <c r="BJ419" s="337">
        <f t="shared" si="156"/>
        <v>1.8999999999991246E-3</v>
      </c>
      <c r="BK419" s="337">
        <f t="shared" si="157"/>
        <v>3.0119999999996594E-2</v>
      </c>
      <c r="BL419" s="337">
        <f t="shared" si="158"/>
        <v>4.6929999999996141E-2</v>
      </c>
      <c r="BM419" s="165">
        <f t="shared" si="159"/>
        <v>4.6929999999996141E-2</v>
      </c>
    </row>
    <row r="420" spans="1:65" ht="14.85" customHeight="1">
      <c r="A420" s="238"/>
      <c r="B420" s="540" t="s">
        <v>521</v>
      </c>
      <c r="C420" s="540"/>
      <c r="D420" s="540"/>
      <c r="E420" s="503">
        <f t="shared" si="160"/>
        <v>44.515209499999997</v>
      </c>
      <c r="F420" s="503"/>
      <c r="G420" s="503"/>
      <c r="H420" s="503">
        <f t="shared" si="161"/>
        <v>44.509809499999996</v>
      </c>
      <c r="I420" s="503"/>
      <c r="J420" s="503"/>
      <c r="K420" s="503">
        <f t="shared" si="162"/>
        <v>44.524769499999998</v>
      </c>
      <c r="L420" s="503"/>
      <c r="M420" s="503"/>
      <c r="N420" s="503">
        <f t="shared" si="163"/>
        <v>44.530559500000003</v>
      </c>
      <c r="O420" s="503"/>
      <c r="P420" s="503"/>
      <c r="Q420" s="503">
        <f t="shared" si="164"/>
        <v>44.5082095</v>
      </c>
      <c r="R420" s="503"/>
      <c r="S420" s="503"/>
      <c r="T420" s="503"/>
      <c r="U420" s="503"/>
      <c r="V420" s="503"/>
      <c r="W420" s="503">
        <f t="shared" si="165"/>
        <v>2.2350000000002979E-2</v>
      </c>
      <c r="X420" s="503"/>
      <c r="Y420" s="503"/>
      <c r="Z420" s="503"/>
      <c r="AA420" s="503"/>
      <c r="AB420" s="503"/>
      <c r="AC420" s="525"/>
      <c r="AD420" s="526"/>
      <c r="AE420" s="526"/>
      <c r="AF420" s="526"/>
      <c r="AG420" s="526"/>
      <c r="AH420" s="527"/>
      <c r="AI420" s="233"/>
      <c r="AJ420" s="233"/>
      <c r="AK420" s="197">
        <v>409</v>
      </c>
      <c r="AL420" s="207">
        <v>44.569879999999998</v>
      </c>
      <c r="AM420" s="207">
        <v>44.45861</v>
      </c>
      <c r="AN420" s="207">
        <v>44.626519999999999</v>
      </c>
      <c r="AO420" s="207">
        <v>44.692189999999997</v>
      </c>
      <c r="AP420" s="207">
        <v>44.56373</v>
      </c>
      <c r="AQ420" s="208"/>
      <c r="AR420" s="155"/>
      <c r="AS420" s="197">
        <f t="shared" si="147"/>
        <v>409</v>
      </c>
      <c r="AT420" s="175">
        <v>-5.9460499999999999E-2</v>
      </c>
      <c r="AU420" s="163">
        <v>5.0539500000000001E-2</v>
      </c>
      <c r="AV420" s="163">
        <v>-8.9460499999999998E-2</v>
      </c>
      <c r="AW420" s="163">
        <v>-0.13946050000000002</v>
      </c>
      <c r="AX420" s="163">
        <v>-6.9460500000000008E-2</v>
      </c>
      <c r="AY420" s="163">
        <v>-6.9460500000000008E-2</v>
      </c>
      <c r="BA420" s="331">
        <f t="shared" si="148"/>
        <v>409</v>
      </c>
      <c r="BB420" s="332">
        <f t="shared" si="149"/>
        <v>44.510419499999998</v>
      </c>
      <c r="BC420" s="332">
        <f t="shared" si="150"/>
        <v>44.509149499999999</v>
      </c>
      <c r="BD420" s="332">
        <f t="shared" si="151"/>
        <v>44.537059499999998</v>
      </c>
      <c r="BE420" s="332">
        <f t="shared" si="152"/>
        <v>44.552729499999998</v>
      </c>
      <c r="BF420" s="332">
        <f t="shared" si="153"/>
        <v>44.494269500000001</v>
      </c>
      <c r="BG420" s="332" t="str">
        <f t="shared" si="154"/>
        <v/>
      </c>
      <c r="BH420" s="164">
        <v>409</v>
      </c>
      <c r="BI420" s="337">
        <f t="shared" si="155"/>
        <v>1.6149999999996112E-2</v>
      </c>
      <c r="BJ420" s="337">
        <f t="shared" si="156"/>
        <v>1.4879999999998006E-2</v>
      </c>
      <c r="BK420" s="337">
        <f t="shared" si="157"/>
        <v>4.2789999999996553E-2</v>
      </c>
      <c r="BL420" s="337">
        <f t="shared" si="158"/>
        <v>5.8459999999996626E-2</v>
      </c>
      <c r="BM420" s="165">
        <f t="shared" si="159"/>
        <v>5.8459999999996626E-2</v>
      </c>
    </row>
    <row r="421" spans="1:65" ht="14.85" customHeight="1">
      <c r="A421" s="238"/>
      <c r="B421" s="540" t="s">
        <v>522</v>
      </c>
      <c r="C421" s="540"/>
      <c r="D421" s="540"/>
      <c r="E421" s="503">
        <f t="shared" si="160"/>
        <v>44.516969500000002</v>
      </c>
      <c r="F421" s="503"/>
      <c r="G421" s="503"/>
      <c r="H421" s="503">
        <f t="shared" si="161"/>
        <v>44.509169499999999</v>
      </c>
      <c r="I421" s="503"/>
      <c r="J421" s="503"/>
      <c r="K421" s="503">
        <f t="shared" si="162"/>
        <v>44.533749499999999</v>
      </c>
      <c r="L421" s="503"/>
      <c r="M421" s="503"/>
      <c r="N421" s="503">
        <f t="shared" si="163"/>
        <v>44.5338195</v>
      </c>
      <c r="O421" s="503"/>
      <c r="P421" s="503"/>
      <c r="Q421" s="503">
        <f t="shared" si="164"/>
        <v>44.504929500000003</v>
      </c>
      <c r="R421" s="503"/>
      <c r="S421" s="503"/>
      <c r="T421" s="503"/>
      <c r="U421" s="503"/>
      <c r="V421" s="503"/>
      <c r="W421" s="503">
        <f t="shared" si="165"/>
        <v>2.8889999999996974E-2</v>
      </c>
      <c r="X421" s="503"/>
      <c r="Y421" s="503"/>
      <c r="Z421" s="503"/>
      <c r="AA421" s="503"/>
      <c r="AB421" s="503"/>
      <c r="AC421" s="525"/>
      <c r="AD421" s="526"/>
      <c r="AE421" s="526"/>
      <c r="AF421" s="526"/>
      <c r="AG421" s="526"/>
      <c r="AH421" s="527"/>
      <c r="AI421" s="233"/>
      <c r="AJ421" s="233"/>
      <c r="AK421" s="197">
        <v>410</v>
      </c>
      <c r="AL421" s="207">
        <v>44.566220000000001</v>
      </c>
      <c r="AM421" s="207">
        <v>44.458219999999997</v>
      </c>
      <c r="AN421" s="207">
        <v>44.627330000000001</v>
      </c>
      <c r="AO421" s="207">
        <v>44.689219999999999</v>
      </c>
      <c r="AP421" s="207">
        <v>44.56015</v>
      </c>
      <c r="AQ421" s="208"/>
      <c r="AR421" s="155"/>
      <c r="AS421" s="197">
        <f t="shared" si="147"/>
        <v>410</v>
      </c>
      <c r="AT421" s="175">
        <v>-5.9460499999999999E-2</v>
      </c>
      <c r="AU421" s="163">
        <v>5.0539500000000001E-2</v>
      </c>
      <c r="AV421" s="163">
        <v>-8.9460499999999998E-2</v>
      </c>
      <c r="AW421" s="163">
        <v>-0.13946050000000002</v>
      </c>
      <c r="AX421" s="163">
        <v>-6.9460500000000008E-2</v>
      </c>
      <c r="AY421" s="163">
        <v>-6.9460500000000008E-2</v>
      </c>
      <c r="BA421" s="331">
        <f t="shared" si="148"/>
        <v>410</v>
      </c>
      <c r="BB421" s="332">
        <f t="shared" si="149"/>
        <v>44.506759500000001</v>
      </c>
      <c r="BC421" s="332">
        <f t="shared" si="150"/>
        <v>44.508759499999996</v>
      </c>
      <c r="BD421" s="332">
        <f t="shared" si="151"/>
        <v>44.537869499999999</v>
      </c>
      <c r="BE421" s="332">
        <f t="shared" si="152"/>
        <v>44.5497595</v>
      </c>
      <c r="BF421" s="332">
        <f t="shared" si="153"/>
        <v>44.490689500000002</v>
      </c>
      <c r="BG421" s="332" t="str">
        <f t="shared" si="154"/>
        <v/>
      </c>
      <c r="BH421" s="164">
        <v>410</v>
      </c>
      <c r="BI421" s="337">
        <f t="shared" si="155"/>
        <v>1.6069999999999141E-2</v>
      </c>
      <c r="BJ421" s="337">
        <f t="shared" si="156"/>
        <v>1.8069999999994479E-2</v>
      </c>
      <c r="BK421" s="337">
        <f t="shared" si="157"/>
        <v>4.7179999999997335E-2</v>
      </c>
      <c r="BL421" s="337">
        <f t="shared" si="158"/>
        <v>5.9069999999998402E-2</v>
      </c>
      <c r="BM421" s="165">
        <f t="shared" si="159"/>
        <v>5.9069999999998402E-2</v>
      </c>
    </row>
    <row r="422" spans="1:65" ht="14.85" customHeight="1">
      <c r="A422" s="238"/>
      <c r="B422" s="540" t="s">
        <v>523</v>
      </c>
      <c r="C422" s="540"/>
      <c r="D422" s="540"/>
      <c r="E422" s="503">
        <f t="shared" si="160"/>
        <v>44.517359499999998</v>
      </c>
      <c r="F422" s="503"/>
      <c r="G422" s="503"/>
      <c r="H422" s="503">
        <f t="shared" si="161"/>
        <v>44.510419499999998</v>
      </c>
      <c r="I422" s="503"/>
      <c r="J422" s="503"/>
      <c r="K422" s="503">
        <f t="shared" si="162"/>
        <v>44.540419499999999</v>
      </c>
      <c r="L422" s="503"/>
      <c r="M422" s="503"/>
      <c r="N422" s="503">
        <f t="shared" si="163"/>
        <v>44.535129500000004</v>
      </c>
      <c r="O422" s="503"/>
      <c r="P422" s="503"/>
      <c r="Q422" s="503">
        <f t="shared" si="164"/>
        <v>44.506259499999999</v>
      </c>
      <c r="R422" s="503"/>
      <c r="S422" s="503"/>
      <c r="T422" s="503"/>
      <c r="U422" s="503"/>
      <c r="V422" s="503"/>
      <c r="W422" s="503">
        <f t="shared" si="165"/>
        <v>3.4159999999999968E-2</v>
      </c>
      <c r="X422" s="503"/>
      <c r="Y422" s="503"/>
      <c r="Z422" s="503"/>
      <c r="AA422" s="503"/>
      <c r="AB422" s="503"/>
      <c r="AC422" s="525"/>
      <c r="AD422" s="526"/>
      <c r="AE422" s="526"/>
      <c r="AF422" s="526"/>
      <c r="AG422" s="526"/>
      <c r="AH422" s="527"/>
      <c r="AI422" s="233"/>
      <c r="AJ422" s="233"/>
      <c r="AK422" s="197">
        <v>411</v>
      </c>
      <c r="AL422" s="207">
        <v>44.56353</v>
      </c>
      <c r="AM422" s="207">
        <v>44.459319999999998</v>
      </c>
      <c r="AN422" s="207">
        <v>44.626930000000002</v>
      </c>
      <c r="AO422" s="207">
        <v>44.687429999999999</v>
      </c>
      <c r="AP422" s="207">
        <v>44.555520000000001</v>
      </c>
      <c r="AQ422" s="208"/>
      <c r="AR422" s="155"/>
      <c r="AS422" s="197">
        <f t="shared" si="147"/>
        <v>411</v>
      </c>
      <c r="AT422" s="175">
        <v>-5.9460499999999999E-2</v>
      </c>
      <c r="AU422" s="163">
        <v>5.0539500000000001E-2</v>
      </c>
      <c r="AV422" s="163">
        <v>-8.9460499999999998E-2</v>
      </c>
      <c r="AW422" s="163">
        <v>-0.13946050000000002</v>
      </c>
      <c r="AX422" s="163">
        <v>-6.9460500000000008E-2</v>
      </c>
      <c r="AY422" s="163">
        <v>-6.9460500000000008E-2</v>
      </c>
      <c r="BA422" s="331">
        <f t="shared" si="148"/>
        <v>411</v>
      </c>
      <c r="BB422" s="332">
        <f t="shared" si="149"/>
        <v>44.5040695</v>
      </c>
      <c r="BC422" s="332">
        <f t="shared" si="150"/>
        <v>44.509859499999997</v>
      </c>
      <c r="BD422" s="332">
        <f t="shared" si="151"/>
        <v>44.5374695</v>
      </c>
      <c r="BE422" s="332">
        <f t="shared" si="152"/>
        <v>44.547969500000001</v>
      </c>
      <c r="BF422" s="332">
        <f t="shared" si="153"/>
        <v>44.486059500000003</v>
      </c>
      <c r="BG422" s="332" t="str">
        <f t="shared" si="154"/>
        <v/>
      </c>
      <c r="BH422" s="164">
        <v>411</v>
      </c>
      <c r="BI422" s="337">
        <f t="shared" si="155"/>
        <v>1.8009999999996751E-2</v>
      </c>
      <c r="BJ422" s="337">
        <f t="shared" si="156"/>
        <v>2.379999999999427E-2</v>
      </c>
      <c r="BK422" s="337">
        <f t="shared" si="157"/>
        <v>5.1409999999997069E-2</v>
      </c>
      <c r="BL422" s="337">
        <f t="shared" si="158"/>
        <v>6.1909999999997467E-2</v>
      </c>
      <c r="BM422" s="165">
        <f t="shared" si="159"/>
        <v>6.1909999999997467E-2</v>
      </c>
    </row>
    <row r="423" spans="1:65" ht="14.85" customHeight="1">
      <c r="A423" s="238"/>
      <c r="B423" s="540" t="s">
        <v>524</v>
      </c>
      <c r="C423" s="540"/>
      <c r="D423" s="540"/>
      <c r="E423" s="503">
        <f t="shared" si="160"/>
        <v>44.520289499999997</v>
      </c>
      <c r="F423" s="503"/>
      <c r="G423" s="503"/>
      <c r="H423" s="503">
        <f t="shared" si="161"/>
        <v>44.511489499999996</v>
      </c>
      <c r="I423" s="503"/>
      <c r="J423" s="503"/>
      <c r="K423" s="503">
        <f t="shared" si="162"/>
        <v>44.543599499999999</v>
      </c>
      <c r="L423" s="503"/>
      <c r="M423" s="503"/>
      <c r="N423" s="503">
        <f t="shared" si="163"/>
        <v>44.530809500000004</v>
      </c>
      <c r="O423" s="503"/>
      <c r="P423" s="503"/>
      <c r="Q423" s="503">
        <f t="shared" si="164"/>
        <v>44.505529500000002</v>
      </c>
      <c r="R423" s="503"/>
      <c r="S423" s="503"/>
      <c r="T423" s="503"/>
      <c r="U423" s="503"/>
      <c r="V423" s="503"/>
      <c r="W423" s="503">
        <f t="shared" si="165"/>
        <v>3.8069999999997606E-2</v>
      </c>
      <c r="X423" s="503"/>
      <c r="Y423" s="503"/>
      <c r="Z423" s="503"/>
      <c r="AA423" s="503"/>
      <c r="AB423" s="503"/>
      <c r="AC423" s="525"/>
      <c r="AD423" s="526"/>
      <c r="AE423" s="526"/>
      <c r="AF423" s="526"/>
      <c r="AG423" s="526"/>
      <c r="AH423" s="527"/>
      <c r="AI423" s="233"/>
      <c r="AJ423" s="233"/>
      <c r="AK423" s="197">
        <v>412</v>
      </c>
      <c r="AL423" s="207">
        <v>44.56373</v>
      </c>
      <c r="AM423" s="207">
        <v>44.45879</v>
      </c>
      <c r="AN423" s="207">
        <v>44.623919999999998</v>
      </c>
      <c r="AO423" s="207">
        <v>44.685450000000003</v>
      </c>
      <c r="AP423" s="207">
        <v>44.557749999999999</v>
      </c>
      <c r="AQ423" s="208"/>
      <c r="AR423" s="155"/>
      <c r="AS423" s="197">
        <f t="shared" si="147"/>
        <v>412</v>
      </c>
      <c r="AT423" s="175">
        <v>-5.9460499999999999E-2</v>
      </c>
      <c r="AU423" s="163">
        <v>5.0539500000000001E-2</v>
      </c>
      <c r="AV423" s="163">
        <v>-8.9460499999999998E-2</v>
      </c>
      <c r="AW423" s="163">
        <v>-0.13946050000000002</v>
      </c>
      <c r="AX423" s="163">
        <v>-6.9460500000000008E-2</v>
      </c>
      <c r="AY423" s="163">
        <v>-6.9460500000000008E-2</v>
      </c>
      <c r="BA423" s="331">
        <f t="shared" si="148"/>
        <v>412</v>
      </c>
      <c r="BB423" s="332">
        <f t="shared" si="149"/>
        <v>44.504269499999999</v>
      </c>
      <c r="BC423" s="332">
        <f t="shared" si="150"/>
        <v>44.5093295</v>
      </c>
      <c r="BD423" s="332">
        <f t="shared" si="151"/>
        <v>44.534459499999997</v>
      </c>
      <c r="BE423" s="332">
        <f t="shared" si="152"/>
        <v>44.545989500000005</v>
      </c>
      <c r="BF423" s="332">
        <f t="shared" si="153"/>
        <v>44.4882895</v>
      </c>
      <c r="BG423" s="332" t="str">
        <f t="shared" si="154"/>
        <v/>
      </c>
      <c r="BH423" s="164">
        <v>412</v>
      </c>
      <c r="BI423" s="337">
        <f t="shared" si="155"/>
        <v>1.5979999999998995E-2</v>
      </c>
      <c r="BJ423" s="337">
        <f t="shared" si="156"/>
        <v>2.1039999999999281E-2</v>
      </c>
      <c r="BK423" s="337">
        <f t="shared" si="157"/>
        <v>4.6169999999996492E-2</v>
      </c>
      <c r="BL423" s="337">
        <f t="shared" si="158"/>
        <v>5.7700000000004081E-2</v>
      </c>
      <c r="BM423" s="165">
        <f t="shared" si="159"/>
        <v>5.7700000000004081E-2</v>
      </c>
    </row>
    <row r="424" spans="1:65" ht="14.85" customHeight="1">
      <c r="A424" s="238"/>
      <c r="B424" s="540" t="s">
        <v>525</v>
      </c>
      <c r="C424" s="540"/>
      <c r="D424" s="540"/>
      <c r="E424" s="503">
        <f t="shared" si="160"/>
        <v>44.523419500000003</v>
      </c>
      <c r="F424" s="503"/>
      <c r="G424" s="503"/>
      <c r="H424" s="503">
        <f t="shared" si="161"/>
        <v>44.515069500000003</v>
      </c>
      <c r="I424" s="503"/>
      <c r="J424" s="503"/>
      <c r="K424" s="503">
        <f t="shared" si="162"/>
        <v>44.5449895</v>
      </c>
      <c r="L424" s="503"/>
      <c r="M424" s="503"/>
      <c r="N424" s="503">
        <f t="shared" si="163"/>
        <v>44.528969500000002</v>
      </c>
      <c r="O424" s="503"/>
      <c r="P424" s="503"/>
      <c r="Q424" s="503">
        <f t="shared" si="164"/>
        <v>44.502779500000003</v>
      </c>
      <c r="R424" s="503"/>
      <c r="S424" s="503"/>
      <c r="T424" s="503"/>
      <c r="U424" s="503"/>
      <c r="V424" s="503"/>
      <c r="W424" s="503">
        <f t="shared" si="165"/>
        <v>4.2209999999997194E-2</v>
      </c>
      <c r="X424" s="503"/>
      <c r="Y424" s="503"/>
      <c r="Z424" s="503"/>
      <c r="AA424" s="503"/>
      <c r="AB424" s="503"/>
      <c r="AC424" s="525"/>
      <c r="AD424" s="526"/>
      <c r="AE424" s="526"/>
      <c r="AF424" s="526"/>
      <c r="AG424" s="526"/>
      <c r="AH424" s="527"/>
      <c r="AI424" s="233"/>
      <c r="AJ424" s="233"/>
      <c r="AK424" s="197">
        <v>413</v>
      </c>
      <c r="AL424" s="207">
        <v>44.565190000000001</v>
      </c>
      <c r="AM424" s="207">
        <v>44.458629999999999</v>
      </c>
      <c r="AN424" s="207">
        <v>44.617930000000001</v>
      </c>
      <c r="AO424" s="207">
        <v>44.683729999999997</v>
      </c>
      <c r="AP424" s="207">
        <v>44.564579999999999</v>
      </c>
      <c r="AQ424" s="208"/>
      <c r="AR424" s="155"/>
      <c r="AS424" s="197">
        <f t="shared" si="147"/>
        <v>413</v>
      </c>
      <c r="AT424" s="175">
        <v>-5.9460499999999999E-2</v>
      </c>
      <c r="AU424" s="163">
        <v>5.0539500000000001E-2</v>
      </c>
      <c r="AV424" s="163">
        <v>-8.9460499999999998E-2</v>
      </c>
      <c r="AW424" s="163">
        <v>-0.13946050000000002</v>
      </c>
      <c r="AX424" s="163">
        <v>-6.9460500000000008E-2</v>
      </c>
      <c r="AY424" s="163">
        <v>-6.9460500000000008E-2</v>
      </c>
      <c r="BA424" s="331">
        <f t="shared" si="148"/>
        <v>413</v>
      </c>
      <c r="BB424" s="332">
        <f t="shared" si="149"/>
        <v>44.505729500000001</v>
      </c>
      <c r="BC424" s="332">
        <f t="shared" si="150"/>
        <v>44.509169499999999</v>
      </c>
      <c r="BD424" s="332">
        <f t="shared" si="151"/>
        <v>44.5284695</v>
      </c>
      <c r="BE424" s="332">
        <f t="shared" si="152"/>
        <v>44.544269499999999</v>
      </c>
      <c r="BF424" s="332">
        <f t="shared" si="153"/>
        <v>44.495119500000001</v>
      </c>
      <c r="BG424" s="332" t="str">
        <f t="shared" si="154"/>
        <v/>
      </c>
      <c r="BH424" s="164">
        <v>413</v>
      </c>
      <c r="BI424" s="337">
        <f t="shared" si="155"/>
        <v>1.0609999999999786E-2</v>
      </c>
      <c r="BJ424" s="337">
        <f t="shared" si="156"/>
        <v>1.4049999999997453E-2</v>
      </c>
      <c r="BK424" s="337">
        <f t="shared" si="157"/>
        <v>3.3349999999998658E-2</v>
      </c>
      <c r="BL424" s="337">
        <f t="shared" si="158"/>
        <v>4.9149999999997362E-2</v>
      </c>
      <c r="BM424" s="165">
        <f t="shared" si="159"/>
        <v>4.9149999999997362E-2</v>
      </c>
    </row>
    <row r="425" spans="1:65" ht="14.85" customHeight="1" thickBot="1">
      <c r="A425" s="238"/>
      <c r="B425" s="572" t="s">
        <v>526</v>
      </c>
      <c r="C425" s="572"/>
      <c r="D425" s="572"/>
      <c r="E425" s="573">
        <f t="shared" si="160"/>
        <v>44.5272395</v>
      </c>
      <c r="F425" s="573"/>
      <c r="G425" s="573"/>
      <c r="H425" s="573">
        <f t="shared" si="161"/>
        <v>44.517579499999997</v>
      </c>
      <c r="I425" s="573"/>
      <c r="J425" s="573"/>
      <c r="K425" s="573">
        <f t="shared" si="162"/>
        <v>44.542949499999999</v>
      </c>
      <c r="L425" s="573"/>
      <c r="M425" s="573"/>
      <c r="N425" s="573">
        <f t="shared" si="163"/>
        <v>44.535899499999999</v>
      </c>
      <c r="O425" s="573"/>
      <c r="P425" s="573"/>
      <c r="Q425" s="573">
        <f t="shared" si="164"/>
        <v>44.501609500000001</v>
      </c>
      <c r="R425" s="573"/>
      <c r="S425" s="573"/>
      <c r="T425" s="573"/>
      <c r="U425" s="573"/>
      <c r="V425" s="573"/>
      <c r="W425" s="573">
        <f t="shared" si="165"/>
        <v>4.1339999999998156E-2</v>
      </c>
      <c r="X425" s="573"/>
      <c r="Y425" s="573"/>
      <c r="Z425" s="573"/>
      <c r="AA425" s="573"/>
      <c r="AB425" s="573"/>
      <c r="AC425" s="528"/>
      <c r="AD425" s="529"/>
      <c r="AE425" s="529"/>
      <c r="AF425" s="529"/>
      <c r="AG425" s="529"/>
      <c r="AH425" s="530"/>
      <c r="AI425" s="233"/>
      <c r="AJ425" s="233"/>
      <c r="AK425" s="197">
        <v>414</v>
      </c>
      <c r="AL425" s="207">
        <v>44.567230000000002</v>
      </c>
      <c r="AM425" s="207">
        <v>44.45778</v>
      </c>
      <c r="AN425" s="207">
        <v>44.613460000000003</v>
      </c>
      <c r="AO425" s="207">
        <v>44.682259999999999</v>
      </c>
      <c r="AP425" s="207">
        <v>44.569029999999998</v>
      </c>
      <c r="AQ425" s="208"/>
      <c r="AR425" s="155"/>
      <c r="AS425" s="197">
        <f t="shared" si="147"/>
        <v>414</v>
      </c>
      <c r="AT425" s="175">
        <v>-5.9460499999999999E-2</v>
      </c>
      <c r="AU425" s="163">
        <v>5.0539500000000001E-2</v>
      </c>
      <c r="AV425" s="163">
        <v>-8.9460499999999998E-2</v>
      </c>
      <c r="AW425" s="163">
        <v>-0.13946050000000002</v>
      </c>
      <c r="AX425" s="163">
        <v>-6.9460500000000008E-2</v>
      </c>
      <c r="AY425" s="163">
        <v>-6.9460500000000008E-2</v>
      </c>
      <c r="BA425" s="331">
        <f t="shared" si="148"/>
        <v>414</v>
      </c>
      <c r="BB425" s="332">
        <f t="shared" si="149"/>
        <v>44.507769500000002</v>
      </c>
      <c r="BC425" s="332">
        <f t="shared" si="150"/>
        <v>44.508319499999999</v>
      </c>
      <c r="BD425" s="332">
        <f t="shared" si="151"/>
        <v>44.523999500000002</v>
      </c>
      <c r="BE425" s="332">
        <f t="shared" si="152"/>
        <v>44.542799500000001</v>
      </c>
      <c r="BF425" s="332">
        <f t="shared" si="153"/>
        <v>44.4995695</v>
      </c>
      <c r="BG425" s="332" t="str">
        <f t="shared" si="154"/>
        <v/>
      </c>
      <c r="BH425" s="164">
        <v>414</v>
      </c>
      <c r="BI425" s="337">
        <f t="shared" si="155"/>
        <v>8.2000000000022055E-3</v>
      </c>
      <c r="BJ425" s="337">
        <f t="shared" si="156"/>
        <v>8.7499999999991473E-3</v>
      </c>
      <c r="BK425" s="337">
        <f t="shared" si="157"/>
        <v>2.4430000000002394E-2</v>
      </c>
      <c r="BL425" s="337">
        <f t="shared" si="158"/>
        <v>4.3230000000001212E-2</v>
      </c>
      <c r="BM425" s="165">
        <f t="shared" si="159"/>
        <v>4.3230000000001212E-2</v>
      </c>
    </row>
    <row r="426" spans="1:65" ht="14.85" customHeight="1" thickTop="1">
      <c r="A426" s="239"/>
      <c r="B426" s="240"/>
      <c r="C426" s="240"/>
      <c r="D426" s="240"/>
      <c r="E426" s="252"/>
      <c r="F426" s="252"/>
      <c r="G426" s="252"/>
      <c r="H426" s="252"/>
      <c r="I426" s="252"/>
      <c r="J426" s="252"/>
      <c r="K426" s="252"/>
      <c r="L426" s="252"/>
      <c r="M426" s="252"/>
      <c r="N426" s="252"/>
      <c r="O426" s="252"/>
      <c r="P426" s="252"/>
      <c r="Q426" s="252"/>
      <c r="R426" s="252"/>
      <c r="S426" s="252"/>
      <c r="T426" s="252"/>
      <c r="U426" s="252"/>
      <c r="V426" s="252"/>
      <c r="W426" s="252"/>
      <c r="X426" s="252"/>
      <c r="Y426" s="252"/>
      <c r="Z426" s="252"/>
      <c r="AA426" s="252"/>
      <c r="AB426" s="252"/>
      <c r="AC426" s="233"/>
      <c r="AD426" s="233"/>
      <c r="AE426" s="233"/>
      <c r="AF426" s="233"/>
      <c r="AG426" s="233"/>
      <c r="AH426" s="233"/>
      <c r="AI426" s="233"/>
      <c r="AJ426" s="233"/>
      <c r="AK426" s="197">
        <v>415</v>
      </c>
      <c r="AL426" s="207">
        <v>44.571919999999999</v>
      </c>
      <c r="AM426" s="207">
        <v>44.455939999999998</v>
      </c>
      <c r="AN426" s="207">
        <v>44.613030000000002</v>
      </c>
      <c r="AO426" s="207">
        <v>44.681449999999998</v>
      </c>
      <c r="AP426" s="207">
        <v>44.572040000000001</v>
      </c>
      <c r="AQ426" s="208"/>
      <c r="AR426" s="155"/>
      <c r="AS426" s="197">
        <f t="shared" si="147"/>
        <v>415</v>
      </c>
      <c r="AT426" s="175">
        <v>-5.9460499999999999E-2</v>
      </c>
      <c r="AU426" s="163">
        <v>5.0539500000000001E-2</v>
      </c>
      <c r="AV426" s="163">
        <v>-8.9460499999999998E-2</v>
      </c>
      <c r="AW426" s="163">
        <v>-0.13946050000000002</v>
      </c>
      <c r="AX426" s="163">
        <v>-6.9460500000000008E-2</v>
      </c>
      <c r="AY426" s="163">
        <v>-6.9460500000000008E-2</v>
      </c>
      <c r="BA426" s="331">
        <f t="shared" si="148"/>
        <v>415</v>
      </c>
      <c r="BB426" s="332">
        <f t="shared" si="149"/>
        <v>44.512459499999999</v>
      </c>
      <c r="BC426" s="332">
        <f t="shared" si="150"/>
        <v>44.506479499999998</v>
      </c>
      <c r="BD426" s="332">
        <f t="shared" si="151"/>
        <v>44.523569500000001</v>
      </c>
      <c r="BE426" s="332">
        <f t="shared" si="152"/>
        <v>44.5419895</v>
      </c>
      <c r="BF426" s="332">
        <f t="shared" si="153"/>
        <v>44.502579500000003</v>
      </c>
      <c r="BG426" s="332" t="str">
        <f t="shared" si="154"/>
        <v/>
      </c>
      <c r="BH426" s="164">
        <v>415</v>
      </c>
      <c r="BI426" s="337">
        <f t="shared" si="155"/>
        <v>9.879999999995448E-3</v>
      </c>
      <c r="BJ426" s="337">
        <f t="shared" si="156"/>
        <v>3.8999999999944635E-3</v>
      </c>
      <c r="BK426" s="337">
        <f t="shared" si="157"/>
        <v>2.0989999999997622E-2</v>
      </c>
      <c r="BL426" s="337">
        <f t="shared" si="158"/>
        <v>3.9409999999996614E-2</v>
      </c>
      <c r="BM426" s="165">
        <f t="shared" si="159"/>
        <v>3.9409999999996614E-2</v>
      </c>
    </row>
    <row r="427" spans="1:65" ht="14.85" customHeight="1">
      <c r="B427" s="245"/>
      <c r="C427" s="245"/>
      <c r="D427" s="245"/>
      <c r="E427" s="246"/>
      <c r="F427" s="246"/>
      <c r="G427" s="246"/>
      <c r="H427" s="247"/>
      <c r="J427" s="246"/>
      <c r="K427" s="246"/>
      <c r="AA427" s="494" t="s">
        <v>7</v>
      </c>
      <c r="AB427" s="494"/>
      <c r="AC427" s="494"/>
      <c r="AD427" s="495">
        <f>AD356+1</f>
        <v>8</v>
      </c>
      <c r="AE427" s="495"/>
      <c r="AF427" s="223" t="s">
        <v>8</v>
      </c>
      <c r="AG427" s="495">
        <f>Page1!$AR$1</f>
        <v>1</v>
      </c>
      <c r="AH427" s="495"/>
      <c r="AI427" s="218"/>
      <c r="AJ427" s="218"/>
      <c r="AK427" s="197">
        <v>416</v>
      </c>
      <c r="AL427" s="207">
        <v>44.574469999999998</v>
      </c>
      <c r="AM427" s="207">
        <v>44.456789999999998</v>
      </c>
      <c r="AN427" s="207">
        <v>44.612850000000002</v>
      </c>
      <c r="AO427" s="207">
        <v>44.67736</v>
      </c>
      <c r="AP427" s="207">
        <v>44.569510000000001</v>
      </c>
      <c r="AQ427" s="208"/>
      <c r="AR427" s="155"/>
      <c r="AS427" s="197">
        <f t="shared" si="147"/>
        <v>416</v>
      </c>
      <c r="AT427" s="175">
        <v>-5.9460499999999999E-2</v>
      </c>
      <c r="AU427" s="163">
        <v>5.0539500000000001E-2</v>
      </c>
      <c r="AV427" s="163">
        <v>-8.9460499999999998E-2</v>
      </c>
      <c r="AW427" s="163">
        <v>-0.13946050000000002</v>
      </c>
      <c r="AX427" s="163">
        <v>-6.9460500000000008E-2</v>
      </c>
      <c r="AY427" s="163">
        <v>-6.9460500000000008E-2</v>
      </c>
      <c r="BA427" s="331">
        <f t="shared" si="148"/>
        <v>416</v>
      </c>
      <c r="BB427" s="332">
        <f t="shared" si="149"/>
        <v>44.515009499999998</v>
      </c>
      <c r="BC427" s="332">
        <f t="shared" si="150"/>
        <v>44.507329499999997</v>
      </c>
      <c r="BD427" s="332">
        <f t="shared" si="151"/>
        <v>44.5233895</v>
      </c>
      <c r="BE427" s="332">
        <f t="shared" si="152"/>
        <v>44.537899500000002</v>
      </c>
      <c r="BF427" s="332">
        <f t="shared" si="153"/>
        <v>44.500049500000003</v>
      </c>
      <c r="BG427" s="332" t="str">
        <f t="shared" si="154"/>
        <v/>
      </c>
      <c r="BH427" s="164">
        <v>416</v>
      </c>
      <c r="BI427" s="337">
        <f t="shared" si="155"/>
        <v>1.4959999999994977E-2</v>
      </c>
      <c r="BJ427" s="337">
        <f t="shared" si="156"/>
        <v>7.2799999999944021E-3</v>
      </c>
      <c r="BK427" s="337">
        <f t="shared" si="157"/>
        <v>2.3339999999997474E-2</v>
      </c>
      <c r="BL427" s="337">
        <f t="shared" si="158"/>
        <v>3.7849999999998829E-2</v>
      </c>
      <c r="BM427" s="165">
        <f t="shared" si="159"/>
        <v>3.7849999999998829E-2</v>
      </c>
    </row>
    <row r="428" spans="1:65" ht="14.85" customHeight="1">
      <c r="B428" s="248"/>
      <c r="C428" s="248"/>
      <c r="D428" s="248"/>
      <c r="E428" s="249"/>
      <c r="F428" s="227"/>
      <c r="G428" s="249"/>
      <c r="H428" s="249"/>
      <c r="I428" s="249"/>
      <c r="J428" s="249"/>
      <c r="K428" s="249"/>
      <c r="Y428" s="222"/>
      <c r="AK428" s="197">
        <v>417</v>
      </c>
      <c r="AL428" s="207">
        <v>44.57987</v>
      </c>
      <c r="AM428" s="207">
        <v>44.456519999999998</v>
      </c>
      <c r="AN428" s="207">
        <v>44.612110000000001</v>
      </c>
      <c r="AO428" s="207">
        <v>44.676569999999998</v>
      </c>
      <c r="AP428" s="207">
        <v>44.578530000000001</v>
      </c>
      <c r="AQ428" s="208"/>
      <c r="AR428" s="155"/>
      <c r="AS428" s="197">
        <f t="shared" si="147"/>
        <v>417</v>
      </c>
      <c r="AT428" s="175">
        <v>-5.9460499999999999E-2</v>
      </c>
      <c r="AU428" s="163">
        <v>5.0539500000000001E-2</v>
      </c>
      <c r="AV428" s="163">
        <v>-8.9460499999999998E-2</v>
      </c>
      <c r="AW428" s="163">
        <v>-0.13946050000000002</v>
      </c>
      <c r="AX428" s="163">
        <v>-6.9460500000000008E-2</v>
      </c>
      <c r="AY428" s="163">
        <v>-6.9460500000000008E-2</v>
      </c>
      <c r="BA428" s="331">
        <f t="shared" si="148"/>
        <v>417</v>
      </c>
      <c r="BB428" s="332">
        <f t="shared" si="149"/>
        <v>44.5204095</v>
      </c>
      <c r="BC428" s="332">
        <f t="shared" si="150"/>
        <v>44.507059499999997</v>
      </c>
      <c r="BD428" s="332">
        <f t="shared" si="151"/>
        <v>44.5226495</v>
      </c>
      <c r="BE428" s="332">
        <f t="shared" si="152"/>
        <v>44.5371095</v>
      </c>
      <c r="BF428" s="332">
        <f t="shared" si="153"/>
        <v>44.509069500000003</v>
      </c>
      <c r="BG428" s="332" t="str">
        <f t="shared" si="154"/>
        <v/>
      </c>
      <c r="BH428" s="164">
        <v>417</v>
      </c>
      <c r="BI428" s="337">
        <f t="shared" si="155"/>
        <v>1.1339999999997019E-2</v>
      </c>
      <c r="BJ428" s="337">
        <f t="shared" si="156"/>
        <v>2.0100000000056184E-3</v>
      </c>
      <c r="BK428" s="337">
        <f t="shared" si="157"/>
        <v>1.3579999999997483E-2</v>
      </c>
      <c r="BL428" s="337">
        <f t="shared" si="158"/>
        <v>2.8039999999997178E-2</v>
      </c>
      <c r="BM428" s="165">
        <f t="shared" si="159"/>
        <v>2.8039999999997178E-2</v>
      </c>
    </row>
    <row r="429" spans="1:65" ht="14.85" customHeight="1">
      <c r="A429" s="218"/>
      <c r="B429" s="218"/>
      <c r="C429" s="218"/>
      <c r="D429" s="218"/>
      <c r="E429" s="250"/>
      <c r="K429" s="250"/>
      <c r="Y429" s="222"/>
      <c r="AK429" s="197">
        <v>418</v>
      </c>
      <c r="AL429" s="207">
        <v>44.583179999999999</v>
      </c>
      <c r="AM429" s="207">
        <v>44.458370000000002</v>
      </c>
      <c r="AN429" s="207">
        <v>44.611440000000002</v>
      </c>
      <c r="AO429" s="207">
        <v>44.675640000000001</v>
      </c>
      <c r="AP429" s="207">
        <v>44.584110000000003</v>
      </c>
      <c r="AQ429" s="208"/>
      <c r="AR429" s="155"/>
      <c r="AS429" s="197">
        <f t="shared" si="147"/>
        <v>418</v>
      </c>
      <c r="AT429" s="175">
        <v>-5.9460499999999999E-2</v>
      </c>
      <c r="AU429" s="163">
        <v>5.0539500000000001E-2</v>
      </c>
      <c r="AV429" s="163">
        <v>-8.9460499999999998E-2</v>
      </c>
      <c r="AW429" s="163">
        <v>-0.13946050000000002</v>
      </c>
      <c r="AX429" s="163">
        <v>-6.9460500000000008E-2</v>
      </c>
      <c r="AY429" s="163">
        <v>-6.9460500000000008E-2</v>
      </c>
      <c r="BA429" s="331">
        <f t="shared" si="148"/>
        <v>418</v>
      </c>
      <c r="BB429" s="332">
        <f t="shared" si="149"/>
        <v>44.523719499999999</v>
      </c>
      <c r="BC429" s="332">
        <f t="shared" si="150"/>
        <v>44.508909500000001</v>
      </c>
      <c r="BD429" s="332">
        <f t="shared" si="151"/>
        <v>44.5219795</v>
      </c>
      <c r="BE429" s="332">
        <f t="shared" si="152"/>
        <v>44.536179500000003</v>
      </c>
      <c r="BF429" s="332">
        <f t="shared" si="153"/>
        <v>44.514649500000004</v>
      </c>
      <c r="BG429" s="332" t="str">
        <f t="shared" si="154"/>
        <v/>
      </c>
      <c r="BH429" s="164">
        <v>418</v>
      </c>
      <c r="BI429" s="337">
        <f t="shared" si="155"/>
        <v>9.0699999999941383E-3</v>
      </c>
      <c r="BJ429" s="337">
        <f t="shared" si="156"/>
        <v>5.740000000002965E-3</v>
      </c>
      <c r="BK429" s="337">
        <f t="shared" si="157"/>
        <v>7.3299999999960619E-3</v>
      </c>
      <c r="BL429" s="337">
        <f t="shared" si="158"/>
        <v>2.1529999999998495E-2</v>
      </c>
      <c r="BM429" s="165">
        <f t="shared" si="159"/>
        <v>2.1529999999998495E-2</v>
      </c>
    </row>
    <row r="430" spans="1:65" ht="14.85" customHeight="1">
      <c r="A430" s="218"/>
      <c r="B430" s="218"/>
      <c r="C430" s="218"/>
      <c r="D430" s="218"/>
      <c r="E430" s="250"/>
      <c r="F430" s="227"/>
      <c r="H430" s="250"/>
      <c r="I430" s="250"/>
      <c r="J430" s="250"/>
      <c r="K430" s="250"/>
      <c r="W430" s="498" t="s">
        <v>9</v>
      </c>
      <c r="X430" s="498"/>
      <c r="Y430" s="498"/>
      <c r="Z430" s="498"/>
      <c r="AA430" s="498"/>
      <c r="AB430" s="498"/>
      <c r="AC430" s="498"/>
      <c r="AD430" s="499" t="str">
        <f>AD3</f>
        <v xml:space="preserve"> PT2/67 </v>
      </c>
      <c r="AE430" s="499"/>
      <c r="AF430" s="499"/>
      <c r="AG430" s="499"/>
      <c r="AH430" s="499"/>
      <c r="AI430" s="218"/>
      <c r="AJ430" s="218"/>
      <c r="AK430" s="197">
        <v>419</v>
      </c>
      <c r="AL430" s="207">
        <v>44.583750000000002</v>
      </c>
      <c r="AM430" s="207">
        <v>44.457639999999998</v>
      </c>
      <c r="AN430" s="207">
        <v>44.610709999999997</v>
      </c>
      <c r="AO430" s="207">
        <v>44.675260000000002</v>
      </c>
      <c r="AP430" s="207">
        <v>44.589030000000001</v>
      </c>
      <c r="AQ430" s="208"/>
      <c r="AR430" s="155"/>
      <c r="AS430" s="197">
        <f t="shared" si="147"/>
        <v>419</v>
      </c>
      <c r="AT430" s="175">
        <v>-5.9460499999999999E-2</v>
      </c>
      <c r="AU430" s="163">
        <v>5.0539500000000001E-2</v>
      </c>
      <c r="AV430" s="163">
        <v>-8.9460499999999998E-2</v>
      </c>
      <c r="AW430" s="163">
        <v>-0.13946050000000002</v>
      </c>
      <c r="AX430" s="163">
        <v>-6.9460500000000008E-2</v>
      </c>
      <c r="AY430" s="163">
        <v>-6.9460500000000008E-2</v>
      </c>
      <c r="BA430" s="331">
        <f t="shared" si="148"/>
        <v>419</v>
      </c>
      <c r="BB430" s="332">
        <f t="shared" si="149"/>
        <v>44.524289500000002</v>
      </c>
      <c r="BC430" s="332">
        <f t="shared" si="150"/>
        <v>44.508179499999997</v>
      </c>
      <c r="BD430" s="332">
        <f t="shared" si="151"/>
        <v>44.521249499999996</v>
      </c>
      <c r="BE430" s="332">
        <f t="shared" si="152"/>
        <v>44.535799500000003</v>
      </c>
      <c r="BF430" s="332">
        <f t="shared" si="153"/>
        <v>44.519569500000003</v>
      </c>
      <c r="BG430" s="332" t="str">
        <f t="shared" si="154"/>
        <v/>
      </c>
      <c r="BH430" s="164">
        <v>419</v>
      </c>
      <c r="BI430" s="337">
        <f t="shared" si="155"/>
        <v>4.7199999999989473E-3</v>
      </c>
      <c r="BJ430" s="337">
        <f t="shared" si="156"/>
        <v>1.1390000000005784E-2</v>
      </c>
      <c r="BK430" s="337">
        <f t="shared" si="157"/>
        <v>1.6799999999932425E-3</v>
      </c>
      <c r="BL430" s="337">
        <f t="shared" si="158"/>
        <v>1.6230000000000189E-2</v>
      </c>
      <c r="BM430" s="165">
        <f t="shared" si="159"/>
        <v>1.6230000000000189E-2</v>
      </c>
    </row>
    <row r="431" spans="1:65" ht="14.85" customHeight="1">
      <c r="A431" s="224"/>
      <c r="C431" s="224"/>
      <c r="E431" s="227"/>
      <c r="H431" s="251"/>
      <c r="L431" s="227"/>
      <c r="W431" s="498" t="s">
        <v>2</v>
      </c>
      <c r="X431" s="498"/>
      <c r="Y431" s="498"/>
      <c r="Z431" s="498"/>
      <c r="AA431" s="498"/>
      <c r="AB431" s="498"/>
      <c r="AC431" s="498"/>
      <c r="AD431" s="537" t="str">
        <f>AD4</f>
        <v>-</v>
      </c>
      <c r="AE431" s="537"/>
      <c r="AF431" s="537"/>
      <c r="AG431" s="537"/>
      <c r="AH431" s="537"/>
      <c r="AI431" s="218"/>
      <c r="AJ431" s="218"/>
      <c r="AK431" s="197">
        <v>420</v>
      </c>
      <c r="AL431" s="207">
        <v>44.584060000000001</v>
      </c>
      <c r="AM431" s="207">
        <v>44.458550000000002</v>
      </c>
      <c r="AN431" s="207">
        <v>44.612160000000003</v>
      </c>
      <c r="AO431" s="207">
        <v>44.675359999999998</v>
      </c>
      <c r="AP431" s="207">
        <v>44.593299999999999</v>
      </c>
      <c r="AQ431" s="208"/>
      <c r="AR431" s="155"/>
      <c r="AS431" s="197">
        <f t="shared" si="147"/>
        <v>420</v>
      </c>
      <c r="AT431" s="175">
        <v>-5.9460499999999999E-2</v>
      </c>
      <c r="AU431" s="163">
        <v>5.0539500000000001E-2</v>
      </c>
      <c r="AV431" s="163">
        <v>-8.9460499999999998E-2</v>
      </c>
      <c r="AW431" s="163">
        <v>-0.13946050000000002</v>
      </c>
      <c r="AX431" s="163">
        <v>-6.9460500000000008E-2</v>
      </c>
      <c r="AY431" s="163">
        <v>-6.9460500000000008E-2</v>
      </c>
      <c r="BA431" s="331">
        <f t="shared" si="148"/>
        <v>420</v>
      </c>
      <c r="BB431" s="332">
        <f t="shared" si="149"/>
        <v>44.524599500000001</v>
      </c>
      <c r="BC431" s="332">
        <f t="shared" si="150"/>
        <v>44.509089500000002</v>
      </c>
      <c r="BD431" s="332">
        <f t="shared" si="151"/>
        <v>44.522699500000002</v>
      </c>
      <c r="BE431" s="332">
        <f t="shared" si="152"/>
        <v>44.535899499999999</v>
      </c>
      <c r="BF431" s="332">
        <f t="shared" si="153"/>
        <v>44.523839500000001</v>
      </c>
      <c r="BG431" s="332" t="str">
        <f t="shared" si="154"/>
        <v/>
      </c>
      <c r="BH431" s="164">
        <v>420</v>
      </c>
      <c r="BI431" s="337">
        <f t="shared" si="155"/>
        <v>7.5999999999964984E-4</v>
      </c>
      <c r="BJ431" s="337">
        <f t="shared" si="156"/>
        <v>1.4749999999999375E-2</v>
      </c>
      <c r="BK431" s="337">
        <f t="shared" si="157"/>
        <v>1.1399999999994748E-3</v>
      </c>
      <c r="BL431" s="337">
        <f t="shared" si="158"/>
        <v>1.2059999999998183E-2</v>
      </c>
      <c r="BM431" s="165">
        <f t="shared" si="159"/>
        <v>1.4749999999999375E-2</v>
      </c>
    </row>
    <row r="432" spans="1:65" ht="14.85" customHeight="1" thickBot="1">
      <c r="A432" s="226"/>
      <c r="B432" s="494" t="s">
        <v>10</v>
      </c>
      <c r="C432" s="494"/>
      <c r="D432" s="494"/>
      <c r="E432" s="494"/>
      <c r="F432" s="494"/>
      <c r="G432" s="494"/>
      <c r="H432" s="494"/>
      <c r="I432" s="494"/>
      <c r="J432" s="574">
        <f>$J$3</f>
        <v>44.5</v>
      </c>
      <c r="K432" s="574"/>
      <c r="L432" s="574"/>
      <c r="M432" s="497" t="s">
        <v>165</v>
      </c>
      <c r="N432" s="497"/>
      <c r="O432" s="227"/>
      <c r="P432" s="227"/>
      <c r="Q432" s="227"/>
      <c r="R432" s="228"/>
      <c r="S432" s="228"/>
      <c r="T432" s="228"/>
      <c r="U432" s="228"/>
      <c r="V432" s="228"/>
      <c r="AE432" s="229"/>
      <c r="AF432" s="494"/>
      <c r="AG432" s="494"/>
      <c r="AH432" s="230"/>
      <c r="AI432" s="230"/>
      <c r="AJ432" s="230"/>
      <c r="AK432" s="197">
        <v>421</v>
      </c>
      <c r="AL432" s="207">
        <v>44.582720000000002</v>
      </c>
      <c r="AM432" s="207">
        <v>44.458370000000002</v>
      </c>
      <c r="AN432" s="207">
        <v>44.614409999999999</v>
      </c>
      <c r="AO432" s="207">
        <v>44.676490000000001</v>
      </c>
      <c r="AP432" s="207">
        <v>44.597279999999998</v>
      </c>
      <c r="AQ432" s="208"/>
      <c r="AR432" s="155"/>
      <c r="AS432" s="197">
        <f t="shared" si="147"/>
        <v>421</v>
      </c>
      <c r="AT432" s="175">
        <v>-5.9460499999999999E-2</v>
      </c>
      <c r="AU432" s="163">
        <v>5.0539500000000001E-2</v>
      </c>
      <c r="AV432" s="163">
        <v>-8.9460499999999998E-2</v>
      </c>
      <c r="AW432" s="163">
        <v>-0.13946050000000002</v>
      </c>
      <c r="AX432" s="163">
        <v>-6.9460500000000008E-2</v>
      </c>
      <c r="AY432" s="163">
        <v>-6.9460500000000008E-2</v>
      </c>
      <c r="BA432" s="331">
        <f t="shared" si="148"/>
        <v>421</v>
      </c>
      <c r="BB432" s="332">
        <f t="shared" si="149"/>
        <v>44.523259500000002</v>
      </c>
      <c r="BC432" s="332">
        <f t="shared" si="150"/>
        <v>44.508909500000001</v>
      </c>
      <c r="BD432" s="332">
        <f t="shared" si="151"/>
        <v>44.524949499999998</v>
      </c>
      <c r="BE432" s="332">
        <f t="shared" si="152"/>
        <v>44.537029500000003</v>
      </c>
      <c r="BF432" s="332">
        <f t="shared" si="153"/>
        <v>44.5278195</v>
      </c>
      <c r="BG432" s="332" t="str">
        <f t="shared" si="154"/>
        <v/>
      </c>
      <c r="BH432" s="164">
        <v>421</v>
      </c>
      <c r="BI432" s="337">
        <f t="shared" si="155"/>
        <v>4.5599999999978991E-3</v>
      </c>
      <c r="BJ432" s="337">
        <f t="shared" si="156"/>
        <v>1.8909999999998206E-2</v>
      </c>
      <c r="BK432" s="337">
        <f t="shared" si="157"/>
        <v>2.8700000000014825E-3</v>
      </c>
      <c r="BL432" s="337">
        <f t="shared" si="158"/>
        <v>9.2100000000030491E-3</v>
      </c>
      <c r="BM432" s="165">
        <f t="shared" si="159"/>
        <v>1.8909999999998206E-2</v>
      </c>
    </row>
    <row r="433" spans="1:65" ht="14.85" customHeight="1" thickTop="1" thickBot="1">
      <c r="A433" s="231"/>
      <c r="B433" s="514" t="s">
        <v>13</v>
      </c>
      <c r="C433" s="515"/>
      <c r="D433" s="516"/>
      <c r="E433" s="517" t="s">
        <v>67</v>
      </c>
      <c r="F433" s="518"/>
      <c r="G433" s="518"/>
      <c r="H433" s="518"/>
      <c r="I433" s="518"/>
      <c r="J433" s="518"/>
      <c r="K433" s="518"/>
      <c r="L433" s="518"/>
      <c r="M433" s="518"/>
      <c r="N433" s="518"/>
      <c r="O433" s="518"/>
      <c r="P433" s="518"/>
      <c r="Q433" s="518"/>
      <c r="R433" s="518"/>
      <c r="S433" s="518"/>
      <c r="T433" s="232"/>
      <c r="U433" s="232"/>
      <c r="V433" s="232"/>
      <c r="W433" s="519" t="s">
        <v>55</v>
      </c>
      <c r="X433" s="520"/>
      <c r="Y433" s="520"/>
      <c r="Z433" s="520"/>
      <c r="AA433" s="520"/>
      <c r="AB433" s="521"/>
      <c r="AC433" s="522" t="s">
        <v>1176</v>
      </c>
      <c r="AD433" s="523"/>
      <c r="AE433" s="523"/>
      <c r="AF433" s="523"/>
      <c r="AG433" s="523"/>
      <c r="AH433" s="524"/>
      <c r="AI433" s="233"/>
      <c r="AJ433" s="233"/>
      <c r="AK433" s="197">
        <v>422</v>
      </c>
      <c r="AL433" s="207">
        <v>44.580410000000001</v>
      </c>
      <c r="AM433" s="207">
        <v>44.458469999999998</v>
      </c>
      <c r="AN433" s="207">
        <v>44.615729999999999</v>
      </c>
      <c r="AO433" s="207">
        <v>44.676290000000002</v>
      </c>
      <c r="AP433" s="207">
        <v>44.598550000000003</v>
      </c>
      <c r="AQ433" s="208"/>
      <c r="AR433" s="155"/>
      <c r="AS433" s="197">
        <f t="shared" si="147"/>
        <v>422</v>
      </c>
      <c r="AT433" s="175">
        <v>-5.9460499999999999E-2</v>
      </c>
      <c r="AU433" s="163">
        <v>5.0539500000000001E-2</v>
      </c>
      <c r="AV433" s="163">
        <v>-8.9460499999999998E-2</v>
      </c>
      <c r="AW433" s="163">
        <v>-0.13946050000000002</v>
      </c>
      <c r="AX433" s="163">
        <v>-6.9460500000000008E-2</v>
      </c>
      <c r="AY433" s="163">
        <v>-6.9460500000000008E-2</v>
      </c>
      <c r="BA433" s="331">
        <f t="shared" si="148"/>
        <v>422</v>
      </c>
      <c r="BB433" s="332">
        <f t="shared" si="149"/>
        <v>44.5209495</v>
      </c>
      <c r="BC433" s="332">
        <f t="shared" si="150"/>
        <v>44.509009499999998</v>
      </c>
      <c r="BD433" s="332">
        <f t="shared" si="151"/>
        <v>44.526269499999998</v>
      </c>
      <c r="BE433" s="332">
        <f t="shared" si="152"/>
        <v>44.536829500000003</v>
      </c>
      <c r="BF433" s="332">
        <f t="shared" si="153"/>
        <v>44.529089500000005</v>
      </c>
      <c r="BG433" s="332" t="str">
        <f t="shared" si="154"/>
        <v/>
      </c>
      <c r="BH433" s="164">
        <v>422</v>
      </c>
      <c r="BI433" s="337">
        <f t="shared" si="155"/>
        <v>8.140000000004477E-3</v>
      </c>
      <c r="BJ433" s="337">
        <f t="shared" si="156"/>
        <v>2.0080000000007203E-2</v>
      </c>
      <c r="BK433" s="337">
        <f t="shared" si="157"/>
        <v>2.8200000000069281E-3</v>
      </c>
      <c r="BL433" s="337">
        <f t="shared" si="158"/>
        <v>7.7399999999983038E-3</v>
      </c>
      <c r="BM433" s="165">
        <f t="shared" si="159"/>
        <v>2.0080000000007203E-2</v>
      </c>
    </row>
    <row r="434" spans="1:65" ht="14.85" customHeight="1" thickTop="1">
      <c r="A434" s="231"/>
      <c r="B434" s="555" t="s">
        <v>8</v>
      </c>
      <c r="C434" s="556"/>
      <c r="D434" s="557"/>
      <c r="E434" s="504" t="s">
        <v>15</v>
      </c>
      <c r="F434" s="505"/>
      <c r="G434" s="506"/>
      <c r="H434" s="504" t="s">
        <v>16</v>
      </c>
      <c r="I434" s="505"/>
      <c r="J434" s="506"/>
      <c r="K434" s="504" t="s">
        <v>17</v>
      </c>
      <c r="L434" s="505"/>
      <c r="M434" s="506"/>
      <c r="N434" s="504" t="s">
        <v>18</v>
      </c>
      <c r="O434" s="505"/>
      <c r="P434" s="506"/>
      <c r="Q434" s="504" t="s">
        <v>19</v>
      </c>
      <c r="R434" s="505"/>
      <c r="S434" s="506"/>
      <c r="T434" s="504"/>
      <c r="U434" s="505"/>
      <c r="V434" s="506"/>
      <c r="W434" s="558" t="s">
        <v>5</v>
      </c>
      <c r="X434" s="494"/>
      <c r="Y434" s="494"/>
      <c r="Z434" s="494"/>
      <c r="AA434" s="494"/>
      <c r="AB434" s="559"/>
      <c r="AC434" s="525"/>
      <c r="AD434" s="526"/>
      <c r="AE434" s="526"/>
      <c r="AF434" s="526"/>
      <c r="AG434" s="526"/>
      <c r="AH434" s="527"/>
      <c r="AI434" s="233"/>
      <c r="AJ434" s="233"/>
      <c r="AK434" s="197">
        <v>423</v>
      </c>
      <c r="AL434" s="207">
        <v>44.578780000000002</v>
      </c>
      <c r="AM434" s="207">
        <v>44.458449999999999</v>
      </c>
      <c r="AN434" s="207">
        <v>44.618009999999998</v>
      </c>
      <c r="AO434" s="207">
        <v>44.668509999999998</v>
      </c>
      <c r="AP434" s="207">
        <v>44.595950000000002</v>
      </c>
      <c r="AQ434" s="208"/>
      <c r="AR434" s="155"/>
      <c r="AS434" s="197">
        <f t="shared" si="147"/>
        <v>423</v>
      </c>
      <c r="AT434" s="175">
        <v>-5.9460499999999999E-2</v>
      </c>
      <c r="AU434" s="163">
        <v>5.0539500000000001E-2</v>
      </c>
      <c r="AV434" s="163">
        <v>-8.9460499999999998E-2</v>
      </c>
      <c r="AW434" s="163">
        <v>-0.13946050000000002</v>
      </c>
      <c r="AX434" s="163">
        <v>-6.9460500000000008E-2</v>
      </c>
      <c r="AY434" s="163">
        <v>-6.9460500000000008E-2</v>
      </c>
      <c r="BA434" s="331">
        <f t="shared" si="148"/>
        <v>423</v>
      </c>
      <c r="BB434" s="332">
        <f t="shared" si="149"/>
        <v>44.519319500000002</v>
      </c>
      <c r="BC434" s="332">
        <f t="shared" si="150"/>
        <v>44.508989499999998</v>
      </c>
      <c r="BD434" s="332">
        <f t="shared" si="151"/>
        <v>44.528549499999997</v>
      </c>
      <c r="BE434" s="332">
        <f t="shared" si="152"/>
        <v>44.529049499999999</v>
      </c>
      <c r="BF434" s="332">
        <f t="shared" si="153"/>
        <v>44.526489500000004</v>
      </c>
      <c r="BG434" s="332" t="str">
        <f t="shared" si="154"/>
        <v/>
      </c>
      <c r="BH434" s="164">
        <v>423</v>
      </c>
      <c r="BI434" s="337">
        <f t="shared" si="155"/>
        <v>7.1700000000021191E-3</v>
      </c>
      <c r="BJ434" s="337">
        <f t="shared" si="156"/>
        <v>1.75000000000054E-2</v>
      </c>
      <c r="BK434" s="337">
        <f t="shared" si="157"/>
        <v>2.0599999999930674E-3</v>
      </c>
      <c r="BL434" s="337">
        <f t="shared" si="158"/>
        <v>2.5599999999954548E-3</v>
      </c>
      <c r="BM434" s="165">
        <f t="shared" si="159"/>
        <v>1.75000000000054E-2</v>
      </c>
    </row>
    <row r="435" spans="1:65" ht="14.85" customHeight="1" thickBot="1">
      <c r="A435" s="234"/>
      <c r="B435" s="531" t="s">
        <v>0</v>
      </c>
      <c r="C435" s="513"/>
      <c r="D435" s="532"/>
      <c r="E435" s="507"/>
      <c r="F435" s="508"/>
      <c r="G435" s="509"/>
      <c r="H435" s="507"/>
      <c r="I435" s="508"/>
      <c r="J435" s="509"/>
      <c r="K435" s="507"/>
      <c r="L435" s="508"/>
      <c r="M435" s="509"/>
      <c r="N435" s="507"/>
      <c r="O435" s="508"/>
      <c r="P435" s="509"/>
      <c r="Q435" s="507"/>
      <c r="R435" s="508"/>
      <c r="S435" s="509"/>
      <c r="T435" s="507"/>
      <c r="U435" s="508"/>
      <c r="V435" s="509"/>
      <c r="W435" s="531"/>
      <c r="X435" s="513"/>
      <c r="Y435" s="513"/>
      <c r="Z435" s="513"/>
      <c r="AA435" s="513"/>
      <c r="AB435" s="532"/>
      <c r="AC435" s="525"/>
      <c r="AD435" s="526"/>
      <c r="AE435" s="526"/>
      <c r="AF435" s="526"/>
      <c r="AG435" s="526"/>
      <c r="AH435" s="527"/>
      <c r="AI435" s="233"/>
      <c r="AJ435" s="233"/>
      <c r="AK435" s="197">
        <v>424</v>
      </c>
      <c r="AL435" s="207">
        <v>44.578290000000003</v>
      </c>
      <c r="AM435" s="207">
        <v>44.456829999999997</v>
      </c>
      <c r="AN435" s="207">
        <v>44.623350000000002</v>
      </c>
      <c r="AO435" s="207">
        <v>44.659179999999999</v>
      </c>
      <c r="AP435" s="207">
        <v>44.590269999999997</v>
      </c>
      <c r="AQ435" s="208"/>
      <c r="AR435" s="155"/>
      <c r="AS435" s="197">
        <f t="shared" si="147"/>
        <v>424</v>
      </c>
      <c r="AT435" s="175">
        <v>-5.9460499999999999E-2</v>
      </c>
      <c r="AU435" s="163">
        <v>5.0539500000000001E-2</v>
      </c>
      <c r="AV435" s="163">
        <v>-8.9460499999999998E-2</v>
      </c>
      <c r="AW435" s="163">
        <v>-0.13946050000000002</v>
      </c>
      <c r="AX435" s="163">
        <v>-6.9460500000000008E-2</v>
      </c>
      <c r="AY435" s="163">
        <v>-6.9460500000000008E-2</v>
      </c>
      <c r="BA435" s="331">
        <f t="shared" si="148"/>
        <v>424</v>
      </c>
      <c r="BB435" s="332">
        <f t="shared" si="149"/>
        <v>44.518829500000002</v>
      </c>
      <c r="BC435" s="332">
        <f t="shared" si="150"/>
        <v>44.507369499999996</v>
      </c>
      <c r="BD435" s="332">
        <f t="shared" si="151"/>
        <v>44.533889500000001</v>
      </c>
      <c r="BE435" s="332">
        <f t="shared" si="152"/>
        <v>44.519719500000001</v>
      </c>
      <c r="BF435" s="332">
        <f t="shared" si="153"/>
        <v>44.520809499999999</v>
      </c>
      <c r="BG435" s="332" t="str">
        <f t="shared" si="154"/>
        <v/>
      </c>
      <c r="BH435" s="164">
        <v>424</v>
      </c>
      <c r="BI435" s="337">
        <f t="shared" si="155"/>
        <v>1.979999999996096E-3</v>
      </c>
      <c r="BJ435" s="337">
        <f t="shared" si="156"/>
        <v>1.3440000000002783E-2</v>
      </c>
      <c r="BK435" s="337">
        <f t="shared" si="157"/>
        <v>1.3080000000002201E-2</v>
      </c>
      <c r="BL435" s="337">
        <f t="shared" si="158"/>
        <v>1.0899999999978149E-3</v>
      </c>
      <c r="BM435" s="165">
        <f t="shared" si="159"/>
        <v>1.3440000000002783E-2</v>
      </c>
    </row>
    <row r="436" spans="1:65" ht="14.85" customHeight="1" thickTop="1" thickBot="1">
      <c r="A436" s="234"/>
      <c r="B436" s="533" t="s">
        <v>20</v>
      </c>
      <c r="C436" s="534"/>
      <c r="D436" s="535"/>
      <c r="E436" s="510" t="s">
        <v>166</v>
      </c>
      <c r="F436" s="511"/>
      <c r="G436" s="512"/>
      <c r="H436" s="510" t="s">
        <v>166</v>
      </c>
      <c r="I436" s="511"/>
      <c r="J436" s="512"/>
      <c r="K436" s="510" t="s">
        <v>166</v>
      </c>
      <c r="L436" s="511"/>
      <c r="M436" s="512"/>
      <c r="N436" s="510" t="s">
        <v>166</v>
      </c>
      <c r="O436" s="511"/>
      <c r="P436" s="512"/>
      <c r="Q436" s="510" t="s">
        <v>166</v>
      </c>
      <c r="R436" s="511"/>
      <c r="S436" s="512"/>
      <c r="T436" s="510"/>
      <c r="U436" s="511"/>
      <c r="V436" s="512"/>
      <c r="W436" s="542" t="s">
        <v>166</v>
      </c>
      <c r="X436" s="543"/>
      <c r="Y436" s="543"/>
      <c r="Z436" s="543"/>
      <c r="AA436" s="543"/>
      <c r="AB436" s="544"/>
      <c r="AC436" s="525"/>
      <c r="AD436" s="526"/>
      <c r="AE436" s="526"/>
      <c r="AF436" s="526"/>
      <c r="AG436" s="526"/>
      <c r="AH436" s="527"/>
      <c r="AI436" s="233"/>
      <c r="AJ436" s="233"/>
      <c r="AK436" s="197">
        <v>425</v>
      </c>
      <c r="AL436" s="207">
        <v>44.578980000000001</v>
      </c>
      <c r="AM436" s="207">
        <v>44.456600000000002</v>
      </c>
      <c r="AN436" s="207">
        <v>44.626930000000002</v>
      </c>
      <c r="AO436" s="207">
        <v>44.661769999999997</v>
      </c>
      <c r="AP436" s="207">
        <v>44.583570000000002</v>
      </c>
      <c r="AQ436" s="208"/>
      <c r="AR436" s="155"/>
      <c r="AS436" s="197">
        <f t="shared" si="147"/>
        <v>425</v>
      </c>
      <c r="AT436" s="175">
        <v>-5.9460499999999999E-2</v>
      </c>
      <c r="AU436" s="163">
        <v>5.0539500000000001E-2</v>
      </c>
      <c r="AV436" s="163">
        <v>-8.9460499999999998E-2</v>
      </c>
      <c r="AW436" s="163">
        <v>-0.13946050000000002</v>
      </c>
      <c r="AX436" s="163">
        <v>-6.9460500000000008E-2</v>
      </c>
      <c r="AY436" s="163">
        <v>-6.9460500000000008E-2</v>
      </c>
      <c r="BA436" s="331">
        <f t="shared" si="148"/>
        <v>425</v>
      </c>
      <c r="BB436" s="332">
        <f t="shared" si="149"/>
        <v>44.519519500000001</v>
      </c>
      <c r="BC436" s="332">
        <f t="shared" si="150"/>
        <v>44.507139500000001</v>
      </c>
      <c r="BD436" s="332">
        <f t="shared" si="151"/>
        <v>44.5374695</v>
      </c>
      <c r="BE436" s="332">
        <f t="shared" si="152"/>
        <v>44.522309499999999</v>
      </c>
      <c r="BF436" s="332">
        <f t="shared" si="153"/>
        <v>44.514109500000004</v>
      </c>
      <c r="BG436" s="332" t="str">
        <f t="shared" si="154"/>
        <v/>
      </c>
      <c r="BH436" s="164">
        <v>425</v>
      </c>
      <c r="BI436" s="337">
        <f t="shared" si="155"/>
        <v>5.4099999999976944E-3</v>
      </c>
      <c r="BJ436" s="337">
        <f t="shared" si="156"/>
        <v>6.9700000000025852E-3</v>
      </c>
      <c r="BK436" s="337">
        <f t="shared" si="157"/>
        <v>2.3359999999996717E-2</v>
      </c>
      <c r="BL436" s="337">
        <f t="shared" si="158"/>
        <v>8.1999999999951001E-3</v>
      </c>
      <c r="BM436" s="165">
        <f t="shared" si="159"/>
        <v>2.3359999999996717E-2</v>
      </c>
    </row>
    <row r="437" spans="1:65" ht="14.85" customHeight="1" thickTop="1">
      <c r="A437" s="238"/>
      <c r="B437" s="576" t="s">
        <v>527</v>
      </c>
      <c r="C437" s="577"/>
      <c r="D437" s="578"/>
      <c r="E437" s="502">
        <f t="shared" ref="E437:E468" si="166">BB372</f>
        <v>44.530339499999997</v>
      </c>
      <c r="F437" s="502"/>
      <c r="G437" s="502"/>
      <c r="H437" s="502">
        <f t="shared" ref="H437:H468" si="167">BC372</f>
        <v>44.520469499999997</v>
      </c>
      <c r="I437" s="502"/>
      <c r="J437" s="502"/>
      <c r="K437" s="502">
        <f t="shared" ref="K437:K468" si="168">BD372</f>
        <v>44.5432895</v>
      </c>
      <c r="L437" s="502"/>
      <c r="M437" s="502"/>
      <c r="N437" s="502">
        <f t="shared" ref="N437:N468" si="169">BE372</f>
        <v>44.540979499999999</v>
      </c>
      <c r="O437" s="502"/>
      <c r="P437" s="502"/>
      <c r="Q437" s="502">
        <f t="shared" ref="Q437:Q468" si="170">BF372</f>
        <v>44.500579500000001</v>
      </c>
      <c r="R437" s="502"/>
      <c r="S437" s="502"/>
      <c r="T437" s="502"/>
      <c r="U437" s="502"/>
      <c r="V437" s="502"/>
      <c r="W437" s="502">
        <f t="shared" ref="W437:W468" si="171">(BM372)</f>
        <v>4.2709999999999582E-2</v>
      </c>
      <c r="X437" s="502"/>
      <c r="Y437" s="502"/>
      <c r="Z437" s="502"/>
      <c r="AA437" s="502"/>
      <c r="AB437" s="502"/>
      <c r="AC437" s="525"/>
      <c r="AD437" s="526"/>
      <c r="AE437" s="526"/>
      <c r="AF437" s="526"/>
      <c r="AG437" s="526"/>
      <c r="AH437" s="527"/>
      <c r="AI437" s="233"/>
      <c r="AJ437" s="233"/>
      <c r="AK437" s="197">
        <v>426</v>
      </c>
      <c r="AL437" s="207">
        <v>44.579439999999998</v>
      </c>
      <c r="AM437" s="207">
        <v>44.451830000000001</v>
      </c>
      <c r="AN437" s="207">
        <v>44.62632</v>
      </c>
      <c r="AO437" s="207">
        <v>44.663690000000003</v>
      </c>
      <c r="AP437" s="207">
        <v>44.579949999999997</v>
      </c>
      <c r="AQ437" s="208"/>
      <c r="AR437" s="155"/>
      <c r="AS437" s="197">
        <f t="shared" si="147"/>
        <v>426</v>
      </c>
      <c r="AT437" s="175">
        <v>-5.9460499999999999E-2</v>
      </c>
      <c r="AU437" s="163">
        <v>5.0539500000000001E-2</v>
      </c>
      <c r="AV437" s="163">
        <v>-8.9460499999999998E-2</v>
      </c>
      <c r="AW437" s="163">
        <v>-0.13946050000000002</v>
      </c>
      <c r="AX437" s="163">
        <v>-6.9460500000000008E-2</v>
      </c>
      <c r="AY437" s="163">
        <v>-6.9460500000000008E-2</v>
      </c>
      <c r="BA437" s="331">
        <f t="shared" si="148"/>
        <v>426</v>
      </c>
      <c r="BB437" s="332">
        <f t="shared" si="149"/>
        <v>44.519979499999998</v>
      </c>
      <c r="BC437" s="332">
        <f t="shared" si="150"/>
        <v>44.5023695</v>
      </c>
      <c r="BD437" s="332">
        <f t="shared" si="151"/>
        <v>44.536859499999998</v>
      </c>
      <c r="BE437" s="332">
        <f t="shared" si="152"/>
        <v>44.524229500000004</v>
      </c>
      <c r="BF437" s="332">
        <f t="shared" si="153"/>
        <v>44.510489499999998</v>
      </c>
      <c r="BG437" s="332" t="str">
        <f t="shared" si="154"/>
        <v/>
      </c>
      <c r="BH437" s="164">
        <v>426</v>
      </c>
      <c r="BI437" s="337">
        <f t="shared" si="155"/>
        <v>9.4899999999995543E-3</v>
      </c>
      <c r="BJ437" s="337">
        <f t="shared" si="156"/>
        <v>8.1199999999981287E-3</v>
      </c>
      <c r="BK437" s="337">
        <f t="shared" si="157"/>
        <v>2.6370000000000005E-2</v>
      </c>
      <c r="BL437" s="337">
        <f t="shared" si="158"/>
        <v>1.3740000000005637E-2</v>
      </c>
      <c r="BM437" s="165">
        <f t="shared" si="159"/>
        <v>2.6370000000000005E-2</v>
      </c>
    </row>
    <row r="438" spans="1:65" ht="14.85" customHeight="1">
      <c r="A438" s="238"/>
      <c r="B438" s="540" t="s">
        <v>528</v>
      </c>
      <c r="C438" s="540"/>
      <c r="D438" s="540"/>
      <c r="E438" s="503">
        <f t="shared" si="166"/>
        <v>44.528919500000001</v>
      </c>
      <c r="F438" s="503"/>
      <c r="G438" s="503"/>
      <c r="H438" s="503">
        <f t="shared" si="167"/>
        <v>44.522579499999999</v>
      </c>
      <c r="I438" s="503"/>
      <c r="J438" s="503"/>
      <c r="K438" s="503">
        <f t="shared" si="168"/>
        <v>44.542319499999998</v>
      </c>
      <c r="L438" s="503"/>
      <c r="M438" s="503"/>
      <c r="N438" s="503">
        <f t="shared" si="169"/>
        <v>44.547889500000004</v>
      </c>
      <c r="O438" s="503"/>
      <c r="P438" s="503"/>
      <c r="Q438" s="503">
        <f t="shared" si="170"/>
        <v>44.5007795</v>
      </c>
      <c r="R438" s="503"/>
      <c r="S438" s="503"/>
      <c r="T438" s="503"/>
      <c r="U438" s="503"/>
      <c r="V438" s="503"/>
      <c r="W438" s="503">
        <f t="shared" si="171"/>
        <v>4.7110000000003538E-2</v>
      </c>
      <c r="X438" s="503"/>
      <c r="Y438" s="503"/>
      <c r="Z438" s="503"/>
      <c r="AA438" s="503"/>
      <c r="AB438" s="503"/>
      <c r="AC438" s="525"/>
      <c r="AD438" s="526"/>
      <c r="AE438" s="526"/>
      <c r="AF438" s="526"/>
      <c r="AG438" s="526"/>
      <c r="AH438" s="527"/>
      <c r="AI438" s="233"/>
      <c r="AJ438" s="233"/>
      <c r="AK438" s="197">
        <v>427</v>
      </c>
      <c r="AL438" s="207">
        <v>44.578940000000003</v>
      </c>
      <c r="AM438" s="207">
        <v>44.443660000000001</v>
      </c>
      <c r="AN438" s="207">
        <v>44.627409999999998</v>
      </c>
      <c r="AO438" s="207">
        <v>44.662660000000002</v>
      </c>
      <c r="AP438" s="207">
        <v>44.576630000000002</v>
      </c>
      <c r="AQ438" s="208"/>
      <c r="AR438" s="155"/>
      <c r="AS438" s="197">
        <f t="shared" si="147"/>
        <v>427</v>
      </c>
      <c r="AT438" s="175">
        <v>-5.9460499999999999E-2</v>
      </c>
      <c r="AU438" s="163">
        <v>5.0539500000000001E-2</v>
      </c>
      <c r="AV438" s="163">
        <v>-8.9460499999999998E-2</v>
      </c>
      <c r="AW438" s="163">
        <v>-0.13946050000000002</v>
      </c>
      <c r="AX438" s="163">
        <v>-6.9460500000000008E-2</v>
      </c>
      <c r="AY438" s="163">
        <v>-6.9460500000000008E-2</v>
      </c>
      <c r="BA438" s="331">
        <f t="shared" si="148"/>
        <v>427</v>
      </c>
      <c r="BB438" s="332">
        <f t="shared" si="149"/>
        <v>44.519479500000003</v>
      </c>
      <c r="BC438" s="332">
        <f t="shared" si="150"/>
        <v>44.494199500000001</v>
      </c>
      <c r="BD438" s="332">
        <f t="shared" si="151"/>
        <v>44.537949499999996</v>
      </c>
      <c r="BE438" s="332">
        <f t="shared" si="152"/>
        <v>44.523199500000004</v>
      </c>
      <c r="BF438" s="332">
        <f t="shared" si="153"/>
        <v>44.507169500000003</v>
      </c>
      <c r="BG438" s="332" t="str">
        <f t="shared" si="154"/>
        <v/>
      </c>
      <c r="BH438" s="164">
        <v>427</v>
      </c>
      <c r="BI438" s="337">
        <f t="shared" si="155"/>
        <v>1.2309999999999377E-2</v>
      </c>
      <c r="BJ438" s="337">
        <f t="shared" si="156"/>
        <v>1.2970000000002813E-2</v>
      </c>
      <c r="BK438" s="337">
        <f t="shared" si="157"/>
        <v>3.0779999999992924E-2</v>
      </c>
      <c r="BL438" s="337">
        <f t="shared" si="158"/>
        <v>1.6030000000000655E-2</v>
      </c>
      <c r="BM438" s="165">
        <f t="shared" si="159"/>
        <v>3.0779999999992924E-2</v>
      </c>
    </row>
    <row r="439" spans="1:65" ht="14.85" customHeight="1">
      <c r="A439" s="238"/>
      <c r="B439" s="540" t="s">
        <v>529</v>
      </c>
      <c r="C439" s="540"/>
      <c r="D439" s="540"/>
      <c r="E439" s="503">
        <f t="shared" si="166"/>
        <v>44.529959499999997</v>
      </c>
      <c r="F439" s="503"/>
      <c r="G439" s="503"/>
      <c r="H439" s="503">
        <f t="shared" si="167"/>
        <v>44.524169499999999</v>
      </c>
      <c r="I439" s="503"/>
      <c r="J439" s="503"/>
      <c r="K439" s="503">
        <f t="shared" si="168"/>
        <v>44.541449499999999</v>
      </c>
      <c r="L439" s="503"/>
      <c r="M439" s="503"/>
      <c r="N439" s="503">
        <f t="shared" si="169"/>
        <v>44.552279500000004</v>
      </c>
      <c r="O439" s="503"/>
      <c r="P439" s="503"/>
      <c r="Q439" s="503">
        <f t="shared" si="170"/>
        <v>44.5050095</v>
      </c>
      <c r="R439" s="503"/>
      <c r="S439" s="503"/>
      <c r="T439" s="503"/>
      <c r="U439" s="503"/>
      <c r="V439" s="503"/>
      <c r="W439" s="503">
        <f t="shared" si="171"/>
        <v>4.7270000000004586E-2</v>
      </c>
      <c r="X439" s="503"/>
      <c r="Y439" s="503"/>
      <c r="Z439" s="503"/>
      <c r="AA439" s="503"/>
      <c r="AB439" s="503"/>
      <c r="AC439" s="525"/>
      <c r="AD439" s="526"/>
      <c r="AE439" s="526"/>
      <c r="AF439" s="526"/>
      <c r="AG439" s="526"/>
      <c r="AH439" s="527"/>
      <c r="AI439" s="233"/>
      <c r="AJ439" s="233"/>
      <c r="AK439" s="197">
        <v>428</v>
      </c>
      <c r="AL439" s="207">
        <v>44.57667</v>
      </c>
      <c r="AM439" s="207">
        <v>44.436459999999997</v>
      </c>
      <c r="AN439" s="207">
        <v>44.629170000000002</v>
      </c>
      <c r="AO439" s="207">
        <v>44.66901</v>
      </c>
      <c r="AP439" s="207">
        <v>44.568199999999997</v>
      </c>
      <c r="AQ439" s="208"/>
      <c r="AR439" s="155"/>
      <c r="AS439" s="197">
        <f t="shared" si="147"/>
        <v>428</v>
      </c>
      <c r="AT439" s="175">
        <v>-5.9460499999999999E-2</v>
      </c>
      <c r="AU439" s="163">
        <v>5.0539500000000001E-2</v>
      </c>
      <c r="AV439" s="163">
        <v>-8.9460499999999998E-2</v>
      </c>
      <c r="AW439" s="163">
        <v>-0.13946050000000002</v>
      </c>
      <c r="AX439" s="163">
        <v>-6.9460500000000008E-2</v>
      </c>
      <c r="AY439" s="163">
        <v>-6.9460500000000008E-2</v>
      </c>
      <c r="BA439" s="331">
        <f t="shared" si="148"/>
        <v>428</v>
      </c>
      <c r="BB439" s="332">
        <f t="shared" si="149"/>
        <v>44.5172095</v>
      </c>
      <c r="BC439" s="332">
        <f t="shared" si="150"/>
        <v>44.486999499999996</v>
      </c>
      <c r="BD439" s="332">
        <f t="shared" si="151"/>
        <v>44.539709500000001</v>
      </c>
      <c r="BE439" s="332">
        <f t="shared" si="152"/>
        <v>44.529549500000002</v>
      </c>
      <c r="BF439" s="332">
        <f t="shared" si="153"/>
        <v>44.498739499999999</v>
      </c>
      <c r="BG439" s="332" t="str">
        <f t="shared" si="154"/>
        <v/>
      </c>
      <c r="BH439" s="164">
        <v>428</v>
      </c>
      <c r="BI439" s="337">
        <f t="shared" si="155"/>
        <v>1.8470000000000653E-2</v>
      </c>
      <c r="BJ439" s="337">
        <f t="shared" si="156"/>
        <v>1.1740000000003192E-2</v>
      </c>
      <c r="BK439" s="337">
        <f t="shared" si="157"/>
        <v>4.0970000000001505E-2</v>
      </c>
      <c r="BL439" s="337">
        <f t="shared" si="158"/>
        <v>3.0810000000002447E-2</v>
      </c>
      <c r="BM439" s="165">
        <f t="shared" si="159"/>
        <v>4.0970000000001505E-2</v>
      </c>
    </row>
    <row r="440" spans="1:65" ht="14.85" customHeight="1">
      <c r="A440" s="238"/>
      <c r="B440" s="540" t="s">
        <v>530</v>
      </c>
      <c r="C440" s="540"/>
      <c r="D440" s="540"/>
      <c r="E440" s="503">
        <f t="shared" si="166"/>
        <v>44.531729499999997</v>
      </c>
      <c r="F440" s="503"/>
      <c r="G440" s="503"/>
      <c r="H440" s="503">
        <f t="shared" si="167"/>
        <v>44.5229195</v>
      </c>
      <c r="I440" s="503"/>
      <c r="J440" s="503"/>
      <c r="K440" s="503">
        <f t="shared" si="168"/>
        <v>44.539829499999996</v>
      </c>
      <c r="L440" s="503"/>
      <c r="M440" s="503"/>
      <c r="N440" s="503">
        <f t="shared" si="169"/>
        <v>44.555329499999999</v>
      </c>
      <c r="O440" s="503"/>
      <c r="P440" s="503"/>
      <c r="Q440" s="503">
        <f t="shared" si="170"/>
        <v>44.511969499999999</v>
      </c>
      <c r="R440" s="503"/>
      <c r="S440" s="503"/>
      <c r="T440" s="503"/>
      <c r="U440" s="503"/>
      <c r="V440" s="503"/>
      <c r="W440" s="503">
        <f t="shared" si="171"/>
        <v>4.3359999999999843E-2</v>
      </c>
      <c r="X440" s="503"/>
      <c r="Y440" s="503"/>
      <c r="Z440" s="503"/>
      <c r="AA440" s="503"/>
      <c r="AB440" s="503"/>
      <c r="AC440" s="525"/>
      <c r="AD440" s="526"/>
      <c r="AE440" s="526"/>
      <c r="AF440" s="526"/>
      <c r="AG440" s="526"/>
      <c r="AH440" s="527"/>
      <c r="AI440" s="233"/>
      <c r="AJ440" s="233"/>
      <c r="AK440" s="197">
        <v>429</v>
      </c>
      <c r="AL440" s="207">
        <v>44.568579999999997</v>
      </c>
      <c r="AM440" s="207">
        <v>44.434339999999999</v>
      </c>
      <c r="AN440" s="207">
        <v>44.630870000000002</v>
      </c>
      <c r="AO440" s="207">
        <v>44.670310000000001</v>
      </c>
      <c r="AP440" s="207">
        <v>44.562440000000002</v>
      </c>
      <c r="AQ440" s="208"/>
      <c r="AR440" s="155"/>
      <c r="AS440" s="197">
        <f t="shared" si="147"/>
        <v>429</v>
      </c>
      <c r="AT440" s="175">
        <v>-5.9460499999999999E-2</v>
      </c>
      <c r="AU440" s="163">
        <v>5.0539500000000001E-2</v>
      </c>
      <c r="AV440" s="163">
        <v>-8.9460499999999998E-2</v>
      </c>
      <c r="AW440" s="163">
        <v>-0.13946050000000002</v>
      </c>
      <c r="AX440" s="163">
        <v>-6.9460500000000008E-2</v>
      </c>
      <c r="AY440" s="163">
        <v>-6.9460500000000008E-2</v>
      </c>
      <c r="BA440" s="331">
        <f t="shared" si="148"/>
        <v>429</v>
      </c>
      <c r="BB440" s="332">
        <f t="shared" si="149"/>
        <v>44.509119499999997</v>
      </c>
      <c r="BC440" s="332">
        <f t="shared" si="150"/>
        <v>44.484879499999998</v>
      </c>
      <c r="BD440" s="332">
        <f t="shared" si="151"/>
        <v>44.5414095</v>
      </c>
      <c r="BE440" s="332">
        <f t="shared" si="152"/>
        <v>44.530849500000002</v>
      </c>
      <c r="BF440" s="332">
        <f t="shared" si="153"/>
        <v>44.492979500000004</v>
      </c>
      <c r="BG440" s="332" t="str">
        <f t="shared" si="154"/>
        <v/>
      </c>
      <c r="BH440" s="164">
        <v>429</v>
      </c>
      <c r="BI440" s="337">
        <f t="shared" si="155"/>
        <v>1.6139999999992938E-2</v>
      </c>
      <c r="BJ440" s="337">
        <f t="shared" si="156"/>
        <v>8.1000000000059913E-3</v>
      </c>
      <c r="BK440" s="337">
        <f t="shared" si="157"/>
        <v>4.8429999999996198E-2</v>
      </c>
      <c r="BL440" s="337">
        <f t="shared" si="158"/>
        <v>3.7869999999998072E-2</v>
      </c>
      <c r="BM440" s="165">
        <f t="shared" si="159"/>
        <v>4.8429999999996198E-2</v>
      </c>
    </row>
    <row r="441" spans="1:65" ht="14.85" customHeight="1">
      <c r="A441" s="238"/>
      <c r="B441" s="540" t="s">
        <v>531</v>
      </c>
      <c r="C441" s="540"/>
      <c r="D441" s="540"/>
      <c r="E441" s="503">
        <f t="shared" si="166"/>
        <v>44.533659499999999</v>
      </c>
      <c r="F441" s="503"/>
      <c r="G441" s="503"/>
      <c r="H441" s="503">
        <f t="shared" si="167"/>
        <v>44.526659500000001</v>
      </c>
      <c r="I441" s="503"/>
      <c r="J441" s="503"/>
      <c r="K441" s="503">
        <f t="shared" si="168"/>
        <v>44.537949499999996</v>
      </c>
      <c r="L441" s="503"/>
      <c r="M441" s="503"/>
      <c r="N441" s="503">
        <f t="shared" si="169"/>
        <v>44.554669500000003</v>
      </c>
      <c r="O441" s="503"/>
      <c r="P441" s="503"/>
      <c r="Q441" s="503">
        <f t="shared" si="170"/>
        <v>44.5223795</v>
      </c>
      <c r="R441" s="503"/>
      <c r="S441" s="503"/>
      <c r="T441" s="503"/>
      <c r="U441" s="503"/>
      <c r="V441" s="503"/>
      <c r="W441" s="503">
        <f t="shared" si="171"/>
        <v>3.2290000000003261E-2</v>
      </c>
      <c r="X441" s="503"/>
      <c r="Y441" s="503"/>
      <c r="Z441" s="503"/>
      <c r="AA441" s="503"/>
      <c r="AB441" s="503"/>
      <c r="AC441" s="525"/>
      <c r="AD441" s="526"/>
      <c r="AE441" s="526"/>
      <c r="AF441" s="526"/>
      <c r="AG441" s="526"/>
      <c r="AH441" s="527"/>
      <c r="AI441" s="233"/>
      <c r="AJ441" s="233"/>
      <c r="AK441" s="197">
        <v>430</v>
      </c>
      <c r="AL441" s="207">
        <v>44.563850000000002</v>
      </c>
      <c r="AM441" s="207">
        <v>44.423740000000002</v>
      </c>
      <c r="AN441" s="207">
        <v>44.631639999999997</v>
      </c>
      <c r="AO441" s="207">
        <v>44.673400000000001</v>
      </c>
      <c r="AP441" s="207">
        <v>44.56373</v>
      </c>
      <c r="AQ441" s="208"/>
      <c r="AR441" s="155"/>
      <c r="AS441" s="197">
        <f t="shared" si="147"/>
        <v>430</v>
      </c>
      <c r="AT441" s="175">
        <v>-5.9460499999999999E-2</v>
      </c>
      <c r="AU441" s="163">
        <v>5.0539500000000001E-2</v>
      </c>
      <c r="AV441" s="163">
        <v>-8.9460499999999998E-2</v>
      </c>
      <c r="AW441" s="163">
        <v>-0.13946050000000002</v>
      </c>
      <c r="AX441" s="163">
        <v>-6.9460500000000008E-2</v>
      </c>
      <c r="AY441" s="163">
        <v>-6.9460500000000008E-2</v>
      </c>
      <c r="BA441" s="331">
        <f t="shared" si="148"/>
        <v>430</v>
      </c>
      <c r="BB441" s="332">
        <f t="shared" si="149"/>
        <v>44.504389500000002</v>
      </c>
      <c r="BC441" s="332">
        <f t="shared" si="150"/>
        <v>44.474279500000002</v>
      </c>
      <c r="BD441" s="332">
        <f t="shared" si="151"/>
        <v>44.542179499999996</v>
      </c>
      <c r="BE441" s="332">
        <f t="shared" si="152"/>
        <v>44.533939500000002</v>
      </c>
      <c r="BF441" s="332">
        <f t="shared" si="153"/>
        <v>44.494269500000001</v>
      </c>
      <c r="BG441" s="332" t="str">
        <f t="shared" si="154"/>
        <v/>
      </c>
      <c r="BH441" s="164">
        <v>430</v>
      </c>
      <c r="BI441" s="337">
        <f t="shared" si="155"/>
        <v>1.0120000000000573E-2</v>
      </c>
      <c r="BJ441" s="337">
        <f t="shared" si="156"/>
        <v>1.9989999999999952E-2</v>
      </c>
      <c r="BK441" s="337">
        <f t="shared" si="157"/>
        <v>4.7909999999994568E-2</v>
      </c>
      <c r="BL441" s="337">
        <f t="shared" si="158"/>
        <v>3.9670000000000982E-2</v>
      </c>
      <c r="BM441" s="165">
        <f t="shared" si="159"/>
        <v>4.7909999999994568E-2</v>
      </c>
    </row>
    <row r="442" spans="1:65" ht="14.85" customHeight="1">
      <c r="A442" s="238"/>
      <c r="B442" s="540" t="s">
        <v>532</v>
      </c>
      <c r="C442" s="540"/>
      <c r="D442" s="540"/>
      <c r="E442" s="503">
        <f t="shared" si="166"/>
        <v>44.538149500000003</v>
      </c>
      <c r="F442" s="503"/>
      <c r="G442" s="503"/>
      <c r="H442" s="503">
        <f t="shared" si="167"/>
        <v>44.5292095</v>
      </c>
      <c r="I442" s="503"/>
      <c r="J442" s="503"/>
      <c r="K442" s="503">
        <f t="shared" si="168"/>
        <v>44.537099499999997</v>
      </c>
      <c r="L442" s="503"/>
      <c r="M442" s="503"/>
      <c r="N442" s="503">
        <f t="shared" si="169"/>
        <v>44.555009500000004</v>
      </c>
      <c r="O442" s="503"/>
      <c r="P442" s="503"/>
      <c r="Q442" s="503">
        <f t="shared" si="170"/>
        <v>44.532939500000005</v>
      </c>
      <c r="R442" s="503"/>
      <c r="S442" s="503"/>
      <c r="T442" s="503"/>
      <c r="U442" s="503"/>
      <c r="V442" s="503"/>
      <c r="W442" s="503">
        <f t="shared" si="171"/>
        <v>2.2069999999999368E-2</v>
      </c>
      <c r="X442" s="503"/>
      <c r="Y442" s="503"/>
      <c r="Z442" s="503"/>
      <c r="AA442" s="503"/>
      <c r="AB442" s="503"/>
      <c r="AC442" s="525"/>
      <c r="AD442" s="526"/>
      <c r="AE442" s="526"/>
      <c r="AF442" s="526"/>
      <c r="AG442" s="526"/>
      <c r="AH442" s="527"/>
      <c r="AI442" s="233"/>
      <c r="AJ442" s="233"/>
      <c r="AK442" s="197">
        <v>431</v>
      </c>
      <c r="AL442" s="207">
        <v>44.566420000000001</v>
      </c>
      <c r="AM442" s="207">
        <v>44.427480000000003</v>
      </c>
      <c r="AN442" s="207">
        <v>44.632249999999999</v>
      </c>
      <c r="AO442" s="207">
        <v>44.674550000000004</v>
      </c>
      <c r="AP442" s="207">
        <v>44.56982</v>
      </c>
      <c r="AQ442" s="208"/>
      <c r="AR442" s="155"/>
      <c r="AS442" s="197">
        <f t="shared" si="147"/>
        <v>431</v>
      </c>
      <c r="AT442" s="175">
        <v>-5.9460499999999999E-2</v>
      </c>
      <c r="AU442" s="163">
        <v>5.0539500000000001E-2</v>
      </c>
      <c r="AV442" s="163">
        <v>-8.9460499999999998E-2</v>
      </c>
      <c r="AW442" s="163">
        <v>-0.13946050000000002</v>
      </c>
      <c r="AX442" s="163">
        <v>-6.9460500000000008E-2</v>
      </c>
      <c r="AY442" s="163">
        <v>-6.9460500000000008E-2</v>
      </c>
      <c r="BA442" s="331">
        <f t="shared" si="148"/>
        <v>431</v>
      </c>
      <c r="BB442" s="332">
        <f t="shared" si="149"/>
        <v>44.506959500000001</v>
      </c>
      <c r="BC442" s="332">
        <f t="shared" si="150"/>
        <v>44.478019500000002</v>
      </c>
      <c r="BD442" s="332">
        <f t="shared" si="151"/>
        <v>44.542789499999998</v>
      </c>
      <c r="BE442" s="332">
        <f t="shared" si="152"/>
        <v>44.535089500000005</v>
      </c>
      <c r="BF442" s="332">
        <f t="shared" si="153"/>
        <v>44.500359500000002</v>
      </c>
      <c r="BG442" s="332" t="str">
        <f t="shared" si="154"/>
        <v/>
      </c>
      <c r="BH442" s="164">
        <v>431</v>
      </c>
      <c r="BI442" s="337">
        <f t="shared" si="155"/>
        <v>6.599999999998829E-3</v>
      </c>
      <c r="BJ442" s="337">
        <f t="shared" si="156"/>
        <v>2.2339999999999804E-2</v>
      </c>
      <c r="BK442" s="337">
        <f t="shared" si="157"/>
        <v>4.2429999999995971E-2</v>
      </c>
      <c r="BL442" s="337">
        <f t="shared" si="158"/>
        <v>3.4730000000003258E-2</v>
      </c>
      <c r="BM442" s="165">
        <f t="shared" si="159"/>
        <v>4.2429999999995971E-2</v>
      </c>
    </row>
    <row r="443" spans="1:65" ht="14.85" customHeight="1">
      <c r="A443" s="238"/>
      <c r="B443" s="540" t="s">
        <v>533</v>
      </c>
      <c r="C443" s="540"/>
      <c r="D443" s="540"/>
      <c r="E443" s="503">
        <f t="shared" si="166"/>
        <v>44.540749499999997</v>
      </c>
      <c r="F443" s="503"/>
      <c r="G443" s="503"/>
      <c r="H443" s="503">
        <f t="shared" si="167"/>
        <v>44.529129499999996</v>
      </c>
      <c r="I443" s="503"/>
      <c r="J443" s="503"/>
      <c r="K443" s="503">
        <f t="shared" si="168"/>
        <v>44.536279499999999</v>
      </c>
      <c r="L443" s="503"/>
      <c r="M443" s="503"/>
      <c r="N443" s="503">
        <f t="shared" si="169"/>
        <v>44.553619500000003</v>
      </c>
      <c r="O443" s="503"/>
      <c r="P443" s="503"/>
      <c r="Q443" s="503">
        <f t="shared" si="170"/>
        <v>44.536069500000004</v>
      </c>
      <c r="R443" s="503"/>
      <c r="S443" s="503"/>
      <c r="T443" s="503"/>
      <c r="U443" s="503"/>
      <c r="V443" s="503"/>
      <c r="W443" s="503">
        <f t="shared" si="171"/>
        <v>1.7549999999999955E-2</v>
      </c>
      <c r="X443" s="503"/>
      <c r="Y443" s="503"/>
      <c r="Z443" s="503"/>
      <c r="AA443" s="503"/>
      <c r="AB443" s="503"/>
      <c r="AC443" s="525"/>
      <c r="AD443" s="526"/>
      <c r="AE443" s="526"/>
      <c r="AF443" s="526"/>
      <c r="AG443" s="526"/>
      <c r="AH443" s="527"/>
      <c r="AI443" s="233"/>
      <c r="AJ443" s="233"/>
      <c r="AK443" s="197">
        <v>432</v>
      </c>
      <c r="AL443" s="207">
        <v>44.569470000000003</v>
      </c>
      <c r="AM443" s="207">
        <v>44.435490000000001</v>
      </c>
      <c r="AN443" s="207">
        <v>44.630789999999998</v>
      </c>
      <c r="AO443" s="207">
        <v>44.677950000000003</v>
      </c>
      <c r="AP443" s="207">
        <v>44.575560000000003</v>
      </c>
      <c r="AQ443" s="208"/>
      <c r="AR443" s="155"/>
      <c r="AS443" s="197">
        <f t="shared" si="147"/>
        <v>432</v>
      </c>
      <c r="AT443" s="175">
        <v>-5.9460499999999999E-2</v>
      </c>
      <c r="AU443" s="163">
        <v>5.0539500000000001E-2</v>
      </c>
      <c r="AV443" s="163">
        <v>-8.9460499999999998E-2</v>
      </c>
      <c r="AW443" s="163">
        <v>-0.13946050000000002</v>
      </c>
      <c r="AX443" s="163">
        <v>-6.9460500000000008E-2</v>
      </c>
      <c r="AY443" s="163">
        <v>-6.9460500000000008E-2</v>
      </c>
      <c r="BA443" s="331">
        <f t="shared" si="148"/>
        <v>432</v>
      </c>
      <c r="BB443" s="332">
        <f t="shared" si="149"/>
        <v>44.510009500000002</v>
      </c>
      <c r="BC443" s="332">
        <f t="shared" si="150"/>
        <v>44.486029500000001</v>
      </c>
      <c r="BD443" s="332">
        <f t="shared" si="151"/>
        <v>44.541329499999996</v>
      </c>
      <c r="BE443" s="332">
        <f t="shared" si="152"/>
        <v>44.538489500000004</v>
      </c>
      <c r="BF443" s="332">
        <f t="shared" si="153"/>
        <v>44.506099500000005</v>
      </c>
      <c r="BG443" s="332" t="str">
        <f t="shared" si="154"/>
        <v/>
      </c>
      <c r="BH443" s="164">
        <v>432</v>
      </c>
      <c r="BI443" s="337">
        <f t="shared" si="155"/>
        <v>3.9099999999976376E-3</v>
      </c>
      <c r="BJ443" s="337">
        <f t="shared" si="156"/>
        <v>2.0070000000004029E-2</v>
      </c>
      <c r="BK443" s="337">
        <f t="shared" si="157"/>
        <v>3.5229999999991435E-2</v>
      </c>
      <c r="BL443" s="337">
        <f t="shared" si="158"/>
        <v>3.2389999999999475E-2</v>
      </c>
      <c r="BM443" s="165">
        <f t="shared" si="159"/>
        <v>3.5229999999991435E-2</v>
      </c>
    </row>
    <row r="444" spans="1:65" ht="14.85" customHeight="1">
      <c r="A444" s="238"/>
      <c r="B444" s="540" t="s">
        <v>534</v>
      </c>
      <c r="C444" s="540"/>
      <c r="D444" s="540"/>
      <c r="E444" s="503">
        <f t="shared" si="166"/>
        <v>44.545059500000001</v>
      </c>
      <c r="F444" s="503"/>
      <c r="G444" s="503"/>
      <c r="H444" s="503">
        <f t="shared" si="167"/>
        <v>44.528929499999997</v>
      </c>
      <c r="I444" s="503"/>
      <c r="J444" s="503"/>
      <c r="K444" s="503">
        <f t="shared" si="168"/>
        <v>44.536089499999996</v>
      </c>
      <c r="L444" s="503"/>
      <c r="M444" s="503"/>
      <c r="N444" s="503">
        <f t="shared" si="169"/>
        <v>44.553459500000002</v>
      </c>
      <c r="O444" s="503"/>
      <c r="P444" s="503"/>
      <c r="Q444" s="503">
        <f t="shared" si="170"/>
        <v>44.542299499999999</v>
      </c>
      <c r="R444" s="503"/>
      <c r="S444" s="503"/>
      <c r="T444" s="503"/>
      <c r="U444" s="503"/>
      <c r="V444" s="503"/>
      <c r="W444" s="503">
        <f t="shared" si="171"/>
        <v>1.337000000000188E-2</v>
      </c>
      <c r="X444" s="503"/>
      <c r="Y444" s="503"/>
      <c r="Z444" s="503"/>
      <c r="AA444" s="503"/>
      <c r="AB444" s="503"/>
      <c r="AC444" s="525"/>
      <c r="AD444" s="526"/>
      <c r="AE444" s="526"/>
      <c r="AF444" s="526"/>
      <c r="AG444" s="526"/>
      <c r="AH444" s="527"/>
      <c r="AI444" s="233"/>
      <c r="AJ444" s="233"/>
      <c r="AK444" s="197">
        <v>433</v>
      </c>
      <c r="AL444" s="207">
        <v>44.57235</v>
      </c>
      <c r="AM444" s="207">
        <v>44.44265</v>
      </c>
      <c r="AN444" s="207">
        <v>44.62717</v>
      </c>
      <c r="AO444" s="207">
        <v>44.678899999999999</v>
      </c>
      <c r="AP444" s="207">
        <v>44.579360000000001</v>
      </c>
      <c r="AQ444" s="208"/>
      <c r="AR444" s="155"/>
      <c r="AS444" s="197">
        <f t="shared" si="147"/>
        <v>433</v>
      </c>
      <c r="AT444" s="175">
        <v>-5.9460499999999999E-2</v>
      </c>
      <c r="AU444" s="163">
        <v>5.0539500000000001E-2</v>
      </c>
      <c r="AV444" s="163">
        <v>-8.9460499999999998E-2</v>
      </c>
      <c r="AW444" s="163">
        <v>-0.13946050000000002</v>
      </c>
      <c r="AX444" s="163">
        <v>-6.9460500000000008E-2</v>
      </c>
      <c r="AY444" s="163">
        <v>-6.9460500000000008E-2</v>
      </c>
      <c r="BA444" s="331">
        <f t="shared" si="148"/>
        <v>433</v>
      </c>
      <c r="BB444" s="332">
        <f t="shared" si="149"/>
        <v>44.5128895</v>
      </c>
      <c r="BC444" s="332">
        <f t="shared" si="150"/>
        <v>44.4931895</v>
      </c>
      <c r="BD444" s="332">
        <f t="shared" si="151"/>
        <v>44.537709499999998</v>
      </c>
      <c r="BE444" s="332">
        <f t="shared" si="152"/>
        <v>44.5394395</v>
      </c>
      <c r="BF444" s="332">
        <f t="shared" si="153"/>
        <v>44.509899500000003</v>
      </c>
      <c r="BG444" s="332" t="str">
        <f t="shared" si="154"/>
        <v/>
      </c>
      <c r="BH444" s="164">
        <v>433</v>
      </c>
      <c r="BI444" s="337">
        <f t="shared" si="155"/>
        <v>2.9899999999969396E-3</v>
      </c>
      <c r="BJ444" s="337">
        <f t="shared" si="156"/>
        <v>1.6710000000003333E-2</v>
      </c>
      <c r="BK444" s="337">
        <f t="shared" si="157"/>
        <v>2.7809999999995227E-2</v>
      </c>
      <c r="BL444" s="337">
        <f t="shared" si="158"/>
        <v>2.9539999999997235E-2</v>
      </c>
      <c r="BM444" s="165">
        <f t="shared" si="159"/>
        <v>2.9539999999997235E-2</v>
      </c>
    </row>
    <row r="445" spans="1:65" ht="14.85" customHeight="1">
      <c r="A445" s="238"/>
      <c r="B445" s="540" t="s">
        <v>535</v>
      </c>
      <c r="C445" s="540"/>
      <c r="D445" s="540"/>
      <c r="E445" s="503">
        <f t="shared" si="166"/>
        <v>44.544509499999997</v>
      </c>
      <c r="F445" s="503"/>
      <c r="G445" s="503"/>
      <c r="H445" s="503">
        <f t="shared" si="167"/>
        <v>44.5263195</v>
      </c>
      <c r="I445" s="503"/>
      <c r="J445" s="503"/>
      <c r="K445" s="503">
        <f t="shared" si="168"/>
        <v>44.538819499999995</v>
      </c>
      <c r="L445" s="503"/>
      <c r="M445" s="503"/>
      <c r="N445" s="503">
        <f t="shared" si="169"/>
        <v>44.5526895</v>
      </c>
      <c r="O445" s="503"/>
      <c r="P445" s="503"/>
      <c r="Q445" s="503">
        <f t="shared" si="170"/>
        <v>44.546269500000001</v>
      </c>
      <c r="R445" s="503"/>
      <c r="S445" s="503"/>
      <c r="T445" s="503"/>
      <c r="U445" s="503"/>
      <c r="V445" s="503"/>
      <c r="W445" s="503">
        <f t="shared" si="171"/>
        <v>1.9950000000001467E-2</v>
      </c>
      <c r="X445" s="503"/>
      <c r="Y445" s="503"/>
      <c r="Z445" s="503"/>
      <c r="AA445" s="503"/>
      <c r="AB445" s="503"/>
      <c r="AC445" s="525"/>
      <c r="AD445" s="526"/>
      <c r="AE445" s="526"/>
      <c r="AF445" s="526"/>
      <c r="AG445" s="526"/>
      <c r="AH445" s="527"/>
      <c r="AI445" s="233"/>
      <c r="AJ445" s="233"/>
      <c r="AK445" s="197">
        <v>434</v>
      </c>
      <c r="AL445" s="207">
        <v>44.574269999999999</v>
      </c>
      <c r="AM445" s="207">
        <v>44.449120000000001</v>
      </c>
      <c r="AN445" s="207">
        <v>44.623049999999999</v>
      </c>
      <c r="AO445" s="207">
        <v>44.680109999999999</v>
      </c>
      <c r="AP445" s="207">
        <v>44.579709999999999</v>
      </c>
      <c r="AQ445" s="208"/>
      <c r="AR445" s="155"/>
      <c r="AS445" s="197">
        <f t="shared" si="147"/>
        <v>434</v>
      </c>
      <c r="AT445" s="175">
        <v>-5.9460499999999999E-2</v>
      </c>
      <c r="AU445" s="163">
        <v>5.0539500000000001E-2</v>
      </c>
      <c r="AV445" s="163">
        <v>-8.9460499999999998E-2</v>
      </c>
      <c r="AW445" s="163">
        <v>-0.13946050000000002</v>
      </c>
      <c r="AX445" s="163">
        <v>-6.9460500000000008E-2</v>
      </c>
      <c r="AY445" s="163">
        <v>-6.9460500000000008E-2</v>
      </c>
      <c r="BA445" s="331">
        <f t="shared" si="148"/>
        <v>434</v>
      </c>
      <c r="BB445" s="332">
        <f t="shared" si="149"/>
        <v>44.514809499999998</v>
      </c>
      <c r="BC445" s="332">
        <f t="shared" si="150"/>
        <v>44.4996595</v>
      </c>
      <c r="BD445" s="332">
        <f t="shared" si="151"/>
        <v>44.533589499999998</v>
      </c>
      <c r="BE445" s="332">
        <f t="shared" si="152"/>
        <v>44.540649500000001</v>
      </c>
      <c r="BF445" s="332">
        <f t="shared" si="153"/>
        <v>44.5102495</v>
      </c>
      <c r="BG445" s="332" t="str">
        <f t="shared" si="154"/>
        <v/>
      </c>
      <c r="BH445" s="164">
        <v>434</v>
      </c>
      <c r="BI445" s="337">
        <f t="shared" si="155"/>
        <v>4.5599999999978991E-3</v>
      </c>
      <c r="BJ445" s="337">
        <f t="shared" si="156"/>
        <v>1.0590000000000543E-2</v>
      </c>
      <c r="BK445" s="337">
        <f t="shared" si="157"/>
        <v>2.3339999999997474E-2</v>
      </c>
      <c r="BL445" s="337">
        <f t="shared" si="158"/>
        <v>3.0400000000000205E-2</v>
      </c>
      <c r="BM445" s="165">
        <f t="shared" si="159"/>
        <v>3.0400000000000205E-2</v>
      </c>
    </row>
    <row r="446" spans="1:65" ht="14.85" customHeight="1">
      <c r="A446" s="238"/>
      <c r="B446" s="540" t="s">
        <v>536</v>
      </c>
      <c r="C446" s="540"/>
      <c r="D446" s="540"/>
      <c r="E446" s="503">
        <f t="shared" si="166"/>
        <v>44.542739500000003</v>
      </c>
      <c r="F446" s="503"/>
      <c r="G446" s="503"/>
      <c r="H446" s="503">
        <f t="shared" si="167"/>
        <v>44.523359499999998</v>
      </c>
      <c r="I446" s="503"/>
      <c r="J446" s="503"/>
      <c r="K446" s="503">
        <f t="shared" si="168"/>
        <v>44.545109499999995</v>
      </c>
      <c r="L446" s="503"/>
      <c r="M446" s="503"/>
      <c r="N446" s="503">
        <f t="shared" si="169"/>
        <v>44.554969499999999</v>
      </c>
      <c r="O446" s="503"/>
      <c r="P446" s="503"/>
      <c r="Q446" s="503">
        <f t="shared" si="170"/>
        <v>44.547299500000001</v>
      </c>
      <c r="R446" s="503"/>
      <c r="S446" s="503"/>
      <c r="T446" s="503"/>
      <c r="U446" s="503"/>
      <c r="V446" s="503"/>
      <c r="W446" s="503">
        <f t="shared" si="171"/>
        <v>2.3940000000003181E-2</v>
      </c>
      <c r="X446" s="503"/>
      <c r="Y446" s="503"/>
      <c r="Z446" s="503"/>
      <c r="AA446" s="503"/>
      <c r="AB446" s="503"/>
      <c r="AC446" s="525"/>
      <c r="AD446" s="526"/>
      <c r="AE446" s="526"/>
      <c r="AF446" s="526"/>
      <c r="AG446" s="526"/>
      <c r="AH446" s="527"/>
      <c r="AI446" s="233"/>
      <c r="AJ446" s="233"/>
      <c r="AK446" s="197">
        <v>435</v>
      </c>
      <c r="AL446" s="207">
        <v>44.577159999999999</v>
      </c>
      <c r="AM446" s="207">
        <v>44.452030000000001</v>
      </c>
      <c r="AN446" s="207">
        <v>44.619970000000002</v>
      </c>
      <c r="AO446" s="207">
        <v>44.682879999999997</v>
      </c>
      <c r="AP446" s="207">
        <v>44.581409999999998</v>
      </c>
      <c r="AQ446" s="208"/>
      <c r="AR446" s="155"/>
      <c r="AS446" s="197">
        <f t="shared" si="147"/>
        <v>435</v>
      </c>
      <c r="AT446" s="175">
        <v>-5.9460499999999999E-2</v>
      </c>
      <c r="AU446" s="163">
        <v>5.0539500000000001E-2</v>
      </c>
      <c r="AV446" s="163">
        <v>-8.9460499999999998E-2</v>
      </c>
      <c r="AW446" s="163">
        <v>-0.13946050000000002</v>
      </c>
      <c r="AX446" s="163">
        <v>-6.9460500000000008E-2</v>
      </c>
      <c r="AY446" s="163">
        <v>-6.9460500000000008E-2</v>
      </c>
      <c r="BA446" s="331">
        <f t="shared" si="148"/>
        <v>435</v>
      </c>
      <c r="BB446" s="332">
        <f t="shared" si="149"/>
        <v>44.517699499999999</v>
      </c>
      <c r="BC446" s="332">
        <f t="shared" si="150"/>
        <v>44.5025695</v>
      </c>
      <c r="BD446" s="332">
        <f t="shared" si="151"/>
        <v>44.530509500000001</v>
      </c>
      <c r="BE446" s="332">
        <f t="shared" si="152"/>
        <v>44.543419499999999</v>
      </c>
      <c r="BF446" s="332">
        <f t="shared" si="153"/>
        <v>44.5119495</v>
      </c>
      <c r="BG446" s="332" t="str">
        <f t="shared" si="154"/>
        <v/>
      </c>
      <c r="BH446" s="164">
        <v>435</v>
      </c>
      <c r="BI446" s="337">
        <f t="shared" si="155"/>
        <v>5.7499999999990337E-3</v>
      </c>
      <c r="BJ446" s="337">
        <f t="shared" si="156"/>
        <v>9.380000000000166E-3</v>
      </c>
      <c r="BK446" s="337">
        <f t="shared" si="157"/>
        <v>1.8560000000000798E-2</v>
      </c>
      <c r="BL446" s="337">
        <f t="shared" si="158"/>
        <v>3.1469999999998777E-2</v>
      </c>
      <c r="BM446" s="165">
        <f t="shared" si="159"/>
        <v>3.1469999999998777E-2</v>
      </c>
    </row>
    <row r="447" spans="1:65" ht="14.85" customHeight="1">
      <c r="A447" s="238"/>
      <c r="B447" s="540" t="s">
        <v>537</v>
      </c>
      <c r="C447" s="540"/>
      <c r="D447" s="540"/>
      <c r="E447" s="503">
        <f t="shared" si="166"/>
        <v>44.545629499999997</v>
      </c>
      <c r="F447" s="503"/>
      <c r="G447" s="503"/>
      <c r="H447" s="503">
        <f t="shared" si="167"/>
        <v>44.520999500000002</v>
      </c>
      <c r="I447" s="503"/>
      <c r="J447" s="503"/>
      <c r="K447" s="503">
        <f t="shared" si="168"/>
        <v>44.5502295</v>
      </c>
      <c r="L447" s="503"/>
      <c r="M447" s="503"/>
      <c r="N447" s="503">
        <f t="shared" si="169"/>
        <v>44.555859500000004</v>
      </c>
      <c r="O447" s="503"/>
      <c r="P447" s="503"/>
      <c r="Q447" s="503">
        <f t="shared" si="170"/>
        <v>44.5381395</v>
      </c>
      <c r="R447" s="503"/>
      <c r="S447" s="503"/>
      <c r="T447" s="503"/>
      <c r="U447" s="503"/>
      <c r="V447" s="503"/>
      <c r="W447" s="503">
        <f t="shared" si="171"/>
        <v>1.7720000000004177E-2</v>
      </c>
      <c r="X447" s="503"/>
      <c r="Y447" s="503"/>
      <c r="Z447" s="503"/>
      <c r="AA447" s="503"/>
      <c r="AB447" s="503"/>
      <c r="AC447" s="525"/>
      <c r="AD447" s="526"/>
      <c r="AE447" s="526"/>
      <c r="AF447" s="526"/>
      <c r="AG447" s="526"/>
      <c r="AH447" s="527"/>
      <c r="AI447" s="233"/>
      <c r="AJ447" s="233"/>
      <c r="AK447" s="197">
        <v>436</v>
      </c>
      <c r="AL447" s="207">
        <v>44.578780000000002</v>
      </c>
      <c r="AM447" s="207">
        <v>44.454360000000001</v>
      </c>
      <c r="AN447" s="207">
        <v>44.617530000000002</v>
      </c>
      <c r="AO447" s="207">
        <v>44.683810000000001</v>
      </c>
      <c r="AP447" s="207">
        <v>44.582320000000003</v>
      </c>
      <c r="AQ447" s="208"/>
      <c r="AR447" s="155"/>
      <c r="AS447" s="197">
        <f t="shared" si="147"/>
        <v>436</v>
      </c>
      <c r="AT447" s="175">
        <v>-5.9460499999999999E-2</v>
      </c>
      <c r="AU447" s="163">
        <v>5.0539500000000001E-2</v>
      </c>
      <c r="AV447" s="163">
        <v>-8.9460499999999998E-2</v>
      </c>
      <c r="AW447" s="163">
        <v>-0.13946050000000002</v>
      </c>
      <c r="AX447" s="163">
        <v>-6.9460500000000008E-2</v>
      </c>
      <c r="AY447" s="163">
        <v>-6.9460500000000008E-2</v>
      </c>
      <c r="BA447" s="331">
        <f t="shared" si="148"/>
        <v>436</v>
      </c>
      <c r="BB447" s="332">
        <f t="shared" si="149"/>
        <v>44.519319500000002</v>
      </c>
      <c r="BC447" s="332">
        <f t="shared" si="150"/>
        <v>44.504899500000001</v>
      </c>
      <c r="BD447" s="332">
        <f t="shared" si="151"/>
        <v>44.528069500000001</v>
      </c>
      <c r="BE447" s="332">
        <f t="shared" si="152"/>
        <v>44.544349500000003</v>
      </c>
      <c r="BF447" s="332">
        <f t="shared" si="153"/>
        <v>44.512859500000005</v>
      </c>
      <c r="BG447" s="332" t="str">
        <f t="shared" si="154"/>
        <v/>
      </c>
      <c r="BH447" s="164">
        <v>436</v>
      </c>
      <c r="BI447" s="337">
        <f t="shared" si="155"/>
        <v>6.4599999999970237E-3</v>
      </c>
      <c r="BJ447" s="337">
        <f t="shared" si="156"/>
        <v>7.9600000000041859E-3</v>
      </c>
      <c r="BK447" s="337">
        <f t="shared" si="157"/>
        <v>1.5209999999996171E-2</v>
      </c>
      <c r="BL447" s="337">
        <f t="shared" si="158"/>
        <v>3.148999999999802E-2</v>
      </c>
      <c r="BM447" s="165">
        <f t="shared" si="159"/>
        <v>3.148999999999802E-2</v>
      </c>
    </row>
    <row r="448" spans="1:65" ht="14.85" customHeight="1">
      <c r="A448" s="238"/>
      <c r="B448" s="540" t="s">
        <v>538</v>
      </c>
      <c r="C448" s="540"/>
      <c r="D448" s="540"/>
      <c r="E448" s="503">
        <f t="shared" si="166"/>
        <v>44.545629499999997</v>
      </c>
      <c r="F448" s="503"/>
      <c r="G448" s="503"/>
      <c r="H448" s="503">
        <f t="shared" si="167"/>
        <v>44.5244195</v>
      </c>
      <c r="I448" s="503"/>
      <c r="J448" s="503"/>
      <c r="K448" s="503">
        <f t="shared" si="168"/>
        <v>44.556359499999999</v>
      </c>
      <c r="L448" s="503"/>
      <c r="M448" s="503"/>
      <c r="N448" s="503">
        <f t="shared" si="169"/>
        <v>44.570789500000004</v>
      </c>
      <c r="O448" s="503"/>
      <c r="P448" s="503"/>
      <c r="Q448" s="503">
        <f t="shared" si="170"/>
        <v>44.534049500000002</v>
      </c>
      <c r="R448" s="503"/>
      <c r="S448" s="503"/>
      <c r="T448" s="503"/>
      <c r="U448" s="503"/>
      <c r="V448" s="503"/>
      <c r="W448" s="503">
        <f t="shared" si="171"/>
        <v>3.6740000000001771E-2</v>
      </c>
      <c r="X448" s="503"/>
      <c r="Y448" s="503"/>
      <c r="Z448" s="503"/>
      <c r="AA448" s="503"/>
      <c r="AB448" s="503"/>
      <c r="AC448" s="525"/>
      <c r="AD448" s="526"/>
      <c r="AE448" s="526"/>
      <c r="AF448" s="526"/>
      <c r="AG448" s="526"/>
      <c r="AH448" s="527"/>
      <c r="AI448" s="233"/>
      <c r="AJ448" s="233"/>
      <c r="AK448" s="197">
        <v>437</v>
      </c>
      <c r="AL448" s="207">
        <v>44.577440000000003</v>
      </c>
      <c r="AM448" s="207">
        <v>44.456629999999997</v>
      </c>
      <c r="AN448" s="207">
        <v>44.616840000000003</v>
      </c>
      <c r="AO448" s="207">
        <v>44.682259999999999</v>
      </c>
      <c r="AP448" s="207">
        <v>44.588990000000003</v>
      </c>
      <c r="AQ448" s="208"/>
      <c r="AR448" s="155"/>
      <c r="AS448" s="197">
        <f t="shared" si="147"/>
        <v>437</v>
      </c>
      <c r="AT448" s="175">
        <v>-5.9460499999999999E-2</v>
      </c>
      <c r="AU448" s="163">
        <v>5.0539500000000001E-2</v>
      </c>
      <c r="AV448" s="163">
        <v>-8.9460499999999998E-2</v>
      </c>
      <c r="AW448" s="163">
        <v>-0.13946050000000002</v>
      </c>
      <c r="AX448" s="163">
        <v>-6.9460500000000008E-2</v>
      </c>
      <c r="AY448" s="163">
        <v>-6.9460500000000008E-2</v>
      </c>
      <c r="BA448" s="331">
        <f t="shared" si="148"/>
        <v>437</v>
      </c>
      <c r="BB448" s="332">
        <f t="shared" si="149"/>
        <v>44.517979500000003</v>
      </c>
      <c r="BC448" s="332">
        <f t="shared" si="150"/>
        <v>44.507169499999996</v>
      </c>
      <c r="BD448" s="332">
        <f t="shared" si="151"/>
        <v>44.527379500000002</v>
      </c>
      <c r="BE448" s="332">
        <f t="shared" si="152"/>
        <v>44.542799500000001</v>
      </c>
      <c r="BF448" s="332">
        <f t="shared" si="153"/>
        <v>44.519529500000004</v>
      </c>
      <c r="BG448" s="332" t="str">
        <f t="shared" si="154"/>
        <v/>
      </c>
      <c r="BH448" s="164">
        <v>437</v>
      </c>
      <c r="BI448" s="337">
        <f t="shared" si="155"/>
        <v>1.5500000000017167E-3</v>
      </c>
      <c r="BJ448" s="337">
        <f t="shared" si="156"/>
        <v>1.2360000000008142E-2</v>
      </c>
      <c r="BK448" s="337">
        <f t="shared" si="157"/>
        <v>7.8499999999976922E-3</v>
      </c>
      <c r="BL448" s="337">
        <f t="shared" si="158"/>
        <v>2.3269999999996571E-2</v>
      </c>
      <c r="BM448" s="165">
        <f t="shared" si="159"/>
        <v>2.3269999999996571E-2</v>
      </c>
    </row>
    <row r="449" spans="1:65" ht="14.85" customHeight="1">
      <c r="A449" s="238"/>
      <c r="B449" s="540" t="s">
        <v>539</v>
      </c>
      <c r="C449" s="540"/>
      <c r="D449" s="540"/>
      <c r="E449" s="503">
        <f t="shared" si="166"/>
        <v>44.5459095</v>
      </c>
      <c r="F449" s="503"/>
      <c r="G449" s="503"/>
      <c r="H449" s="503">
        <f t="shared" si="167"/>
        <v>44.526819500000002</v>
      </c>
      <c r="I449" s="503"/>
      <c r="J449" s="503"/>
      <c r="K449" s="503">
        <f t="shared" si="168"/>
        <v>44.562749499999995</v>
      </c>
      <c r="L449" s="503"/>
      <c r="M449" s="503"/>
      <c r="N449" s="503">
        <f t="shared" si="169"/>
        <v>44.574509500000005</v>
      </c>
      <c r="O449" s="503"/>
      <c r="P449" s="503"/>
      <c r="Q449" s="503">
        <f t="shared" si="170"/>
        <v>44.533829500000003</v>
      </c>
      <c r="R449" s="503"/>
      <c r="S449" s="503"/>
      <c r="T449" s="503"/>
      <c r="U449" s="503"/>
      <c r="V449" s="503"/>
      <c r="W449" s="503">
        <f t="shared" si="171"/>
        <v>4.0680000000001826E-2</v>
      </c>
      <c r="X449" s="503"/>
      <c r="Y449" s="503"/>
      <c r="Z449" s="503"/>
      <c r="AA449" s="503"/>
      <c r="AB449" s="503"/>
      <c r="AC449" s="525"/>
      <c r="AD449" s="526"/>
      <c r="AE449" s="526"/>
      <c r="AF449" s="526"/>
      <c r="AG449" s="526"/>
      <c r="AH449" s="527"/>
      <c r="AI449" s="233"/>
      <c r="AJ449" s="233"/>
      <c r="AK449" s="197">
        <v>438</v>
      </c>
      <c r="AL449" s="207">
        <v>44.579059999999998</v>
      </c>
      <c r="AM449" s="207">
        <v>44.45899</v>
      </c>
      <c r="AN449" s="207">
        <v>44.618029999999997</v>
      </c>
      <c r="AO449" s="207">
        <v>44.681449999999998</v>
      </c>
      <c r="AP449" s="207">
        <v>44.596789999999999</v>
      </c>
      <c r="AQ449" s="208"/>
      <c r="AR449" s="155"/>
      <c r="AS449" s="197">
        <f t="shared" si="147"/>
        <v>438</v>
      </c>
      <c r="AT449" s="175">
        <v>-5.9460499999999999E-2</v>
      </c>
      <c r="AU449" s="163">
        <v>5.0539500000000001E-2</v>
      </c>
      <c r="AV449" s="163">
        <v>-8.9460499999999998E-2</v>
      </c>
      <c r="AW449" s="163">
        <v>-0.13946050000000002</v>
      </c>
      <c r="AX449" s="163">
        <v>-6.9460500000000008E-2</v>
      </c>
      <c r="AY449" s="163">
        <v>-6.9460500000000008E-2</v>
      </c>
      <c r="BA449" s="331">
        <f t="shared" si="148"/>
        <v>438</v>
      </c>
      <c r="BB449" s="332">
        <f t="shared" si="149"/>
        <v>44.519599499999998</v>
      </c>
      <c r="BC449" s="332">
        <f t="shared" si="150"/>
        <v>44.509529499999999</v>
      </c>
      <c r="BD449" s="332">
        <f t="shared" si="151"/>
        <v>44.528569499999996</v>
      </c>
      <c r="BE449" s="332">
        <f t="shared" si="152"/>
        <v>44.5419895</v>
      </c>
      <c r="BF449" s="332">
        <f t="shared" si="153"/>
        <v>44.5273295</v>
      </c>
      <c r="BG449" s="332" t="str">
        <f t="shared" si="154"/>
        <v/>
      </c>
      <c r="BH449" s="164">
        <v>438</v>
      </c>
      <c r="BI449" s="337">
        <f t="shared" si="155"/>
        <v>7.7300000000022351E-3</v>
      </c>
      <c r="BJ449" s="337">
        <f t="shared" si="156"/>
        <v>1.7800000000001148E-2</v>
      </c>
      <c r="BK449" s="337">
        <f t="shared" si="157"/>
        <v>1.239999999995689E-3</v>
      </c>
      <c r="BL449" s="337">
        <f t="shared" si="158"/>
        <v>1.4659999999999229E-2</v>
      </c>
      <c r="BM449" s="165">
        <f t="shared" si="159"/>
        <v>1.7800000000001148E-2</v>
      </c>
    </row>
    <row r="450" spans="1:65" ht="14.85" customHeight="1">
      <c r="A450" s="238"/>
      <c r="B450" s="540" t="s">
        <v>540</v>
      </c>
      <c r="C450" s="540"/>
      <c r="D450" s="540"/>
      <c r="E450" s="503">
        <f t="shared" si="166"/>
        <v>44.546439499999998</v>
      </c>
      <c r="F450" s="503"/>
      <c r="G450" s="503"/>
      <c r="H450" s="503">
        <f t="shared" si="167"/>
        <v>44.528679500000003</v>
      </c>
      <c r="I450" s="503"/>
      <c r="J450" s="503"/>
      <c r="K450" s="503">
        <f t="shared" si="168"/>
        <v>44.565109499999998</v>
      </c>
      <c r="L450" s="503"/>
      <c r="M450" s="503"/>
      <c r="N450" s="503">
        <f t="shared" si="169"/>
        <v>44.572609499999999</v>
      </c>
      <c r="O450" s="503"/>
      <c r="P450" s="503"/>
      <c r="Q450" s="503">
        <f t="shared" si="170"/>
        <v>44.532249499999999</v>
      </c>
      <c r="R450" s="503"/>
      <c r="S450" s="503"/>
      <c r="T450" s="503"/>
      <c r="U450" s="503"/>
      <c r="V450" s="503"/>
      <c r="W450" s="503">
        <f t="shared" si="171"/>
        <v>4.0359999999999729E-2</v>
      </c>
      <c r="X450" s="503"/>
      <c r="Y450" s="503"/>
      <c r="Z450" s="503"/>
      <c r="AA450" s="503"/>
      <c r="AB450" s="503"/>
      <c r="AC450" s="525"/>
      <c r="AD450" s="526"/>
      <c r="AE450" s="526"/>
      <c r="AF450" s="526"/>
      <c r="AG450" s="526"/>
      <c r="AH450" s="527"/>
      <c r="AI450" s="233"/>
      <c r="AJ450" s="233"/>
      <c r="AK450" s="197">
        <v>439</v>
      </c>
      <c r="AL450" s="207">
        <v>44.580489999999998</v>
      </c>
      <c r="AM450" s="207">
        <v>44.459600000000002</v>
      </c>
      <c r="AN450" s="207">
        <v>44.619810000000001</v>
      </c>
      <c r="AO450" s="207">
        <v>44.679259999999999</v>
      </c>
      <c r="AP450" s="207">
        <v>44.600050000000003</v>
      </c>
      <c r="AQ450" s="208"/>
      <c r="AR450" s="155"/>
      <c r="AS450" s="197">
        <f t="shared" si="147"/>
        <v>439</v>
      </c>
      <c r="AT450" s="175">
        <v>-5.9460499999999999E-2</v>
      </c>
      <c r="AU450" s="163">
        <v>5.0539500000000001E-2</v>
      </c>
      <c r="AV450" s="163">
        <v>-8.9460499999999998E-2</v>
      </c>
      <c r="AW450" s="163">
        <v>-0.13946050000000002</v>
      </c>
      <c r="AX450" s="163">
        <v>-6.9460500000000008E-2</v>
      </c>
      <c r="AY450" s="163">
        <v>-6.9460500000000008E-2</v>
      </c>
      <c r="BA450" s="331">
        <f t="shared" si="148"/>
        <v>439</v>
      </c>
      <c r="BB450" s="332">
        <f t="shared" si="149"/>
        <v>44.521029499999997</v>
      </c>
      <c r="BC450" s="332">
        <f t="shared" si="150"/>
        <v>44.510139500000001</v>
      </c>
      <c r="BD450" s="332">
        <f t="shared" si="151"/>
        <v>44.5303495</v>
      </c>
      <c r="BE450" s="332">
        <f t="shared" si="152"/>
        <v>44.539799500000001</v>
      </c>
      <c r="BF450" s="332">
        <f t="shared" si="153"/>
        <v>44.530589500000005</v>
      </c>
      <c r="BG450" s="332" t="str">
        <f t="shared" si="154"/>
        <v/>
      </c>
      <c r="BH450" s="164">
        <v>439</v>
      </c>
      <c r="BI450" s="337">
        <f t="shared" si="155"/>
        <v>9.5600000000075624E-3</v>
      </c>
      <c r="BJ450" s="337">
        <f t="shared" si="156"/>
        <v>2.0450000000003854E-2</v>
      </c>
      <c r="BK450" s="337">
        <f t="shared" si="157"/>
        <v>2.40000000005125E-4</v>
      </c>
      <c r="BL450" s="337">
        <f t="shared" si="158"/>
        <v>9.2099999999959437E-3</v>
      </c>
      <c r="BM450" s="165">
        <f t="shared" si="159"/>
        <v>2.0450000000003854E-2</v>
      </c>
    </row>
    <row r="451" spans="1:65" ht="14.85" customHeight="1">
      <c r="A451" s="238"/>
      <c r="B451" s="540" t="s">
        <v>541</v>
      </c>
      <c r="C451" s="540"/>
      <c r="D451" s="540"/>
      <c r="E451" s="503">
        <f t="shared" si="166"/>
        <v>44.5459095</v>
      </c>
      <c r="F451" s="503"/>
      <c r="G451" s="503"/>
      <c r="H451" s="503">
        <f t="shared" si="167"/>
        <v>44.534209499999996</v>
      </c>
      <c r="I451" s="503"/>
      <c r="J451" s="503"/>
      <c r="K451" s="503">
        <f t="shared" si="168"/>
        <v>44.566789499999999</v>
      </c>
      <c r="L451" s="503"/>
      <c r="M451" s="503"/>
      <c r="N451" s="503">
        <f t="shared" si="169"/>
        <v>44.577049500000001</v>
      </c>
      <c r="O451" s="503"/>
      <c r="P451" s="503"/>
      <c r="Q451" s="503">
        <f t="shared" si="170"/>
        <v>44.530589500000005</v>
      </c>
      <c r="R451" s="503"/>
      <c r="S451" s="503"/>
      <c r="T451" s="503"/>
      <c r="U451" s="503"/>
      <c r="V451" s="503"/>
      <c r="W451" s="503">
        <f t="shared" si="171"/>
        <v>4.6459999999996171E-2</v>
      </c>
      <c r="X451" s="503"/>
      <c r="Y451" s="503"/>
      <c r="Z451" s="503"/>
      <c r="AA451" s="503"/>
      <c r="AB451" s="503"/>
      <c r="AC451" s="525"/>
      <c r="AD451" s="526"/>
      <c r="AE451" s="526"/>
      <c r="AF451" s="526"/>
      <c r="AG451" s="526"/>
      <c r="AH451" s="527"/>
      <c r="AI451" s="233"/>
      <c r="AJ451" s="233"/>
      <c r="AK451" s="197">
        <v>440</v>
      </c>
      <c r="AL451" s="207">
        <v>44.580939999999998</v>
      </c>
      <c r="AM451" s="207">
        <v>44.46087</v>
      </c>
      <c r="AN451" s="207">
        <v>44.622399999999999</v>
      </c>
      <c r="AO451" s="207">
        <v>44.677909999999997</v>
      </c>
      <c r="AP451" s="207">
        <v>44.606059999999999</v>
      </c>
      <c r="AQ451" s="208"/>
      <c r="AR451" s="155"/>
      <c r="AS451" s="197">
        <f t="shared" si="147"/>
        <v>440</v>
      </c>
      <c r="AT451" s="175">
        <v>-5.9460499999999999E-2</v>
      </c>
      <c r="AU451" s="163">
        <v>5.0539500000000001E-2</v>
      </c>
      <c r="AV451" s="163">
        <v>-8.9460499999999998E-2</v>
      </c>
      <c r="AW451" s="163">
        <v>-0.13946050000000002</v>
      </c>
      <c r="AX451" s="163">
        <v>-6.9460500000000008E-2</v>
      </c>
      <c r="AY451" s="163">
        <v>-6.9460500000000008E-2</v>
      </c>
      <c r="BA451" s="331">
        <f t="shared" si="148"/>
        <v>440</v>
      </c>
      <c r="BB451" s="332">
        <f t="shared" si="149"/>
        <v>44.521479499999998</v>
      </c>
      <c r="BC451" s="332">
        <f t="shared" si="150"/>
        <v>44.511409499999999</v>
      </c>
      <c r="BD451" s="332">
        <f t="shared" si="151"/>
        <v>44.532939499999998</v>
      </c>
      <c r="BE451" s="332">
        <f t="shared" si="152"/>
        <v>44.538449499999999</v>
      </c>
      <c r="BF451" s="332">
        <f t="shared" si="153"/>
        <v>44.536599500000001</v>
      </c>
      <c r="BG451" s="332" t="str">
        <f t="shared" si="154"/>
        <v/>
      </c>
      <c r="BH451" s="164">
        <v>440</v>
      </c>
      <c r="BI451" s="337">
        <f t="shared" si="155"/>
        <v>1.5120000000003131E-2</v>
      </c>
      <c r="BJ451" s="337">
        <f t="shared" si="156"/>
        <v>2.5190000000002044E-2</v>
      </c>
      <c r="BK451" s="337">
        <f t="shared" si="157"/>
        <v>3.6600000000035493E-3</v>
      </c>
      <c r="BL451" s="337">
        <f t="shared" si="158"/>
        <v>1.8499999999974648E-3</v>
      </c>
      <c r="BM451" s="165">
        <f t="shared" si="159"/>
        <v>2.5190000000002044E-2</v>
      </c>
    </row>
    <row r="452" spans="1:65" ht="14.85" customHeight="1">
      <c r="A452" s="238"/>
      <c r="B452" s="540" t="s">
        <v>542</v>
      </c>
      <c r="C452" s="540"/>
      <c r="D452" s="540"/>
      <c r="E452" s="503">
        <f t="shared" si="166"/>
        <v>44.546259499999998</v>
      </c>
      <c r="F452" s="503"/>
      <c r="G452" s="503"/>
      <c r="H452" s="503">
        <f t="shared" si="167"/>
        <v>44.537539500000001</v>
      </c>
      <c r="I452" s="503"/>
      <c r="J452" s="503"/>
      <c r="K452" s="503">
        <f t="shared" si="168"/>
        <v>44.567109500000001</v>
      </c>
      <c r="L452" s="503"/>
      <c r="M452" s="503"/>
      <c r="N452" s="503">
        <f t="shared" si="169"/>
        <v>44.582349499999999</v>
      </c>
      <c r="O452" s="503"/>
      <c r="P452" s="503"/>
      <c r="Q452" s="503">
        <f t="shared" si="170"/>
        <v>44.527859500000005</v>
      </c>
      <c r="R452" s="503"/>
      <c r="S452" s="503"/>
      <c r="T452" s="503"/>
      <c r="U452" s="503"/>
      <c r="V452" s="503"/>
      <c r="W452" s="503">
        <f t="shared" si="171"/>
        <v>5.4489999999994154E-2</v>
      </c>
      <c r="X452" s="503"/>
      <c r="Y452" s="503"/>
      <c r="Z452" s="503"/>
      <c r="AA452" s="503"/>
      <c r="AB452" s="503"/>
      <c r="AC452" s="525"/>
      <c r="AD452" s="526"/>
      <c r="AE452" s="526"/>
      <c r="AF452" s="526"/>
      <c r="AG452" s="526"/>
      <c r="AH452" s="527"/>
      <c r="AI452" s="233"/>
      <c r="AJ452" s="233"/>
      <c r="AK452" s="197">
        <v>441</v>
      </c>
      <c r="AL452" s="207">
        <v>44.584139999999998</v>
      </c>
      <c r="AM452" s="207">
        <v>44.462490000000003</v>
      </c>
      <c r="AN452" s="207">
        <v>44.622779999999999</v>
      </c>
      <c r="AO452" s="207">
        <v>44.676490000000001</v>
      </c>
      <c r="AP452" s="207">
        <v>44.607770000000002</v>
      </c>
      <c r="AQ452" s="208"/>
      <c r="AR452" s="155"/>
      <c r="AS452" s="197">
        <f t="shared" si="147"/>
        <v>441</v>
      </c>
      <c r="AT452" s="175">
        <v>-5.9460499999999999E-2</v>
      </c>
      <c r="AU452" s="163">
        <v>5.0539500000000001E-2</v>
      </c>
      <c r="AV452" s="163">
        <v>-8.9460499999999998E-2</v>
      </c>
      <c r="AW452" s="163">
        <v>-0.13946050000000002</v>
      </c>
      <c r="AX452" s="163">
        <v>-6.9460500000000008E-2</v>
      </c>
      <c r="AY452" s="163">
        <v>-6.9460500000000008E-2</v>
      </c>
      <c r="BA452" s="331">
        <f t="shared" si="148"/>
        <v>441</v>
      </c>
      <c r="BB452" s="332">
        <f t="shared" si="149"/>
        <v>44.524679499999998</v>
      </c>
      <c r="BC452" s="332">
        <f t="shared" si="150"/>
        <v>44.513029500000002</v>
      </c>
      <c r="BD452" s="332">
        <f t="shared" si="151"/>
        <v>44.533319499999998</v>
      </c>
      <c r="BE452" s="332">
        <f t="shared" si="152"/>
        <v>44.537029500000003</v>
      </c>
      <c r="BF452" s="332">
        <f t="shared" si="153"/>
        <v>44.538309500000004</v>
      </c>
      <c r="BG452" s="332" t="str">
        <f t="shared" si="154"/>
        <v/>
      </c>
      <c r="BH452" s="164">
        <v>441</v>
      </c>
      <c r="BI452" s="337">
        <f t="shared" si="155"/>
        <v>1.3630000000006248E-2</v>
      </c>
      <c r="BJ452" s="337">
        <f t="shared" si="156"/>
        <v>2.528000000000219E-2</v>
      </c>
      <c r="BK452" s="337">
        <f t="shared" si="157"/>
        <v>4.9900000000064892E-3</v>
      </c>
      <c r="BL452" s="337">
        <f t="shared" si="158"/>
        <v>1.2800000000012801E-3</v>
      </c>
      <c r="BM452" s="165">
        <f t="shared" si="159"/>
        <v>2.528000000000219E-2</v>
      </c>
    </row>
    <row r="453" spans="1:65" ht="14.85" customHeight="1">
      <c r="A453" s="238"/>
      <c r="B453" s="540" t="s">
        <v>543</v>
      </c>
      <c r="C453" s="540"/>
      <c r="D453" s="540"/>
      <c r="E453" s="503">
        <f t="shared" si="166"/>
        <v>44.545179500000003</v>
      </c>
      <c r="F453" s="503"/>
      <c r="G453" s="503"/>
      <c r="H453" s="503">
        <f t="shared" si="167"/>
        <v>44.538729500000002</v>
      </c>
      <c r="I453" s="503"/>
      <c r="J453" s="503"/>
      <c r="K453" s="503">
        <f t="shared" si="168"/>
        <v>44.567059499999999</v>
      </c>
      <c r="L453" s="503"/>
      <c r="M453" s="503"/>
      <c r="N453" s="503">
        <f t="shared" si="169"/>
        <v>44.583219499999998</v>
      </c>
      <c r="O453" s="503"/>
      <c r="P453" s="503"/>
      <c r="Q453" s="503">
        <f t="shared" si="170"/>
        <v>44.524159500000003</v>
      </c>
      <c r="R453" s="503"/>
      <c r="S453" s="503"/>
      <c r="T453" s="503"/>
      <c r="U453" s="503"/>
      <c r="V453" s="503"/>
      <c r="W453" s="503">
        <f t="shared" si="171"/>
        <v>5.9059999999995227E-2</v>
      </c>
      <c r="X453" s="503"/>
      <c r="Y453" s="503"/>
      <c r="Z453" s="503"/>
      <c r="AA453" s="503"/>
      <c r="AB453" s="503"/>
      <c r="AC453" s="525"/>
      <c r="AD453" s="526"/>
      <c r="AE453" s="526"/>
      <c r="AF453" s="526"/>
      <c r="AG453" s="526"/>
      <c r="AH453" s="527"/>
      <c r="AI453" s="233"/>
      <c r="AJ453" s="233"/>
      <c r="AK453" s="197">
        <v>442</v>
      </c>
      <c r="AL453" s="207">
        <v>44.590690000000002</v>
      </c>
      <c r="AM453" s="207">
        <v>44.463639999999998</v>
      </c>
      <c r="AN453" s="207">
        <v>44.624659999999999</v>
      </c>
      <c r="AO453" s="207">
        <v>44.677509999999998</v>
      </c>
      <c r="AP453" s="207">
        <v>44.607410000000002</v>
      </c>
      <c r="AQ453" s="208"/>
      <c r="AR453" s="155"/>
      <c r="AS453" s="197">
        <f t="shared" si="147"/>
        <v>442</v>
      </c>
      <c r="AT453" s="175">
        <v>-5.9460499999999999E-2</v>
      </c>
      <c r="AU453" s="163">
        <v>5.0539500000000001E-2</v>
      </c>
      <c r="AV453" s="163">
        <v>-8.9460499999999998E-2</v>
      </c>
      <c r="AW453" s="163">
        <v>-0.13946050000000002</v>
      </c>
      <c r="AX453" s="163">
        <v>-6.9460500000000008E-2</v>
      </c>
      <c r="AY453" s="163">
        <v>-6.9460500000000008E-2</v>
      </c>
      <c r="BA453" s="331">
        <f t="shared" si="148"/>
        <v>442</v>
      </c>
      <c r="BB453" s="332">
        <f t="shared" si="149"/>
        <v>44.531229500000002</v>
      </c>
      <c r="BC453" s="332">
        <f t="shared" si="150"/>
        <v>44.514179499999997</v>
      </c>
      <c r="BD453" s="332">
        <f t="shared" si="151"/>
        <v>44.535199499999997</v>
      </c>
      <c r="BE453" s="332">
        <f t="shared" si="152"/>
        <v>44.5380495</v>
      </c>
      <c r="BF453" s="332">
        <f t="shared" si="153"/>
        <v>44.537949500000003</v>
      </c>
      <c r="BG453" s="332" t="str">
        <f t="shared" si="154"/>
        <v/>
      </c>
      <c r="BH453" s="164">
        <v>442</v>
      </c>
      <c r="BI453" s="337">
        <f t="shared" si="155"/>
        <v>6.7200000000013915E-3</v>
      </c>
      <c r="BJ453" s="337">
        <f t="shared" si="156"/>
        <v>2.3770000000006064E-2</v>
      </c>
      <c r="BK453" s="337">
        <f t="shared" si="157"/>
        <v>2.7500000000060254E-3</v>
      </c>
      <c r="BL453" s="337">
        <f t="shared" si="158"/>
        <v>9.9999999996214228E-5</v>
      </c>
      <c r="BM453" s="165">
        <f t="shared" si="159"/>
        <v>2.3770000000006064E-2</v>
      </c>
    </row>
    <row r="454" spans="1:65" ht="14.85" customHeight="1">
      <c r="A454" s="238"/>
      <c r="B454" s="540" t="s">
        <v>544</v>
      </c>
      <c r="C454" s="540"/>
      <c r="D454" s="540"/>
      <c r="E454" s="503">
        <f t="shared" si="166"/>
        <v>44.5445195</v>
      </c>
      <c r="F454" s="503"/>
      <c r="G454" s="503"/>
      <c r="H454" s="503">
        <f t="shared" si="167"/>
        <v>44.539649499999996</v>
      </c>
      <c r="I454" s="503"/>
      <c r="J454" s="503"/>
      <c r="K454" s="503">
        <f t="shared" si="168"/>
        <v>44.565599499999998</v>
      </c>
      <c r="L454" s="503"/>
      <c r="M454" s="503"/>
      <c r="N454" s="503">
        <f t="shared" si="169"/>
        <v>44.585369499999999</v>
      </c>
      <c r="O454" s="503"/>
      <c r="P454" s="503"/>
      <c r="Q454" s="503">
        <f t="shared" si="170"/>
        <v>44.519769500000002</v>
      </c>
      <c r="R454" s="503"/>
      <c r="S454" s="503"/>
      <c r="T454" s="503"/>
      <c r="U454" s="503"/>
      <c r="V454" s="503"/>
      <c r="W454" s="503">
        <f t="shared" si="171"/>
        <v>6.5599999999996328E-2</v>
      </c>
      <c r="X454" s="503"/>
      <c r="Y454" s="503"/>
      <c r="Z454" s="503"/>
      <c r="AA454" s="503"/>
      <c r="AB454" s="503"/>
      <c r="AC454" s="525"/>
      <c r="AD454" s="526"/>
      <c r="AE454" s="526"/>
      <c r="AF454" s="526"/>
      <c r="AG454" s="526"/>
      <c r="AH454" s="527"/>
      <c r="AI454" s="233"/>
      <c r="AJ454" s="233"/>
      <c r="AK454" s="197">
        <v>443</v>
      </c>
      <c r="AL454" s="207">
        <v>44.595239999999997</v>
      </c>
      <c r="AM454" s="207">
        <v>44.470579999999998</v>
      </c>
      <c r="AN454" s="207">
        <v>44.625590000000003</v>
      </c>
      <c r="AO454" s="207">
        <v>44.680280000000003</v>
      </c>
      <c r="AP454" s="207">
        <v>44.603789999999996</v>
      </c>
      <c r="AQ454" s="208"/>
      <c r="AR454" s="155"/>
      <c r="AS454" s="197">
        <f t="shared" si="147"/>
        <v>443</v>
      </c>
      <c r="AT454" s="175">
        <v>-5.9460499999999999E-2</v>
      </c>
      <c r="AU454" s="163">
        <v>5.0539500000000001E-2</v>
      </c>
      <c r="AV454" s="163">
        <v>-8.9460499999999998E-2</v>
      </c>
      <c r="AW454" s="163">
        <v>-0.13946050000000002</v>
      </c>
      <c r="AX454" s="163">
        <v>-6.9460500000000008E-2</v>
      </c>
      <c r="AY454" s="163">
        <v>-6.9460500000000008E-2</v>
      </c>
      <c r="BA454" s="331">
        <f t="shared" si="148"/>
        <v>443</v>
      </c>
      <c r="BB454" s="332">
        <f t="shared" si="149"/>
        <v>44.535779499999997</v>
      </c>
      <c r="BC454" s="332">
        <f t="shared" si="150"/>
        <v>44.521119499999998</v>
      </c>
      <c r="BD454" s="332">
        <f t="shared" si="151"/>
        <v>44.536129500000001</v>
      </c>
      <c r="BE454" s="332">
        <f t="shared" si="152"/>
        <v>44.540819500000005</v>
      </c>
      <c r="BF454" s="332">
        <f t="shared" si="153"/>
        <v>44.534329499999998</v>
      </c>
      <c r="BG454" s="332" t="str">
        <f t="shared" si="154"/>
        <v/>
      </c>
      <c r="BH454" s="164">
        <v>443</v>
      </c>
      <c r="BI454" s="337">
        <f t="shared" si="155"/>
        <v>1.449999999998397E-3</v>
      </c>
      <c r="BJ454" s="337">
        <f t="shared" si="156"/>
        <v>1.3210000000000832E-2</v>
      </c>
      <c r="BK454" s="337">
        <f t="shared" si="157"/>
        <v>1.8000000000029104E-3</v>
      </c>
      <c r="BL454" s="337">
        <f t="shared" si="158"/>
        <v>6.4900000000065461E-3</v>
      </c>
      <c r="BM454" s="165">
        <f t="shared" si="159"/>
        <v>1.3210000000000832E-2</v>
      </c>
    </row>
    <row r="455" spans="1:65" ht="14.85" customHeight="1">
      <c r="A455" s="238"/>
      <c r="B455" s="540" t="s">
        <v>545</v>
      </c>
      <c r="C455" s="540"/>
      <c r="D455" s="540"/>
      <c r="E455" s="503">
        <f t="shared" si="166"/>
        <v>44.544659500000002</v>
      </c>
      <c r="F455" s="503"/>
      <c r="G455" s="503"/>
      <c r="H455" s="503">
        <f t="shared" si="167"/>
        <v>44.539579500000002</v>
      </c>
      <c r="I455" s="503"/>
      <c r="J455" s="503"/>
      <c r="K455" s="503">
        <f t="shared" si="168"/>
        <v>44.567399500000001</v>
      </c>
      <c r="L455" s="503"/>
      <c r="M455" s="503"/>
      <c r="N455" s="503">
        <f t="shared" si="169"/>
        <v>44.585469500000002</v>
      </c>
      <c r="O455" s="503"/>
      <c r="P455" s="503"/>
      <c r="Q455" s="503">
        <f t="shared" si="170"/>
        <v>44.527129500000001</v>
      </c>
      <c r="R455" s="503"/>
      <c r="S455" s="503"/>
      <c r="T455" s="503"/>
      <c r="U455" s="503"/>
      <c r="V455" s="503"/>
      <c r="W455" s="503">
        <f t="shared" si="171"/>
        <v>5.8340000000001169E-2</v>
      </c>
      <c r="X455" s="503"/>
      <c r="Y455" s="503"/>
      <c r="Z455" s="503"/>
      <c r="AA455" s="503"/>
      <c r="AB455" s="503"/>
      <c r="AC455" s="525"/>
      <c r="AD455" s="526"/>
      <c r="AE455" s="526"/>
      <c r="AF455" s="526"/>
      <c r="AG455" s="526"/>
      <c r="AH455" s="527"/>
      <c r="AI455" s="233"/>
      <c r="AJ455" s="233"/>
      <c r="AK455" s="197">
        <v>444</v>
      </c>
      <c r="AL455" s="207">
        <v>44.593989999999998</v>
      </c>
      <c r="AM455" s="207">
        <v>44.475940000000001</v>
      </c>
      <c r="AN455" s="207">
        <v>44.62941</v>
      </c>
      <c r="AO455" s="207">
        <v>44.683070000000001</v>
      </c>
      <c r="AP455" s="207">
        <v>44.599559999999997</v>
      </c>
      <c r="AQ455" s="208"/>
      <c r="AR455" s="155"/>
      <c r="AS455" s="197">
        <f t="shared" si="147"/>
        <v>444</v>
      </c>
      <c r="AT455" s="175">
        <v>-5.9460499999999999E-2</v>
      </c>
      <c r="AU455" s="163">
        <v>5.0539500000000001E-2</v>
      </c>
      <c r="AV455" s="163">
        <v>-8.9460499999999998E-2</v>
      </c>
      <c r="AW455" s="163">
        <v>-0.13946050000000002</v>
      </c>
      <c r="AX455" s="163">
        <v>-6.9460500000000008E-2</v>
      </c>
      <c r="AY455" s="163">
        <v>-6.9460500000000008E-2</v>
      </c>
      <c r="BA455" s="331">
        <f t="shared" si="148"/>
        <v>444</v>
      </c>
      <c r="BB455" s="332">
        <f t="shared" si="149"/>
        <v>44.534529499999998</v>
      </c>
      <c r="BC455" s="332">
        <f t="shared" si="150"/>
        <v>44.526479500000001</v>
      </c>
      <c r="BD455" s="332">
        <f t="shared" si="151"/>
        <v>44.539949499999999</v>
      </c>
      <c r="BE455" s="332">
        <f t="shared" si="152"/>
        <v>44.543609500000002</v>
      </c>
      <c r="BF455" s="332">
        <f t="shared" si="153"/>
        <v>44.530099499999999</v>
      </c>
      <c r="BG455" s="332" t="str">
        <f t="shared" si="154"/>
        <v/>
      </c>
      <c r="BH455" s="164">
        <v>444</v>
      </c>
      <c r="BI455" s="337">
        <f t="shared" si="155"/>
        <v>4.4299999999992679E-3</v>
      </c>
      <c r="BJ455" s="337">
        <f t="shared" si="156"/>
        <v>3.6199999999979582E-3</v>
      </c>
      <c r="BK455" s="337">
        <f t="shared" si="157"/>
        <v>9.8500000000001364E-3</v>
      </c>
      <c r="BL455" s="337">
        <f t="shared" si="158"/>
        <v>1.3510000000003686E-2</v>
      </c>
      <c r="BM455" s="165">
        <f t="shared" si="159"/>
        <v>1.3510000000003686E-2</v>
      </c>
    </row>
    <row r="456" spans="1:65" ht="14.85" customHeight="1">
      <c r="A456" s="238"/>
      <c r="B456" s="540" t="s">
        <v>546</v>
      </c>
      <c r="C456" s="540"/>
      <c r="D456" s="540"/>
      <c r="E456" s="503">
        <f t="shared" si="166"/>
        <v>44.543279499999997</v>
      </c>
      <c r="F456" s="503"/>
      <c r="G456" s="503"/>
      <c r="H456" s="503">
        <f t="shared" si="167"/>
        <v>44.538449499999999</v>
      </c>
      <c r="I456" s="503"/>
      <c r="J456" s="503"/>
      <c r="K456" s="503">
        <f t="shared" si="168"/>
        <v>44.5665695</v>
      </c>
      <c r="L456" s="503"/>
      <c r="M456" s="503"/>
      <c r="N456" s="503">
        <f t="shared" si="169"/>
        <v>44.582249500000003</v>
      </c>
      <c r="O456" s="503"/>
      <c r="P456" s="503"/>
      <c r="Q456" s="503">
        <f t="shared" si="170"/>
        <v>44.532709500000003</v>
      </c>
      <c r="R456" s="503"/>
      <c r="S456" s="503"/>
      <c r="T456" s="503"/>
      <c r="U456" s="503"/>
      <c r="V456" s="503"/>
      <c r="W456" s="503">
        <f t="shared" si="171"/>
        <v>4.9540000000000362E-2</v>
      </c>
      <c r="X456" s="503"/>
      <c r="Y456" s="503"/>
      <c r="Z456" s="503"/>
      <c r="AA456" s="503"/>
      <c r="AB456" s="503"/>
      <c r="AC456" s="525"/>
      <c r="AD456" s="526"/>
      <c r="AE456" s="526"/>
      <c r="AF456" s="526"/>
      <c r="AG456" s="526"/>
      <c r="AH456" s="527"/>
      <c r="AI456" s="233"/>
      <c r="AJ456" s="233"/>
      <c r="AK456" s="197">
        <v>445</v>
      </c>
      <c r="AL456" s="207">
        <v>44.589469999999999</v>
      </c>
      <c r="AM456" s="207">
        <v>44.479399999999998</v>
      </c>
      <c r="AN456" s="207">
        <v>44.639609999999998</v>
      </c>
      <c r="AO456" s="207">
        <v>44.687640000000002</v>
      </c>
      <c r="AP456" s="207">
        <v>44.595179999999999</v>
      </c>
      <c r="AQ456" s="208"/>
      <c r="AR456" s="155"/>
      <c r="AS456" s="197">
        <f t="shared" si="147"/>
        <v>445</v>
      </c>
      <c r="AT456" s="175">
        <v>-5.9460499999999999E-2</v>
      </c>
      <c r="AU456" s="163">
        <v>5.0539500000000001E-2</v>
      </c>
      <c r="AV456" s="163">
        <v>-8.9460499999999998E-2</v>
      </c>
      <c r="AW456" s="163">
        <v>-0.13946050000000002</v>
      </c>
      <c r="AX456" s="163">
        <v>-6.9460500000000008E-2</v>
      </c>
      <c r="AY456" s="163">
        <v>-6.9460500000000008E-2</v>
      </c>
      <c r="BA456" s="331">
        <f t="shared" si="148"/>
        <v>445</v>
      </c>
      <c r="BB456" s="332">
        <f t="shared" si="149"/>
        <v>44.530009499999998</v>
      </c>
      <c r="BC456" s="332">
        <f t="shared" si="150"/>
        <v>44.529939499999998</v>
      </c>
      <c r="BD456" s="332">
        <f t="shared" si="151"/>
        <v>44.550149499999996</v>
      </c>
      <c r="BE456" s="332">
        <f t="shared" si="152"/>
        <v>44.548179500000003</v>
      </c>
      <c r="BF456" s="332">
        <f t="shared" si="153"/>
        <v>44.525719500000001</v>
      </c>
      <c r="BG456" s="332" t="str">
        <f t="shared" si="154"/>
        <v/>
      </c>
      <c r="BH456" s="164">
        <v>445</v>
      </c>
      <c r="BI456" s="337">
        <f t="shared" si="155"/>
        <v>4.2899999999974625E-3</v>
      </c>
      <c r="BJ456" s="337">
        <f t="shared" si="156"/>
        <v>4.2199999999965598E-3</v>
      </c>
      <c r="BK456" s="337">
        <f t="shared" si="157"/>
        <v>2.4429999999995289E-2</v>
      </c>
      <c r="BL456" s="337">
        <f t="shared" si="158"/>
        <v>2.2460000000002367E-2</v>
      </c>
      <c r="BM456" s="165">
        <f t="shared" si="159"/>
        <v>2.4429999999995289E-2</v>
      </c>
    </row>
    <row r="457" spans="1:65" ht="14.85" customHeight="1">
      <c r="A457" s="239"/>
      <c r="B457" s="540" t="s">
        <v>547</v>
      </c>
      <c r="C457" s="540"/>
      <c r="D457" s="540"/>
      <c r="E457" s="503">
        <f t="shared" si="166"/>
        <v>44.542449499999996</v>
      </c>
      <c r="F457" s="503"/>
      <c r="G457" s="503"/>
      <c r="H457" s="503">
        <f t="shared" si="167"/>
        <v>44.536249499999997</v>
      </c>
      <c r="I457" s="503"/>
      <c r="J457" s="503"/>
      <c r="K457" s="503">
        <f t="shared" si="168"/>
        <v>44.564629499999995</v>
      </c>
      <c r="L457" s="503"/>
      <c r="M457" s="503"/>
      <c r="N457" s="503">
        <f t="shared" si="169"/>
        <v>44.581519499999999</v>
      </c>
      <c r="O457" s="503"/>
      <c r="P457" s="503"/>
      <c r="Q457" s="503">
        <f t="shared" si="170"/>
        <v>44.5340895</v>
      </c>
      <c r="R457" s="503"/>
      <c r="S457" s="503"/>
      <c r="T457" s="503"/>
      <c r="U457" s="503"/>
      <c r="V457" s="503"/>
      <c r="W457" s="503">
        <f t="shared" si="171"/>
        <v>4.7429999999998529E-2</v>
      </c>
      <c r="X457" s="503"/>
      <c r="Y457" s="503"/>
      <c r="Z457" s="503"/>
      <c r="AA457" s="503"/>
      <c r="AB457" s="503"/>
      <c r="AC457" s="525"/>
      <c r="AD457" s="526"/>
      <c r="AE457" s="526"/>
      <c r="AF457" s="526"/>
      <c r="AG457" s="526"/>
      <c r="AH457" s="527"/>
      <c r="AI457" s="233"/>
      <c r="AJ457" s="233"/>
      <c r="AK457" s="197">
        <v>446</v>
      </c>
      <c r="AL457" s="207">
        <v>44.587110000000003</v>
      </c>
      <c r="AM457" s="207">
        <v>44.480629999999998</v>
      </c>
      <c r="AN457" s="207">
        <v>44.648910000000001</v>
      </c>
      <c r="AO457" s="207">
        <v>44.689070000000001</v>
      </c>
      <c r="AP457" s="207">
        <v>44.59196</v>
      </c>
      <c r="AQ457" s="208"/>
      <c r="AR457" s="155"/>
      <c r="AS457" s="197">
        <f t="shared" si="147"/>
        <v>446</v>
      </c>
      <c r="AT457" s="175">
        <v>-5.9460499999999999E-2</v>
      </c>
      <c r="AU457" s="163">
        <v>5.0539500000000001E-2</v>
      </c>
      <c r="AV457" s="163">
        <v>-8.9460499999999998E-2</v>
      </c>
      <c r="AW457" s="163">
        <v>-0.13946050000000002</v>
      </c>
      <c r="AX457" s="163">
        <v>-6.9460500000000008E-2</v>
      </c>
      <c r="AY457" s="163">
        <v>-6.9460500000000008E-2</v>
      </c>
      <c r="BA457" s="331">
        <f t="shared" si="148"/>
        <v>446</v>
      </c>
      <c r="BB457" s="332">
        <f t="shared" si="149"/>
        <v>44.527649500000003</v>
      </c>
      <c r="BC457" s="332">
        <f t="shared" si="150"/>
        <v>44.531169499999997</v>
      </c>
      <c r="BD457" s="332">
        <f t="shared" si="151"/>
        <v>44.559449499999999</v>
      </c>
      <c r="BE457" s="332">
        <f t="shared" si="152"/>
        <v>44.549609500000003</v>
      </c>
      <c r="BF457" s="332">
        <f t="shared" si="153"/>
        <v>44.522499500000002</v>
      </c>
      <c r="BG457" s="332" t="str">
        <f t="shared" si="154"/>
        <v/>
      </c>
      <c r="BH457" s="164">
        <v>446</v>
      </c>
      <c r="BI457" s="337">
        <f t="shared" si="155"/>
        <v>5.150000000000432E-3</v>
      </c>
      <c r="BJ457" s="337">
        <f t="shared" si="156"/>
        <v>8.6699999999950705E-3</v>
      </c>
      <c r="BK457" s="337">
        <f t="shared" si="157"/>
        <v>3.6949999999997374E-2</v>
      </c>
      <c r="BL457" s="337">
        <f t="shared" si="158"/>
        <v>2.7110000000000412E-2</v>
      </c>
      <c r="BM457" s="165">
        <f t="shared" si="159"/>
        <v>3.6949999999997374E-2</v>
      </c>
    </row>
    <row r="458" spans="1:65" ht="14.85" customHeight="1">
      <c r="A458" s="239"/>
      <c r="B458" s="540" t="s">
        <v>548</v>
      </c>
      <c r="C458" s="540"/>
      <c r="D458" s="540"/>
      <c r="E458" s="503">
        <f t="shared" si="166"/>
        <v>44.547329499999996</v>
      </c>
      <c r="F458" s="503"/>
      <c r="G458" s="503"/>
      <c r="H458" s="503">
        <f t="shared" si="167"/>
        <v>44.533959500000002</v>
      </c>
      <c r="I458" s="503"/>
      <c r="J458" s="503"/>
      <c r="K458" s="503">
        <f t="shared" si="168"/>
        <v>44.563519499999998</v>
      </c>
      <c r="L458" s="503"/>
      <c r="M458" s="503"/>
      <c r="N458" s="503">
        <f t="shared" si="169"/>
        <v>44.569069500000005</v>
      </c>
      <c r="O458" s="503"/>
      <c r="P458" s="503"/>
      <c r="Q458" s="503">
        <f t="shared" si="170"/>
        <v>44.534899500000002</v>
      </c>
      <c r="R458" s="503"/>
      <c r="S458" s="503"/>
      <c r="T458" s="503"/>
      <c r="U458" s="503"/>
      <c r="V458" s="503"/>
      <c r="W458" s="503">
        <f t="shared" si="171"/>
        <v>3.4170000000003142E-2</v>
      </c>
      <c r="X458" s="503"/>
      <c r="Y458" s="503"/>
      <c r="Z458" s="503"/>
      <c r="AA458" s="503"/>
      <c r="AB458" s="503"/>
      <c r="AC458" s="525"/>
      <c r="AD458" s="526"/>
      <c r="AE458" s="526"/>
      <c r="AF458" s="526"/>
      <c r="AG458" s="526"/>
      <c r="AH458" s="527"/>
      <c r="AI458" s="233"/>
      <c r="AJ458" s="233"/>
      <c r="AK458" s="197">
        <v>447</v>
      </c>
      <c r="AL458" s="207">
        <v>44.586799999999997</v>
      </c>
      <c r="AM458" s="207">
        <v>44.483550000000001</v>
      </c>
      <c r="AN458" s="207">
        <v>44.65502</v>
      </c>
      <c r="AO458" s="207">
        <v>44.692149999999998</v>
      </c>
      <c r="AP458" s="207">
        <v>44.588180000000001</v>
      </c>
      <c r="AQ458" s="208"/>
      <c r="AR458" s="155"/>
      <c r="AS458" s="197">
        <f t="shared" si="147"/>
        <v>447</v>
      </c>
      <c r="AT458" s="175">
        <v>-5.9460499999999999E-2</v>
      </c>
      <c r="AU458" s="163">
        <v>5.0539500000000001E-2</v>
      </c>
      <c r="AV458" s="163">
        <v>-8.9460499999999998E-2</v>
      </c>
      <c r="AW458" s="163">
        <v>-0.13946050000000002</v>
      </c>
      <c r="AX458" s="163">
        <v>-6.9460500000000008E-2</v>
      </c>
      <c r="AY458" s="163">
        <v>-6.9460500000000008E-2</v>
      </c>
      <c r="BA458" s="331">
        <f t="shared" si="148"/>
        <v>447</v>
      </c>
      <c r="BB458" s="332">
        <f t="shared" si="149"/>
        <v>44.527339499999997</v>
      </c>
      <c r="BC458" s="332">
        <f t="shared" si="150"/>
        <v>44.5340895</v>
      </c>
      <c r="BD458" s="332">
        <f t="shared" si="151"/>
        <v>44.565559499999999</v>
      </c>
      <c r="BE458" s="332">
        <f t="shared" si="152"/>
        <v>44.5526895</v>
      </c>
      <c r="BF458" s="332">
        <f t="shared" si="153"/>
        <v>44.518719500000003</v>
      </c>
      <c r="BG458" s="332" t="str">
        <f t="shared" si="154"/>
        <v/>
      </c>
      <c r="BH458" s="164">
        <v>447</v>
      </c>
      <c r="BI458" s="337">
        <f t="shared" si="155"/>
        <v>8.6199999999934107E-3</v>
      </c>
      <c r="BJ458" s="337">
        <f t="shared" si="156"/>
        <v>1.5369999999997219E-2</v>
      </c>
      <c r="BK458" s="337">
        <f t="shared" si="157"/>
        <v>4.6839999999995996E-2</v>
      </c>
      <c r="BL458" s="337">
        <f t="shared" si="158"/>
        <v>3.3969999999996503E-2</v>
      </c>
      <c r="BM458" s="165">
        <f t="shared" si="159"/>
        <v>4.6839999999995996E-2</v>
      </c>
    </row>
    <row r="459" spans="1:65" ht="14.85" customHeight="1">
      <c r="A459" s="239"/>
      <c r="B459" s="540" t="s">
        <v>549</v>
      </c>
      <c r="C459" s="540"/>
      <c r="D459" s="540"/>
      <c r="E459" s="503">
        <f t="shared" si="166"/>
        <v>44.548439500000001</v>
      </c>
      <c r="F459" s="503"/>
      <c r="G459" s="503"/>
      <c r="H459" s="503">
        <f t="shared" si="167"/>
        <v>44.533519499999997</v>
      </c>
      <c r="I459" s="503"/>
      <c r="J459" s="503"/>
      <c r="K459" s="503">
        <f t="shared" si="168"/>
        <v>44.562559499999999</v>
      </c>
      <c r="L459" s="503"/>
      <c r="M459" s="503"/>
      <c r="N459" s="503">
        <f t="shared" si="169"/>
        <v>44.557239500000001</v>
      </c>
      <c r="O459" s="503"/>
      <c r="P459" s="503"/>
      <c r="Q459" s="503">
        <f t="shared" si="170"/>
        <v>44.534819500000005</v>
      </c>
      <c r="R459" s="503"/>
      <c r="S459" s="503"/>
      <c r="T459" s="503"/>
      <c r="U459" s="503"/>
      <c r="V459" s="503"/>
      <c r="W459" s="503">
        <f t="shared" si="171"/>
        <v>2.7739999999994325E-2</v>
      </c>
      <c r="X459" s="503"/>
      <c r="Y459" s="503"/>
      <c r="Z459" s="503"/>
      <c r="AA459" s="503"/>
      <c r="AB459" s="503"/>
      <c r="AC459" s="525"/>
      <c r="AD459" s="526"/>
      <c r="AE459" s="526"/>
      <c r="AF459" s="526"/>
      <c r="AG459" s="526"/>
      <c r="AH459" s="527"/>
      <c r="AI459" s="233"/>
      <c r="AJ459" s="233"/>
      <c r="AK459" s="197">
        <v>448</v>
      </c>
      <c r="AL459" s="207">
        <v>44.58569</v>
      </c>
      <c r="AM459" s="207">
        <v>44.484229999999997</v>
      </c>
      <c r="AN459" s="207">
        <v>44.655720000000002</v>
      </c>
      <c r="AO459" s="207">
        <v>44.696350000000002</v>
      </c>
      <c r="AP459" s="207">
        <v>44.583979999999997</v>
      </c>
      <c r="AQ459" s="208"/>
      <c r="AR459" s="155"/>
      <c r="AS459" s="197">
        <f t="shared" si="147"/>
        <v>448</v>
      </c>
      <c r="AT459" s="175">
        <v>-5.9460499999999999E-2</v>
      </c>
      <c r="AU459" s="163">
        <v>5.0539500000000001E-2</v>
      </c>
      <c r="AV459" s="163">
        <v>-8.9460499999999998E-2</v>
      </c>
      <c r="AW459" s="163">
        <v>-0.13946050000000002</v>
      </c>
      <c r="AX459" s="163">
        <v>-6.9460500000000008E-2</v>
      </c>
      <c r="AY459" s="163">
        <v>-6.9460500000000008E-2</v>
      </c>
      <c r="BA459" s="331">
        <f t="shared" si="148"/>
        <v>448</v>
      </c>
      <c r="BB459" s="332">
        <f t="shared" si="149"/>
        <v>44.526229499999999</v>
      </c>
      <c r="BC459" s="332">
        <f t="shared" si="150"/>
        <v>44.534769499999996</v>
      </c>
      <c r="BD459" s="332">
        <f t="shared" si="151"/>
        <v>44.566259500000001</v>
      </c>
      <c r="BE459" s="332">
        <f t="shared" si="152"/>
        <v>44.556889500000004</v>
      </c>
      <c r="BF459" s="332">
        <f t="shared" si="153"/>
        <v>44.514519499999999</v>
      </c>
      <c r="BG459" s="332" t="str">
        <f t="shared" si="154"/>
        <v/>
      </c>
      <c r="BH459" s="164">
        <v>448</v>
      </c>
      <c r="BI459" s="337">
        <f t="shared" si="155"/>
        <v>1.1710000000000775E-2</v>
      </c>
      <c r="BJ459" s="337">
        <f t="shared" si="156"/>
        <v>2.0249999999997215E-2</v>
      </c>
      <c r="BK459" s="337">
        <f t="shared" si="157"/>
        <v>5.174000000000234E-2</v>
      </c>
      <c r="BL459" s="337">
        <f t="shared" si="158"/>
        <v>4.2370000000005348E-2</v>
      </c>
      <c r="BM459" s="165">
        <f t="shared" si="159"/>
        <v>5.174000000000234E-2</v>
      </c>
    </row>
    <row r="460" spans="1:65" ht="14.85" customHeight="1">
      <c r="A460" s="239"/>
      <c r="B460" s="540" t="s">
        <v>550</v>
      </c>
      <c r="C460" s="540"/>
      <c r="D460" s="540"/>
      <c r="E460" s="503">
        <f t="shared" si="166"/>
        <v>44.546329499999999</v>
      </c>
      <c r="F460" s="503"/>
      <c r="G460" s="503"/>
      <c r="H460" s="503">
        <f t="shared" si="167"/>
        <v>44.536069499999996</v>
      </c>
      <c r="I460" s="503"/>
      <c r="J460" s="503"/>
      <c r="K460" s="503">
        <f t="shared" si="168"/>
        <v>44.561169499999998</v>
      </c>
      <c r="L460" s="503"/>
      <c r="M460" s="503"/>
      <c r="N460" s="503">
        <f t="shared" si="169"/>
        <v>44.560209499999999</v>
      </c>
      <c r="O460" s="503"/>
      <c r="P460" s="503"/>
      <c r="Q460" s="503">
        <f t="shared" si="170"/>
        <v>44.536289500000002</v>
      </c>
      <c r="R460" s="503"/>
      <c r="S460" s="503"/>
      <c r="T460" s="503"/>
      <c r="U460" s="503"/>
      <c r="V460" s="503"/>
      <c r="W460" s="503">
        <f t="shared" si="171"/>
        <v>2.4879999999996016E-2</v>
      </c>
      <c r="X460" s="503"/>
      <c r="Y460" s="503"/>
      <c r="Z460" s="503"/>
      <c r="AA460" s="503"/>
      <c r="AB460" s="503"/>
      <c r="AC460" s="525"/>
      <c r="AD460" s="526"/>
      <c r="AE460" s="526"/>
      <c r="AF460" s="526"/>
      <c r="AG460" s="526"/>
      <c r="AH460" s="527"/>
      <c r="AI460" s="233"/>
      <c r="AJ460" s="233"/>
      <c r="AK460" s="197">
        <v>449</v>
      </c>
      <c r="AL460" s="207">
        <v>44.584479999999999</v>
      </c>
      <c r="AM460" s="207">
        <v>44.485100000000003</v>
      </c>
      <c r="AN460" s="207">
        <v>44.655059999999999</v>
      </c>
      <c r="AO460" s="207">
        <v>44.700130000000001</v>
      </c>
      <c r="AP460" s="207">
        <v>44.580719999999999</v>
      </c>
      <c r="AQ460" s="208"/>
      <c r="AR460" s="155"/>
      <c r="AS460" s="197">
        <f t="shared" ref="AS460:AS523" si="172">AK460</f>
        <v>449</v>
      </c>
      <c r="AT460" s="175">
        <v>-5.9460499999999999E-2</v>
      </c>
      <c r="AU460" s="163">
        <v>5.0539500000000001E-2</v>
      </c>
      <c r="AV460" s="163">
        <v>-8.9460499999999998E-2</v>
      </c>
      <c r="AW460" s="163">
        <v>-0.13946050000000002</v>
      </c>
      <c r="AX460" s="163">
        <v>-6.9460500000000008E-2</v>
      </c>
      <c r="AY460" s="163">
        <v>-6.9460500000000008E-2</v>
      </c>
      <c r="BA460" s="331">
        <f t="shared" ref="BA460:BA523" si="173">AK460</f>
        <v>449</v>
      </c>
      <c r="BB460" s="332">
        <f t="shared" si="149"/>
        <v>44.525019499999999</v>
      </c>
      <c r="BC460" s="332">
        <f t="shared" si="150"/>
        <v>44.535639500000002</v>
      </c>
      <c r="BD460" s="332">
        <f t="shared" si="151"/>
        <v>44.565599499999998</v>
      </c>
      <c r="BE460" s="332">
        <f t="shared" si="152"/>
        <v>44.560669500000003</v>
      </c>
      <c r="BF460" s="332">
        <f t="shared" si="153"/>
        <v>44.511259500000001</v>
      </c>
      <c r="BG460" s="332" t="str">
        <f t="shared" si="154"/>
        <v/>
      </c>
      <c r="BH460" s="164">
        <v>449</v>
      </c>
      <c r="BI460" s="337">
        <f t="shared" si="155"/>
        <v>1.3759999999997774E-2</v>
      </c>
      <c r="BJ460" s="337">
        <f t="shared" si="156"/>
        <v>2.4380000000000734E-2</v>
      </c>
      <c r="BK460" s="337">
        <f t="shared" si="157"/>
        <v>5.433999999999628E-2</v>
      </c>
      <c r="BL460" s="337">
        <f t="shared" si="158"/>
        <v>4.941000000000173E-2</v>
      </c>
      <c r="BM460" s="165">
        <f t="shared" si="159"/>
        <v>5.433999999999628E-2</v>
      </c>
    </row>
    <row r="461" spans="1:65" ht="14.85" customHeight="1">
      <c r="A461" s="239"/>
      <c r="B461" s="540" t="s">
        <v>551</v>
      </c>
      <c r="C461" s="540"/>
      <c r="D461" s="540"/>
      <c r="E461" s="503">
        <f t="shared" si="166"/>
        <v>44.5452595</v>
      </c>
      <c r="F461" s="503"/>
      <c r="G461" s="503"/>
      <c r="H461" s="503">
        <f t="shared" si="167"/>
        <v>44.536409499999998</v>
      </c>
      <c r="I461" s="503"/>
      <c r="J461" s="503"/>
      <c r="K461" s="503">
        <f t="shared" si="168"/>
        <v>44.557909500000001</v>
      </c>
      <c r="L461" s="503"/>
      <c r="M461" s="503"/>
      <c r="N461" s="503">
        <f t="shared" si="169"/>
        <v>44.561439499999999</v>
      </c>
      <c r="O461" s="503"/>
      <c r="P461" s="503"/>
      <c r="Q461" s="503">
        <f t="shared" si="170"/>
        <v>44.540299500000003</v>
      </c>
      <c r="R461" s="503"/>
      <c r="S461" s="503"/>
      <c r="T461" s="503"/>
      <c r="U461" s="503"/>
      <c r="V461" s="503"/>
      <c r="W461" s="503">
        <f t="shared" si="171"/>
        <v>2.1139999999995496E-2</v>
      </c>
      <c r="X461" s="503"/>
      <c r="Y461" s="503"/>
      <c r="Z461" s="503"/>
      <c r="AA461" s="503"/>
      <c r="AB461" s="503"/>
      <c r="AC461" s="525"/>
      <c r="AD461" s="526"/>
      <c r="AE461" s="526"/>
      <c r="AF461" s="526"/>
      <c r="AG461" s="526"/>
      <c r="AH461" s="527"/>
      <c r="AI461" s="233"/>
      <c r="AJ461" s="233"/>
      <c r="AK461" s="197">
        <v>450</v>
      </c>
      <c r="AL461" s="207">
        <v>44.583100000000002</v>
      </c>
      <c r="AM461" s="207">
        <v>44.483179999999997</v>
      </c>
      <c r="AN461" s="207">
        <v>44.653799999999997</v>
      </c>
      <c r="AO461" s="207">
        <v>44.703870000000002</v>
      </c>
      <c r="AP461" s="207">
        <v>44.57882</v>
      </c>
      <c r="AQ461" s="208"/>
      <c r="AR461" s="155"/>
      <c r="AS461" s="197">
        <f t="shared" si="172"/>
        <v>450</v>
      </c>
      <c r="AT461" s="175">
        <v>-5.9460499999999999E-2</v>
      </c>
      <c r="AU461" s="163">
        <v>5.0539500000000001E-2</v>
      </c>
      <c r="AV461" s="163">
        <v>-8.9460499999999998E-2</v>
      </c>
      <c r="AW461" s="163">
        <v>-0.13946050000000002</v>
      </c>
      <c r="AX461" s="163">
        <v>-6.9460500000000008E-2</v>
      </c>
      <c r="AY461" s="163">
        <v>-6.9460500000000008E-2</v>
      </c>
      <c r="BA461" s="331">
        <f t="shared" si="173"/>
        <v>450</v>
      </c>
      <c r="BB461" s="332">
        <f t="shared" ref="BB461:BB524" si="174">IF(AL461="","",AL461+AT461)</f>
        <v>44.523639500000002</v>
      </c>
      <c r="BC461" s="332">
        <f t="shared" ref="BC461:BC524" si="175">IF(AM461="","",AM461+AU461)</f>
        <v>44.533719499999997</v>
      </c>
      <c r="BD461" s="332">
        <f t="shared" ref="BD461:BD524" si="176">IF(AN461="","",AN461+AV461)</f>
        <v>44.564339499999996</v>
      </c>
      <c r="BE461" s="332">
        <f t="shared" ref="BE461:BE524" si="177">IF(AO461="","",AO461+AW461)</f>
        <v>44.564409500000004</v>
      </c>
      <c r="BF461" s="332">
        <f t="shared" ref="BF461:BF524" si="178">IF(AP461="","",AP461+AX461)</f>
        <v>44.509359500000002</v>
      </c>
      <c r="BG461" s="332" t="str">
        <f t="shared" ref="BG461:BG524" si="179">IF(AQ461="","",AQ461+AY461)</f>
        <v/>
      </c>
      <c r="BH461" s="164">
        <v>450</v>
      </c>
      <c r="BI461" s="337">
        <f t="shared" ref="BI461:BI524" si="180">IF(BB461="","",ABS($BF461-BB461))</f>
        <v>1.4279999999999404E-2</v>
      </c>
      <c r="BJ461" s="337">
        <f t="shared" ref="BJ461:BJ524" si="181">IF(BC461="","",ABS($BF461-BC461))</f>
        <v>2.4359999999994386E-2</v>
      </c>
      <c r="BK461" s="337">
        <f t="shared" ref="BK461:BK524" si="182">IF(BD461="","",ABS($BF461-BD461))</f>
        <v>5.4979999999993368E-2</v>
      </c>
      <c r="BL461" s="337">
        <f t="shared" ref="BL461:BL524" si="183">IF(BE461="","",ABS($BF461-BE461))</f>
        <v>5.5050000000001376E-2</v>
      </c>
      <c r="BM461" s="165">
        <f t="shared" ref="BM461:BM524" si="184">IF(BF461="","",MAX(BI461:BL461))</f>
        <v>5.5050000000001376E-2</v>
      </c>
    </row>
    <row r="462" spans="1:65" ht="14.85" customHeight="1">
      <c r="A462" s="238"/>
      <c r="B462" s="540" t="s">
        <v>552</v>
      </c>
      <c r="C462" s="540"/>
      <c r="D462" s="540"/>
      <c r="E462" s="503">
        <f t="shared" si="166"/>
        <v>44.547369500000002</v>
      </c>
      <c r="F462" s="503"/>
      <c r="G462" s="503"/>
      <c r="H462" s="503">
        <f t="shared" si="167"/>
        <v>44.529169500000002</v>
      </c>
      <c r="I462" s="503"/>
      <c r="J462" s="503"/>
      <c r="K462" s="503">
        <f t="shared" si="168"/>
        <v>44.5529595</v>
      </c>
      <c r="L462" s="503"/>
      <c r="M462" s="503"/>
      <c r="N462" s="503">
        <f t="shared" si="169"/>
        <v>44.565409500000001</v>
      </c>
      <c r="O462" s="503"/>
      <c r="P462" s="503"/>
      <c r="Q462" s="503">
        <f t="shared" si="170"/>
        <v>44.541289500000005</v>
      </c>
      <c r="R462" s="503"/>
      <c r="S462" s="503"/>
      <c r="T462" s="503"/>
      <c r="U462" s="503"/>
      <c r="V462" s="503"/>
      <c r="W462" s="503">
        <f t="shared" si="171"/>
        <v>2.4119999999996367E-2</v>
      </c>
      <c r="X462" s="503"/>
      <c r="Y462" s="503"/>
      <c r="Z462" s="503"/>
      <c r="AA462" s="503"/>
      <c r="AB462" s="503"/>
      <c r="AC462" s="525"/>
      <c r="AD462" s="526"/>
      <c r="AE462" s="526"/>
      <c r="AF462" s="526"/>
      <c r="AG462" s="526"/>
      <c r="AH462" s="527"/>
      <c r="AI462" s="233"/>
      <c r="AJ462" s="233"/>
      <c r="AK462" s="197">
        <v>451</v>
      </c>
      <c r="AL462" s="207">
        <v>44.583370000000002</v>
      </c>
      <c r="AM462" s="207">
        <v>44.481439999999999</v>
      </c>
      <c r="AN462" s="207">
        <v>44.651200000000003</v>
      </c>
      <c r="AO462" s="207">
        <v>44.703449999999997</v>
      </c>
      <c r="AP462" s="207">
        <v>44.571429999999999</v>
      </c>
      <c r="AQ462" s="208"/>
      <c r="AR462" s="155"/>
      <c r="AS462" s="197">
        <f t="shared" si="172"/>
        <v>451</v>
      </c>
      <c r="AT462" s="175">
        <v>-5.9460499999999999E-2</v>
      </c>
      <c r="AU462" s="163">
        <v>5.0539500000000001E-2</v>
      </c>
      <c r="AV462" s="163">
        <v>-8.9460499999999998E-2</v>
      </c>
      <c r="AW462" s="163">
        <v>-0.13946050000000002</v>
      </c>
      <c r="AX462" s="163">
        <v>-6.9460500000000008E-2</v>
      </c>
      <c r="AY462" s="163">
        <v>-6.9460500000000008E-2</v>
      </c>
      <c r="BA462" s="331">
        <f t="shared" si="173"/>
        <v>451</v>
      </c>
      <c r="BB462" s="332">
        <f t="shared" si="174"/>
        <v>44.523909500000002</v>
      </c>
      <c r="BC462" s="332">
        <f t="shared" si="175"/>
        <v>44.531979499999998</v>
      </c>
      <c r="BD462" s="332">
        <f t="shared" si="176"/>
        <v>44.561739500000002</v>
      </c>
      <c r="BE462" s="332">
        <f t="shared" si="177"/>
        <v>44.563989499999998</v>
      </c>
      <c r="BF462" s="332">
        <f t="shared" si="178"/>
        <v>44.501969500000001</v>
      </c>
      <c r="BG462" s="332" t="str">
        <f t="shared" si="179"/>
        <v/>
      </c>
      <c r="BH462" s="164">
        <v>451</v>
      </c>
      <c r="BI462" s="337">
        <f t="shared" si="180"/>
        <v>2.1940000000000737E-2</v>
      </c>
      <c r="BJ462" s="337">
        <f t="shared" si="181"/>
        <v>3.0009999999997206E-2</v>
      </c>
      <c r="BK462" s="337">
        <f t="shared" si="182"/>
        <v>5.9770000000000323E-2</v>
      </c>
      <c r="BL462" s="337">
        <f t="shared" si="183"/>
        <v>6.2019999999996855E-2</v>
      </c>
      <c r="BM462" s="165">
        <f t="shared" si="184"/>
        <v>6.2019999999996855E-2</v>
      </c>
    </row>
    <row r="463" spans="1:65" ht="14.85" customHeight="1">
      <c r="A463" s="238"/>
      <c r="B463" s="540" t="s">
        <v>553</v>
      </c>
      <c r="C463" s="540"/>
      <c r="D463" s="540"/>
      <c r="E463" s="503">
        <f t="shared" si="166"/>
        <v>44.547829499999999</v>
      </c>
      <c r="F463" s="503"/>
      <c r="G463" s="503"/>
      <c r="H463" s="503">
        <f t="shared" si="167"/>
        <v>44.526439500000002</v>
      </c>
      <c r="I463" s="503"/>
      <c r="J463" s="503"/>
      <c r="K463" s="503">
        <f t="shared" si="168"/>
        <v>44.552129499999999</v>
      </c>
      <c r="L463" s="503"/>
      <c r="M463" s="503"/>
      <c r="N463" s="503">
        <f t="shared" si="169"/>
        <v>44.5627195</v>
      </c>
      <c r="O463" s="503"/>
      <c r="P463" s="503"/>
      <c r="Q463" s="503">
        <f t="shared" si="170"/>
        <v>44.542299499999999</v>
      </c>
      <c r="R463" s="503"/>
      <c r="S463" s="503"/>
      <c r="T463" s="503"/>
      <c r="U463" s="503"/>
      <c r="V463" s="503"/>
      <c r="W463" s="503">
        <f t="shared" si="171"/>
        <v>2.0420000000001437E-2</v>
      </c>
      <c r="X463" s="503"/>
      <c r="Y463" s="503"/>
      <c r="Z463" s="503"/>
      <c r="AA463" s="503"/>
      <c r="AB463" s="503"/>
      <c r="AC463" s="525"/>
      <c r="AD463" s="526"/>
      <c r="AE463" s="526"/>
      <c r="AF463" s="526"/>
      <c r="AG463" s="526"/>
      <c r="AH463" s="527"/>
      <c r="AI463" s="233"/>
      <c r="AJ463" s="233"/>
      <c r="AK463" s="197">
        <v>452</v>
      </c>
      <c r="AL463" s="207">
        <v>44.584679999999999</v>
      </c>
      <c r="AM463" s="207">
        <v>44.479210000000002</v>
      </c>
      <c r="AN463" s="207">
        <v>44.649619999999999</v>
      </c>
      <c r="AO463" s="207">
        <v>44.69744</v>
      </c>
      <c r="AP463" s="207">
        <v>44.573360000000001</v>
      </c>
      <c r="AQ463" s="208"/>
      <c r="AR463" s="155"/>
      <c r="AS463" s="197">
        <f t="shared" si="172"/>
        <v>452</v>
      </c>
      <c r="AT463" s="175">
        <v>-5.9460499999999999E-2</v>
      </c>
      <c r="AU463" s="163">
        <v>5.0539500000000001E-2</v>
      </c>
      <c r="AV463" s="163">
        <v>-8.9460499999999998E-2</v>
      </c>
      <c r="AW463" s="163">
        <v>-0.13946050000000002</v>
      </c>
      <c r="AX463" s="163">
        <v>-6.9460500000000008E-2</v>
      </c>
      <c r="AY463" s="163">
        <v>-6.9460500000000008E-2</v>
      </c>
      <c r="BA463" s="331">
        <f t="shared" si="173"/>
        <v>452</v>
      </c>
      <c r="BB463" s="332">
        <f t="shared" si="174"/>
        <v>44.525219499999999</v>
      </c>
      <c r="BC463" s="332">
        <f t="shared" si="175"/>
        <v>44.529749500000001</v>
      </c>
      <c r="BD463" s="332">
        <f t="shared" si="176"/>
        <v>44.560159499999997</v>
      </c>
      <c r="BE463" s="332">
        <f t="shared" si="177"/>
        <v>44.557979500000002</v>
      </c>
      <c r="BF463" s="332">
        <f t="shared" si="178"/>
        <v>44.503899500000003</v>
      </c>
      <c r="BG463" s="332" t="str">
        <f t="shared" si="179"/>
        <v/>
      </c>
      <c r="BH463" s="164">
        <v>452</v>
      </c>
      <c r="BI463" s="337">
        <f t="shared" si="180"/>
        <v>2.1319999999995787E-2</v>
      </c>
      <c r="BJ463" s="337">
        <f t="shared" si="181"/>
        <v>2.5849999999998374E-2</v>
      </c>
      <c r="BK463" s="337">
        <f t="shared" si="182"/>
        <v>5.6259999999994648E-2</v>
      </c>
      <c r="BL463" s="337">
        <f t="shared" si="183"/>
        <v>5.4079999999999018E-2</v>
      </c>
      <c r="BM463" s="165">
        <f t="shared" si="184"/>
        <v>5.6259999999994648E-2</v>
      </c>
    </row>
    <row r="464" spans="1:65" ht="14.85" customHeight="1">
      <c r="A464" s="238"/>
      <c r="B464" s="540" t="s">
        <v>554</v>
      </c>
      <c r="C464" s="540"/>
      <c r="D464" s="540"/>
      <c r="E464" s="503">
        <f t="shared" si="166"/>
        <v>44.548359499999997</v>
      </c>
      <c r="F464" s="503"/>
      <c r="G464" s="503"/>
      <c r="H464" s="503">
        <f t="shared" si="167"/>
        <v>44.530969499999998</v>
      </c>
      <c r="I464" s="503"/>
      <c r="J464" s="503"/>
      <c r="K464" s="503">
        <f t="shared" si="168"/>
        <v>44.553729499999996</v>
      </c>
      <c r="L464" s="503"/>
      <c r="M464" s="503"/>
      <c r="N464" s="503">
        <f t="shared" si="169"/>
        <v>44.563299499999999</v>
      </c>
      <c r="O464" s="503"/>
      <c r="P464" s="503"/>
      <c r="Q464" s="503">
        <f t="shared" si="170"/>
        <v>44.543529500000005</v>
      </c>
      <c r="R464" s="503"/>
      <c r="S464" s="503"/>
      <c r="T464" s="503"/>
      <c r="U464" s="503"/>
      <c r="V464" s="503"/>
      <c r="W464" s="503">
        <f t="shared" si="171"/>
        <v>1.976999999999407E-2</v>
      </c>
      <c r="X464" s="503"/>
      <c r="Y464" s="503"/>
      <c r="Z464" s="503"/>
      <c r="AA464" s="503"/>
      <c r="AB464" s="503"/>
      <c r="AC464" s="525"/>
      <c r="AD464" s="526"/>
      <c r="AE464" s="526"/>
      <c r="AF464" s="526"/>
      <c r="AG464" s="526"/>
      <c r="AH464" s="527"/>
      <c r="AI464" s="233"/>
      <c r="AJ464" s="233"/>
      <c r="AK464" s="197">
        <v>453</v>
      </c>
      <c r="AL464" s="207">
        <v>44.586260000000003</v>
      </c>
      <c r="AM464" s="207">
        <v>44.477440000000001</v>
      </c>
      <c r="AN464" s="207">
        <v>44.646320000000003</v>
      </c>
      <c r="AO464" s="207">
        <v>44.694470000000003</v>
      </c>
      <c r="AP464" s="207">
        <v>44.579239999999999</v>
      </c>
      <c r="AQ464" s="208"/>
      <c r="AR464" s="155"/>
      <c r="AS464" s="197">
        <f t="shared" si="172"/>
        <v>453</v>
      </c>
      <c r="AT464" s="175">
        <v>-5.9460499999999999E-2</v>
      </c>
      <c r="AU464" s="163">
        <v>5.0539500000000001E-2</v>
      </c>
      <c r="AV464" s="163">
        <v>-8.9460499999999998E-2</v>
      </c>
      <c r="AW464" s="163">
        <v>-0.13946050000000002</v>
      </c>
      <c r="AX464" s="163">
        <v>-6.9460500000000008E-2</v>
      </c>
      <c r="AY464" s="163">
        <v>-6.9460500000000008E-2</v>
      </c>
      <c r="BA464" s="331">
        <f t="shared" si="173"/>
        <v>453</v>
      </c>
      <c r="BB464" s="332">
        <f t="shared" si="174"/>
        <v>44.526799500000003</v>
      </c>
      <c r="BC464" s="332">
        <f t="shared" si="175"/>
        <v>44.527979500000001</v>
      </c>
      <c r="BD464" s="332">
        <f t="shared" si="176"/>
        <v>44.556859500000002</v>
      </c>
      <c r="BE464" s="332">
        <f t="shared" si="177"/>
        <v>44.555009500000004</v>
      </c>
      <c r="BF464" s="332">
        <f t="shared" si="178"/>
        <v>44.5097795</v>
      </c>
      <c r="BG464" s="332" t="str">
        <f t="shared" si="179"/>
        <v/>
      </c>
      <c r="BH464" s="164">
        <v>453</v>
      </c>
      <c r="BI464" s="337">
        <f t="shared" si="180"/>
        <v>1.7020000000002256E-2</v>
      </c>
      <c r="BJ464" s="337">
        <f t="shared" si="181"/>
        <v>1.8200000000000216E-2</v>
      </c>
      <c r="BK464" s="337">
        <f t="shared" si="182"/>
        <v>4.7080000000001121E-2</v>
      </c>
      <c r="BL464" s="337">
        <f t="shared" si="183"/>
        <v>4.5230000000003656E-2</v>
      </c>
      <c r="BM464" s="165">
        <f t="shared" si="184"/>
        <v>4.7080000000001121E-2</v>
      </c>
    </row>
    <row r="465" spans="1:65" ht="14.85" customHeight="1">
      <c r="A465" s="238"/>
      <c r="B465" s="540" t="s">
        <v>555</v>
      </c>
      <c r="C465" s="540"/>
      <c r="D465" s="540"/>
      <c r="E465" s="503">
        <f t="shared" si="166"/>
        <v>44.5464895</v>
      </c>
      <c r="F465" s="503"/>
      <c r="G465" s="503"/>
      <c r="H465" s="503">
        <f t="shared" si="167"/>
        <v>44.533399500000002</v>
      </c>
      <c r="I465" s="503"/>
      <c r="J465" s="503"/>
      <c r="K465" s="503">
        <f t="shared" si="168"/>
        <v>44.554819500000001</v>
      </c>
      <c r="L465" s="503"/>
      <c r="M465" s="503"/>
      <c r="N465" s="503">
        <f t="shared" si="169"/>
        <v>44.566879499999999</v>
      </c>
      <c r="O465" s="503"/>
      <c r="P465" s="503"/>
      <c r="Q465" s="503">
        <f t="shared" si="170"/>
        <v>44.542539500000004</v>
      </c>
      <c r="R465" s="503"/>
      <c r="S465" s="503"/>
      <c r="T465" s="503"/>
      <c r="U465" s="503"/>
      <c r="V465" s="503"/>
      <c r="W465" s="503">
        <f t="shared" si="171"/>
        <v>2.4339999999995143E-2</v>
      </c>
      <c r="X465" s="503"/>
      <c r="Y465" s="503"/>
      <c r="Z465" s="503"/>
      <c r="AA465" s="503"/>
      <c r="AB465" s="503"/>
      <c r="AC465" s="525"/>
      <c r="AD465" s="526"/>
      <c r="AE465" s="526"/>
      <c r="AF465" s="526"/>
      <c r="AG465" s="526"/>
      <c r="AH465" s="527"/>
      <c r="AI465" s="233"/>
      <c r="AJ465" s="233"/>
      <c r="AK465" s="197">
        <v>454</v>
      </c>
      <c r="AL465" s="207">
        <v>44.587069999999997</v>
      </c>
      <c r="AM465" s="207">
        <v>44.47466</v>
      </c>
      <c r="AN465" s="207">
        <v>44.643590000000003</v>
      </c>
      <c r="AO465" s="207">
        <v>44.691459999999999</v>
      </c>
      <c r="AP465" s="207">
        <v>44.579509999999999</v>
      </c>
      <c r="AQ465" s="208"/>
      <c r="AR465" s="155"/>
      <c r="AS465" s="197">
        <f t="shared" si="172"/>
        <v>454</v>
      </c>
      <c r="AT465" s="175">
        <v>-5.9460499999999999E-2</v>
      </c>
      <c r="AU465" s="163">
        <v>5.0539500000000001E-2</v>
      </c>
      <c r="AV465" s="163">
        <v>-8.9460499999999998E-2</v>
      </c>
      <c r="AW465" s="163">
        <v>-0.13946050000000002</v>
      </c>
      <c r="AX465" s="163">
        <v>-6.9460500000000008E-2</v>
      </c>
      <c r="AY465" s="163">
        <v>-6.9460500000000008E-2</v>
      </c>
      <c r="BA465" s="331">
        <f t="shared" si="173"/>
        <v>454</v>
      </c>
      <c r="BB465" s="332">
        <f t="shared" si="174"/>
        <v>44.527609499999997</v>
      </c>
      <c r="BC465" s="332">
        <f t="shared" si="175"/>
        <v>44.525199499999999</v>
      </c>
      <c r="BD465" s="332">
        <f t="shared" si="176"/>
        <v>44.554129500000002</v>
      </c>
      <c r="BE465" s="332">
        <f t="shared" si="177"/>
        <v>44.551999500000001</v>
      </c>
      <c r="BF465" s="332">
        <f t="shared" si="178"/>
        <v>44.510049500000001</v>
      </c>
      <c r="BG465" s="332" t="str">
        <f t="shared" si="179"/>
        <v/>
      </c>
      <c r="BH465" s="164">
        <v>454</v>
      </c>
      <c r="BI465" s="337">
        <f t="shared" si="180"/>
        <v>1.7559999999996023E-2</v>
      </c>
      <c r="BJ465" s="337">
        <f t="shared" si="181"/>
        <v>1.5149999999998442E-2</v>
      </c>
      <c r="BK465" s="337">
        <f t="shared" si="182"/>
        <v>4.4080000000001007E-2</v>
      </c>
      <c r="BL465" s="337">
        <f t="shared" si="183"/>
        <v>4.1949999999999932E-2</v>
      </c>
      <c r="BM465" s="165">
        <f t="shared" si="184"/>
        <v>4.4080000000001007E-2</v>
      </c>
    </row>
    <row r="466" spans="1:65" ht="14.85" customHeight="1">
      <c r="A466" s="238"/>
      <c r="B466" s="540" t="s">
        <v>556</v>
      </c>
      <c r="C466" s="540"/>
      <c r="D466" s="540"/>
      <c r="E466" s="503">
        <f t="shared" si="166"/>
        <v>44.544209500000001</v>
      </c>
      <c r="F466" s="503"/>
      <c r="G466" s="503"/>
      <c r="H466" s="503">
        <f t="shared" si="167"/>
        <v>44.534369499999997</v>
      </c>
      <c r="I466" s="503"/>
      <c r="J466" s="503"/>
      <c r="K466" s="503">
        <f t="shared" si="168"/>
        <v>44.5575495</v>
      </c>
      <c r="L466" s="503"/>
      <c r="M466" s="503"/>
      <c r="N466" s="503">
        <f t="shared" si="169"/>
        <v>44.570259499999999</v>
      </c>
      <c r="O466" s="503"/>
      <c r="P466" s="503"/>
      <c r="Q466" s="503">
        <f t="shared" si="170"/>
        <v>44.543309499999999</v>
      </c>
      <c r="R466" s="503"/>
      <c r="S466" s="503"/>
      <c r="T466" s="503"/>
      <c r="U466" s="503"/>
      <c r="V466" s="503"/>
      <c r="W466" s="503">
        <f t="shared" si="171"/>
        <v>2.6949999999999363E-2</v>
      </c>
      <c r="X466" s="503"/>
      <c r="Y466" s="503"/>
      <c r="Z466" s="503"/>
      <c r="AA466" s="503"/>
      <c r="AB466" s="503"/>
      <c r="AC466" s="525"/>
      <c r="AD466" s="526"/>
      <c r="AE466" s="526"/>
      <c r="AF466" s="526"/>
      <c r="AG466" s="526"/>
      <c r="AH466" s="527"/>
      <c r="AI466" s="233"/>
      <c r="AJ466" s="233"/>
      <c r="AK466" s="197">
        <v>455</v>
      </c>
      <c r="AL466" s="207">
        <v>44.586829999999999</v>
      </c>
      <c r="AM466" s="207">
        <v>44.473469999999999</v>
      </c>
      <c r="AN466" s="207">
        <v>44.631799999999998</v>
      </c>
      <c r="AO466" s="207">
        <v>44.690809999999999</v>
      </c>
      <c r="AP466" s="207">
        <v>44.587679999999999</v>
      </c>
      <c r="AQ466" s="208"/>
      <c r="AR466" s="155"/>
      <c r="AS466" s="197">
        <f t="shared" si="172"/>
        <v>455</v>
      </c>
      <c r="AT466" s="175">
        <v>-5.9460499999999999E-2</v>
      </c>
      <c r="AU466" s="163">
        <v>5.0539500000000001E-2</v>
      </c>
      <c r="AV466" s="163">
        <v>-8.9460499999999998E-2</v>
      </c>
      <c r="AW466" s="163">
        <v>-0.13946050000000002</v>
      </c>
      <c r="AX466" s="163">
        <v>-6.9460500000000008E-2</v>
      </c>
      <c r="AY466" s="163">
        <v>-6.9460500000000008E-2</v>
      </c>
      <c r="BA466" s="331">
        <f t="shared" si="173"/>
        <v>455</v>
      </c>
      <c r="BB466" s="332">
        <f t="shared" si="174"/>
        <v>44.527369499999999</v>
      </c>
      <c r="BC466" s="332">
        <f t="shared" si="175"/>
        <v>44.524009499999998</v>
      </c>
      <c r="BD466" s="332">
        <f t="shared" si="176"/>
        <v>44.542339499999997</v>
      </c>
      <c r="BE466" s="332">
        <f t="shared" si="177"/>
        <v>44.551349500000001</v>
      </c>
      <c r="BF466" s="332">
        <f t="shared" si="178"/>
        <v>44.518219500000001</v>
      </c>
      <c r="BG466" s="332" t="str">
        <f t="shared" si="179"/>
        <v/>
      </c>
      <c r="BH466" s="164">
        <v>455</v>
      </c>
      <c r="BI466" s="337">
        <f t="shared" si="180"/>
        <v>9.1499999999982151E-3</v>
      </c>
      <c r="BJ466" s="337">
        <f t="shared" si="181"/>
        <v>5.7899999999975194E-3</v>
      </c>
      <c r="BK466" s="337">
        <f t="shared" si="182"/>
        <v>2.4119999999996367E-2</v>
      </c>
      <c r="BL466" s="337">
        <f t="shared" si="183"/>
        <v>3.3129999999999882E-2</v>
      </c>
      <c r="BM466" s="165">
        <f t="shared" si="184"/>
        <v>3.3129999999999882E-2</v>
      </c>
    </row>
    <row r="467" spans="1:65" ht="14.85" customHeight="1">
      <c r="A467" s="238"/>
      <c r="B467" s="540" t="s">
        <v>557</v>
      </c>
      <c r="C467" s="540"/>
      <c r="D467" s="540"/>
      <c r="E467" s="503">
        <f t="shared" si="166"/>
        <v>44.544369500000002</v>
      </c>
      <c r="F467" s="503"/>
      <c r="G467" s="503"/>
      <c r="H467" s="503">
        <f t="shared" si="167"/>
        <v>44.538069499999999</v>
      </c>
      <c r="I467" s="503"/>
      <c r="J467" s="503"/>
      <c r="K467" s="503">
        <f t="shared" si="168"/>
        <v>44.558479499999997</v>
      </c>
      <c r="L467" s="503"/>
      <c r="M467" s="503"/>
      <c r="N467" s="503">
        <f t="shared" si="169"/>
        <v>44.570729499999999</v>
      </c>
      <c r="O467" s="503"/>
      <c r="P467" s="503"/>
      <c r="Q467" s="503">
        <f t="shared" si="170"/>
        <v>44.541959500000004</v>
      </c>
      <c r="R467" s="503"/>
      <c r="S467" s="503"/>
      <c r="T467" s="503"/>
      <c r="U467" s="503"/>
      <c r="V467" s="503"/>
      <c r="W467" s="503">
        <f t="shared" si="171"/>
        <v>2.8769999999994411E-2</v>
      </c>
      <c r="X467" s="503"/>
      <c r="Y467" s="503"/>
      <c r="Z467" s="503"/>
      <c r="AA467" s="503"/>
      <c r="AB467" s="503"/>
      <c r="AC467" s="525"/>
      <c r="AD467" s="526"/>
      <c r="AE467" s="526"/>
      <c r="AF467" s="526"/>
      <c r="AG467" s="526"/>
      <c r="AH467" s="527"/>
      <c r="AI467" s="233"/>
      <c r="AJ467" s="233"/>
      <c r="AK467" s="197">
        <v>456</v>
      </c>
      <c r="AL467" s="207">
        <v>44.588000000000001</v>
      </c>
      <c r="AM467" s="207">
        <v>44.472160000000002</v>
      </c>
      <c r="AN467" s="207">
        <v>44.61204</v>
      </c>
      <c r="AO467" s="207">
        <v>44.688450000000003</v>
      </c>
      <c r="AP467" s="207">
        <v>44.594889999999999</v>
      </c>
      <c r="AQ467" s="208"/>
      <c r="AR467" s="155"/>
      <c r="AS467" s="197">
        <f t="shared" si="172"/>
        <v>456</v>
      </c>
      <c r="AT467" s="175">
        <v>-5.9460499999999999E-2</v>
      </c>
      <c r="AU467" s="163">
        <v>5.0539500000000001E-2</v>
      </c>
      <c r="AV467" s="163">
        <v>-8.9460499999999998E-2</v>
      </c>
      <c r="AW467" s="163">
        <v>-0.13946050000000002</v>
      </c>
      <c r="AX467" s="163">
        <v>-6.9460500000000008E-2</v>
      </c>
      <c r="AY467" s="163">
        <v>-6.9460500000000008E-2</v>
      </c>
      <c r="BA467" s="331">
        <f t="shared" si="173"/>
        <v>456</v>
      </c>
      <c r="BB467" s="332">
        <f t="shared" si="174"/>
        <v>44.528539500000001</v>
      </c>
      <c r="BC467" s="332">
        <f t="shared" si="175"/>
        <v>44.522699500000002</v>
      </c>
      <c r="BD467" s="332">
        <f t="shared" si="176"/>
        <v>44.522579499999999</v>
      </c>
      <c r="BE467" s="332">
        <f t="shared" si="177"/>
        <v>44.548989500000005</v>
      </c>
      <c r="BF467" s="332">
        <f t="shared" si="178"/>
        <v>44.525429500000001</v>
      </c>
      <c r="BG467" s="332" t="str">
        <f t="shared" si="179"/>
        <v/>
      </c>
      <c r="BH467" s="164">
        <v>456</v>
      </c>
      <c r="BI467" s="337">
        <f t="shared" si="180"/>
        <v>3.1099999999995021E-3</v>
      </c>
      <c r="BJ467" s="337">
        <f t="shared" si="181"/>
        <v>2.7299999999996771E-3</v>
      </c>
      <c r="BK467" s="337">
        <f t="shared" si="182"/>
        <v>2.8500000000022396E-3</v>
      </c>
      <c r="BL467" s="337">
        <f t="shared" si="183"/>
        <v>2.3560000000003356E-2</v>
      </c>
      <c r="BM467" s="165">
        <f t="shared" si="184"/>
        <v>2.3560000000003356E-2</v>
      </c>
    </row>
    <row r="468" spans="1:65" ht="14.85" customHeight="1">
      <c r="A468" s="238"/>
      <c r="B468" s="540" t="s">
        <v>558</v>
      </c>
      <c r="C468" s="540"/>
      <c r="D468" s="540"/>
      <c r="E468" s="503">
        <f t="shared" si="166"/>
        <v>44.544089499999998</v>
      </c>
      <c r="F468" s="503"/>
      <c r="G468" s="503"/>
      <c r="H468" s="503">
        <f t="shared" si="167"/>
        <v>44.539949499999999</v>
      </c>
      <c r="I468" s="503"/>
      <c r="J468" s="503"/>
      <c r="K468" s="503">
        <f t="shared" si="168"/>
        <v>44.5602795</v>
      </c>
      <c r="L468" s="503"/>
      <c r="M468" s="503"/>
      <c r="N468" s="503">
        <f t="shared" si="169"/>
        <v>44.5727695</v>
      </c>
      <c r="O468" s="503"/>
      <c r="P468" s="503"/>
      <c r="Q468" s="503">
        <f t="shared" si="170"/>
        <v>44.543449500000001</v>
      </c>
      <c r="R468" s="503"/>
      <c r="S468" s="503"/>
      <c r="T468" s="503"/>
      <c r="U468" s="503"/>
      <c r="V468" s="503"/>
      <c r="W468" s="503">
        <f t="shared" si="171"/>
        <v>2.9319999999998458E-2</v>
      </c>
      <c r="X468" s="503"/>
      <c r="Y468" s="503"/>
      <c r="Z468" s="503"/>
      <c r="AA468" s="503"/>
      <c r="AB468" s="503"/>
      <c r="AC468" s="525"/>
      <c r="AD468" s="526"/>
      <c r="AE468" s="526"/>
      <c r="AF468" s="526"/>
      <c r="AG468" s="526"/>
      <c r="AH468" s="527"/>
      <c r="AI468" s="233"/>
      <c r="AJ468" s="233"/>
      <c r="AK468" s="197">
        <v>457</v>
      </c>
      <c r="AL468" s="207">
        <v>44.587150000000001</v>
      </c>
      <c r="AM468" s="207">
        <v>44.470010000000002</v>
      </c>
      <c r="AN468" s="207">
        <v>44.6081</v>
      </c>
      <c r="AO468" s="207">
        <v>44.689419999999998</v>
      </c>
      <c r="AP468" s="207">
        <v>44.596510000000002</v>
      </c>
      <c r="AQ468" s="208"/>
      <c r="AR468" s="155"/>
      <c r="AS468" s="197">
        <f t="shared" si="172"/>
        <v>457</v>
      </c>
      <c r="AT468" s="175">
        <v>-5.9460499999999999E-2</v>
      </c>
      <c r="AU468" s="163">
        <v>5.0539500000000001E-2</v>
      </c>
      <c r="AV468" s="163">
        <v>-8.9460499999999998E-2</v>
      </c>
      <c r="AW468" s="163">
        <v>-0.13946050000000002</v>
      </c>
      <c r="AX468" s="163">
        <v>-6.9460500000000008E-2</v>
      </c>
      <c r="AY468" s="163">
        <v>-6.9460500000000008E-2</v>
      </c>
      <c r="BA468" s="331">
        <f t="shared" si="173"/>
        <v>457</v>
      </c>
      <c r="BB468" s="332">
        <f t="shared" si="174"/>
        <v>44.527689500000001</v>
      </c>
      <c r="BC468" s="332">
        <f t="shared" si="175"/>
        <v>44.520549500000001</v>
      </c>
      <c r="BD468" s="332">
        <f t="shared" si="176"/>
        <v>44.518639499999999</v>
      </c>
      <c r="BE468" s="332">
        <f t="shared" si="177"/>
        <v>44.5499595</v>
      </c>
      <c r="BF468" s="332">
        <f t="shared" si="178"/>
        <v>44.527049500000004</v>
      </c>
      <c r="BG468" s="332" t="str">
        <f t="shared" si="179"/>
        <v/>
      </c>
      <c r="BH468" s="164">
        <v>457</v>
      </c>
      <c r="BI468" s="337">
        <f t="shared" si="180"/>
        <v>6.3999999999708734E-4</v>
      </c>
      <c r="BJ468" s="337">
        <f t="shared" si="181"/>
        <v>6.5000000000026148E-3</v>
      </c>
      <c r="BK468" s="337">
        <f t="shared" si="182"/>
        <v>8.4100000000049135E-3</v>
      </c>
      <c r="BL468" s="337">
        <f t="shared" si="183"/>
        <v>2.2909999999995989E-2</v>
      </c>
      <c r="BM468" s="165">
        <f t="shared" si="184"/>
        <v>2.2909999999995989E-2</v>
      </c>
    </row>
    <row r="469" spans="1:65" ht="14.85" customHeight="1">
      <c r="A469" s="238"/>
      <c r="B469" s="540" t="s">
        <v>559</v>
      </c>
      <c r="C469" s="540"/>
      <c r="D469" s="540"/>
      <c r="E469" s="503">
        <f t="shared" ref="E469:E496" si="185">BB404</f>
        <v>44.544439500000003</v>
      </c>
      <c r="F469" s="503"/>
      <c r="G469" s="503"/>
      <c r="H469" s="503">
        <f t="shared" ref="H469:H496" si="186">BC404</f>
        <v>44.538649499999998</v>
      </c>
      <c r="I469" s="503"/>
      <c r="J469" s="503"/>
      <c r="K469" s="503">
        <f t="shared" ref="K469:K496" si="187">BD404</f>
        <v>44.561289500000001</v>
      </c>
      <c r="L469" s="503"/>
      <c r="M469" s="503"/>
      <c r="N469" s="503">
        <f t="shared" ref="N469:N496" si="188">BE404</f>
        <v>44.576199500000001</v>
      </c>
      <c r="O469" s="503"/>
      <c r="P469" s="503"/>
      <c r="Q469" s="503">
        <f t="shared" ref="Q469:Q496" si="189">BF404</f>
        <v>44.543919500000001</v>
      </c>
      <c r="R469" s="503"/>
      <c r="S469" s="503"/>
      <c r="T469" s="503"/>
      <c r="U469" s="503"/>
      <c r="V469" s="503"/>
      <c r="W469" s="503">
        <f t="shared" ref="W469:W496" si="190">(BM404)</f>
        <v>3.2280000000000086E-2</v>
      </c>
      <c r="X469" s="503"/>
      <c r="Y469" s="503"/>
      <c r="Z469" s="503"/>
      <c r="AA469" s="503"/>
      <c r="AB469" s="503"/>
      <c r="AC469" s="525"/>
      <c r="AD469" s="526"/>
      <c r="AE469" s="526"/>
      <c r="AF469" s="526"/>
      <c r="AG469" s="526"/>
      <c r="AH469" s="527"/>
      <c r="AI469" s="233"/>
      <c r="AJ469" s="233"/>
      <c r="AK469" s="197">
        <v>458</v>
      </c>
      <c r="AL469" s="207">
        <v>44.587150000000001</v>
      </c>
      <c r="AM469" s="207">
        <v>44.468960000000003</v>
      </c>
      <c r="AN469" s="207">
        <v>44.612909999999999</v>
      </c>
      <c r="AO469" s="207">
        <v>44.691740000000003</v>
      </c>
      <c r="AP469" s="207">
        <v>44.596209999999999</v>
      </c>
      <c r="AQ469" s="208"/>
      <c r="AR469" s="155"/>
      <c r="AS469" s="197">
        <f t="shared" si="172"/>
        <v>458</v>
      </c>
      <c r="AT469" s="175">
        <v>-5.9460499999999999E-2</v>
      </c>
      <c r="AU469" s="163">
        <v>5.0539500000000001E-2</v>
      </c>
      <c r="AV469" s="163">
        <v>-8.9460499999999998E-2</v>
      </c>
      <c r="AW469" s="163">
        <v>-0.13946050000000002</v>
      </c>
      <c r="AX469" s="163">
        <v>-6.9460500000000008E-2</v>
      </c>
      <c r="AY469" s="163">
        <v>-6.9460500000000008E-2</v>
      </c>
      <c r="BA469" s="331">
        <f t="shared" si="173"/>
        <v>458</v>
      </c>
      <c r="BB469" s="332">
        <f t="shared" si="174"/>
        <v>44.527689500000001</v>
      </c>
      <c r="BC469" s="332">
        <f t="shared" si="175"/>
        <v>44.519499500000002</v>
      </c>
      <c r="BD469" s="332">
        <f t="shared" si="176"/>
        <v>44.523449499999998</v>
      </c>
      <c r="BE469" s="332">
        <f t="shared" si="177"/>
        <v>44.552279500000004</v>
      </c>
      <c r="BF469" s="332">
        <f t="shared" si="178"/>
        <v>44.526749500000001</v>
      </c>
      <c r="BG469" s="332" t="str">
        <f t="shared" si="179"/>
        <v/>
      </c>
      <c r="BH469" s="164">
        <v>458</v>
      </c>
      <c r="BI469" s="337">
        <f t="shared" si="180"/>
        <v>9.3999999999994088E-4</v>
      </c>
      <c r="BJ469" s="337">
        <f t="shared" si="181"/>
        <v>7.2499999999990905E-3</v>
      </c>
      <c r="BK469" s="337">
        <f t="shared" si="182"/>
        <v>3.3000000000029672E-3</v>
      </c>
      <c r="BL469" s="337">
        <f t="shared" si="183"/>
        <v>2.5530000000003383E-2</v>
      </c>
      <c r="BM469" s="165">
        <f t="shared" si="184"/>
        <v>2.5530000000003383E-2</v>
      </c>
    </row>
    <row r="470" spans="1:65" ht="14.85" customHeight="1">
      <c r="A470" s="238"/>
      <c r="B470" s="540" t="s">
        <v>560</v>
      </c>
      <c r="C470" s="540"/>
      <c r="D470" s="540"/>
      <c r="E470" s="503">
        <f t="shared" si="185"/>
        <v>44.545869500000002</v>
      </c>
      <c r="F470" s="503"/>
      <c r="G470" s="503"/>
      <c r="H470" s="503">
        <f t="shared" si="186"/>
        <v>44.536979500000001</v>
      </c>
      <c r="I470" s="503"/>
      <c r="J470" s="503"/>
      <c r="K470" s="503">
        <f t="shared" si="187"/>
        <v>44.560849499999996</v>
      </c>
      <c r="L470" s="503"/>
      <c r="M470" s="503"/>
      <c r="N470" s="503">
        <f t="shared" si="188"/>
        <v>44.575269500000005</v>
      </c>
      <c r="O470" s="503"/>
      <c r="P470" s="503"/>
      <c r="Q470" s="503">
        <f t="shared" si="189"/>
        <v>44.525499500000002</v>
      </c>
      <c r="R470" s="503"/>
      <c r="S470" s="503"/>
      <c r="T470" s="503"/>
      <c r="U470" s="503"/>
      <c r="V470" s="503"/>
      <c r="W470" s="503">
        <f t="shared" si="190"/>
        <v>4.9770000000002312E-2</v>
      </c>
      <c r="X470" s="503"/>
      <c r="Y470" s="503"/>
      <c r="Z470" s="503"/>
      <c r="AA470" s="503"/>
      <c r="AB470" s="503"/>
      <c r="AC470" s="525"/>
      <c r="AD470" s="526"/>
      <c r="AE470" s="526"/>
      <c r="AF470" s="526"/>
      <c r="AG470" s="526"/>
      <c r="AH470" s="527"/>
      <c r="AI470" s="233"/>
      <c r="AJ470" s="233"/>
      <c r="AK470" s="197">
        <v>459</v>
      </c>
      <c r="AL470" s="207">
        <v>44.586419999999997</v>
      </c>
      <c r="AM470" s="207">
        <v>44.468380000000003</v>
      </c>
      <c r="AN470" s="207">
        <v>44.613140000000001</v>
      </c>
      <c r="AO470" s="207">
        <v>44.692430000000002</v>
      </c>
      <c r="AP470" s="207">
        <v>44.591760000000001</v>
      </c>
      <c r="AQ470" s="208"/>
      <c r="AR470" s="155"/>
      <c r="AS470" s="197">
        <f t="shared" si="172"/>
        <v>459</v>
      </c>
      <c r="AT470" s="175">
        <v>-5.9460499999999999E-2</v>
      </c>
      <c r="AU470" s="163">
        <v>5.0539500000000001E-2</v>
      </c>
      <c r="AV470" s="163">
        <v>-8.9460499999999998E-2</v>
      </c>
      <c r="AW470" s="163">
        <v>-0.13946050000000002</v>
      </c>
      <c r="AX470" s="163">
        <v>-6.9460500000000008E-2</v>
      </c>
      <c r="AY470" s="163">
        <v>-6.9460500000000008E-2</v>
      </c>
      <c r="BA470" s="331">
        <f t="shared" si="173"/>
        <v>459</v>
      </c>
      <c r="BB470" s="332">
        <f t="shared" si="174"/>
        <v>44.526959499999997</v>
      </c>
      <c r="BC470" s="332">
        <f t="shared" si="175"/>
        <v>44.518919500000003</v>
      </c>
      <c r="BD470" s="332">
        <f t="shared" si="176"/>
        <v>44.5236795</v>
      </c>
      <c r="BE470" s="332">
        <f t="shared" si="177"/>
        <v>44.552969500000003</v>
      </c>
      <c r="BF470" s="332">
        <f t="shared" si="178"/>
        <v>44.522299500000003</v>
      </c>
      <c r="BG470" s="332" t="str">
        <f t="shared" si="179"/>
        <v/>
      </c>
      <c r="BH470" s="164">
        <v>459</v>
      </c>
      <c r="BI470" s="337">
        <f t="shared" si="180"/>
        <v>4.6599999999941133E-3</v>
      </c>
      <c r="BJ470" s="337">
        <f t="shared" si="181"/>
        <v>3.3799999999999386E-3</v>
      </c>
      <c r="BK470" s="337">
        <f t="shared" si="182"/>
        <v>1.3799999999974943E-3</v>
      </c>
      <c r="BL470" s="337">
        <f t="shared" si="183"/>
        <v>3.0670000000000641E-2</v>
      </c>
      <c r="BM470" s="165">
        <f t="shared" si="184"/>
        <v>3.0670000000000641E-2</v>
      </c>
    </row>
    <row r="471" spans="1:65" ht="14.85" customHeight="1">
      <c r="A471" s="238"/>
      <c r="B471" s="540" t="s">
        <v>561</v>
      </c>
      <c r="C471" s="540"/>
      <c r="D471" s="540"/>
      <c r="E471" s="503">
        <f t="shared" si="185"/>
        <v>44.547019499999998</v>
      </c>
      <c r="F471" s="503"/>
      <c r="G471" s="503"/>
      <c r="H471" s="503">
        <f t="shared" si="186"/>
        <v>44.534139500000002</v>
      </c>
      <c r="I471" s="503"/>
      <c r="J471" s="503"/>
      <c r="K471" s="503">
        <f t="shared" si="187"/>
        <v>44.562219499999998</v>
      </c>
      <c r="L471" s="503"/>
      <c r="M471" s="503"/>
      <c r="N471" s="503">
        <f t="shared" si="188"/>
        <v>44.575169500000001</v>
      </c>
      <c r="O471" s="503"/>
      <c r="P471" s="503"/>
      <c r="Q471" s="503">
        <f t="shared" si="189"/>
        <v>44.5123295</v>
      </c>
      <c r="R471" s="503"/>
      <c r="S471" s="503"/>
      <c r="T471" s="503"/>
      <c r="U471" s="503"/>
      <c r="V471" s="503"/>
      <c r="W471" s="503">
        <f t="shared" si="190"/>
        <v>6.2840000000001339E-2</v>
      </c>
      <c r="X471" s="503"/>
      <c r="Y471" s="503"/>
      <c r="Z471" s="503"/>
      <c r="AA471" s="503"/>
      <c r="AB471" s="503"/>
      <c r="AC471" s="525"/>
      <c r="AD471" s="526"/>
      <c r="AE471" s="526"/>
      <c r="AF471" s="526"/>
      <c r="AG471" s="526"/>
      <c r="AH471" s="527"/>
      <c r="AI471" s="233"/>
      <c r="AJ471" s="233"/>
      <c r="AK471" s="197">
        <v>460</v>
      </c>
      <c r="AL471" s="207">
        <v>44.585850000000001</v>
      </c>
      <c r="AM471" s="207">
        <v>44.465890000000002</v>
      </c>
      <c r="AN471" s="207">
        <v>44.615340000000003</v>
      </c>
      <c r="AO471" s="207">
        <v>44.688420000000001</v>
      </c>
      <c r="AP471" s="207">
        <v>44.589570000000002</v>
      </c>
      <c r="AQ471" s="208"/>
      <c r="AR471" s="155"/>
      <c r="AS471" s="197">
        <f t="shared" si="172"/>
        <v>460</v>
      </c>
      <c r="AT471" s="175">
        <v>-5.9460499999999999E-2</v>
      </c>
      <c r="AU471" s="163">
        <v>5.0539500000000001E-2</v>
      </c>
      <c r="AV471" s="163">
        <v>-8.9460499999999998E-2</v>
      </c>
      <c r="AW471" s="163">
        <v>-0.13946050000000002</v>
      </c>
      <c r="AX471" s="163">
        <v>-6.9460500000000008E-2</v>
      </c>
      <c r="AY471" s="163">
        <v>-6.9460500000000008E-2</v>
      </c>
      <c r="BA471" s="331">
        <f t="shared" si="173"/>
        <v>460</v>
      </c>
      <c r="BB471" s="332">
        <f t="shared" si="174"/>
        <v>44.526389500000001</v>
      </c>
      <c r="BC471" s="332">
        <f t="shared" si="175"/>
        <v>44.516429500000001</v>
      </c>
      <c r="BD471" s="332">
        <f t="shared" si="176"/>
        <v>44.525879500000002</v>
      </c>
      <c r="BE471" s="332">
        <f t="shared" si="177"/>
        <v>44.548959500000002</v>
      </c>
      <c r="BF471" s="332">
        <f t="shared" si="178"/>
        <v>44.520109500000004</v>
      </c>
      <c r="BG471" s="332" t="str">
        <f t="shared" si="179"/>
        <v/>
      </c>
      <c r="BH471" s="164">
        <v>460</v>
      </c>
      <c r="BI471" s="337">
        <f t="shared" si="180"/>
        <v>6.2799999999967326E-3</v>
      </c>
      <c r="BJ471" s="337">
        <f t="shared" si="181"/>
        <v>3.6800000000027921E-3</v>
      </c>
      <c r="BK471" s="337">
        <f t="shared" si="182"/>
        <v>5.7699999999982765E-3</v>
      </c>
      <c r="BL471" s="337">
        <f t="shared" si="183"/>
        <v>2.8849999999998488E-2</v>
      </c>
      <c r="BM471" s="165">
        <f t="shared" si="184"/>
        <v>2.8849999999998488E-2</v>
      </c>
    </row>
    <row r="472" spans="1:65" ht="14.85" customHeight="1">
      <c r="A472" s="238"/>
      <c r="B472" s="540" t="s">
        <v>562</v>
      </c>
      <c r="C472" s="540"/>
      <c r="D472" s="540"/>
      <c r="E472" s="503">
        <f t="shared" si="185"/>
        <v>44.544859500000001</v>
      </c>
      <c r="F472" s="503"/>
      <c r="G472" s="503"/>
      <c r="H472" s="503">
        <f t="shared" si="186"/>
        <v>44.533209499999998</v>
      </c>
      <c r="I472" s="503"/>
      <c r="J472" s="503"/>
      <c r="K472" s="503">
        <f t="shared" si="187"/>
        <v>44.561819499999999</v>
      </c>
      <c r="L472" s="503"/>
      <c r="M472" s="503"/>
      <c r="N472" s="503">
        <f t="shared" si="188"/>
        <v>44.574729500000004</v>
      </c>
      <c r="O472" s="503"/>
      <c r="P472" s="503"/>
      <c r="Q472" s="503">
        <f t="shared" si="189"/>
        <v>44.519959499999999</v>
      </c>
      <c r="R472" s="503"/>
      <c r="S472" s="503"/>
      <c r="T472" s="503"/>
      <c r="U472" s="503"/>
      <c r="V472" s="503"/>
      <c r="W472" s="503">
        <f t="shared" si="190"/>
        <v>5.477000000000487E-2</v>
      </c>
      <c r="X472" s="503"/>
      <c r="Y472" s="503"/>
      <c r="Z472" s="503"/>
      <c r="AA472" s="503"/>
      <c r="AB472" s="503"/>
      <c r="AC472" s="525"/>
      <c r="AD472" s="526"/>
      <c r="AE472" s="526"/>
      <c r="AF472" s="526"/>
      <c r="AG472" s="526"/>
      <c r="AH472" s="527"/>
      <c r="AI472" s="233"/>
      <c r="AJ472" s="233"/>
      <c r="AK472" s="197">
        <v>461</v>
      </c>
      <c r="AL472" s="207">
        <v>44.585650000000001</v>
      </c>
      <c r="AM472" s="207">
        <v>44.466679999999997</v>
      </c>
      <c r="AN472" s="207">
        <v>44.618960000000001</v>
      </c>
      <c r="AO472" s="207">
        <v>44.680639999999997</v>
      </c>
      <c r="AP472" s="207">
        <v>44.590690000000002</v>
      </c>
      <c r="AQ472" s="208"/>
      <c r="AR472" s="155"/>
      <c r="AS472" s="197">
        <f t="shared" si="172"/>
        <v>461</v>
      </c>
      <c r="AT472" s="175">
        <v>-5.9460499999999999E-2</v>
      </c>
      <c r="AU472" s="163">
        <v>5.0539500000000001E-2</v>
      </c>
      <c r="AV472" s="163">
        <v>-8.9460499999999998E-2</v>
      </c>
      <c r="AW472" s="163">
        <v>-0.13946050000000002</v>
      </c>
      <c r="AX472" s="163">
        <v>-6.9460500000000008E-2</v>
      </c>
      <c r="AY472" s="163">
        <v>-6.9460500000000008E-2</v>
      </c>
      <c r="BA472" s="331">
        <f t="shared" si="173"/>
        <v>461</v>
      </c>
      <c r="BB472" s="332">
        <f t="shared" si="174"/>
        <v>44.526189500000001</v>
      </c>
      <c r="BC472" s="332">
        <f t="shared" si="175"/>
        <v>44.517219499999996</v>
      </c>
      <c r="BD472" s="332">
        <f t="shared" si="176"/>
        <v>44.5294995</v>
      </c>
      <c r="BE472" s="332">
        <f t="shared" si="177"/>
        <v>44.541179499999998</v>
      </c>
      <c r="BF472" s="332">
        <f t="shared" si="178"/>
        <v>44.521229500000004</v>
      </c>
      <c r="BG472" s="332" t="str">
        <f t="shared" si="179"/>
        <v/>
      </c>
      <c r="BH472" s="164">
        <v>461</v>
      </c>
      <c r="BI472" s="337">
        <f t="shared" si="180"/>
        <v>4.9599999999969668E-3</v>
      </c>
      <c r="BJ472" s="337">
        <f t="shared" si="181"/>
        <v>4.0100000000080627E-3</v>
      </c>
      <c r="BK472" s="337">
        <f t="shared" si="182"/>
        <v>8.2699999999960028E-3</v>
      </c>
      <c r="BL472" s="337">
        <f t="shared" si="183"/>
        <v>1.9949999999994361E-2</v>
      </c>
      <c r="BM472" s="165">
        <f t="shared" si="184"/>
        <v>1.9949999999994361E-2</v>
      </c>
    </row>
    <row r="473" spans="1:65" ht="14.85" customHeight="1">
      <c r="A473" s="238"/>
      <c r="B473" s="540" t="s">
        <v>563</v>
      </c>
      <c r="C473" s="540"/>
      <c r="D473" s="540"/>
      <c r="E473" s="503">
        <f t="shared" si="185"/>
        <v>44.543989500000002</v>
      </c>
      <c r="F473" s="503"/>
      <c r="G473" s="503"/>
      <c r="H473" s="503">
        <f t="shared" si="186"/>
        <v>44.532669499999997</v>
      </c>
      <c r="I473" s="503"/>
      <c r="J473" s="503"/>
      <c r="K473" s="503">
        <f t="shared" si="187"/>
        <v>44.561669500000001</v>
      </c>
      <c r="L473" s="503"/>
      <c r="M473" s="503"/>
      <c r="N473" s="503">
        <f t="shared" si="188"/>
        <v>44.575129500000003</v>
      </c>
      <c r="O473" s="503"/>
      <c r="P473" s="503"/>
      <c r="Q473" s="503">
        <f t="shared" si="189"/>
        <v>44.525309499999999</v>
      </c>
      <c r="R473" s="503"/>
      <c r="S473" s="503"/>
      <c r="T473" s="503"/>
      <c r="U473" s="503"/>
      <c r="V473" s="503"/>
      <c r="W473" s="503">
        <f t="shared" si="190"/>
        <v>4.9820000000003972E-2</v>
      </c>
      <c r="X473" s="503"/>
      <c r="Y473" s="503"/>
      <c r="Z473" s="503"/>
      <c r="AA473" s="503"/>
      <c r="AB473" s="503"/>
      <c r="AC473" s="525"/>
      <c r="AD473" s="526"/>
      <c r="AE473" s="526"/>
      <c r="AF473" s="526"/>
      <c r="AG473" s="526"/>
      <c r="AH473" s="527"/>
      <c r="AI473" s="233"/>
      <c r="AJ473" s="233"/>
      <c r="AK473" s="197">
        <v>462</v>
      </c>
      <c r="AL473" s="207">
        <v>44.585769999999997</v>
      </c>
      <c r="AM473" s="207">
        <v>44.464649999999999</v>
      </c>
      <c r="AN473" s="207">
        <v>44.62135</v>
      </c>
      <c r="AO473" s="207">
        <v>44.679209999999998</v>
      </c>
      <c r="AP473" s="207">
        <v>44.590730000000001</v>
      </c>
      <c r="AQ473" s="208"/>
      <c r="AR473" s="155"/>
      <c r="AS473" s="197">
        <f t="shared" si="172"/>
        <v>462</v>
      </c>
      <c r="AT473" s="175">
        <v>-5.9460499999999999E-2</v>
      </c>
      <c r="AU473" s="163">
        <v>5.0539500000000001E-2</v>
      </c>
      <c r="AV473" s="163">
        <v>-8.9460499999999998E-2</v>
      </c>
      <c r="AW473" s="163">
        <v>-0.13946050000000002</v>
      </c>
      <c r="AX473" s="163">
        <v>-6.9460500000000008E-2</v>
      </c>
      <c r="AY473" s="163">
        <v>-6.9460500000000008E-2</v>
      </c>
      <c r="BA473" s="331">
        <f t="shared" si="173"/>
        <v>462</v>
      </c>
      <c r="BB473" s="332">
        <f t="shared" si="174"/>
        <v>44.526309499999996</v>
      </c>
      <c r="BC473" s="332">
        <f t="shared" si="175"/>
        <v>44.515189499999998</v>
      </c>
      <c r="BD473" s="332">
        <f t="shared" si="176"/>
        <v>44.531889499999998</v>
      </c>
      <c r="BE473" s="332">
        <f t="shared" si="177"/>
        <v>44.539749499999999</v>
      </c>
      <c r="BF473" s="332">
        <f t="shared" si="178"/>
        <v>44.521269500000002</v>
      </c>
      <c r="BG473" s="332" t="str">
        <f t="shared" si="179"/>
        <v/>
      </c>
      <c r="BH473" s="164">
        <v>462</v>
      </c>
      <c r="BI473" s="337">
        <f t="shared" si="180"/>
        <v>5.0399999999939382E-3</v>
      </c>
      <c r="BJ473" s="337">
        <f t="shared" si="181"/>
        <v>6.0800000000043042E-3</v>
      </c>
      <c r="BK473" s="337">
        <f t="shared" si="182"/>
        <v>1.0619999999995855E-2</v>
      </c>
      <c r="BL473" s="337">
        <f t="shared" si="183"/>
        <v>1.8479999999996721E-2</v>
      </c>
      <c r="BM473" s="165">
        <f t="shared" si="184"/>
        <v>1.8479999999996721E-2</v>
      </c>
    </row>
    <row r="474" spans="1:65" ht="14.85" customHeight="1">
      <c r="A474" s="238"/>
      <c r="B474" s="540" t="s">
        <v>564</v>
      </c>
      <c r="C474" s="540"/>
      <c r="D474" s="540"/>
      <c r="E474" s="503">
        <f t="shared" si="185"/>
        <v>44.5421695</v>
      </c>
      <c r="F474" s="503"/>
      <c r="G474" s="503"/>
      <c r="H474" s="503">
        <f t="shared" si="186"/>
        <v>44.532469499999998</v>
      </c>
      <c r="I474" s="503"/>
      <c r="J474" s="503"/>
      <c r="K474" s="503">
        <f t="shared" si="187"/>
        <v>44.561369499999998</v>
      </c>
      <c r="L474" s="503"/>
      <c r="M474" s="503"/>
      <c r="N474" s="503">
        <f t="shared" si="188"/>
        <v>44.574809500000001</v>
      </c>
      <c r="O474" s="503"/>
      <c r="P474" s="503"/>
      <c r="Q474" s="503">
        <f t="shared" si="189"/>
        <v>44.526479500000001</v>
      </c>
      <c r="R474" s="503"/>
      <c r="S474" s="503"/>
      <c r="T474" s="503"/>
      <c r="U474" s="503"/>
      <c r="V474" s="503"/>
      <c r="W474" s="503">
        <f t="shared" si="190"/>
        <v>4.8329999999999984E-2</v>
      </c>
      <c r="X474" s="503"/>
      <c r="Y474" s="503"/>
      <c r="Z474" s="503"/>
      <c r="AA474" s="503"/>
      <c r="AB474" s="503"/>
      <c r="AC474" s="525"/>
      <c r="AD474" s="526"/>
      <c r="AE474" s="526"/>
      <c r="AF474" s="526"/>
      <c r="AG474" s="526"/>
      <c r="AH474" s="527"/>
      <c r="AI474" s="233"/>
      <c r="AJ474" s="233"/>
      <c r="AK474" s="197">
        <v>463</v>
      </c>
      <c r="AL474" s="207">
        <v>44.586460000000002</v>
      </c>
      <c r="AM474" s="207">
        <v>44.464329999999997</v>
      </c>
      <c r="AN474" s="207">
        <v>44.623550000000002</v>
      </c>
      <c r="AO474" s="207">
        <v>44.67971</v>
      </c>
      <c r="AP474" s="207">
        <v>44.587449999999997</v>
      </c>
      <c r="AQ474" s="208"/>
      <c r="AR474" s="155"/>
      <c r="AS474" s="197">
        <f t="shared" si="172"/>
        <v>463</v>
      </c>
      <c r="AT474" s="175">
        <v>-5.9460499999999999E-2</v>
      </c>
      <c r="AU474" s="163">
        <v>5.0539500000000001E-2</v>
      </c>
      <c r="AV474" s="163">
        <v>-8.9460499999999998E-2</v>
      </c>
      <c r="AW474" s="163">
        <v>-0.13946050000000002</v>
      </c>
      <c r="AX474" s="163">
        <v>-6.9460500000000008E-2</v>
      </c>
      <c r="AY474" s="163">
        <v>-6.9460500000000008E-2</v>
      </c>
      <c r="BA474" s="331">
        <f t="shared" si="173"/>
        <v>463</v>
      </c>
      <c r="BB474" s="332">
        <f t="shared" si="174"/>
        <v>44.526999500000002</v>
      </c>
      <c r="BC474" s="332">
        <f t="shared" si="175"/>
        <v>44.514869499999996</v>
      </c>
      <c r="BD474" s="332">
        <f t="shared" si="176"/>
        <v>44.5340895</v>
      </c>
      <c r="BE474" s="332">
        <f t="shared" si="177"/>
        <v>44.540249500000002</v>
      </c>
      <c r="BF474" s="332">
        <f t="shared" si="178"/>
        <v>44.517989499999999</v>
      </c>
      <c r="BG474" s="332" t="str">
        <f t="shared" si="179"/>
        <v/>
      </c>
      <c r="BH474" s="164">
        <v>463</v>
      </c>
      <c r="BI474" s="337">
        <f t="shared" si="180"/>
        <v>9.0100000000035152E-3</v>
      </c>
      <c r="BJ474" s="337">
        <f t="shared" si="181"/>
        <v>3.1200000000026762E-3</v>
      </c>
      <c r="BK474" s="337">
        <f t="shared" si="182"/>
        <v>1.6100000000001558E-2</v>
      </c>
      <c r="BL474" s="337">
        <f t="shared" si="183"/>
        <v>2.2260000000002833E-2</v>
      </c>
      <c r="BM474" s="165">
        <f t="shared" si="184"/>
        <v>2.2260000000002833E-2</v>
      </c>
    </row>
    <row r="475" spans="1:65" ht="14.85" customHeight="1">
      <c r="A475" s="238"/>
      <c r="B475" s="540" t="s">
        <v>565</v>
      </c>
      <c r="C475" s="540"/>
      <c r="D475" s="540"/>
      <c r="E475" s="503">
        <f t="shared" si="185"/>
        <v>44.538829499999999</v>
      </c>
      <c r="F475" s="503"/>
      <c r="G475" s="503"/>
      <c r="H475" s="503">
        <f t="shared" si="186"/>
        <v>44.531519500000002</v>
      </c>
      <c r="I475" s="503"/>
      <c r="J475" s="503"/>
      <c r="K475" s="503">
        <f t="shared" si="187"/>
        <v>44.559019499999998</v>
      </c>
      <c r="L475" s="503"/>
      <c r="M475" s="503"/>
      <c r="N475" s="503">
        <f t="shared" si="188"/>
        <v>44.574569500000003</v>
      </c>
      <c r="O475" s="503"/>
      <c r="P475" s="503"/>
      <c r="Q475" s="503">
        <f t="shared" si="189"/>
        <v>44.526019500000004</v>
      </c>
      <c r="R475" s="503"/>
      <c r="S475" s="503"/>
      <c r="T475" s="503"/>
      <c r="U475" s="503"/>
      <c r="V475" s="503"/>
      <c r="W475" s="503">
        <f t="shared" si="190"/>
        <v>4.8549999999998761E-2</v>
      </c>
      <c r="X475" s="503"/>
      <c r="Y475" s="503"/>
      <c r="Z475" s="503"/>
      <c r="AA475" s="503"/>
      <c r="AB475" s="503"/>
      <c r="AC475" s="525"/>
      <c r="AD475" s="526"/>
      <c r="AE475" s="526"/>
      <c r="AF475" s="526"/>
      <c r="AG475" s="526"/>
      <c r="AH475" s="527"/>
      <c r="AI475" s="233"/>
      <c r="AJ475" s="233"/>
      <c r="AK475" s="197">
        <v>464</v>
      </c>
      <c r="AL475" s="207">
        <v>44.589840000000002</v>
      </c>
      <c r="AM475" s="207">
        <v>44.463259999999998</v>
      </c>
      <c r="AN475" s="207">
        <v>44.62444</v>
      </c>
      <c r="AO475" s="207">
        <v>44.683210000000003</v>
      </c>
      <c r="AP475" s="207">
        <v>44.579709999999999</v>
      </c>
      <c r="AQ475" s="208"/>
      <c r="AR475" s="155"/>
      <c r="AS475" s="197">
        <f t="shared" si="172"/>
        <v>464</v>
      </c>
      <c r="AT475" s="175">
        <v>-5.9460499999999999E-2</v>
      </c>
      <c r="AU475" s="163">
        <v>5.0539500000000001E-2</v>
      </c>
      <c r="AV475" s="163">
        <v>-8.9460499999999998E-2</v>
      </c>
      <c r="AW475" s="163">
        <v>-0.13946050000000002</v>
      </c>
      <c r="AX475" s="163">
        <v>-6.9460500000000008E-2</v>
      </c>
      <c r="AY475" s="163">
        <v>-6.9460500000000008E-2</v>
      </c>
      <c r="BA475" s="331">
        <f t="shared" si="173"/>
        <v>464</v>
      </c>
      <c r="BB475" s="332">
        <f t="shared" si="174"/>
        <v>44.530379500000002</v>
      </c>
      <c r="BC475" s="332">
        <f t="shared" si="175"/>
        <v>44.513799499999998</v>
      </c>
      <c r="BD475" s="332">
        <f t="shared" si="176"/>
        <v>44.534979499999999</v>
      </c>
      <c r="BE475" s="332">
        <f t="shared" si="177"/>
        <v>44.543749500000004</v>
      </c>
      <c r="BF475" s="332">
        <f t="shared" si="178"/>
        <v>44.5102495</v>
      </c>
      <c r="BG475" s="332" t="str">
        <f t="shared" si="179"/>
        <v/>
      </c>
      <c r="BH475" s="164">
        <v>464</v>
      </c>
      <c r="BI475" s="337">
        <f t="shared" si="180"/>
        <v>2.0130000000001758E-2</v>
      </c>
      <c r="BJ475" s="337">
        <f t="shared" si="181"/>
        <v>3.5499999999970555E-3</v>
      </c>
      <c r="BK475" s="337">
        <f t="shared" si="182"/>
        <v>2.4729999999998142E-2</v>
      </c>
      <c r="BL475" s="337">
        <f t="shared" si="183"/>
        <v>3.3500000000003638E-2</v>
      </c>
      <c r="BM475" s="165">
        <f t="shared" si="184"/>
        <v>3.3500000000003638E-2</v>
      </c>
    </row>
    <row r="476" spans="1:65" ht="14.85" customHeight="1">
      <c r="A476" s="238"/>
      <c r="B476" s="540" t="s">
        <v>566</v>
      </c>
      <c r="C476" s="540"/>
      <c r="D476" s="540"/>
      <c r="E476" s="503">
        <f t="shared" si="185"/>
        <v>44.536929499999999</v>
      </c>
      <c r="F476" s="503"/>
      <c r="G476" s="503"/>
      <c r="H476" s="503">
        <f t="shared" si="186"/>
        <v>44.529669499999997</v>
      </c>
      <c r="I476" s="503"/>
      <c r="J476" s="503"/>
      <c r="K476" s="503">
        <f t="shared" si="187"/>
        <v>44.558199500000001</v>
      </c>
      <c r="L476" s="503"/>
      <c r="M476" s="503"/>
      <c r="N476" s="503">
        <f t="shared" si="188"/>
        <v>44.574479500000002</v>
      </c>
      <c r="O476" s="503"/>
      <c r="P476" s="503"/>
      <c r="Q476" s="503">
        <f t="shared" si="189"/>
        <v>44.524689500000001</v>
      </c>
      <c r="R476" s="503"/>
      <c r="S476" s="503"/>
      <c r="T476" s="503"/>
      <c r="U476" s="503"/>
      <c r="V476" s="503"/>
      <c r="W476" s="503">
        <f t="shared" si="190"/>
        <v>4.9790000000001555E-2</v>
      </c>
      <c r="X476" s="503"/>
      <c r="Y476" s="503"/>
      <c r="Z476" s="503"/>
      <c r="AA476" s="503"/>
      <c r="AB476" s="503"/>
      <c r="AC476" s="525"/>
      <c r="AD476" s="526"/>
      <c r="AE476" s="526"/>
      <c r="AF476" s="526"/>
      <c r="AG476" s="526"/>
      <c r="AH476" s="527"/>
      <c r="AI476" s="233"/>
      <c r="AJ476" s="233"/>
      <c r="AK476" s="197">
        <v>465</v>
      </c>
      <c r="AL476" s="207">
        <v>44.589350000000003</v>
      </c>
      <c r="AM476" s="207">
        <v>44.463790000000003</v>
      </c>
      <c r="AN476" s="207">
        <v>44.624940000000002</v>
      </c>
      <c r="AO476" s="207">
        <v>44.685960000000001</v>
      </c>
      <c r="AP476" s="207">
        <v>44.577440000000003</v>
      </c>
      <c r="AQ476" s="208"/>
      <c r="AR476" s="155"/>
      <c r="AS476" s="197">
        <f t="shared" si="172"/>
        <v>465</v>
      </c>
      <c r="AT476" s="175">
        <v>-5.9460499999999999E-2</v>
      </c>
      <c r="AU476" s="163">
        <v>5.0539500000000001E-2</v>
      </c>
      <c r="AV476" s="163">
        <v>-8.9460499999999998E-2</v>
      </c>
      <c r="AW476" s="163">
        <v>-0.13946050000000002</v>
      </c>
      <c r="AX476" s="163">
        <v>-6.9460500000000008E-2</v>
      </c>
      <c r="AY476" s="163">
        <v>-6.9460500000000008E-2</v>
      </c>
      <c r="BA476" s="331">
        <f t="shared" si="173"/>
        <v>465</v>
      </c>
      <c r="BB476" s="332">
        <f t="shared" si="174"/>
        <v>44.529889500000003</v>
      </c>
      <c r="BC476" s="332">
        <f t="shared" si="175"/>
        <v>44.514329500000002</v>
      </c>
      <c r="BD476" s="332">
        <f t="shared" si="176"/>
        <v>44.535479500000001</v>
      </c>
      <c r="BE476" s="332">
        <f t="shared" si="177"/>
        <v>44.546499500000003</v>
      </c>
      <c r="BF476" s="332">
        <f t="shared" si="178"/>
        <v>44.507979500000005</v>
      </c>
      <c r="BG476" s="332" t="str">
        <f t="shared" si="179"/>
        <v/>
      </c>
      <c r="BH476" s="164">
        <v>465</v>
      </c>
      <c r="BI476" s="337">
        <f t="shared" si="180"/>
        <v>2.190999999999832E-2</v>
      </c>
      <c r="BJ476" s="337">
        <f t="shared" si="181"/>
        <v>6.3499999999976353E-3</v>
      </c>
      <c r="BK476" s="337">
        <f t="shared" si="182"/>
        <v>2.7499999999996305E-2</v>
      </c>
      <c r="BL476" s="337">
        <f t="shared" si="183"/>
        <v>3.8519999999998333E-2</v>
      </c>
      <c r="BM476" s="165">
        <f t="shared" si="184"/>
        <v>3.8519999999998333E-2</v>
      </c>
    </row>
    <row r="477" spans="1:65" ht="14.85" customHeight="1">
      <c r="A477" s="238"/>
      <c r="B477" s="540" t="s">
        <v>567</v>
      </c>
      <c r="C477" s="540"/>
      <c r="D477" s="540"/>
      <c r="E477" s="503">
        <f t="shared" si="185"/>
        <v>44.534769500000003</v>
      </c>
      <c r="F477" s="503"/>
      <c r="G477" s="503"/>
      <c r="H477" s="503">
        <f t="shared" si="186"/>
        <v>44.528079499999997</v>
      </c>
      <c r="I477" s="503"/>
      <c r="J477" s="503"/>
      <c r="K477" s="503">
        <f t="shared" si="187"/>
        <v>44.558119499999997</v>
      </c>
      <c r="L477" s="503"/>
      <c r="M477" s="503"/>
      <c r="N477" s="503">
        <f t="shared" si="188"/>
        <v>44.572499499999999</v>
      </c>
      <c r="O477" s="503"/>
      <c r="P477" s="503"/>
      <c r="Q477" s="503">
        <f t="shared" si="189"/>
        <v>44.5219995</v>
      </c>
      <c r="R477" s="503"/>
      <c r="S477" s="503"/>
      <c r="T477" s="503"/>
      <c r="U477" s="503"/>
      <c r="V477" s="503"/>
      <c r="W477" s="503">
        <f t="shared" si="190"/>
        <v>5.0499999999999545E-2</v>
      </c>
      <c r="X477" s="503"/>
      <c r="Y477" s="503"/>
      <c r="Z477" s="503"/>
      <c r="AA477" s="503"/>
      <c r="AB477" s="503"/>
      <c r="AC477" s="525"/>
      <c r="AD477" s="526"/>
      <c r="AE477" s="526"/>
      <c r="AF477" s="526"/>
      <c r="AG477" s="526"/>
      <c r="AH477" s="527"/>
      <c r="AI477" s="233"/>
      <c r="AJ477" s="233"/>
      <c r="AK477" s="197">
        <v>466</v>
      </c>
      <c r="AL477" s="207">
        <v>44.588380000000001</v>
      </c>
      <c r="AM477" s="207">
        <v>44.46302</v>
      </c>
      <c r="AN477" s="207">
        <v>44.627290000000002</v>
      </c>
      <c r="AO477" s="207">
        <v>44.686990000000002</v>
      </c>
      <c r="AP477" s="207">
        <v>44.577199999999998</v>
      </c>
      <c r="AQ477" s="208"/>
      <c r="AR477" s="155"/>
      <c r="AS477" s="197">
        <f t="shared" si="172"/>
        <v>466</v>
      </c>
      <c r="AT477" s="175">
        <v>-5.9460499999999999E-2</v>
      </c>
      <c r="AU477" s="163">
        <v>5.0539500000000001E-2</v>
      </c>
      <c r="AV477" s="163">
        <v>-8.9460499999999998E-2</v>
      </c>
      <c r="AW477" s="163">
        <v>-0.13946050000000002</v>
      </c>
      <c r="AX477" s="163">
        <v>-6.9460500000000008E-2</v>
      </c>
      <c r="AY477" s="163">
        <v>-6.9460500000000008E-2</v>
      </c>
      <c r="BA477" s="331">
        <f t="shared" si="173"/>
        <v>466</v>
      </c>
      <c r="BB477" s="332">
        <f t="shared" si="174"/>
        <v>44.528919500000001</v>
      </c>
      <c r="BC477" s="332">
        <f t="shared" si="175"/>
        <v>44.5135595</v>
      </c>
      <c r="BD477" s="332">
        <f t="shared" si="176"/>
        <v>44.537829500000001</v>
      </c>
      <c r="BE477" s="332">
        <f t="shared" si="177"/>
        <v>44.547529500000003</v>
      </c>
      <c r="BF477" s="332">
        <f t="shared" si="178"/>
        <v>44.5077395</v>
      </c>
      <c r="BG477" s="332" t="str">
        <f t="shared" si="179"/>
        <v/>
      </c>
      <c r="BH477" s="164">
        <v>466</v>
      </c>
      <c r="BI477" s="337">
        <f t="shared" si="180"/>
        <v>2.1180000000001087E-2</v>
      </c>
      <c r="BJ477" s="337">
        <f t="shared" si="181"/>
        <v>5.8199999999999363E-3</v>
      </c>
      <c r="BK477" s="337">
        <f t="shared" si="182"/>
        <v>3.0090000000001282E-2</v>
      </c>
      <c r="BL477" s="337">
        <f t="shared" si="183"/>
        <v>3.9790000000003545E-2</v>
      </c>
      <c r="BM477" s="165">
        <f t="shared" si="184"/>
        <v>3.9790000000003545E-2</v>
      </c>
    </row>
    <row r="478" spans="1:65" ht="14.85" customHeight="1">
      <c r="A478" s="238"/>
      <c r="B478" s="540" t="s">
        <v>568</v>
      </c>
      <c r="C478" s="540"/>
      <c r="D478" s="540"/>
      <c r="E478" s="503">
        <f t="shared" si="185"/>
        <v>44.532359499999998</v>
      </c>
      <c r="F478" s="503"/>
      <c r="G478" s="503"/>
      <c r="H478" s="503">
        <f t="shared" si="186"/>
        <v>44.525509499999998</v>
      </c>
      <c r="I478" s="503"/>
      <c r="J478" s="503"/>
      <c r="K478" s="503">
        <f t="shared" si="187"/>
        <v>44.557709500000001</v>
      </c>
      <c r="L478" s="503"/>
      <c r="M478" s="503"/>
      <c r="N478" s="503">
        <f t="shared" si="188"/>
        <v>44.569329500000002</v>
      </c>
      <c r="O478" s="503"/>
      <c r="P478" s="503"/>
      <c r="Q478" s="503">
        <f t="shared" si="189"/>
        <v>44.516149500000004</v>
      </c>
      <c r="R478" s="503"/>
      <c r="S478" s="503"/>
      <c r="T478" s="503"/>
      <c r="U478" s="503"/>
      <c r="V478" s="503"/>
      <c r="W478" s="503">
        <f t="shared" si="190"/>
        <v>5.3179999999997563E-2</v>
      </c>
      <c r="X478" s="503"/>
      <c r="Y478" s="503"/>
      <c r="Z478" s="503"/>
      <c r="AA478" s="503"/>
      <c r="AB478" s="503"/>
      <c r="AC478" s="525"/>
      <c r="AD478" s="526"/>
      <c r="AE478" s="526"/>
      <c r="AF478" s="526"/>
      <c r="AG478" s="526"/>
      <c r="AH478" s="527"/>
      <c r="AI478" s="233"/>
      <c r="AJ478" s="233"/>
      <c r="AK478" s="197">
        <v>467</v>
      </c>
      <c r="AL478" s="207">
        <v>44.587449999999997</v>
      </c>
      <c r="AM478" s="207">
        <v>44.463299999999997</v>
      </c>
      <c r="AN478" s="207">
        <v>44.629049999999999</v>
      </c>
      <c r="AO478" s="207">
        <v>44.686300000000003</v>
      </c>
      <c r="AP478" s="207">
        <v>44.570689999999999</v>
      </c>
      <c r="AQ478" s="208"/>
      <c r="AR478" s="155"/>
      <c r="AS478" s="197">
        <f t="shared" si="172"/>
        <v>467</v>
      </c>
      <c r="AT478" s="175">
        <v>-5.9460499999999999E-2</v>
      </c>
      <c r="AU478" s="163">
        <v>5.0539500000000001E-2</v>
      </c>
      <c r="AV478" s="163">
        <v>-8.9460499999999998E-2</v>
      </c>
      <c r="AW478" s="163">
        <v>-0.13946050000000002</v>
      </c>
      <c r="AX478" s="163">
        <v>-6.9460500000000008E-2</v>
      </c>
      <c r="AY478" s="163">
        <v>-6.9460500000000008E-2</v>
      </c>
      <c r="BA478" s="331">
        <f t="shared" si="173"/>
        <v>467</v>
      </c>
      <c r="BB478" s="332">
        <f t="shared" si="174"/>
        <v>44.527989499999997</v>
      </c>
      <c r="BC478" s="332">
        <f t="shared" si="175"/>
        <v>44.513839499999996</v>
      </c>
      <c r="BD478" s="332">
        <f t="shared" si="176"/>
        <v>44.539589499999998</v>
      </c>
      <c r="BE478" s="332">
        <f t="shared" si="177"/>
        <v>44.546839500000004</v>
      </c>
      <c r="BF478" s="332">
        <f t="shared" si="178"/>
        <v>44.501229500000001</v>
      </c>
      <c r="BG478" s="332" t="str">
        <f t="shared" si="179"/>
        <v/>
      </c>
      <c r="BH478" s="164">
        <v>467</v>
      </c>
      <c r="BI478" s="337">
        <f t="shared" si="180"/>
        <v>2.6759999999995898E-2</v>
      </c>
      <c r="BJ478" s="337">
        <f t="shared" si="181"/>
        <v>1.2609999999995125E-2</v>
      </c>
      <c r="BK478" s="337">
        <f t="shared" si="182"/>
        <v>3.8359999999997285E-2</v>
      </c>
      <c r="BL478" s="337">
        <f t="shared" si="183"/>
        <v>4.5610000000003481E-2</v>
      </c>
      <c r="BM478" s="165">
        <f t="shared" si="184"/>
        <v>4.5610000000003481E-2</v>
      </c>
    </row>
    <row r="479" spans="1:65" ht="14.85" customHeight="1">
      <c r="A479" s="238"/>
      <c r="B479" s="540" t="s">
        <v>569</v>
      </c>
      <c r="C479" s="540"/>
      <c r="D479" s="540"/>
      <c r="E479" s="503">
        <f t="shared" si="185"/>
        <v>44.524719500000003</v>
      </c>
      <c r="F479" s="503"/>
      <c r="G479" s="503"/>
      <c r="H479" s="503">
        <f t="shared" si="186"/>
        <v>44.521279499999999</v>
      </c>
      <c r="I479" s="503"/>
      <c r="J479" s="503"/>
      <c r="K479" s="503">
        <f t="shared" si="187"/>
        <v>44.555429499999995</v>
      </c>
      <c r="L479" s="503"/>
      <c r="M479" s="503"/>
      <c r="N479" s="503">
        <f t="shared" si="188"/>
        <v>44.565869499999998</v>
      </c>
      <c r="O479" s="503"/>
      <c r="P479" s="503"/>
      <c r="Q479" s="503">
        <f t="shared" si="189"/>
        <v>44.5131795</v>
      </c>
      <c r="R479" s="503"/>
      <c r="S479" s="503"/>
      <c r="T479" s="503"/>
      <c r="U479" s="503"/>
      <c r="V479" s="503"/>
      <c r="W479" s="503">
        <f t="shared" si="190"/>
        <v>5.2689999999998349E-2</v>
      </c>
      <c r="X479" s="503"/>
      <c r="Y479" s="503"/>
      <c r="Z479" s="503"/>
      <c r="AA479" s="503"/>
      <c r="AB479" s="503"/>
      <c r="AC479" s="525"/>
      <c r="AD479" s="526"/>
      <c r="AE479" s="526"/>
      <c r="AF479" s="526"/>
      <c r="AG479" s="526"/>
      <c r="AH479" s="527"/>
      <c r="AI479" s="233"/>
      <c r="AJ479" s="233"/>
      <c r="AK479" s="197">
        <v>468</v>
      </c>
      <c r="AL479" s="207">
        <v>44.587110000000003</v>
      </c>
      <c r="AM479" s="207">
        <v>44.463380000000001</v>
      </c>
      <c r="AN479" s="207">
        <v>44.630459999999999</v>
      </c>
      <c r="AO479" s="207">
        <v>44.685650000000003</v>
      </c>
      <c r="AP479" s="207">
        <v>44.559950000000001</v>
      </c>
      <c r="AQ479" s="208"/>
      <c r="AR479" s="155"/>
      <c r="AS479" s="197">
        <f t="shared" si="172"/>
        <v>468</v>
      </c>
      <c r="AT479" s="175">
        <v>-5.9460499999999999E-2</v>
      </c>
      <c r="AU479" s="163">
        <v>5.0539500000000001E-2</v>
      </c>
      <c r="AV479" s="163">
        <v>-8.9460499999999998E-2</v>
      </c>
      <c r="AW479" s="163">
        <v>-0.13946050000000002</v>
      </c>
      <c r="AX479" s="163">
        <v>-6.9460500000000008E-2</v>
      </c>
      <c r="AY479" s="163">
        <v>-6.9460500000000008E-2</v>
      </c>
      <c r="BA479" s="331">
        <f t="shared" si="173"/>
        <v>468</v>
      </c>
      <c r="BB479" s="332">
        <f t="shared" si="174"/>
        <v>44.527649500000003</v>
      </c>
      <c r="BC479" s="332">
        <f t="shared" si="175"/>
        <v>44.5139195</v>
      </c>
      <c r="BD479" s="332">
        <f t="shared" si="176"/>
        <v>44.540999499999998</v>
      </c>
      <c r="BE479" s="332">
        <f t="shared" si="177"/>
        <v>44.546189500000004</v>
      </c>
      <c r="BF479" s="332">
        <f t="shared" si="178"/>
        <v>44.490489500000002</v>
      </c>
      <c r="BG479" s="332" t="str">
        <f t="shared" si="179"/>
        <v/>
      </c>
      <c r="BH479" s="164">
        <v>468</v>
      </c>
      <c r="BI479" s="337">
        <f t="shared" si="180"/>
        <v>3.7160000000000082E-2</v>
      </c>
      <c r="BJ479" s="337">
        <f t="shared" si="181"/>
        <v>2.3429999999997619E-2</v>
      </c>
      <c r="BK479" s="337">
        <f t="shared" si="182"/>
        <v>5.0509999999995614E-2</v>
      </c>
      <c r="BL479" s="337">
        <f t="shared" si="183"/>
        <v>5.5700000000001637E-2</v>
      </c>
      <c r="BM479" s="165">
        <f t="shared" si="184"/>
        <v>5.5700000000001637E-2</v>
      </c>
    </row>
    <row r="480" spans="1:65" ht="14.85" customHeight="1">
      <c r="A480" s="238"/>
      <c r="B480" s="540" t="s">
        <v>570</v>
      </c>
      <c r="C480" s="540"/>
      <c r="D480" s="540"/>
      <c r="E480" s="503">
        <f t="shared" si="185"/>
        <v>44.517049499999999</v>
      </c>
      <c r="F480" s="503"/>
      <c r="G480" s="503"/>
      <c r="H480" s="503">
        <f t="shared" si="186"/>
        <v>44.520469499999997</v>
      </c>
      <c r="I480" s="503"/>
      <c r="J480" s="503"/>
      <c r="K480" s="503">
        <f t="shared" si="187"/>
        <v>44.551579499999995</v>
      </c>
      <c r="L480" s="503"/>
      <c r="M480" s="503"/>
      <c r="N480" s="503">
        <f t="shared" si="188"/>
        <v>44.563709500000002</v>
      </c>
      <c r="O480" s="503"/>
      <c r="P480" s="503"/>
      <c r="Q480" s="503">
        <f t="shared" si="189"/>
        <v>44.514599500000003</v>
      </c>
      <c r="R480" s="503"/>
      <c r="S480" s="503"/>
      <c r="T480" s="503"/>
      <c r="U480" s="503"/>
      <c r="V480" s="503"/>
      <c r="W480" s="503">
        <f t="shared" si="190"/>
        <v>4.9109999999998877E-2</v>
      </c>
      <c r="X480" s="503"/>
      <c r="Y480" s="503"/>
      <c r="Z480" s="503"/>
      <c r="AA480" s="503"/>
      <c r="AB480" s="503"/>
      <c r="AC480" s="525"/>
      <c r="AD480" s="526"/>
      <c r="AE480" s="526"/>
      <c r="AF480" s="526"/>
      <c r="AG480" s="526"/>
      <c r="AH480" s="527"/>
      <c r="AI480" s="233"/>
      <c r="AJ480" s="233"/>
      <c r="AK480" s="197">
        <v>469</v>
      </c>
      <c r="AL480" s="207">
        <v>44.585290000000001</v>
      </c>
      <c r="AM480" s="207">
        <v>44.462809999999998</v>
      </c>
      <c r="AN480" s="207">
        <v>44.631279999999997</v>
      </c>
      <c r="AO480" s="207">
        <v>44.68385</v>
      </c>
      <c r="AP480" s="207">
        <v>44.557870000000001</v>
      </c>
      <c r="AQ480" s="208"/>
      <c r="AR480" s="155"/>
      <c r="AS480" s="197">
        <f t="shared" si="172"/>
        <v>469</v>
      </c>
      <c r="AT480" s="175">
        <v>-5.9460499999999999E-2</v>
      </c>
      <c r="AU480" s="163">
        <v>5.0539500000000001E-2</v>
      </c>
      <c r="AV480" s="163">
        <v>-8.9460499999999998E-2</v>
      </c>
      <c r="AW480" s="163">
        <v>-0.13946050000000002</v>
      </c>
      <c r="AX480" s="163">
        <v>-6.9460500000000008E-2</v>
      </c>
      <c r="AY480" s="163">
        <v>-6.9460500000000008E-2</v>
      </c>
      <c r="BA480" s="331">
        <f t="shared" si="173"/>
        <v>469</v>
      </c>
      <c r="BB480" s="332">
        <f t="shared" si="174"/>
        <v>44.5258295</v>
      </c>
      <c r="BC480" s="332">
        <f t="shared" si="175"/>
        <v>44.513349499999997</v>
      </c>
      <c r="BD480" s="332">
        <f t="shared" si="176"/>
        <v>44.541819499999995</v>
      </c>
      <c r="BE480" s="332">
        <f t="shared" si="177"/>
        <v>44.544389500000001</v>
      </c>
      <c r="BF480" s="332">
        <f t="shared" si="178"/>
        <v>44.488409500000003</v>
      </c>
      <c r="BG480" s="332" t="str">
        <f t="shared" si="179"/>
        <v/>
      </c>
      <c r="BH480" s="164">
        <v>469</v>
      </c>
      <c r="BI480" s="337">
        <f t="shared" si="180"/>
        <v>3.7419999999997344E-2</v>
      </c>
      <c r="BJ480" s="337">
        <f t="shared" si="181"/>
        <v>2.4939999999993745E-2</v>
      </c>
      <c r="BK480" s="337">
        <f t="shared" si="182"/>
        <v>5.3409999999992408E-2</v>
      </c>
      <c r="BL480" s="337">
        <f t="shared" si="183"/>
        <v>5.5979999999998142E-2</v>
      </c>
      <c r="BM480" s="165">
        <f t="shared" si="184"/>
        <v>5.5979999999998142E-2</v>
      </c>
    </row>
    <row r="481" spans="1:65" ht="14.85" customHeight="1">
      <c r="A481" s="238"/>
      <c r="B481" s="540" t="s">
        <v>571</v>
      </c>
      <c r="C481" s="540"/>
      <c r="D481" s="540"/>
      <c r="E481" s="503">
        <f t="shared" si="185"/>
        <v>44.513549499999996</v>
      </c>
      <c r="F481" s="503"/>
      <c r="G481" s="503"/>
      <c r="H481" s="503">
        <f t="shared" si="186"/>
        <v>44.5193595</v>
      </c>
      <c r="I481" s="503"/>
      <c r="J481" s="503"/>
      <c r="K481" s="503">
        <f t="shared" si="187"/>
        <v>44.548809499999997</v>
      </c>
      <c r="L481" s="503"/>
      <c r="M481" s="503"/>
      <c r="N481" s="503">
        <f t="shared" si="188"/>
        <v>44.563789499999999</v>
      </c>
      <c r="O481" s="503"/>
      <c r="P481" s="503"/>
      <c r="Q481" s="503">
        <f t="shared" si="189"/>
        <v>44.517909500000002</v>
      </c>
      <c r="R481" s="503"/>
      <c r="S481" s="503"/>
      <c r="T481" s="503"/>
      <c r="U481" s="503"/>
      <c r="V481" s="503"/>
      <c r="W481" s="503">
        <f t="shared" si="190"/>
        <v>4.5879999999996812E-2</v>
      </c>
      <c r="X481" s="503"/>
      <c r="Y481" s="503"/>
      <c r="Z481" s="503"/>
      <c r="AA481" s="503"/>
      <c r="AB481" s="503"/>
      <c r="AC481" s="525"/>
      <c r="AD481" s="526"/>
      <c r="AE481" s="526"/>
      <c r="AF481" s="526"/>
      <c r="AG481" s="526"/>
      <c r="AH481" s="527"/>
      <c r="AI481" s="233"/>
      <c r="AJ481" s="233"/>
      <c r="AK481" s="197">
        <v>470</v>
      </c>
      <c r="AL481" s="207">
        <v>44.584299999999999</v>
      </c>
      <c r="AM481" s="207">
        <v>44.462130000000002</v>
      </c>
      <c r="AN481" s="207">
        <v>44.630830000000003</v>
      </c>
      <c r="AO481" s="207">
        <v>44.68291</v>
      </c>
      <c r="AP481" s="207">
        <v>44.564219999999999</v>
      </c>
      <c r="AQ481" s="208"/>
      <c r="AR481" s="155"/>
      <c r="AS481" s="197">
        <f t="shared" si="172"/>
        <v>470</v>
      </c>
      <c r="AT481" s="175">
        <v>-5.9460499999999999E-2</v>
      </c>
      <c r="AU481" s="163">
        <v>5.0539500000000001E-2</v>
      </c>
      <c r="AV481" s="163">
        <v>-8.9460499999999998E-2</v>
      </c>
      <c r="AW481" s="163">
        <v>-0.13946050000000002</v>
      </c>
      <c r="AX481" s="163">
        <v>-6.9460500000000008E-2</v>
      </c>
      <c r="AY481" s="163">
        <v>-6.9460500000000008E-2</v>
      </c>
      <c r="BA481" s="331">
        <f t="shared" si="173"/>
        <v>470</v>
      </c>
      <c r="BB481" s="332">
        <f t="shared" si="174"/>
        <v>44.524839499999999</v>
      </c>
      <c r="BC481" s="332">
        <f t="shared" si="175"/>
        <v>44.512669500000001</v>
      </c>
      <c r="BD481" s="332">
        <f t="shared" si="176"/>
        <v>44.541369500000002</v>
      </c>
      <c r="BE481" s="332">
        <f t="shared" si="177"/>
        <v>44.543449500000001</v>
      </c>
      <c r="BF481" s="332">
        <f t="shared" si="178"/>
        <v>44.494759500000001</v>
      </c>
      <c r="BG481" s="332" t="str">
        <f t="shared" si="179"/>
        <v/>
      </c>
      <c r="BH481" s="164">
        <v>470</v>
      </c>
      <c r="BI481" s="337">
        <f t="shared" si="180"/>
        <v>3.0079999999998108E-2</v>
      </c>
      <c r="BJ481" s="337">
        <f t="shared" si="181"/>
        <v>1.7910000000000537E-2</v>
      </c>
      <c r="BK481" s="337">
        <f t="shared" si="182"/>
        <v>4.6610000000001151E-2</v>
      </c>
      <c r="BL481" s="337">
        <f t="shared" si="183"/>
        <v>4.8690000000000566E-2</v>
      </c>
      <c r="BM481" s="165">
        <f t="shared" si="184"/>
        <v>4.8690000000000566E-2</v>
      </c>
    </row>
    <row r="482" spans="1:65" ht="14.85" customHeight="1">
      <c r="A482" s="238"/>
      <c r="B482" s="540" t="s">
        <v>572</v>
      </c>
      <c r="C482" s="540"/>
      <c r="D482" s="540"/>
      <c r="E482" s="503">
        <f t="shared" si="185"/>
        <v>44.513049500000001</v>
      </c>
      <c r="F482" s="503"/>
      <c r="G482" s="503"/>
      <c r="H482" s="503">
        <f t="shared" si="186"/>
        <v>44.515959500000001</v>
      </c>
      <c r="I482" s="503"/>
      <c r="J482" s="503"/>
      <c r="K482" s="503">
        <f t="shared" si="187"/>
        <v>44.545559499999996</v>
      </c>
      <c r="L482" s="503"/>
      <c r="M482" s="503"/>
      <c r="N482" s="503">
        <f t="shared" si="188"/>
        <v>44.561279500000005</v>
      </c>
      <c r="O482" s="503"/>
      <c r="P482" s="503"/>
      <c r="Q482" s="503">
        <f t="shared" si="189"/>
        <v>44.517909500000002</v>
      </c>
      <c r="R482" s="503"/>
      <c r="S482" s="503"/>
      <c r="T482" s="503"/>
      <c r="U482" s="503"/>
      <c r="V482" s="503"/>
      <c r="W482" s="503">
        <f t="shared" si="190"/>
        <v>4.3370000000003017E-2</v>
      </c>
      <c r="X482" s="503"/>
      <c r="Y482" s="503"/>
      <c r="Z482" s="503"/>
      <c r="AA482" s="503"/>
      <c r="AB482" s="503"/>
      <c r="AC482" s="525"/>
      <c r="AD482" s="526"/>
      <c r="AE482" s="526"/>
      <c r="AF482" s="526"/>
      <c r="AG482" s="526"/>
      <c r="AH482" s="527"/>
      <c r="AI482" s="233"/>
      <c r="AJ482" s="233"/>
      <c r="AK482" s="197">
        <v>471</v>
      </c>
      <c r="AL482" s="207">
        <v>44.582360000000001</v>
      </c>
      <c r="AM482" s="207">
        <v>44.46134</v>
      </c>
      <c r="AN482" s="207">
        <v>44.630290000000002</v>
      </c>
      <c r="AO482" s="207">
        <v>44.682139999999997</v>
      </c>
      <c r="AP482" s="207">
        <v>44.570970000000003</v>
      </c>
      <c r="AQ482" s="208"/>
      <c r="AR482" s="155"/>
      <c r="AS482" s="197">
        <f t="shared" si="172"/>
        <v>471</v>
      </c>
      <c r="AT482" s="175">
        <v>-5.9460499999999999E-2</v>
      </c>
      <c r="AU482" s="163">
        <v>5.0539500000000001E-2</v>
      </c>
      <c r="AV482" s="163">
        <v>-8.9460499999999998E-2</v>
      </c>
      <c r="AW482" s="163">
        <v>-0.13946050000000002</v>
      </c>
      <c r="AX482" s="163">
        <v>-6.9460500000000008E-2</v>
      </c>
      <c r="AY482" s="163">
        <v>-6.9460500000000008E-2</v>
      </c>
      <c r="BA482" s="331">
        <f t="shared" si="173"/>
        <v>471</v>
      </c>
      <c r="BB482" s="332">
        <f t="shared" si="174"/>
        <v>44.522899500000001</v>
      </c>
      <c r="BC482" s="332">
        <f t="shared" si="175"/>
        <v>44.511879499999999</v>
      </c>
      <c r="BD482" s="332">
        <f t="shared" si="176"/>
        <v>44.540829500000001</v>
      </c>
      <c r="BE482" s="332">
        <f t="shared" si="177"/>
        <v>44.542679499999998</v>
      </c>
      <c r="BF482" s="332">
        <f t="shared" si="178"/>
        <v>44.501509500000004</v>
      </c>
      <c r="BG482" s="332" t="str">
        <f t="shared" si="179"/>
        <v/>
      </c>
      <c r="BH482" s="164">
        <v>471</v>
      </c>
      <c r="BI482" s="337">
        <f t="shared" si="180"/>
        <v>2.1389999999996689E-2</v>
      </c>
      <c r="BJ482" s="337">
        <f t="shared" si="181"/>
        <v>1.0369999999994661E-2</v>
      </c>
      <c r="BK482" s="337">
        <f t="shared" si="182"/>
        <v>3.9319999999996469E-2</v>
      </c>
      <c r="BL482" s="337">
        <f t="shared" si="183"/>
        <v>4.1169999999993934E-2</v>
      </c>
      <c r="BM482" s="165">
        <f t="shared" si="184"/>
        <v>4.1169999999993934E-2</v>
      </c>
    </row>
    <row r="483" spans="1:65" ht="14.85" customHeight="1">
      <c r="A483" s="238"/>
      <c r="B483" s="540" t="s">
        <v>573</v>
      </c>
      <c r="C483" s="540"/>
      <c r="D483" s="540"/>
      <c r="E483" s="503">
        <f t="shared" si="185"/>
        <v>44.513169499999997</v>
      </c>
      <c r="F483" s="503"/>
      <c r="G483" s="503"/>
      <c r="H483" s="503">
        <f t="shared" si="186"/>
        <v>44.513759499999999</v>
      </c>
      <c r="I483" s="503"/>
      <c r="J483" s="503"/>
      <c r="K483" s="503">
        <f t="shared" si="187"/>
        <v>44.541069499999999</v>
      </c>
      <c r="L483" s="503"/>
      <c r="M483" s="503"/>
      <c r="N483" s="503">
        <f t="shared" si="188"/>
        <v>44.558589500000004</v>
      </c>
      <c r="O483" s="503"/>
      <c r="P483" s="503"/>
      <c r="Q483" s="503">
        <f t="shared" si="189"/>
        <v>44.516599500000005</v>
      </c>
      <c r="R483" s="503"/>
      <c r="S483" s="503"/>
      <c r="T483" s="503"/>
      <c r="U483" s="503"/>
      <c r="V483" s="503"/>
      <c r="W483" s="503">
        <f t="shared" si="190"/>
        <v>4.1989999999998417E-2</v>
      </c>
      <c r="X483" s="503"/>
      <c r="Y483" s="503"/>
      <c r="Z483" s="503"/>
      <c r="AA483" s="503"/>
      <c r="AB483" s="503"/>
      <c r="AC483" s="525"/>
      <c r="AD483" s="526"/>
      <c r="AE483" s="526"/>
      <c r="AF483" s="526"/>
      <c r="AG483" s="526"/>
      <c r="AH483" s="527"/>
      <c r="AI483" s="233"/>
      <c r="AJ483" s="233"/>
      <c r="AK483" s="197">
        <v>472</v>
      </c>
      <c r="AL483" s="207">
        <v>44.579909999999998</v>
      </c>
      <c r="AM483" s="207">
        <v>44.461109999999998</v>
      </c>
      <c r="AN483" s="207">
        <v>44.629440000000002</v>
      </c>
      <c r="AO483" s="207">
        <v>44.682220000000001</v>
      </c>
      <c r="AP483" s="207">
        <v>44.573540000000001</v>
      </c>
      <c r="AQ483" s="208"/>
      <c r="AR483" s="155"/>
      <c r="AS483" s="197">
        <f t="shared" si="172"/>
        <v>472</v>
      </c>
      <c r="AT483" s="175">
        <v>-5.9460499999999999E-2</v>
      </c>
      <c r="AU483" s="163">
        <v>5.0539500000000001E-2</v>
      </c>
      <c r="AV483" s="163">
        <v>-8.9460499999999998E-2</v>
      </c>
      <c r="AW483" s="163">
        <v>-0.13946050000000002</v>
      </c>
      <c r="AX483" s="163">
        <v>-6.9460500000000008E-2</v>
      </c>
      <c r="AY483" s="163">
        <v>-6.9460500000000008E-2</v>
      </c>
      <c r="BA483" s="331">
        <f t="shared" si="173"/>
        <v>472</v>
      </c>
      <c r="BB483" s="332">
        <f t="shared" si="174"/>
        <v>44.520449499999998</v>
      </c>
      <c r="BC483" s="332">
        <f t="shared" si="175"/>
        <v>44.511649499999997</v>
      </c>
      <c r="BD483" s="332">
        <f t="shared" si="176"/>
        <v>44.539979500000001</v>
      </c>
      <c r="BE483" s="332">
        <f t="shared" si="177"/>
        <v>44.542759500000003</v>
      </c>
      <c r="BF483" s="332">
        <f t="shared" si="178"/>
        <v>44.504079500000003</v>
      </c>
      <c r="BG483" s="332" t="str">
        <f t="shared" si="179"/>
        <v/>
      </c>
      <c r="BH483" s="164">
        <v>472</v>
      </c>
      <c r="BI483" s="337">
        <f t="shared" si="180"/>
        <v>1.6369999999994889E-2</v>
      </c>
      <c r="BJ483" s="337">
        <f t="shared" si="181"/>
        <v>7.5699999999940815E-3</v>
      </c>
      <c r="BK483" s="337">
        <f t="shared" si="182"/>
        <v>3.5899999999998045E-2</v>
      </c>
      <c r="BL483" s="337">
        <f t="shared" si="183"/>
        <v>3.8679999999999382E-2</v>
      </c>
      <c r="BM483" s="165">
        <f t="shared" si="184"/>
        <v>3.8679999999999382E-2</v>
      </c>
    </row>
    <row r="484" spans="1:65" ht="14.85" customHeight="1">
      <c r="A484" s="238"/>
      <c r="B484" s="540" t="s">
        <v>574</v>
      </c>
      <c r="C484" s="540"/>
      <c r="D484" s="540"/>
      <c r="E484" s="503">
        <f t="shared" si="185"/>
        <v>44.5130895</v>
      </c>
      <c r="F484" s="503"/>
      <c r="G484" s="503"/>
      <c r="H484" s="503">
        <f t="shared" si="186"/>
        <v>44.510949500000002</v>
      </c>
      <c r="I484" s="503"/>
      <c r="J484" s="503"/>
      <c r="K484" s="503">
        <f t="shared" si="187"/>
        <v>44.5391695</v>
      </c>
      <c r="L484" s="503"/>
      <c r="M484" s="503"/>
      <c r="N484" s="503">
        <f t="shared" si="188"/>
        <v>44.555979499999999</v>
      </c>
      <c r="O484" s="503"/>
      <c r="P484" s="503"/>
      <c r="Q484" s="503">
        <f t="shared" si="189"/>
        <v>44.509049500000003</v>
      </c>
      <c r="R484" s="503"/>
      <c r="S484" s="503"/>
      <c r="T484" s="503"/>
      <c r="U484" s="503"/>
      <c r="V484" s="503"/>
      <c r="W484" s="503">
        <f t="shared" si="190"/>
        <v>4.6929999999996141E-2</v>
      </c>
      <c r="X484" s="503"/>
      <c r="Y484" s="503"/>
      <c r="Z484" s="503"/>
      <c r="AA484" s="503"/>
      <c r="AB484" s="503"/>
      <c r="AC484" s="525"/>
      <c r="AD484" s="526"/>
      <c r="AE484" s="526"/>
      <c r="AF484" s="526"/>
      <c r="AG484" s="526"/>
      <c r="AH484" s="527"/>
      <c r="AI484" s="233"/>
      <c r="AJ484" s="233"/>
      <c r="AK484" s="197">
        <v>473</v>
      </c>
      <c r="AL484" s="207">
        <v>44.577359999999999</v>
      </c>
      <c r="AM484" s="207">
        <v>44.459440000000001</v>
      </c>
      <c r="AN484" s="207">
        <v>44.627940000000002</v>
      </c>
      <c r="AO484" s="207">
        <v>44.683109999999999</v>
      </c>
      <c r="AP484" s="207">
        <v>44.56183</v>
      </c>
      <c r="AQ484" s="208"/>
      <c r="AR484" s="155"/>
      <c r="AS484" s="197">
        <f t="shared" si="172"/>
        <v>473</v>
      </c>
      <c r="AT484" s="175">
        <v>-5.9460499999999999E-2</v>
      </c>
      <c r="AU484" s="163">
        <v>5.0539500000000001E-2</v>
      </c>
      <c r="AV484" s="163">
        <v>-8.9460499999999998E-2</v>
      </c>
      <c r="AW484" s="163">
        <v>-0.13946050000000002</v>
      </c>
      <c r="AX484" s="163">
        <v>-6.9460500000000008E-2</v>
      </c>
      <c r="AY484" s="163">
        <v>-6.9460500000000008E-2</v>
      </c>
      <c r="BA484" s="331">
        <f t="shared" si="173"/>
        <v>473</v>
      </c>
      <c r="BB484" s="332">
        <f t="shared" si="174"/>
        <v>44.517899499999999</v>
      </c>
      <c r="BC484" s="332">
        <f t="shared" si="175"/>
        <v>44.5099795</v>
      </c>
      <c r="BD484" s="332">
        <f t="shared" si="176"/>
        <v>44.538479500000001</v>
      </c>
      <c r="BE484" s="332">
        <f t="shared" si="177"/>
        <v>44.543649500000001</v>
      </c>
      <c r="BF484" s="332">
        <f t="shared" si="178"/>
        <v>44.492369500000002</v>
      </c>
      <c r="BG484" s="332" t="str">
        <f t="shared" si="179"/>
        <v/>
      </c>
      <c r="BH484" s="164">
        <v>473</v>
      </c>
      <c r="BI484" s="337">
        <f t="shared" si="180"/>
        <v>2.5529999999996278E-2</v>
      </c>
      <c r="BJ484" s="337">
        <f t="shared" si="181"/>
        <v>1.7609999999997683E-2</v>
      </c>
      <c r="BK484" s="337">
        <f t="shared" si="182"/>
        <v>4.6109999999998763E-2</v>
      </c>
      <c r="BL484" s="337">
        <f t="shared" si="183"/>
        <v>5.1279999999998438E-2</v>
      </c>
      <c r="BM484" s="165">
        <f t="shared" si="184"/>
        <v>5.1279999999998438E-2</v>
      </c>
    </row>
    <row r="485" spans="1:65" ht="14.85" customHeight="1">
      <c r="A485" s="238"/>
      <c r="B485" s="540" t="s">
        <v>575</v>
      </c>
      <c r="C485" s="540"/>
      <c r="D485" s="540"/>
      <c r="E485" s="503">
        <f t="shared" si="185"/>
        <v>44.510419499999998</v>
      </c>
      <c r="F485" s="503"/>
      <c r="G485" s="503"/>
      <c r="H485" s="503">
        <f t="shared" si="186"/>
        <v>44.509149499999999</v>
      </c>
      <c r="I485" s="503"/>
      <c r="J485" s="503"/>
      <c r="K485" s="503">
        <f t="shared" si="187"/>
        <v>44.537059499999998</v>
      </c>
      <c r="L485" s="503"/>
      <c r="M485" s="503"/>
      <c r="N485" s="503">
        <f t="shared" si="188"/>
        <v>44.552729499999998</v>
      </c>
      <c r="O485" s="503"/>
      <c r="P485" s="503"/>
      <c r="Q485" s="503">
        <f t="shared" si="189"/>
        <v>44.494269500000001</v>
      </c>
      <c r="R485" s="503"/>
      <c r="S485" s="503"/>
      <c r="T485" s="503"/>
      <c r="U485" s="503"/>
      <c r="V485" s="503"/>
      <c r="W485" s="503">
        <f t="shared" si="190"/>
        <v>5.8459999999996626E-2</v>
      </c>
      <c r="X485" s="503"/>
      <c r="Y485" s="503"/>
      <c r="Z485" s="503"/>
      <c r="AA485" s="503"/>
      <c r="AB485" s="503"/>
      <c r="AC485" s="525"/>
      <c r="AD485" s="526"/>
      <c r="AE485" s="526"/>
      <c r="AF485" s="526"/>
      <c r="AG485" s="526"/>
      <c r="AH485" s="527"/>
      <c r="AI485" s="233"/>
      <c r="AJ485" s="233"/>
      <c r="AK485" s="197">
        <v>474</v>
      </c>
      <c r="AL485" s="207">
        <v>44.577120000000001</v>
      </c>
      <c r="AM485" s="207">
        <v>44.458869999999997</v>
      </c>
      <c r="AN485" s="207">
        <v>44.627249999999997</v>
      </c>
      <c r="AO485" s="207">
        <v>44.682519999999997</v>
      </c>
      <c r="AP485" s="207">
        <v>44.544620000000002</v>
      </c>
      <c r="AQ485" s="208"/>
      <c r="AR485" s="155"/>
      <c r="AS485" s="197">
        <f t="shared" si="172"/>
        <v>474</v>
      </c>
      <c r="AT485" s="175">
        <v>-5.9460499999999999E-2</v>
      </c>
      <c r="AU485" s="163">
        <v>5.0539500000000001E-2</v>
      </c>
      <c r="AV485" s="163">
        <v>-8.9460499999999998E-2</v>
      </c>
      <c r="AW485" s="163">
        <v>-0.13946050000000002</v>
      </c>
      <c r="AX485" s="163">
        <v>-6.9460500000000008E-2</v>
      </c>
      <c r="AY485" s="163">
        <v>-6.9460500000000008E-2</v>
      </c>
      <c r="BA485" s="331">
        <f t="shared" si="173"/>
        <v>474</v>
      </c>
      <c r="BB485" s="332">
        <f t="shared" si="174"/>
        <v>44.517659500000001</v>
      </c>
      <c r="BC485" s="332">
        <f t="shared" si="175"/>
        <v>44.509409499999997</v>
      </c>
      <c r="BD485" s="332">
        <f t="shared" si="176"/>
        <v>44.537789499999995</v>
      </c>
      <c r="BE485" s="332">
        <f t="shared" si="177"/>
        <v>44.543059499999998</v>
      </c>
      <c r="BF485" s="332">
        <f t="shared" si="178"/>
        <v>44.475159500000004</v>
      </c>
      <c r="BG485" s="332" t="str">
        <f t="shared" si="179"/>
        <v/>
      </c>
      <c r="BH485" s="164">
        <v>474</v>
      </c>
      <c r="BI485" s="337">
        <f t="shared" si="180"/>
        <v>4.2499999999996874E-2</v>
      </c>
      <c r="BJ485" s="337">
        <f t="shared" si="181"/>
        <v>3.4249999999993008E-2</v>
      </c>
      <c r="BK485" s="337">
        <f t="shared" si="182"/>
        <v>6.2629999999991526E-2</v>
      </c>
      <c r="BL485" s="337">
        <f t="shared" si="183"/>
        <v>6.789999999999452E-2</v>
      </c>
      <c r="BM485" s="165">
        <f t="shared" si="184"/>
        <v>6.789999999999452E-2</v>
      </c>
    </row>
    <row r="486" spans="1:65" ht="14.85" customHeight="1">
      <c r="A486" s="238"/>
      <c r="B486" s="540" t="s">
        <v>576</v>
      </c>
      <c r="C486" s="540"/>
      <c r="D486" s="540"/>
      <c r="E486" s="503">
        <f t="shared" si="185"/>
        <v>44.506759500000001</v>
      </c>
      <c r="F486" s="503"/>
      <c r="G486" s="503"/>
      <c r="H486" s="503">
        <f t="shared" si="186"/>
        <v>44.508759499999996</v>
      </c>
      <c r="I486" s="503"/>
      <c r="J486" s="503"/>
      <c r="K486" s="503">
        <f t="shared" si="187"/>
        <v>44.537869499999999</v>
      </c>
      <c r="L486" s="503"/>
      <c r="M486" s="503"/>
      <c r="N486" s="503">
        <f t="shared" si="188"/>
        <v>44.5497595</v>
      </c>
      <c r="O486" s="503"/>
      <c r="P486" s="503"/>
      <c r="Q486" s="503">
        <f t="shared" si="189"/>
        <v>44.490689500000002</v>
      </c>
      <c r="R486" s="503"/>
      <c r="S486" s="503"/>
      <c r="T486" s="503"/>
      <c r="U486" s="503"/>
      <c r="V486" s="503"/>
      <c r="W486" s="503">
        <f t="shared" si="190"/>
        <v>5.9069999999998402E-2</v>
      </c>
      <c r="X486" s="503"/>
      <c r="Y486" s="503"/>
      <c r="Z486" s="503"/>
      <c r="AA486" s="503"/>
      <c r="AB486" s="503"/>
      <c r="AC486" s="525"/>
      <c r="AD486" s="526"/>
      <c r="AE486" s="526"/>
      <c r="AF486" s="526"/>
      <c r="AG486" s="526"/>
      <c r="AH486" s="527"/>
      <c r="AI486" s="233"/>
      <c r="AJ486" s="233"/>
      <c r="AK486" s="197">
        <v>475</v>
      </c>
      <c r="AL486" s="207">
        <v>44.574750000000002</v>
      </c>
      <c r="AM486" s="207">
        <v>44.456789999999998</v>
      </c>
      <c r="AN486" s="207">
        <v>44.625430000000001</v>
      </c>
      <c r="AO486" s="207">
        <v>44.680520000000001</v>
      </c>
      <c r="AP486" s="207">
        <v>44.540999999999997</v>
      </c>
      <c r="AQ486" s="208"/>
      <c r="AR486" s="155"/>
      <c r="AS486" s="197">
        <f t="shared" si="172"/>
        <v>475</v>
      </c>
      <c r="AT486" s="175">
        <v>-5.9460499999999999E-2</v>
      </c>
      <c r="AU486" s="163">
        <v>5.0539500000000001E-2</v>
      </c>
      <c r="AV486" s="163">
        <v>-8.9460499999999998E-2</v>
      </c>
      <c r="AW486" s="163">
        <v>-0.13946050000000002</v>
      </c>
      <c r="AX486" s="163">
        <v>-6.9460500000000008E-2</v>
      </c>
      <c r="AY486" s="163">
        <v>-6.9460500000000008E-2</v>
      </c>
      <c r="BA486" s="331">
        <f t="shared" si="173"/>
        <v>475</v>
      </c>
      <c r="BB486" s="332">
        <f t="shared" si="174"/>
        <v>44.515289500000002</v>
      </c>
      <c r="BC486" s="332">
        <f t="shared" si="175"/>
        <v>44.507329499999997</v>
      </c>
      <c r="BD486" s="332">
        <f t="shared" si="176"/>
        <v>44.5359695</v>
      </c>
      <c r="BE486" s="332">
        <f t="shared" si="177"/>
        <v>44.541059500000003</v>
      </c>
      <c r="BF486" s="332">
        <f t="shared" si="178"/>
        <v>44.471539499999999</v>
      </c>
      <c r="BG486" s="332" t="str">
        <f t="shared" si="179"/>
        <v/>
      </c>
      <c r="BH486" s="164">
        <v>475</v>
      </c>
      <c r="BI486" s="337">
        <f t="shared" si="180"/>
        <v>4.3750000000002842E-2</v>
      </c>
      <c r="BJ486" s="337">
        <f t="shared" si="181"/>
        <v>3.5789999999998656E-2</v>
      </c>
      <c r="BK486" s="337">
        <f t="shared" si="182"/>
        <v>6.4430000000001542E-2</v>
      </c>
      <c r="BL486" s="337">
        <f t="shared" si="183"/>
        <v>6.9520000000004245E-2</v>
      </c>
      <c r="BM486" s="165">
        <f t="shared" si="184"/>
        <v>6.9520000000004245E-2</v>
      </c>
    </row>
    <row r="487" spans="1:65" ht="14.85" customHeight="1">
      <c r="A487" s="238"/>
      <c r="B487" s="540" t="s">
        <v>577</v>
      </c>
      <c r="C487" s="540"/>
      <c r="D487" s="540"/>
      <c r="E487" s="503">
        <f t="shared" si="185"/>
        <v>44.5040695</v>
      </c>
      <c r="F487" s="503"/>
      <c r="G487" s="503"/>
      <c r="H487" s="503">
        <f t="shared" si="186"/>
        <v>44.509859499999997</v>
      </c>
      <c r="I487" s="503"/>
      <c r="J487" s="503"/>
      <c r="K487" s="503">
        <f t="shared" si="187"/>
        <v>44.5374695</v>
      </c>
      <c r="L487" s="503"/>
      <c r="M487" s="503"/>
      <c r="N487" s="503">
        <f t="shared" si="188"/>
        <v>44.547969500000001</v>
      </c>
      <c r="O487" s="503"/>
      <c r="P487" s="503"/>
      <c r="Q487" s="503">
        <f t="shared" si="189"/>
        <v>44.486059500000003</v>
      </c>
      <c r="R487" s="503"/>
      <c r="S487" s="503"/>
      <c r="T487" s="503"/>
      <c r="U487" s="503"/>
      <c r="V487" s="503"/>
      <c r="W487" s="503">
        <f t="shared" si="190"/>
        <v>6.1909999999997467E-2</v>
      </c>
      <c r="X487" s="503"/>
      <c r="Y487" s="503"/>
      <c r="Z487" s="503"/>
      <c r="AA487" s="503"/>
      <c r="AB487" s="503"/>
      <c r="AC487" s="525"/>
      <c r="AD487" s="526"/>
      <c r="AE487" s="526"/>
      <c r="AF487" s="526"/>
      <c r="AG487" s="526"/>
      <c r="AH487" s="527"/>
      <c r="AI487" s="233"/>
      <c r="AJ487" s="233"/>
      <c r="AK487" s="197">
        <v>476</v>
      </c>
      <c r="AL487" s="207">
        <v>44.572629999999997</v>
      </c>
      <c r="AM487" s="207">
        <v>44.457090000000001</v>
      </c>
      <c r="AN487" s="207">
        <v>44.624699999999997</v>
      </c>
      <c r="AO487" s="207">
        <v>44.679789999999997</v>
      </c>
      <c r="AP487" s="207">
        <v>44.552750000000003</v>
      </c>
      <c r="AQ487" s="208"/>
      <c r="AR487" s="155"/>
      <c r="AS487" s="197">
        <f t="shared" si="172"/>
        <v>476</v>
      </c>
      <c r="AT487" s="175">
        <v>-5.9460499999999999E-2</v>
      </c>
      <c r="AU487" s="163">
        <v>5.0539500000000001E-2</v>
      </c>
      <c r="AV487" s="163">
        <v>-8.9460499999999998E-2</v>
      </c>
      <c r="AW487" s="163">
        <v>-0.13946050000000002</v>
      </c>
      <c r="AX487" s="163">
        <v>-6.9460500000000008E-2</v>
      </c>
      <c r="AY487" s="163">
        <v>-6.9460500000000008E-2</v>
      </c>
      <c r="BA487" s="331">
        <f t="shared" si="173"/>
        <v>476</v>
      </c>
      <c r="BB487" s="332">
        <f t="shared" si="174"/>
        <v>44.513169499999997</v>
      </c>
      <c r="BC487" s="332">
        <f t="shared" si="175"/>
        <v>44.5076295</v>
      </c>
      <c r="BD487" s="332">
        <f t="shared" si="176"/>
        <v>44.535239499999996</v>
      </c>
      <c r="BE487" s="332">
        <f t="shared" si="177"/>
        <v>44.540329499999999</v>
      </c>
      <c r="BF487" s="332">
        <f t="shared" si="178"/>
        <v>44.483289500000005</v>
      </c>
      <c r="BG487" s="332" t="str">
        <f t="shared" si="179"/>
        <v/>
      </c>
      <c r="BH487" s="164">
        <v>476</v>
      </c>
      <c r="BI487" s="337">
        <f t="shared" si="180"/>
        <v>2.9879999999991469E-2</v>
      </c>
      <c r="BJ487" s="337">
        <f t="shared" si="181"/>
        <v>2.4339999999995143E-2</v>
      </c>
      <c r="BK487" s="337">
        <f t="shared" si="182"/>
        <v>5.1949999999990837E-2</v>
      </c>
      <c r="BL487" s="337">
        <f t="shared" si="183"/>
        <v>5.703999999999354E-2</v>
      </c>
      <c r="BM487" s="165">
        <f t="shared" si="184"/>
        <v>5.703999999999354E-2</v>
      </c>
    </row>
    <row r="488" spans="1:65" ht="14.85" customHeight="1">
      <c r="A488" s="238"/>
      <c r="B488" s="540" t="s">
        <v>578</v>
      </c>
      <c r="C488" s="540"/>
      <c r="D488" s="540"/>
      <c r="E488" s="503">
        <f t="shared" si="185"/>
        <v>44.504269499999999</v>
      </c>
      <c r="F488" s="503"/>
      <c r="G488" s="503"/>
      <c r="H488" s="503">
        <f t="shared" si="186"/>
        <v>44.5093295</v>
      </c>
      <c r="I488" s="503"/>
      <c r="J488" s="503"/>
      <c r="K488" s="503">
        <f t="shared" si="187"/>
        <v>44.534459499999997</v>
      </c>
      <c r="L488" s="503"/>
      <c r="M488" s="503"/>
      <c r="N488" s="503">
        <f t="shared" si="188"/>
        <v>44.545989500000005</v>
      </c>
      <c r="O488" s="503"/>
      <c r="P488" s="503"/>
      <c r="Q488" s="503">
        <f t="shared" si="189"/>
        <v>44.4882895</v>
      </c>
      <c r="R488" s="503"/>
      <c r="S488" s="503"/>
      <c r="T488" s="503"/>
      <c r="U488" s="503"/>
      <c r="V488" s="503"/>
      <c r="W488" s="503">
        <f t="shared" si="190"/>
        <v>5.7700000000004081E-2</v>
      </c>
      <c r="X488" s="503"/>
      <c r="Y488" s="503"/>
      <c r="Z488" s="503"/>
      <c r="AA488" s="503"/>
      <c r="AB488" s="503"/>
      <c r="AC488" s="525"/>
      <c r="AD488" s="526"/>
      <c r="AE488" s="526"/>
      <c r="AF488" s="526"/>
      <c r="AG488" s="526"/>
      <c r="AH488" s="527"/>
      <c r="AI488" s="233"/>
      <c r="AJ488" s="233"/>
      <c r="AK488" s="197">
        <v>477</v>
      </c>
      <c r="AL488" s="207">
        <v>44.570039999999999</v>
      </c>
      <c r="AM488" s="207">
        <v>44.456949999999999</v>
      </c>
      <c r="AN488" s="207">
        <v>44.62462</v>
      </c>
      <c r="AO488" s="207">
        <v>44.678939999999997</v>
      </c>
      <c r="AP488" s="207">
        <v>44.556510000000003</v>
      </c>
      <c r="AQ488" s="208"/>
      <c r="AR488" s="155"/>
      <c r="AS488" s="197">
        <f t="shared" si="172"/>
        <v>477</v>
      </c>
      <c r="AT488" s="175">
        <v>-5.9460499999999999E-2</v>
      </c>
      <c r="AU488" s="163">
        <v>5.0539500000000001E-2</v>
      </c>
      <c r="AV488" s="163">
        <v>-8.9460499999999998E-2</v>
      </c>
      <c r="AW488" s="163">
        <v>-0.13946050000000002</v>
      </c>
      <c r="AX488" s="163">
        <v>-6.9460500000000008E-2</v>
      </c>
      <c r="AY488" s="163">
        <v>-6.9460500000000008E-2</v>
      </c>
      <c r="BA488" s="331">
        <f t="shared" si="173"/>
        <v>477</v>
      </c>
      <c r="BB488" s="332">
        <f t="shared" si="174"/>
        <v>44.510579499999999</v>
      </c>
      <c r="BC488" s="332">
        <f t="shared" si="175"/>
        <v>44.507489499999998</v>
      </c>
      <c r="BD488" s="332">
        <f t="shared" si="176"/>
        <v>44.535159499999999</v>
      </c>
      <c r="BE488" s="332">
        <f t="shared" si="177"/>
        <v>44.539479499999999</v>
      </c>
      <c r="BF488" s="332">
        <f t="shared" si="178"/>
        <v>44.487049500000005</v>
      </c>
      <c r="BG488" s="332" t="str">
        <f t="shared" si="179"/>
        <v/>
      </c>
      <c r="BH488" s="164">
        <v>477</v>
      </c>
      <c r="BI488" s="337">
        <f t="shared" si="180"/>
        <v>2.3529999999993834E-2</v>
      </c>
      <c r="BJ488" s="337">
        <f t="shared" si="181"/>
        <v>2.0439999999993574E-2</v>
      </c>
      <c r="BK488" s="337">
        <f t="shared" si="182"/>
        <v>4.8109999999994102E-2</v>
      </c>
      <c r="BL488" s="337">
        <f t="shared" si="183"/>
        <v>5.2429999999993981E-2</v>
      </c>
      <c r="BM488" s="165">
        <f t="shared" si="184"/>
        <v>5.2429999999993981E-2</v>
      </c>
    </row>
    <row r="489" spans="1:65" ht="14.85" customHeight="1">
      <c r="A489" s="238"/>
      <c r="B489" s="540" t="s">
        <v>579</v>
      </c>
      <c r="C489" s="540"/>
      <c r="D489" s="540"/>
      <c r="E489" s="503">
        <f t="shared" si="185"/>
        <v>44.505729500000001</v>
      </c>
      <c r="F489" s="503"/>
      <c r="G489" s="503"/>
      <c r="H489" s="503">
        <f t="shared" si="186"/>
        <v>44.509169499999999</v>
      </c>
      <c r="I489" s="503"/>
      <c r="J489" s="503"/>
      <c r="K489" s="503">
        <f t="shared" si="187"/>
        <v>44.5284695</v>
      </c>
      <c r="L489" s="503"/>
      <c r="M489" s="503"/>
      <c r="N489" s="503">
        <f t="shared" si="188"/>
        <v>44.544269499999999</v>
      </c>
      <c r="O489" s="503"/>
      <c r="P489" s="503"/>
      <c r="Q489" s="503">
        <f t="shared" si="189"/>
        <v>44.495119500000001</v>
      </c>
      <c r="R489" s="503"/>
      <c r="S489" s="503"/>
      <c r="T489" s="503"/>
      <c r="U489" s="503"/>
      <c r="V489" s="503"/>
      <c r="W489" s="503">
        <f t="shared" si="190"/>
        <v>4.9149999999997362E-2</v>
      </c>
      <c r="X489" s="503"/>
      <c r="Y489" s="503"/>
      <c r="Z489" s="503"/>
      <c r="AA489" s="503"/>
      <c r="AB489" s="503"/>
      <c r="AC489" s="525"/>
      <c r="AD489" s="526"/>
      <c r="AE489" s="526"/>
      <c r="AF489" s="526"/>
      <c r="AG489" s="526"/>
      <c r="AH489" s="527"/>
      <c r="AI489" s="233"/>
      <c r="AJ489" s="233"/>
      <c r="AK489" s="197">
        <v>478</v>
      </c>
      <c r="AL489" s="207">
        <v>44.571350000000002</v>
      </c>
      <c r="AM489" s="207">
        <v>44.456470000000003</v>
      </c>
      <c r="AN489" s="207">
        <v>44.625860000000003</v>
      </c>
      <c r="AO489" s="207">
        <v>44.679340000000003</v>
      </c>
      <c r="AP489" s="207">
        <v>44.560369999999999</v>
      </c>
      <c r="AQ489" s="208"/>
      <c r="AR489" s="155"/>
      <c r="AS489" s="197">
        <f t="shared" si="172"/>
        <v>478</v>
      </c>
      <c r="AT489" s="175">
        <v>-5.9460499999999999E-2</v>
      </c>
      <c r="AU489" s="163">
        <v>5.0539500000000001E-2</v>
      </c>
      <c r="AV489" s="163">
        <v>-8.9460499999999998E-2</v>
      </c>
      <c r="AW489" s="163">
        <v>-0.13946050000000002</v>
      </c>
      <c r="AX489" s="163">
        <v>-6.9460500000000008E-2</v>
      </c>
      <c r="AY489" s="163">
        <v>-6.9460500000000008E-2</v>
      </c>
      <c r="BA489" s="331">
        <f t="shared" si="173"/>
        <v>478</v>
      </c>
      <c r="BB489" s="332">
        <f t="shared" si="174"/>
        <v>44.511889500000002</v>
      </c>
      <c r="BC489" s="332">
        <f t="shared" si="175"/>
        <v>44.507009500000002</v>
      </c>
      <c r="BD489" s="332">
        <f t="shared" si="176"/>
        <v>44.536399500000002</v>
      </c>
      <c r="BE489" s="332">
        <f t="shared" si="177"/>
        <v>44.539879500000005</v>
      </c>
      <c r="BF489" s="332">
        <f t="shared" si="178"/>
        <v>44.490909500000001</v>
      </c>
      <c r="BG489" s="332" t="str">
        <f t="shared" si="179"/>
        <v/>
      </c>
      <c r="BH489" s="164">
        <v>478</v>
      </c>
      <c r="BI489" s="337">
        <f t="shared" si="180"/>
        <v>2.0980000000001553E-2</v>
      </c>
      <c r="BJ489" s="337">
        <f t="shared" si="181"/>
        <v>1.6100000000001558E-2</v>
      </c>
      <c r="BK489" s="337">
        <f t="shared" si="182"/>
        <v>4.5490000000000919E-2</v>
      </c>
      <c r="BL489" s="337">
        <f t="shared" si="183"/>
        <v>4.8970000000004177E-2</v>
      </c>
      <c r="BM489" s="165">
        <f t="shared" si="184"/>
        <v>4.8970000000004177E-2</v>
      </c>
    </row>
    <row r="490" spans="1:65" ht="14.85" customHeight="1">
      <c r="A490" s="238"/>
      <c r="B490" s="540" t="s">
        <v>580</v>
      </c>
      <c r="C490" s="540"/>
      <c r="D490" s="540"/>
      <c r="E490" s="503">
        <f t="shared" si="185"/>
        <v>44.507769500000002</v>
      </c>
      <c r="F490" s="503"/>
      <c r="G490" s="503"/>
      <c r="H490" s="503">
        <f t="shared" si="186"/>
        <v>44.508319499999999</v>
      </c>
      <c r="I490" s="503"/>
      <c r="J490" s="503"/>
      <c r="K490" s="503">
        <f t="shared" si="187"/>
        <v>44.523999500000002</v>
      </c>
      <c r="L490" s="503"/>
      <c r="M490" s="503"/>
      <c r="N490" s="503">
        <f t="shared" si="188"/>
        <v>44.542799500000001</v>
      </c>
      <c r="O490" s="503"/>
      <c r="P490" s="503"/>
      <c r="Q490" s="503">
        <f t="shared" si="189"/>
        <v>44.4995695</v>
      </c>
      <c r="R490" s="503"/>
      <c r="S490" s="503"/>
      <c r="T490" s="503"/>
      <c r="U490" s="503"/>
      <c r="V490" s="503"/>
      <c r="W490" s="503">
        <f t="shared" si="190"/>
        <v>4.3230000000001212E-2</v>
      </c>
      <c r="X490" s="503"/>
      <c r="Y490" s="503"/>
      <c r="Z490" s="503"/>
      <c r="AA490" s="503"/>
      <c r="AB490" s="503"/>
      <c r="AC490" s="525"/>
      <c r="AD490" s="526"/>
      <c r="AE490" s="526"/>
      <c r="AF490" s="526"/>
      <c r="AG490" s="526"/>
      <c r="AH490" s="527"/>
      <c r="AI490" s="233"/>
      <c r="AJ490" s="233"/>
      <c r="AK490" s="197">
        <v>479</v>
      </c>
      <c r="AL490" s="207">
        <v>44.573619999999998</v>
      </c>
      <c r="AM490" s="207">
        <v>44.456910000000001</v>
      </c>
      <c r="AN490" s="207">
        <v>44.627090000000003</v>
      </c>
      <c r="AO490" s="207">
        <v>44.678359999999998</v>
      </c>
      <c r="AP490" s="207">
        <v>44.577359999999999</v>
      </c>
      <c r="AQ490" s="208"/>
      <c r="AR490" s="155"/>
      <c r="AS490" s="197">
        <f t="shared" si="172"/>
        <v>479</v>
      </c>
      <c r="AT490" s="175">
        <v>-5.9460499999999999E-2</v>
      </c>
      <c r="AU490" s="163">
        <v>5.0539500000000001E-2</v>
      </c>
      <c r="AV490" s="163">
        <v>-8.9460499999999998E-2</v>
      </c>
      <c r="AW490" s="163">
        <v>-0.13946050000000002</v>
      </c>
      <c r="AX490" s="163">
        <v>-6.9460500000000008E-2</v>
      </c>
      <c r="AY490" s="163">
        <v>-6.9460500000000008E-2</v>
      </c>
      <c r="BA490" s="331">
        <f t="shared" si="173"/>
        <v>479</v>
      </c>
      <c r="BB490" s="332">
        <f t="shared" si="174"/>
        <v>44.514159499999998</v>
      </c>
      <c r="BC490" s="332">
        <f t="shared" si="175"/>
        <v>44.5074495</v>
      </c>
      <c r="BD490" s="332">
        <f t="shared" si="176"/>
        <v>44.537629500000001</v>
      </c>
      <c r="BE490" s="332">
        <f t="shared" si="177"/>
        <v>44.538899499999999</v>
      </c>
      <c r="BF490" s="332">
        <f t="shared" si="178"/>
        <v>44.507899500000001</v>
      </c>
      <c r="BG490" s="332" t="str">
        <f t="shared" si="179"/>
        <v/>
      </c>
      <c r="BH490" s="164">
        <v>479</v>
      </c>
      <c r="BI490" s="337">
        <f t="shared" si="180"/>
        <v>6.2599999999974898E-3</v>
      </c>
      <c r="BJ490" s="337">
        <f t="shared" si="181"/>
        <v>4.500000000007276E-4</v>
      </c>
      <c r="BK490" s="337">
        <f t="shared" si="182"/>
        <v>2.97300000000007E-2</v>
      </c>
      <c r="BL490" s="337">
        <f t="shared" si="183"/>
        <v>3.0999999999998806E-2</v>
      </c>
      <c r="BM490" s="165">
        <f t="shared" si="184"/>
        <v>3.0999999999998806E-2</v>
      </c>
    </row>
    <row r="491" spans="1:65" ht="14.85" customHeight="1">
      <c r="A491" s="238"/>
      <c r="B491" s="540" t="s">
        <v>581</v>
      </c>
      <c r="C491" s="540"/>
      <c r="D491" s="540"/>
      <c r="E491" s="503">
        <f t="shared" si="185"/>
        <v>44.512459499999999</v>
      </c>
      <c r="F491" s="503"/>
      <c r="G491" s="503"/>
      <c r="H491" s="503">
        <f t="shared" si="186"/>
        <v>44.506479499999998</v>
      </c>
      <c r="I491" s="503"/>
      <c r="J491" s="503"/>
      <c r="K491" s="503">
        <f t="shared" si="187"/>
        <v>44.523569500000001</v>
      </c>
      <c r="L491" s="503"/>
      <c r="M491" s="503"/>
      <c r="N491" s="503">
        <f t="shared" si="188"/>
        <v>44.5419895</v>
      </c>
      <c r="O491" s="503"/>
      <c r="P491" s="503"/>
      <c r="Q491" s="503">
        <f t="shared" si="189"/>
        <v>44.502579500000003</v>
      </c>
      <c r="R491" s="503"/>
      <c r="S491" s="503"/>
      <c r="T491" s="503"/>
      <c r="U491" s="503"/>
      <c r="V491" s="503"/>
      <c r="W491" s="503">
        <f t="shared" si="190"/>
        <v>3.9409999999996614E-2</v>
      </c>
      <c r="X491" s="503"/>
      <c r="Y491" s="503"/>
      <c r="Z491" s="503"/>
      <c r="AA491" s="503"/>
      <c r="AB491" s="503"/>
      <c r="AC491" s="525"/>
      <c r="AD491" s="526"/>
      <c r="AE491" s="526"/>
      <c r="AF491" s="526"/>
      <c r="AG491" s="526"/>
      <c r="AH491" s="527"/>
      <c r="AI491" s="233"/>
      <c r="AJ491" s="233"/>
      <c r="AK491" s="197">
        <v>480</v>
      </c>
      <c r="AL491" s="207">
        <v>44.579320000000003</v>
      </c>
      <c r="AM491" s="207">
        <v>44.455210000000001</v>
      </c>
      <c r="AN491" s="207">
        <v>44.628279999999997</v>
      </c>
      <c r="AO491" s="207">
        <v>44.680109999999999</v>
      </c>
      <c r="AP491" s="207">
        <v>44.593040000000002</v>
      </c>
      <c r="AQ491" s="208"/>
      <c r="AR491" s="155"/>
      <c r="AS491" s="197">
        <f t="shared" si="172"/>
        <v>480</v>
      </c>
      <c r="AT491" s="175">
        <v>-5.9460499999999999E-2</v>
      </c>
      <c r="AU491" s="163">
        <v>5.0539500000000001E-2</v>
      </c>
      <c r="AV491" s="163">
        <v>-8.9460499999999998E-2</v>
      </c>
      <c r="AW491" s="163">
        <v>-0.13946050000000002</v>
      </c>
      <c r="AX491" s="163">
        <v>-6.9460500000000008E-2</v>
      </c>
      <c r="AY491" s="163">
        <v>-6.9460500000000008E-2</v>
      </c>
      <c r="BA491" s="331">
        <f t="shared" si="173"/>
        <v>480</v>
      </c>
      <c r="BB491" s="332">
        <f t="shared" si="174"/>
        <v>44.519859500000003</v>
      </c>
      <c r="BC491" s="332">
        <f t="shared" si="175"/>
        <v>44.5057495</v>
      </c>
      <c r="BD491" s="332">
        <f t="shared" si="176"/>
        <v>44.538819499999995</v>
      </c>
      <c r="BE491" s="332">
        <f t="shared" si="177"/>
        <v>44.540649500000001</v>
      </c>
      <c r="BF491" s="332">
        <f t="shared" si="178"/>
        <v>44.523579500000004</v>
      </c>
      <c r="BG491" s="332" t="str">
        <f t="shared" si="179"/>
        <v/>
      </c>
      <c r="BH491" s="164">
        <v>480</v>
      </c>
      <c r="BI491" s="337">
        <f t="shared" si="180"/>
        <v>3.7200000000012778E-3</v>
      </c>
      <c r="BJ491" s="337">
        <f t="shared" si="181"/>
        <v>1.7830000000003565E-2</v>
      </c>
      <c r="BK491" s="337">
        <f t="shared" si="182"/>
        <v>1.5239999999991483E-2</v>
      </c>
      <c r="BL491" s="337">
        <f t="shared" si="183"/>
        <v>1.706999999999681E-2</v>
      </c>
      <c r="BM491" s="165">
        <f t="shared" si="184"/>
        <v>1.7830000000003565E-2</v>
      </c>
    </row>
    <row r="492" spans="1:65" ht="14.85" customHeight="1">
      <c r="A492" s="239"/>
      <c r="B492" s="540" t="s">
        <v>582</v>
      </c>
      <c r="C492" s="540"/>
      <c r="D492" s="540"/>
      <c r="E492" s="503">
        <f t="shared" si="185"/>
        <v>44.515009499999998</v>
      </c>
      <c r="F492" s="503"/>
      <c r="G492" s="503"/>
      <c r="H492" s="503">
        <f t="shared" si="186"/>
        <v>44.507329499999997</v>
      </c>
      <c r="I492" s="503"/>
      <c r="J492" s="503"/>
      <c r="K492" s="503">
        <f t="shared" si="187"/>
        <v>44.5233895</v>
      </c>
      <c r="L492" s="503"/>
      <c r="M492" s="503"/>
      <c r="N492" s="503">
        <f t="shared" si="188"/>
        <v>44.537899500000002</v>
      </c>
      <c r="O492" s="503"/>
      <c r="P492" s="503"/>
      <c r="Q492" s="503">
        <f t="shared" si="189"/>
        <v>44.500049500000003</v>
      </c>
      <c r="R492" s="503"/>
      <c r="S492" s="503"/>
      <c r="T492" s="503"/>
      <c r="U492" s="503"/>
      <c r="V492" s="503"/>
      <c r="W492" s="503">
        <f t="shared" si="190"/>
        <v>3.7849999999998829E-2</v>
      </c>
      <c r="X492" s="503"/>
      <c r="Y492" s="503"/>
      <c r="Z492" s="503"/>
      <c r="AA492" s="503"/>
      <c r="AB492" s="503"/>
      <c r="AC492" s="525"/>
      <c r="AD492" s="526"/>
      <c r="AE492" s="526"/>
      <c r="AF492" s="526"/>
      <c r="AG492" s="526"/>
      <c r="AH492" s="527"/>
      <c r="AI492" s="233"/>
      <c r="AJ492" s="233"/>
      <c r="AK492" s="197">
        <v>481</v>
      </c>
      <c r="AL492" s="207">
        <v>44.58614</v>
      </c>
      <c r="AM492" s="207">
        <v>44.458950000000002</v>
      </c>
      <c r="AN492" s="207">
        <v>44.627940000000002</v>
      </c>
      <c r="AO492" s="207">
        <v>44.678559999999997</v>
      </c>
      <c r="AP492" s="207">
        <v>44.605609999999999</v>
      </c>
      <c r="AQ492" s="208"/>
      <c r="AR492" s="155"/>
      <c r="AS492" s="197">
        <f t="shared" si="172"/>
        <v>481</v>
      </c>
      <c r="AT492" s="175">
        <v>-5.9460499999999999E-2</v>
      </c>
      <c r="AU492" s="163">
        <v>5.0539500000000001E-2</v>
      </c>
      <c r="AV492" s="163">
        <v>-8.9460499999999998E-2</v>
      </c>
      <c r="AW492" s="163">
        <v>-0.13946050000000002</v>
      </c>
      <c r="AX492" s="163">
        <v>-6.9460500000000008E-2</v>
      </c>
      <c r="AY492" s="163">
        <v>-6.9460500000000008E-2</v>
      </c>
      <c r="BA492" s="331">
        <f t="shared" si="173"/>
        <v>481</v>
      </c>
      <c r="BB492" s="332">
        <f t="shared" si="174"/>
        <v>44.5266795</v>
      </c>
      <c r="BC492" s="332">
        <f t="shared" si="175"/>
        <v>44.509489500000001</v>
      </c>
      <c r="BD492" s="332">
        <f t="shared" si="176"/>
        <v>44.538479500000001</v>
      </c>
      <c r="BE492" s="332">
        <f t="shared" si="177"/>
        <v>44.539099499999999</v>
      </c>
      <c r="BF492" s="332">
        <f t="shared" si="178"/>
        <v>44.536149500000001</v>
      </c>
      <c r="BG492" s="332" t="str">
        <f t="shared" si="179"/>
        <v/>
      </c>
      <c r="BH492" s="164">
        <v>481</v>
      </c>
      <c r="BI492" s="337">
        <f t="shared" si="180"/>
        <v>9.4700000000003115E-3</v>
      </c>
      <c r="BJ492" s="337">
        <f t="shared" si="181"/>
        <v>2.6659999999999684E-2</v>
      </c>
      <c r="BK492" s="337">
        <f t="shared" si="182"/>
        <v>2.3300000000006094E-3</v>
      </c>
      <c r="BL492" s="337">
        <f t="shared" si="183"/>
        <v>2.9499999999984539E-3</v>
      </c>
      <c r="BM492" s="165">
        <f t="shared" si="184"/>
        <v>2.6659999999999684E-2</v>
      </c>
    </row>
    <row r="493" spans="1:65" ht="14.85" customHeight="1">
      <c r="A493" s="239"/>
      <c r="B493" s="540" t="s">
        <v>583</v>
      </c>
      <c r="C493" s="540"/>
      <c r="D493" s="540"/>
      <c r="E493" s="503">
        <f t="shared" si="185"/>
        <v>44.5204095</v>
      </c>
      <c r="F493" s="503"/>
      <c r="G493" s="503"/>
      <c r="H493" s="503">
        <f t="shared" si="186"/>
        <v>44.507059499999997</v>
      </c>
      <c r="I493" s="503"/>
      <c r="J493" s="503"/>
      <c r="K493" s="503">
        <f t="shared" si="187"/>
        <v>44.5226495</v>
      </c>
      <c r="L493" s="503"/>
      <c r="M493" s="503"/>
      <c r="N493" s="503">
        <f t="shared" si="188"/>
        <v>44.5371095</v>
      </c>
      <c r="O493" s="503"/>
      <c r="P493" s="503"/>
      <c r="Q493" s="503">
        <f t="shared" si="189"/>
        <v>44.509069500000003</v>
      </c>
      <c r="R493" s="503"/>
      <c r="S493" s="503"/>
      <c r="T493" s="503"/>
      <c r="U493" s="503"/>
      <c r="V493" s="503"/>
      <c r="W493" s="503">
        <f t="shared" si="190"/>
        <v>2.8039999999997178E-2</v>
      </c>
      <c r="X493" s="503"/>
      <c r="Y493" s="503"/>
      <c r="Z493" s="503"/>
      <c r="AA493" s="503"/>
      <c r="AB493" s="503"/>
      <c r="AC493" s="525"/>
      <c r="AD493" s="526"/>
      <c r="AE493" s="526"/>
      <c r="AF493" s="526"/>
      <c r="AG493" s="526"/>
      <c r="AH493" s="527"/>
      <c r="AI493" s="233"/>
      <c r="AJ493" s="233"/>
      <c r="AK493" s="197">
        <v>482</v>
      </c>
      <c r="AL493" s="207">
        <v>44.587330000000001</v>
      </c>
      <c r="AM493" s="207">
        <v>44.46481</v>
      </c>
      <c r="AN493" s="207">
        <v>44.62594</v>
      </c>
      <c r="AO493" s="207">
        <v>44.678559999999997</v>
      </c>
      <c r="AP493" s="207">
        <v>44.61253</v>
      </c>
      <c r="AQ493" s="208"/>
      <c r="AR493" s="155"/>
      <c r="AS493" s="197">
        <f t="shared" si="172"/>
        <v>482</v>
      </c>
      <c r="AT493" s="175">
        <v>-5.9460499999999999E-2</v>
      </c>
      <c r="AU493" s="163">
        <v>5.0539500000000001E-2</v>
      </c>
      <c r="AV493" s="163">
        <v>-8.9460499999999998E-2</v>
      </c>
      <c r="AW493" s="163">
        <v>-0.13946050000000002</v>
      </c>
      <c r="AX493" s="163">
        <v>-6.9460500000000008E-2</v>
      </c>
      <c r="AY493" s="163">
        <v>-6.9460500000000008E-2</v>
      </c>
      <c r="BA493" s="331">
        <f t="shared" si="173"/>
        <v>482</v>
      </c>
      <c r="BB493" s="332">
        <f t="shared" si="174"/>
        <v>44.527869500000001</v>
      </c>
      <c r="BC493" s="332">
        <f t="shared" si="175"/>
        <v>44.515349499999999</v>
      </c>
      <c r="BD493" s="332">
        <f t="shared" si="176"/>
        <v>44.536479499999999</v>
      </c>
      <c r="BE493" s="332">
        <f t="shared" si="177"/>
        <v>44.539099499999999</v>
      </c>
      <c r="BF493" s="332">
        <f t="shared" si="178"/>
        <v>44.543069500000001</v>
      </c>
      <c r="BG493" s="332" t="str">
        <f t="shared" si="179"/>
        <v/>
      </c>
      <c r="BH493" s="164">
        <v>482</v>
      </c>
      <c r="BI493" s="337">
        <f t="shared" si="180"/>
        <v>1.5200000000000102E-2</v>
      </c>
      <c r="BJ493" s="337">
        <f t="shared" si="181"/>
        <v>2.7720000000002187E-2</v>
      </c>
      <c r="BK493" s="337">
        <f t="shared" si="182"/>
        <v>6.5900000000027603E-3</v>
      </c>
      <c r="BL493" s="337">
        <f t="shared" si="183"/>
        <v>3.9700000000024716E-3</v>
      </c>
      <c r="BM493" s="165">
        <f t="shared" si="184"/>
        <v>2.7720000000002187E-2</v>
      </c>
    </row>
    <row r="494" spans="1:65" ht="14.85" customHeight="1">
      <c r="A494" s="239"/>
      <c r="B494" s="540" t="s">
        <v>584</v>
      </c>
      <c r="C494" s="540"/>
      <c r="D494" s="540"/>
      <c r="E494" s="503">
        <f t="shared" si="185"/>
        <v>44.523719499999999</v>
      </c>
      <c r="F494" s="503"/>
      <c r="G494" s="503"/>
      <c r="H494" s="503">
        <f t="shared" si="186"/>
        <v>44.508909500000001</v>
      </c>
      <c r="I494" s="503"/>
      <c r="J494" s="503"/>
      <c r="K494" s="503">
        <f t="shared" si="187"/>
        <v>44.5219795</v>
      </c>
      <c r="L494" s="503"/>
      <c r="M494" s="503"/>
      <c r="N494" s="503">
        <f t="shared" si="188"/>
        <v>44.536179500000003</v>
      </c>
      <c r="O494" s="503"/>
      <c r="P494" s="503"/>
      <c r="Q494" s="503">
        <f t="shared" si="189"/>
        <v>44.514649500000004</v>
      </c>
      <c r="R494" s="503"/>
      <c r="S494" s="503"/>
      <c r="T494" s="503"/>
      <c r="U494" s="503"/>
      <c r="V494" s="503"/>
      <c r="W494" s="503">
        <f t="shared" si="190"/>
        <v>2.1529999999998495E-2</v>
      </c>
      <c r="X494" s="503"/>
      <c r="Y494" s="503"/>
      <c r="Z494" s="503"/>
      <c r="AA494" s="503"/>
      <c r="AB494" s="503"/>
      <c r="AC494" s="525"/>
      <c r="AD494" s="526"/>
      <c r="AE494" s="526"/>
      <c r="AF494" s="526"/>
      <c r="AG494" s="526"/>
      <c r="AH494" s="527"/>
      <c r="AI494" s="233"/>
      <c r="AJ494" s="233"/>
      <c r="AK494" s="197">
        <v>483</v>
      </c>
      <c r="AL494" s="207">
        <v>44.592350000000003</v>
      </c>
      <c r="AM494" s="207">
        <v>44.46969</v>
      </c>
      <c r="AN494" s="207">
        <v>44.624360000000003</v>
      </c>
      <c r="AO494" s="207">
        <v>44.678069999999998</v>
      </c>
      <c r="AP494" s="207">
        <v>44.616680000000002</v>
      </c>
      <c r="AQ494" s="208"/>
      <c r="AR494" s="155"/>
      <c r="AS494" s="197">
        <f t="shared" si="172"/>
        <v>483</v>
      </c>
      <c r="AT494" s="175">
        <v>-5.9460499999999999E-2</v>
      </c>
      <c r="AU494" s="163">
        <v>5.0539500000000001E-2</v>
      </c>
      <c r="AV494" s="163">
        <v>-8.9460499999999998E-2</v>
      </c>
      <c r="AW494" s="163">
        <v>-0.13946050000000002</v>
      </c>
      <c r="AX494" s="163">
        <v>-6.9460500000000008E-2</v>
      </c>
      <c r="AY494" s="163">
        <v>-6.9460500000000008E-2</v>
      </c>
      <c r="BA494" s="331">
        <f t="shared" si="173"/>
        <v>483</v>
      </c>
      <c r="BB494" s="332">
        <f t="shared" si="174"/>
        <v>44.532889500000003</v>
      </c>
      <c r="BC494" s="332">
        <f t="shared" si="175"/>
        <v>44.520229499999999</v>
      </c>
      <c r="BD494" s="332">
        <f t="shared" si="176"/>
        <v>44.534899500000002</v>
      </c>
      <c r="BE494" s="332">
        <f t="shared" si="177"/>
        <v>44.5386095</v>
      </c>
      <c r="BF494" s="332">
        <f t="shared" si="178"/>
        <v>44.547219500000004</v>
      </c>
      <c r="BG494" s="332" t="str">
        <f t="shared" si="179"/>
        <v/>
      </c>
      <c r="BH494" s="164">
        <v>483</v>
      </c>
      <c r="BI494" s="337">
        <f t="shared" si="180"/>
        <v>1.4330000000001064E-2</v>
      </c>
      <c r="BJ494" s="337">
        <f t="shared" si="181"/>
        <v>2.6990000000004954E-2</v>
      </c>
      <c r="BK494" s="337">
        <f t="shared" si="182"/>
        <v>1.2320000000002551E-2</v>
      </c>
      <c r="BL494" s="337">
        <f t="shared" si="183"/>
        <v>8.6100000000044474E-3</v>
      </c>
      <c r="BM494" s="165">
        <f t="shared" si="184"/>
        <v>2.6990000000004954E-2</v>
      </c>
    </row>
    <row r="495" spans="1:65" ht="14.85" customHeight="1">
      <c r="A495" s="239"/>
      <c r="B495" s="540" t="s">
        <v>585</v>
      </c>
      <c r="C495" s="540"/>
      <c r="D495" s="540"/>
      <c r="E495" s="503">
        <f t="shared" si="185"/>
        <v>44.524289500000002</v>
      </c>
      <c r="F495" s="503"/>
      <c r="G495" s="503"/>
      <c r="H495" s="503">
        <f t="shared" si="186"/>
        <v>44.508179499999997</v>
      </c>
      <c r="I495" s="503"/>
      <c r="J495" s="503"/>
      <c r="K495" s="503">
        <f t="shared" si="187"/>
        <v>44.521249499999996</v>
      </c>
      <c r="L495" s="503"/>
      <c r="M495" s="503"/>
      <c r="N495" s="503">
        <f t="shared" si="188"/>
        <v>44.535799500000003</v>
      </c>
      <c r="O495" s="503"/>
      <c r="P495" s="503"/>
      <c r="Q495" s="503">
        <f t="shared" si="189"/>
        <v>44.519569500000003</v>
      </c>
      <c r="R495" s="503"/>
      <c r="S495" s="503"/>
      <c r="T495" s="503"/>
      <c r="U495" s="503"/>
      <c r="V495" s="503"/>
      <c r="W495" s="503">
        <f t="shared" si="190"/>
        <v>1.6230000000000189E-2</v>
      </c>
      <c r="X495" s="503"/>
      <c r="Y495" s="503"/>
      <c r="Z495" s="503"/>
      <c r="AA495" s="503"/>
      <c r="AB495" s="503"/>
      <c r="AC495" s="525"/>
      <c r="AD495" s="526"/>
      <c r="AE495" s="526"/>
      <c r="AF495" s="526"/>
      <c r="AG495" s="526"/>
      <c r="AH495" s="527"/>
      <c r="AI495" s="233"/>
      <c r="AJ495" s="233"/>
      <c r="AK495" s="197">
        <v>484</v>
      </c>
      <c r="AL495" s="207">
        <v>44.593299999999999</v>
      </c>
      <c r="AM495" s="207">
        <v>44.467849999999999</v>
      </c>
      <c r="AN495" s="207">
        <v>44.622660000000003</v>
      </c>
      <c r="AO495" s="207">
        <v>44.679340000000003</v>
      </c>
      <c r="AP495" s="207">
        <v>44.615299999999998</v>
      </c>
      <c r="AQ495" s="208"/>
      <c r="AR495" s="155"/>
      <c r="AS495" s="197">
        <f t="shared" si="172"/>
        <v>484</v>
      </c>
      <c r="AT495" s="175">
        <v>-5.9460499999999999E-2</v>
      </c>
      <c r="AU495" s="163">
        <v>5.0539500000000001E-2</v>
      </c>
      <c r="AV495" s="163">
        <v>-8.9460499999999998E-2</v>
      </c>
      <c r="AW495" s="163">
        <v>-0.13946050000000002</v>
      </c>
      <c r="AX495" s="163">
        <v>-6.9460500000000008E-2</v>
      </c>
      <c r="AY495" s="163">
        <v>-6.9460500000000008E-2</v>
      </c>
      <c r="BA495" s="331">
        <f t="shared" si="173"/>
        <v>484</v>
      </c>
      <c r="BB495" s="332">
        <f t="shared" si="174"/>
        <v>44.533839499999999</v>
      </c>
      <c r="BC495" s="332">
        <f t="shared" si="175"/>
        <v>44.518389499999998</v>
      </c>
      <c r="BD495" s="332">
        <f t="shared" si="176"/>
        <v>44.533199500000002</v>
      </c>
      <c r="BE495" s="332">
        <f t="shared" si="177"/>
        <v>44.539879500000005</v>
      </c>
      <c r="BF495" s="332">
        <f t="shared" si="178"/>
        <v>44.5458395</v>
      </c>
      <c r="BG495" s="332" t="str">
        <f t="shared" si="179"/>
        <v/>
      </c>
      <c r="BH495" s="164">
        <v>484</v>
      </c>
      <c r="BI495" s="337">
        <f t="shared" si="180"/>
        <v>1.2000000000000455E-2</v>
      </c>
      <c r="BJ495" s="337">
        <f t="shared" si="181"/>
        <v>2.7450000000001751E-2</v>
      </c>
      <c r="BK495" s="337">
        <f t="shared" si="182"/>
        <v>1.2639999999997542E-2</v>
      </c>
      <c r="BL495" s="337">
        <f t="shared" si="183"/>
        <v>5.9599999999946363E-3</v>
      </c>
      <c r="BM495" s="165">
        <f t="shared" si="184"/>
        <v>2.7450000000001751E-2</v>
      </c>
    </row>
    <row r="496" spans="1:65" ht="14.85" customHeight="1" thickBot="1">
      <c r="A496" s="239"/>
      <c r="B496" s="572" t="s">
        <v>586</v>
      </c>
      <c r="C496" s="572"/>
      <c r="D496" s="572"/>
      <c r="E496" s="573">
        <f t="shared" si="185"/>
        <v>44.524599500000001</v>
      </c>
      <c r="F496" s="573"/>
      <c r="G496" s="573"/>
      <c r="H496" s="573">
        <f t="shared" si="186"/>
        <v>44.509089500000002</v>
      </c>
      <c r="I496" s="573"/>
      <c r="J496" s="573"/>
      <c r="K496" s="573">
        <f t="shared" si="187"/>
        <v>44.522699500000002</v>
      </c>
      <c r="L496" s="573"/>
      <c r="M496" s="573"/>
      <c r="N496" s="573">
        <f t="shared" si="188"/>
        <v>44.535899499999999</v>
      </c>
      <c r="O496" s="573"/>
      <c r="P496" s="573"/>
      <c r="Q496" s="573">
        <f t="shared" si="189"/>
        <v>44.523839500000001</v>
      </c>
      <c r="R496" s="573"/>
      <c r="S496" s="573"/>
      <c r="T496" s="573"/>
      <c r="U496" s="573"/>
      <c r="V496" s="573"/>
      <c r="W496" s="573">
        <f t="shared" si="190"/>
        <v>1.4749999999999375E-2</v>
      </c>
      <c r="X496" s="573"/>
      <c r="Y496" s="573"/>
      <c r="Z496" s="573"/>
      <c r="AA496" s="573"/>
      <c r="AB496" s="573"/>
      <c r="AC496" s="528"/>
      <c r="AD496" s="529"/>
      <c r="AE496" s="529"/>
      <c r="AF496" s="529"/>
      <c r="AG496" s="529"/>
      <c r="AH496" s="530"/>
      <c r="AI496" s="233"/>
      <c r="AJ496" s="233"/>
      <c r="AK496" s="197">
        <v>485</v>
      </c>
      <c r="AL496" s="207">
        <v>44.594070000000002</v>
      </c>
      <c r="AM496" s="207">
        <v>44.465989999999998</v>
      </c>
      <c r="AN496" s="207">
        <v>44.623510000000003</v>
      </c>
      <c r="AO496" s="207">
        <v>44.679490000000001</v>
      </c>
      <c r="AP496" s="207">
        <v>44.613909999999997</v>
      </c>
      <c r="AQ496" s="208"/>
      <c r="AR496" s="155"/>
      <c r="AS496" s="197">
        <f t="shared" si="172"/>
        <v>485</v>
      </c>
      <c r="AT496" s="175">
        <v>-5.9460499999999999E-2</v>
      </c>
      <c r="AU496" s="163">
        <v>5.0539500000000001E-2</v>
      </c>
      <c r="AV496" s="163">
        <v>-8.9460499999999998E-2</v>
      </c>
      <c r="AW496" s="163">
        <v>-0.13946050000000002</v>
      </c>
      <c r="AX496" s="163">
        <v>-6.9460500000000008E-2</v>
      </c>
      <c r="AY496" s="163">
        <v>-6.9460500000000008E-2</v>
      </c>
      <c r="BA496" s="331">
        <f t="shared" si="173"/>
        <v>485</v>
      </c>
      <c r="BB496" s="332">
        <f t="shared" si="174"/>
        <v>44.534609500000002</v>
      </c>
      <c r="BC496" s="332">
        <f t="shared" si="175"/>
        <v>44.516529499999997</v>
      </c>
      <c r="BD496" s="332">
        <f t="shared" si="176"/>
        <v>44.534049500000002</v>
      </c>
      <c r="BE496" s="332">
        <f t="shared" si="177"/>
        <v>44.540029500000003</v>
      </c>
      <c r="BF496" s="332">
        <f t="shared" si="178"/>
        <v>44.544449499999999</v>
      </c>
      <c r="BG496" s="332" t="str">
        <f t="shared" si="179"/>
        <v/>
      </c>
      <c r="BH496" s="164">
        <v>485</v>
      </c>
      <c r="BI496" s="337">
        <f t="shared" si="180"/>
        <v>9.8399999999969623E-3</v>
      </c>
      <c r="BJ496" s="337">
        <f t="shared" si="181"/>
        <v>2.7920000000001721E-2</v>
      </c>
      <c r="BK496" s="337">
        <f t="shared" si="182"/>
        <v>1.0399999999997078E-2</v>
      </c>
      <c r="BL496" s="337">
        <f t="shared" si="183"/>
        <v>4.4199999999960937E-3</v>
      </c>
      <c r="BM496" s="165">
        <f t="shared" si="184"/>
        <v>2.7920000000001721E-2</v>
      </c>
    </row>
    <row r="497" spans="1:65" ht="14.85" customHeight="1" thickTop="1">
      <c r="A497" s="239"/>
      <c r="B497" s="240"/>
      <c r="C497" s="240"/>
      <c r="D497" s="240"/>
      <c r="E497" s="252"/>
      <c r="F497" s="252"/>
      <c r="G497" s="252"/>
      <c r="H497" s="252"/>
      <c r="I497" s="252"/>
      <c r="J497" s="252"/>
      <c r="K497" s="252"/>
      <c r="L497" s="252"/>
      <c r="M497" s="252"/>
      <c r="N497" s="252"/>
      <c r="O497" s="252"/>
      <c r="P497" s="252"/>
      <c r="Q497" s="252"/>
      <c r="R497" s="252"/>
      <c r="S497" s="252"/>
      <c r="T497" s="252"/>
      <c r="U497" s="252"/>
      <c r="V497" s="252"/>
      <c r="W497" s="252"/>
      <c r="X497" s="252"/>
      <c r="Y497" s="252"/>
      <c r="Z497" s="252"/>
      <c r="AA497" s="252"/>
      <c r="AB497" s="252"/>
      <c r="AC497" s="233"/>
      <c r="AD497" s="233"/>
      <c r="AE497" s="233"/>
      <c r="AF497" s="233"/>
      <c r="AG497" s="233"/>
      <c r="AH497" s="233"/>
      <c r="AI497" s="233"/>
      <c r="AJ497" s="233"/>
      <c r="AK497" s="197">
        <v>486</v>
      </c>
      <c r="AL497" s="207">
        <v>44.593820000000001</v>
      </c>
      <c r="AM497" s="207">
        <v>44.46461</v>
      </c>
      <c r="AN497" s="207">
        <v>44.625019999999999</v>
      </c>
      <c r="AO497" s="207">
        <v>44.682679999999998</v>
      </c>
      <c r="AP497" s="207">
        <v>44.614370000000001</v>
      </c>
      <c r="AQ497" s="208"/>
      <c r="AR497" s="155"/>
      <c r="AS497" s="197">
        <f t="shared" si="172"/>
        <v>486</v>
      </c>
      <c r="AT497" s="175">
        <v>-5.9460499999999999E-2</v>
      </c>
      <c r="AU497" s="163">
        <v>5.0539500000000001E-2</v>
      </c>
      <c r="AV497" s="163">
        <v>-8.9460499999999998E-2</v>
      </c>
      <c r="AW497" s="163">
        <v>-0.13946050000000002</v>
      </c>
      <c r="AX497" s="163">
        <v>-6.9460500000000008E-2</v>
      </c>
      <c r="AY497" s="163">
        <v>-6.9460500000000008E-2</v>
      </c>
      <c r="BA497" s="331">
        <f t="shared" si="173"/>
        <v>486</v>
      </c>
      <c r="BB497" s="332">
        <f t="shared" si="174"/>
        <v>44.534359500000001</v>
      </c>
      <c r="BC497" s="332">
        <f t="shared" si="175"/>
        <v>44.5151495</v>
      </c>
      <c r="BD497" s="332">
        <f t="shared" si="176"/>
        <v>44.535559499999998</v>
      </c>
      <c r="BE497" s="332">
        <f t="shared" si="177"/>
        <v>44.543219499999999</v>
      </c>
      <c r="BF497" s="332">
        <f t="shared" si="178"/>
        <v>44.544909500000003</v>
      </c>
      <c r="BG497" s="332" t="str">
        <f t="shared" si="179"/>
        <v/>
      </c>
      <c r="BH497" s="164">
        <v>486</v>
      </c>
      <c r="BI497" s="337">
        <f t="shared" si="180"/>
        <v>1.0550000000002058E-2</v>
      </c>
      <c r="BJ497" s="337">
        <f t="shared" si="181"/>
        <v>2.9760000000003117E-2</v>
      </c>
      <c r="BK497" s="337">
        <f t="shared" si="182"/>
        <v>9.3500000000048544E-3</v>
      </c>
      <c r="BL497" s="337">
        <f t="shared" si="183"/>
        <v>1.690000000003522E-3</v>
      </c>
      <c r="BM497" s="165">
        <f t="shared" si="184"/>
        <v>2.9760000000003117E-2</v>
      </c>
    </row>
    <row r="498" spans="1:65" ht="14.85" customHeight="1">
      <c r="B498" s="245"/>
      <c r="C498" s="245"/>
      <c r="D498" s="245"/>
      <c r="E498" s="246"/>
      <c r="F498" s="246"/>
      <c r="G498" s="246"/>
      <c r="H498" s="247"/>
      <c r="J498" s="246"/>
      <c r="K498" s="246"/>
      <c r="AA498" s="494" t="s">
        <v>7</v>
      </c>
      <c r="AB498" s="494"/>
      <c r="AC498" s="494"/>
      <c r="AD498" s="495">
        <f>AD427+1</f>
        <v>9</v>
      </c>
      <c r="AE498" s="495"/>
      <c r="AF498" s="223" t="s">
        <v>8</v>
      </c>
      <c r="AG498" s="495">
        <f>Page1!$AR$1</f>
        <v>1</v>
      </c>
      <c r="AH498" s="495"/>
      <c r="AI498" s="218"/>
      <c r="AJ498" s="218"/>
      <c r="AK498" s="197">
        <v>487</v>
      </c>
      <c r="AL498" s="207">
        <v>44.59534</v>
      </c>
      <c r="AM498" s="207">
        <v>44.468699999999998</v>
      </c>
      <c r="AN498" s="207">
        <v>44.627589999999998</v>
      </c>
      <c r="AO498" s="207">
        <v>44.683149999999998</v>
      </c>
      <c r="AP498" s="207">
        <v>44.608460000000001</v>
      </c>
      <c r="AQ498" s="208"/>
      <c r="AR498" s="155"/>
      <c r="AS498" s="197">
        <f t="shared" si="172"/>
        <v>487</v>
      </c>
      <c r="AT498" s="175">
        <v>-5.9460499999999999E-2</v>
      </c>
      <c r="AU498" s="163">
        <v>5.0539500000000001E-2</v>
      </c>
      <c r="AV498" s="163">
        <v>-8.9460499999999998E-2</v>
      </c>
      <c r="AW498" s="163">
        <v>-0.13946050000000002</v>
      </c>
      <c r="AX498" s="163">
        <v>-6.9460500000000008E-2</v>
      </c>
      <c r="AY498" s="163">
        <v>-6.9460500000000008E-2</v>
      </c>
      <c r="BA498" s="331">
        <f t="shared" si="173"/>
        <v>487</v>
      </c>
      <c r="BB498" s="332">
        <f t="shared" si="174"/>
        <v>44.5358795</v>
      </c>
      <c r="BC498" s="332">
        <f t="shared" si="175"/>
        <v>44.519239499999998</v>
      </c>
      <c r="BD498" s="332">
        <f t="shared" si="176"/>
        <v>44.538129499999997</v>
      </c>
      <c r="BE498" s="332">
        <f t="shared" si="177"/>
        <v>44.543689499999999</v>
      </c>
      <c r="BF498" s="332">
        <f t="shared" si="178"/>
        <v>44.538999500000003</v>
      </c>
      <c r="BG498" s="332" t="str">
        <f t="shared" si="179"/>
        <v/>
      </c>
      <c r="BH498" s="164">
        <v>487</v>
      </c>
      <c r="BI498" s="337">
        <f t="shared" si="180"/>
        <v>3.1200000000026762E-3</v>
      </c>
      <c r="BJ498" s="337">
        <f t="shared" si="181"/>
        <v>1.9760000000005107E-2</v>
      </c>
      <c r="BK498" s="337">
        <f t="shared" si="182"/>
        <v>8.7000000000614364E-4</v>
      </c>
      <c r="BL498" s="337">
        <f t="shared" si="183"/>
        <v>4.6899999999965303E-3</v>
      </c>
      <c r="BM498" s="165">
        <f t="shared" si="184"/>
        <v>1.9760000000005107E-2</v>
      </c>
    </row>
    <row r="499" spans="1:65" ht="14.85" customHeight="1">
      <c r="B499" s="248"/>
      <c r="C499" s="248"/>
      <c r="D499" s="248"/>
      <c r="E499" s="249"/>
      <c r="F499" s="227"/>
      <c r="G499" s="249"/>
      <c r="H499" s="249"/>
      <c r="I499" s="249"/>
      <c r="J499" s="249"/>
      <c r="K499" s="249"/>
      <c r="Y499" s="222"/>
      <c r="AK499" s="197">
        <v>488</v>
      </c>
      <c r="AL499" s="207">
        <v>44.595460000000003</v>
      </c>
      <c r="AM499" s="207">
        <v>44.472160000000002</v>
      </c>
      <c r="AN499" s="207">
        <v>44.632489999999997</v>
      </c>
      <c r="AO499" s="207">
        <v>44.692830000000001</v>
      </c>
      <c r="AP499" s="207">
        <v>44.605089999999997</v>
      </c>
      <c r="AQ499" s="208"/>
      <c r="AR499" s="155"/>
      <c r="AS499" s="197">
        <f t="shared" si="172"/>
        <v>488</v>
      </c>
      <c r="AT499" s="175">
        <v>-5.9460499999999999E-2</v>
      </c>
      <c r="AU499" s="163">
        <v>5.0539500000000001E-2</v>
      </c>
      <c r="AV499" s="163">
        <v>-8.9460499999999998E-2</v>
      </c>
      <c r="AW499" s="163">
        <v>-0.13946050000000002</v>
      </c>
      <c r="AX499" s="163">
        <v>-6.9460500000000008E-2</v>
      </c>
      <c r="AY499" s="163">
        <v>-6.9460500000000008E-2</v>
      </c>
      <c r="BA499" s="331">
        <f t="shared" si="173"/>
        <v>488</v>
      </c>
      <c r="BB499" s="332">
        <f t="shared" si="174"/>
        <v>44.535999500000003</v>
      </c>
      <c r="BC499" s="332">
        <f t="shared" si="175"/>
        <v>44.522699500000002</v>
      </c>
      <c r="BD499" s="332">
        <f t="shared" si="176"/>
        <v>44.543029499999996</v>
      </c>
      <c r="BE499" s="332">
        <f t="shared" si="177"/>
        <v>44.553369500000002</v>
      </c>
      <c r="BF499" s="332">
        <f t="shared" si="178"/>
        <v>44.535629499999999</v>
      </c>
      <c r="BG499" s="332" t="str">
        <f t="shared" si="179"/>
        <v/>
      </c>
      <c r="BH499" s="164">
        <v>488</v>
      </c>
      <c r="BI499" s="337">
        <f t="shared" si="180"/>
        <v>3.7000000000375621E-4</v>
      </c>
      <c r="BJ499" s="337">
        <f t="shared" si="181"/>
        <v>1.2929999999997221E-2</v>
      </c>
      <c r="BK499" s="337">
        <f t="shared" si="182"/>
        <v>7.3999999999969646E-3</v>
      </c>
      <c r="BL499" s="337">
        <f t="shared" si="183"/>
        <v>1.774000000000342E-2</v>
      </c>
      <c r="BM499" s="165">
        <f t="shared" si="184"/>
        <v>1.774000000000342E-2</v>
      </c>
    </row>
    <row r="500" spans="1:65" ht="14.85" customHeight="1">
      <c r="A500" s="218"/>
      <c r="B500" s="218"/>
      <c r="C500" s="218"/>
      <c r="D500" s="218"/>
      <c r="E500" s="250"/>
      <c r="K500" s="250"/>
      <c r="Y500" s="222"/>
      <c r="AK500" s="197">
        <v>489</v>
      </c>
      <c r="AL500" s="207">
        <v>44.593780000000002</v>
      </c>
      <c r="AM500" s="207">
        <v>44.473959999999998</v>
      </c>
      <c r="AN500" s="207">
        <v>44.636600000000001</v>
      </c>
      <c r="AO500" s="207">
        <v>44.701450000000001</v>
      </c>
      <c r="AP500" s="207">
        <v>44.59928</v>
      </c>
      <c r="AQ500" s="208"/>
      <c r="AR500" s="155"/>
      <c r="AS500" s="197">
        <f t="shared" si="172"/>
        <v>489</v>
      </c>
      <c r="AT500" s="175">
        <v>-5.9460499999999999E-2</v>
      </c>
      <c r="AU500" s="163">
        <v>5.0539500000000001E-2</v>
      </c>
      <c r="AV500" s="163">
        <v>-8.9460499999999998E-2</v>
      </c>
      <c r="AW500" s="163">
        <v>-0.13946050000000002</v>
      </c>
      <c r="AX500" s="163">
        <v>-6.9460500000000008E-2</v>
      </c>
      <c r="AY500" s="163">
        <v>-6.9460500000000008E-2</v>
      </c>
      <c r="BA500" s="331">
        <f t="shared" si="173"/>
        <v>489</v>
      </c>
      <c r="BB500" s="332">
        <f t="shared" si="174"/>
        <v>44.534319500000002</v>
      </c>
      <c r="BC500" s="332">
        <f t="shared" si="175"/>
        <v>44.524499499999997</v>
      </c>
      <c r="BD500" s="332">
        <f t="shared" si="176"/>
        <v>44.5471395</v>
      </c>
      <c r="BE500" s="332">
        <f t="shared" si="177"/>
        <v>44.561989500000003</v>
      </c>
      <c r="BF500" s="332">
        <f t="shared" si="178"/>
        <v>44.529819500000002</v>
      </c>
      <c r="BG500" s="332" t="str">
        <f t="shared" si="179"/>
        <v/>
      </c>
      <c r="BH500" s="164">
        <v>489</v>
      </c>
      <c r="BI500" s="337">
        <f t="shared" si="180"/>
        <v>4.5000000000001705E-3</v>
      </c>
      <c r="BJ500" s="337">
        <f t="shared" si="181"/>
        <v>5.3200000000046543E-3</v>
      </c>
      <c r="BK500" s="337">
        <f t="shared" si="182"/>
        <v>1.7319999999998004E-2</v>
      </c>
      <c r="BL500" s="337">
        <f t="shared" si="183"/>
        <v>3.2170000000000698E-2</v>
      </c>
      <c r="BM500" s="165">
        <f t="shared" si="184"/>
        <v>3.2170000000000698E-2</v>
      </c>
    </row>
    <row r="501" spans="1:65" ht="14.85" customHeight="1">
      <c r="A501" s="218"/>
      <c r="B501" s="218"/>
      <c r="C501" s="218"/>
      <c r="D501" s="218"/>
      <c r="E501" s="250"/>
      <c r="F501" s="227"/>
      <c r="H501" s="250"/>
      <c r="I501" s="250"/>
      <c r="J501" s="250"/>
      <c r="K501" s="250"/>
      <c r="W501" s="498" t="s">
        <v>9</v>
      </c>
      <c r="X501" s="498"/>
      <c r="Y501" s="498"/>
      <c r="Z501" s="498"/>
      <c r="AA501" s="498"/>
      <c r="AB501" s="498"/>
      <c r="AC501" s="498"/>
      <c r="AD501" s="499" t="str">
        <f>AD75</f>
        <v xml:space="preserve"> PT2/67 </v>
      </c>
      <c r="AE501" s="499"/>
      <c r="AF501" s="499"/>
      <c r="AG501" s="499"/>
      <c r="AH501" s="499"/>
      <c r="AI501" s="218"/>
      <c r="AJ501" s="218"/>
      <c r="AK501" s="197">
        <v>490</v>
      </c>
      <c r="AL501" s="207">
        <v>44.593859999999999</v>
      </c>
      <c r="AM501" s="207">
        <v>44.476039999999998</v>
      </c>
      <c r="AN501" s="207">
        <v>44.643270000000001</v>
      </c>
      <c r="AO501" s="207">
        <v>44.701210000000003</v>
      </c>
      <c r="AP501" s="207">
        <v>44.596789999999999</v>
      </c>
      <c r="AQ501" s="208"/>
      <c r="AR501" s="155"/>
      <c r="AS501" s="197">
        <f t="shared" si="172"/>
        <v>490</v>
      </c>
      <c r="AT501" s="175">
        <v>-5.9460499999999999E-2</v>
      </c>
      <c r="AU501" s="163">
        <v>5.0539500000000001E-2</v>
      </c>
      <c r="AV501" s="163">
        <v>-8.9460499999999998E-2</v>
      </c>
      <c r="AW501" s="163">
        <v>-0.13946050000000002</v>
      </c>
      <c r="AX501" s="163">
        <v>-6.9460500000000008E-2</v>
      </c>
      <c r="AY501" s="163">
        <v>-6.9460500000000008E-2</v>
      </c>
      <c r="BA501" s="331">
        <f t="shared" si="173"/>
        <v>490</v>
      </c>
      <c r="BB501" s="332">
        <f t="shared" si="174"/>
        <v>44.534399499999999</v>
      </c>
      <c r="BC501" s="332">
        <f t="shared" si="175"/>
        <v>44.526579499999997</v>
      </c>
      <c r="BD501" s="332">
        <f t="shared" si="176"/>
        <v>44.5538095</v>
      </c>
      <c r="BE501" s="332">
        <f t="shared" si="177"/>
        <v>44.561749500000005</v>
      </c>
      <c r="BF501" s="332">
        <f t="shared" si="178"/>
        <v>44.5273295</v>
      </c>
      <c r="BG501" s="332" t="str">
        <f t="shared" si="179"/>
        <v/>
      </c>
      <c r="BH501" s="164">
        <v>490</v>
      </c>
      <c r="BI501" s="337">
        <f t="shared" si="180"/>
        <v>7.0699999999987995E-3</v>
      </c>
      <c r="BJ501" s="337">
        <f t="shared" si="181"/>
        <v>7.5000000000358114E-4</v>
      </c>
      <c r="BK501" s="337">
        <f t="shared" si="182"/>
        <v>2.6479999999999393E-2</v>
      </c>
      <c r="BL501" s="337">
        <f t="shared" si="183"/>
        <v>3.4420000000004336E-2</v>
      </c>
      <c r="BM501" s="165">
        <f t="shared" si="184"/>
        <v>3.4420000000004336E-2</v>
      </c>
    </row>
    <row r="502" spans="1:65" ht="14.85" customHeight="1">
      <c r="A502" s="224"/>
      <c r="C502" s="224"/>
      <c r="E502" s="227"/>
      <c r="H502" s="251"/>
      <c r="L502" s="227"/>
      <c r="W502" s="498" t="s">
        <v>2</v>
      </c>
      <c r="X502" s="498"/>
      <c r="Y502" s="498"/>
      <c r="Z502" s="498"/>
      <c r="AA502" s="498"/>
      <c r="AB502" s="498"/>
      <c r="AC502" s="498"/>
      <c r="AD502" s="537" t="str">
        <f>AD4</f>
        <v>-</v>
      </c>
      <c r="AE502" s="537"/>
      <c r="AF502" s="537"/>
      <c r="AG502" s="537"/>
      <c r="AH502" s="537"/>
      <c r="AI502" s="218"/>
      <c r="AJ502" s="218"/>
      <c r="AK502" s="197">
        <v>491</v>
      </c>
      <c r="AL502" s="207">
        <v>44.594839999999998</v>
      </c>
      <c r="AM502" s="207">
        <v>44.478549999999998</v>
      </c>
      <c r="AN502" s="207">
        <v>44.646439999999998</v>
      </c>
      <c r="AO502" s="207">
        <v>44.705150000000003</v>
      </c>
      <c r="AP502" s="207">
        <v>44.592970000000001</v>
      </c>
      <c r="AQ502" s="208"/>
      <c r="AR502" s="155"/>
      <c r="AS502" s="197">
        <f t="shared" si="172"/>
        <v>491</v>
      </c>
      <c r="AT502" s="175">
        <v>-5.9460499999999999E-2</v>
      </c>
      <c r="AU502" s="163">
        <v>5.0539500000000001E-2</v>
      </c>
      <c r="AV502" s="163">
        <v>-8.9460499999999998E-2</v>
      </c>
      <c r="AW502" s="163">
        <v>-0.13946050000000002</v>
      </c>
      <c r="AX502" s="163">
        <v>-6.9460500000000008E-2</v>
      </c>
      <c r="AY502" s="163">
        <v>-6.9460500000000008E-2</v>
      </c>
      <c r="BA502" s="331">
        <f t="shared" si="173"/>
        <v>491</v>
      </c>
      <c r="BB502" s="332">
        <f t="shared" si="174"/>
        <v>44.535379499999998</v>
      </c>
      <c r="BC502" s="332">
        <f t="shared" si="175"/>
        <v>44.529089499999998</v>
      </c>
      <c r="BD502" s="332">
        <f t="shared" si="176"/>
        <v>44.556979499999997</v>
      </c>
      <c r="BE502" s="332">
        <f t="shared" si="177"/>
        <v>44.565689500000005</v>
      </c>
      <c r="BF502" s="332">
        <f t="shared" si="178"/>
        <v>44.523509500000003</v>
      </c>
      <c r="BG502" s="332" t="str">
        <f t="shared" si="179"/>
        <v/>
      </c>
      <c r="BH502" s="164">
        <v>491</v>
      </c>
      <c r="BI502" s="337">
        <f t="shared" si="180"/>
        <v>1.1869999999994718E-2</v>
      </c>
      <c r="BJ502" s="337">
        <f t="shared" si="181"/>
        <v>5.5799999999948113E-3</v>
      </c>
      <c r="BK502" s="337">
        <f t="shared" si="182"/>
        <v>3.3469999999994116E-2</v>
      </c>
      <c r="BL502" s="337">
        <f t="shared" si="183"/>
        <v>4.2180000000001883E-2</v>
      </c>
      <c r="BM502" s="165">
        <f t="shared" si="184"/>
        <v>4.2180000000001883E-2</v>
      </c>
    </row>
    <row r="503" spans="1:65" ht="14.85" customHeight="1" thickBot="1">
      <c r="A503" s="226"/>
      <c r="B503" s="494" t="s">
        <v>10</v>
      </c>
      <c r="C503" s="494"/>
      <c r="D503" s="494"/>
      <c r="E503" s="494"/>
      <c r="F503" s="494"/>
      <c r="G503" s="494"/>
      <c r="H503" s="494"/>
      <c r="I503" s="494"/>
      <c r="J503" s="574">
        <f>$J$3</f>
        <v>44.5</v>
      </c>
      <c r="K503" s="574"/>
      <c r="L503" s="574"/>
      <c r="M503" s="497" t="s">
        <v>165</v>
      </c>
      <c r="N503" s="497"/>
      <c r="O503" s="227"/>
      <c r="P503" s="227"/>
      <c r="Q503" s="227"/>
      <c r="R503" s="228"/>
      <c r="S503" s="228"/>
      <c r="T503" s="228"/>
      <c r="U503" s="228"/>
      <c r="V503" s="228"/>
      <c r="AE503" s="229"/>
      <c r="AF503" s="494"/>
      <c r="AG503" s="494"/>
      <c r="AH503" s="230"/>
      <c r="AI503" s="230"/>
      <c r="AJ503" s="230"/>
      <c r="AK503" s="197">
        <v>492</v>
      </c>
      <c r="AL503" s="207">
        <v>44.592570000000002</v>
      </c>
      <c r="AM503" s="207">
        <v>44.480370000000001</v>
      </c>
      <c r="AN503" s="207">
        <v>44.647509999999997</v>
      </c>
      <c r="AO503" s="207">
        <v>44.709800000000001</v>
      </c>
      <c r="AP503" s="207">
        <v>44.586880000000001</v>
      </c>
      <c r="AQ503" s="208"/>
      <c r="AR503" s="155"/>
      <c r="AS503" s="197">
        <f t="shared" si="172"/>
        <v>492</v>
      </c>
      <c r="AT503" s="175">
        <v>-5.9460499999999999E-2</v>
      </c>
      <c r="AU503" s="163">
        <v>5.0539500000000001E-2</v>
      </c>
      <c r="AV503" s="163">
        <v>-8.9460499999999998E-2</v>
      </c>
      <c r="AW503" s="163">
        <v>-0.13946050000000002</v>
      </c>
      <c r="AX503" s="163">
        <v>-6.9460500000000008E-2</v>
      </c>
      <c r="AY503" s="163">
        <v>-6.9460500000000008E-2</v>
      </c>
      <c r="BA503" s="331">
        <f t="shared" si="173"/>
        <v>492</v>
      </c>
      <c r="BB503" s="332">
        <f t="shared" si="174"/>
        <v>44.533109500000002</v>
      </c>
      <c r="BC503" s="332">
        <f t="shared" si="175"/>
        <v>44.5309095</v>
      </c>
      <c r="BD503" s="332">
        <f t="shared" si="176"/>
        <v>44.558049499999996</v>
      </c>
      <c r="BE503" s="332">
        <f t="shared" si="177"/>
        <v>44.570339500000003</v>
      </c>
      <c r="BF503" s="332">
        <f t="shared" si="178"/>
        <v>44.517419500000003</v>
      </c>
      <c r="BG503" s="332" t="str">
        <f t="shared" si="179"/>
        <v/>
      </c>
      <c r="BH503" s="164">
        <v>492</v>
      </c>
      <c r="BI503" s="337">
        <f t="shared" si="180"/>
        <v>1.5689999999999316E-2</v>
      </c>
      <c r="BJ503" s="337">
        <f t="shared" si="181"/>
        <v>1.3489999999997337E-2</v>
      </c>
      <c r="BK503" s="337">
        <f t="shared" si="182"/>
        <v>4.0629999999993061E-2</v>
      </c>
      <c r="BL503" s="337">
        <f t="shared" si="183"/>
        <v>5.29200000000003E-2</v>
      </c>
      <c r="BM503" s="165">
        <f t="shared" si="184"/>
        <v>5.29200000000003E-2</v>
      </c>
    </row>
    <row r="504" spans="1:65" ht="14.85" customHeight="1" thickTop="1" thickBot="1">
      <c r="A504" s="231"/>
      <c r="B504" s="514" t="s">
        <v>13</v>
      </c>
      <c r="C504" s="515"/>
      <c r="D504" s="516"/>
      <c r="E504" s="517" t="s">
        <v>67</v>
      </c>
      <c r="F504" s="518"/>
      <c r="G504" s="518"/>
      <c r="H504" s="518"/>
      <c r="I504" s="518"/>
      <c r="J504" s="518"/>
      <c r="K504" s="518"/>
      <c r="L504" s="518"/>
      <c r="M504" s="518"/>
      <c r="N504" s="518"/>
      <c r="O504" s="518"/>
      <c r="P504" s="518"/>
      <c r="Q504" s="518"/>
      <c r="R504" s="518"/>
      <c r="S504" s="518"/>
      <c r="T504" s="232"/>
      <c r="U504" s="232"/>
      <c r="V504" s="232"/>
      <c r="W504" s="519" t="s">
        <v>55</v>
      </c>
      <c r="X504" s="520"/>
      <c r="Y504" s="520"/>
      <c r="Z504" s="520"/>
      <c r="AA504" s="520"/>
      <c r="AB504" s="521"/>
      <c r="AC504" s="522" t="s">
        <v>1176</v>
      </c>
      <c r="AD504" s="523"/>
      <c r="AE504" s="523"/>
      <c r="AF504" s="523"/>
      <c r="AG504" s="523"/>
      <c r="AH504" s="524"/>
      <c r="AI504" s="233"/>
      <c r="AJ504" s="233"/>
      <c r="AK504" s="197">
        <v>493</v>
      </c>
      <c r="AL504" s="207">
        <v>44.591070000000002</v>
      </c>
      <c r="AM504" s="207">
        <v>44.482050000000001</v>
      </c>
      <c r="AN504" s="207">
        <v>44.648890000000002</v>
      </c>
      <c r="AO504" s="207">
        <v>44.714230000000001</v>
      </c>
      <c r="AP504" s="207">
        <v>44.585810000000002</v>
      </c>
      <c r="AQ504" s="208"/>
      <c r="AR504" s="155"/>
      <c r="AS504" s="197">
        <f t="shared" si="172"/>
        <v>493</v>
      </c>
      <c r="AT504" s="175">
        <v>-5.9460499999999999E-2</v>
      </c>
      <c r="AU504" s="163">
        <v>5.0539500000000001E-2</v>
      </c>
      <c r="AV504" s="163">
        <v>-8.9460499999999998E-2</v>
      </c>
      <c r="AW504" s="163">
        <v>-0.13946050000000002</v>
      </c>
      <c r="AX504" s="163">
        <v>-6.9460500000000008E-2</v>
      </c>
      <c r="AY504" s="163">
        <v>-6.9460500000000008E-2</v>
      </c>
      <c r="BA504" s="331">
        <f t="shared" si="173"/>
        <v>493</v>
      </c>
      <c r="BB504" s="332">
        <f t="shared" si="174"/>
        <v>44.531609500000002</v>
      </c>
      <c r="BC504" s="332">
        <f t="shared" si="175"/>
        <v>44.5325895</v>
      </c>
      <c r="BD504" s="332">
        <f t="shared" si="176"/>
        <v>44.5594295</v>
      </c>
      <c r="BE504" s="332">
        <f t="shared" si="177"/>
        <v>44.574769500000002</v>
      </c>
      <c r="BF504" s="332">
        <f t="shared" si="178"/>
        <v>44.516349500000004</v>
      </c>
      <c r="BG504" s="332" t="str">
        <f t="shared" si="179"/>
        <v/>
      </c>
      <c r="BH504" s="164">
        <v>493</v>
      </c>
      <c r="BI504" s="337">
        <f t="shared" si="180"/>
        <v>1.5259999999997831E-2</v>
      </c>
      <c r="BJ504" s="337">
        <f t="shared" si="181"/>
        <v>1.6239999999996257E-2</v>
      </c>
      <c r="BK504" s="337">
        <f t="shared" si="182"/>
        <v>4.3079999999996232E-2</v>
      </c>
      <c r="BL504" s="337">
        <f t="shared" si="183"/>
        <v>5.841999999999814E-2</v>
      </c>
      <c r="BM504" s="165">
        <f t="shared" si="184"/>
        <v>5.841999999999814E-2</v>
      </c>
    </row>
    <row r="505" spans="1:65" ht="14.85" customHeight="1" thickTop="1">
      <c r="A505" s="231"/>
      <c r="B505" s="555" t="s">
        <v>8</v>
      </c>
      <c r="C505" s="556"/>
      <c r="D505" s="557"/>
      <c r="E505" s="504" t="s">
        <v>15</v>
      </c>
      <c r="F505" s="505"/>
      <c r="G505" s="506"/>
      <c r="H505" s="504" t="s">
        <v>16</v>
      </c>
      <c r="I505" s="505"/>
      <c r="J505" s="506"/>
      <c r="K505" s="504" t="s">
        <v>17</v>
      </c>
      <c r="L505" s="505"/>
      <c r="M505" s="506"/>
      <c r="N505" s="504" t="s">
        <v>18</v>
      </c>
      <c r="O505" s="505"/>
      <c r="P505" s="506"/>
      <c r="Q505" s="504" t="s">
        <v>19</v>
      </c>
      <c r="R505" s="505"/>
      <c r="S505" s="506"/>
      <c r="T505" s="504"/>
      <c r="U505" s="505"/>
      <c r="V505" s="506"/>
      <c r="W505" s="558" t="s">
        <v>5</v>
      </c>
      <c r="X505" s="494"/>
      <c r="Y505" s="494"/>
      <c r="Z505" s="494"/>
      <c r="AA505" s="494"/>
      <c r="AB505" s="559"/>
      <c r="AC505" s="525"/>
      <c r="AD505" s="526"/>
      <c r="AE505" s="526"/>
      <c r="AF505" s="526"/>
      <c r="AG505" s="526"/>
      <c r="AH505" s="527"/>
      <c r="AI505" s="233"/>
      <c r="AJ505" s="233"/>
      <c r="AK505" s="197">
        <v>494</v>
      </c>
      <c r="AL505" s="207">
        <v>44.590609999999998</v>
      </c>
      <c r="AM505" s="207">
        <v>44.480870000000003</v>
      </c>
      <c r="AN505" s="207">
        <v>44.64743</v>
      </c>
      <c r="AO505" s="207">
        <v>44.713500000000003</v>
      </c>
      <c r="AP505" s="207">
        <v>44.582149999999999</v>
      </c>
      <c r="AQ505" s="208"/>
      <c r="AR505" s="155"/>
      <c r="AS505" s="197">
        <f t="shared" si="172"/>
        <v>494</v>
      </c>
      <c r="AT505" s="175">
        <v>-5.9460499999999999E-2</v>
      </c>
      <c r="AU505" s="163">
        <v>5.0539500000000001E-2</v>
      </c>
      <c r="AV505" s="163">
        <v>-8.9460499999999998E-2</v>
      </c>
      <c r="AW505" s="163">
        <v>-0.13946050000000002</v>
      </c>
      <c r="AX505" s="163">
        <v>-6.9460500000000008E-2</v>
      </c>
      <c r="AY505" s="163">
        <v>-6.9460500000000008E-2</v>
      </c>
      <c r="BA505" s="331">
        <f t="shared" si="173"/>
        <v>494</v>
      </c>
      <c r="BB505" s="332">
        <f t="shared" si="174"/>
        <v>44.531149499999998</v>
      </c>
      <c r="BC505" s="332">
        <f t="shared" si="175"/>
        <v>44.531409500000002</v>
      </c>
      <c r="BD505" s="332">
        <f t="shared" si="176"/>
        <v>44.557969499999999</v>
      </c>
      <c r="BE505" s="332">
        <f t="shared" si="177"/>
        <v>44.574039500000005</v>
      </c>
      <c r="BF505" s="332">
        <f t="shared" si="178"/>
        <v>44.5126895</v>
      </c>
      <c r="BG505" s="332" t="str">
        <f t="shared" si="179"/>
        <v/>
      </c>
      <c r="BH505" s="164">
        <v>494</v>
      </c>
      <c r="BI505" s="337">
        <f t="shared" si="180"/>
        <v>1.8459999999997478E-2</v>
      </c>
      <c r="BJ505" s="337">
        <f t="shared" si="181"/>
        <v>1.8720000000001846E-2</v>
      </c>
      <c r="BK505" s="337">
        <f t="shared" si="182"/>
        <v>4.5279999999998211E-2</v>
      </c>
      <c r="BL505" s="337">
        <f t="shared" si="183"/>
        <v>6.1350000000004457E-2</v>
      </c>
      <c r="BM505" s="165">
        <f t="shared" si="184"/>
        <v>6.1350000000004457E-2</v>
      </c>
    </row>
    <row r="506" spans="1:65" ht="14.85" customHeight="1" thickBot="1">
      <c r="A506" s="234"/>
      <c r="B506" s="531" t="s">
        <v>0</v>
      </c>
      <c r="C506" s="513"/>
      <c r="D506" s="532"/>
      <c r="E506" s="507"/>
      <c r="F506" s="508"/>
      <c r="G506" s="509"/>
      <c r="H506" s="507"/>
      <c r="I506" s="508"/>
      <c r="J506" s="509"/>
      <c r="K506" s="507"/>
      <c r="L506" s="508"/>
      <c r="M506" s="509"/>
      <c r="N506" s="507"/>
      <c r="O506" s="508"/>
      <c r="P506" s="509"/>
      <c r="Q506" s="507"/>
      <c r="R506" s="508"/>
      <c r="S506" s="509"/>
      <c r="T506" s="507"/>
      <c r="U506" s="508"/>
      <c r="V506" s="509"/>
      <c r="W506" s="531"/>
      <c r="X506" s="513"/>
      <c r="Y506" s="513"/>
      <c r="Z506" s="513"/>
      <c r="AA506" s="513"/>
      <c r="AB506" s="532"/>
      <c r="AC506" s="525"/>
      <c r="AD506" s="526"/>
      <c r="AE506" s="526"/>
      <c r="AF506" s="526"/>
      <c r="AG506" s="526"/>
      <c r="AH506" s="527"/>
      <c r="AI506" s="233"/>
      <c r="AJ506" s="233"/>
      <c r="AK506" s="197">
        <v>495</v>
      </c>
      <c r="AL506" s="207">
        <v>44.589550000000003</v>
      </c>
      <c r="AM506" s="207">
        <v>44.47974</v>
      </c>
      <c r="AN506" s="207">
        <v>44.6462</v>
      </c>
      <c r="AO506" s="207">
        <v>44.713259999999998</v>
      </c>
      <c r="AP506" s="207">
        <v>44.579099999999997</v>
      </c>
      <c r="AQ506" s="208"/>
      <c r="AR506" s="155"/>
      <c r="AS506" s="197">
        <f t="shared" si="172"/>
        <v>495</v>
      </c>
      <c r="AT506" s="175">
        <v>-5.9460499999999999E-2</v>
      </c>
      <c r="AU506" s="163">
        <v>5.0539500000000001E-2</v>
      </c>
      <c r="AV506" s="163">
        <v>-8.9460499999999998E-2</v>
      </c>
      <c r="AW506" s="163">
        <v>-0.13946050000000002</v>
      </c>
      <c r="AX506" s="163">
        <v>-6.9460500000000008E-2</v>
      </c>
      <c r="AY506" s="163">
        <v>-6.9460500000000008E-2</v>
      </c>
      <c r="BA506" s="331">
        <f t="shared" si="173"/>
        <v>495</v>
      </c>
      <c r="BB506" s="332">
        <f t="shared" si="174"/>
        <v>44.530089500000003</v>
      </c>
      <c r="BC506" s="332">
        <f t="shared" si="175"/>
        <v>44.530279499999999</v>
      </c>
      <c r="BD506" s="332">
        <f t="shared" si="176"/>
        <v>44.556739499999999</v>
      </c>
      <c r="BE506" s="332">
        <f t="shared" si="177"/>
        <v>44.5737995</v>
      </c>
      <c r="BF506" s="332">
        <f t="shared" si="178"/>
        <v>44.509639499999999</v>
      </c>
      <c r="BG506" s="332" t="str">
        <f t="shared" si="179"/>
        <v/>
      </c>
      <c r="BH506" s="164">
        <v>495</v>
      </c>
      <c r="BI506" s="337">
        <f t="shared" si="180"/>
        <v>2.0450000000003854E-2</v>
      </c>
      <c r="BJ506" s="337">
        <f t="shared" si="181"/>
        <v>2.0640000000000214E-2</v>
      </c>
      <c r="BK506" s="337">
        <f t="shared" si="182"/>
        <v>4.7100000000000364E-2</v>
      </c>
      <c r="BL506" s="337">
        <f t="shared" si="183"/>
        <v>6.4160000000001105E-2</v>
      </c>
      <c r="BM506" s="165">
        <f t="shared" si="184"/>
        <v>6.4160000000001105E-2</v>
      </c>
    </row>
    <row r="507" spans="1:65" ht="14.85" customHeight="1" thickTop="1" thickBot="1">
      <c r="A507" s="234"/>
      <c r="B507" s="533" t="s">
        <v>20</v>
      </c>
      <c r="C507" s="534"/>
      <c r="D507" s="535"/>
      <c r="E507" s="510" t="s">
        <v>166</v>
      </c>
      <c r="F507" s="511"/>
      <c r="G507" s="512"/>
      <c r="H507" s="510" t="s">
        <v>166</v>
      </c>
      <c r="I507" s="511"/>
      <c r="J507" s="512"/>
      <c r="K507" s="510" t="s">
        <v>166</v>
      </c>
      <c r="L507" s="511"/>
      <c r="M507" s="512"/>
      <c r="N507" s="510" t="s">
        <v>166</v>
      </c>
      <c r="O507" s="511"/>
      <c r="P507" s="512"/>
      <c r="Q507" s="510" t="s">
        <v>166</v>
      </c>
      <c r="R507" s="511"/>
      <c r="S507" s="512"/>
      <c r="T507" s="510"/>
      <c r="U507" s="511"/>
      <c r="V507" s="512"/>
      <c r="W507" s="542" t="s">
        <v>166</v>
      </c>
      <c r="X507" s="543"/>
      <c r="Y507" s="543"/>
      <c r="Z507" s="543"/>
      <c r="AA507" s="543"/>
      <c r="AB507" s="544"/>
      <c r="AC507" s="525"/>
      <c r="AD507" s="526"/>
      <c r="AE507" s="526"/>
      <c r="AF507" s="526"/>
      <c r="AG507" s="526"/>
      <c r="AH507" s="527"/>
      <c r="AI507" s="233"/>
      <c r="AJ507" s="233"/>
      <c r="AK507" s="197">
        <v>496</v>
      </c>
      <c r="AL507" s="207">
        <v>44.590200000000003</v>
      </c>
      <c r="AM507" s="207">
        <v>44.478180000000002</v>
      </c>
      <c r="AN507" s="207">
        <v>44.644080000000002</v>
      </c>
      <c r="AO507" s="207">
        <v>44.707070000000002</v>
      </c>
      <c r="AP507" s="207">
        <v>44.579509999999999</v>
      </c>
      <c r="AQ507" s="208"/>
      <c r="AR507" s="155"/>
      <c r="AS507" s="197">
        <f t="shared" si="172"/>
        <v>496</v>
      </c>
      <c r="AT507" s="175">
        <v>-5.9460499999999999E-2</v>
      </c>
      <c r="AU507" s="163">
        <v>5.0539500000000001E-2</v>
      </c>
      <c r="AV507" s="163">
        <v>-8.9460499999999998E-2</v>
      </c>
      <c r="AW507" s="163">
        <v>-0.13946050000000002</v>
      </c>
      <c r="AX507" s="163">
        <v>-6.9460500000000008E-2</v>
      </c>
      <c r="AY507" s="163">
        <v>-6.9460500000000008E-2</v>
      </c>
      <c r="BA507" s="331">
        <f t="shared" si="173"/>
        <v>496</v>
      </c>
      <c r="BB507" s="332">
        <f t="shared" si="174"/>
        <v>44.530739500000003</v>
      </c>
      <c r="BC507" s="332">
        <f t="shared" si="175"/>
        <v>44.528719500000001</v>
      </c>
      <c r="BD507" s="332">
        <f t="shared" si="176"/>
        <v>44.554619500000001</v>
      </c>
      <c r="BE507" s="332">
        <f t="shared" si="177"/>
        <v>44.567609500000003</v>
      </c>
      <c r="BF507" s="332">
        <f t="shared" si="178"/>
        <v>44.510049500000001</v>
      </c>
      <c r="BG507" s="332" t="str">
        <f t="shared" si="179"/>
        <v/>
      </c>
      <c r="BH507" s="164">
        <v>496</v>
      </c>
      <c r="BI507" s="337">
        <f t="shared" si="180"/>
        <v>2.0690000000001874E-2</v>
      </c>
      <c r="BJ507" s="337">
        <f t="shared" si="181"/>
        <v>1.8670000000000186E-2</v>
      </c>
      <c r="BK507" s="337">
        <f t="shared" si="182"/>
        <v>4.4570000000000221E-2</v>
      </c>
      <c r="BL507" s="337">
        <f t="shared" si="183"/>
        <v>5.7560000000002276E-2</v>
      </c>
      <c r="BM507" s="165">
        <f t="shared" si="184"/>
        <v>5.7560000000002276E-2</v>
      </c>
    </row>
    <row r="508" spans="1:65" ht="14.85" customHeight="1" thickTop="1">
      <c r="A508" s="238"/>
      <c r="B508" s="576" t="s">
        <v>587</v>
      </c>
      <c r="C508" s="577"/>
      <c r="D508" s="578"/>
      <c r="E508" s="502">
        <f t="shared" ref="E508:E539" si="191">BB432</f>
        <v>44.523259500000002</v>
      </c>
      <c r="F508" s="502"/>
      <c r="G508" s="502"/>
      <c r="H508" s="502">
        <f t="shared" ref="H508:H539" si="192">BC432</f>
        <v>44.508909500000001</v>
      </c>
      <c r="I508" s="502"/>
      <c r="J508" s="502"/>
      <c r="K508" s="502">
        <f t="shared" ref="K508:K539" si="193">BD432</f>
        <v>44.524949499999998</v>
      </c>
      <c r="L508" s="502"/>
      <c r="M508" s="502"/>
      <c r="N508" s="502">
        <f t="shared" ref="N508:N539" si="194">BE432</f>
        <v>44.537029500000003</v>
      </c>
      <c r="O508" s="502"/>
      <c r="P508" s="502"/>
      <c r="Q508" s="502">
        <f t="shared" ref="Q508:Q539" si="195">BF432</f>
        <v>44.5278195</v>
      </c>
      <c r="R508" s="502"/>
      <c r="S508" s="502"/>
      <c r="T508" s="502"/>
      <c r="U508" s="502"/>
      <c r="V508" s="502"/>
      <c r="W508" s="502">
        <f t="shared" ref="W508:W539" si="196">(BM432)</f>
        <v>1.8909999999998206E-2</v>
      </c>
      <c r="X508" s="502"/>
      <c r="Y508" s="502"/>
      <c r="Z508" s="502"/>
      <c r="AA508" s="502"/>
      <c r="AB508" s="502"/>
      <c r="AC508" s="525"/>
      <c r="AD508" s="526"/>
      <c r="AE508" s="526"/>
      <c r="AF508" s="526"/>
      <c r="AG508" s="526"/>
      <c r="AH508" s="527"/>
      <c r="AI508" s="233"/>
      <c r="AJ508" s="233"/>
      <c r="AK508" s="197">
        <v>497</v>
      </c>
      <c r="AL508" s="207">
        <v>44.589880000000001</v>
      </c>
      <c r="AM508" s="207">
        <v>44.477409999999999</v>
      </c>
      <c r="AN508" s="207">
        <v>44.642420000000001</v>
      </c>
      <c r="AO508" s="207">
        <v>44.698860000000003</v>
      </c>
      <c r="AP508" s="207">
        <v>44.582560000000001</v>
      </c>
      <c r="AQ508" s="208"/>
      <c r="AR508" s="155"/>
      <c r="AS508" s="197">
        <f t="shared" si="172"/>
        <v>497</v>
      </c>
      <c r="AT508" s="175">
        <v>-5.9460499999999999E-2</v>
      </c>
      <c r="AU508" s="163">
        <v>5.0539500000000001E-2</v>
      </c>
      <c r="AV508" s="163">
        <v>-8.9460499999999998E-2</v>
      </c>
      <c r="AW508" s="163">
        <v>-0.13946050000000002</v>
      </c>
      <c r="AX508" s="163">
        <v>-6.9460500000000008E-2</v>
      </c>
      <c r="AY508" s="163">
        <v>-6.9460500000000008E-2</v>
      </c>
      <c r="BA508" s="331">
        <f t="shared" si="173"/>
        <v>497</v>
      </c>
      <c r="BB508" s="332">
        <f t="shared" si="174"/>
        <v>44.530419500000001</v>
      </c>
      <c r="BC508" s="332">
        <f t="shared" si="175"/>
        <v>44.527949499999998</v>
      </c>
      <c r="BD508" s="332">
        <f t="shared" si="176"/>
        <v>44.5529595</v>
      </c>
      <c r="BE508" s="332">
        <f t="shared" si="177"/>
        <v>44.559399500000005</v>
      </c>
      <c r="BF508" s="332">
        <f t="shared" si="178"/>
        <v>44.513099500000003</v>
      </c>
      <c r="BG508" s="332" t="str">
        <f t="shared" si="179"/>
        <v/>
      </c>
      <c r="BH508" s="164">
        <v>497</v>
      </c>
      <c r="BI508" s="337">
        <f t="shared" si="180"/>
        <v>1.7319999999998004E-2</v>
      </c>
      <c r="BJ508" s="337">
        <f t="shared" si="181"/>
        <v>1.4849999999995589E-2</v>
      </c>
      <c r="BK508" s="337">
        <f t="shared" si="182"/>
        <v>3.9859999999997342E-2</v>
      </c>
      <c r="BL508" s="337">
        <f t="shared" si="183"/>
        <v>4.6300000000002228E-2</v>
      </c>
      <c r="BM508" s="165">
        <f t="shared" si="184"/>
        <v>4.6300000000002228E-2</v>
      </c>
    </row>
    <row r="509" spans="1:65" ht="14.85" customHeight="1">
      <c r="A509" s="238"/>
      <c r="B509" s="540" t="s">
        <v>588</v>
      </c>
      <c r="C509" s="540"/>
      <c r="D509" s="540"/>
      <c r="E509" s="503">
        <f t="shared" si="191"/>
        <v>44.5209495</v>
      </c>
      <c r="F509" s="503"/>
      <c r="G509" s="503"/>
      <c r="H509" s="503">
        <f t="shared" si="192"/>
        <v>44.509009499999998</v>
      </c>
      <c r="I509" s="503"/>
      <c r="J509" s="503"/>
      <c r="K509" s="503">
        <f t="shared" si="193"/>
        <v>44.526269499999998</v>
      </c>
      <c r="L509" s="503"/>
      <c r="M509" s="503"/>
      <c r="N509" s="503">
        <f t="shared" si="194"/>
        <v>44.536829500000003</v>
      </c>
      <c r="O509" s="503"/>
      <c r="P509" s="503"/>
      <c r="Q509" s="503">
        <f t="shared" si="195"/>
        <v>44.529089500000005</v>
      </c>
      <c r="R509" s="503"/>
      <c r="S509" s="503"/>
      <c r="T509" s="503"/>
      <c r="U509" s="503"/>
      <c r="V509" s="503"/>
      <c r="W509" s="503">
        <f t="shared" si="196"/>
        <v>2.0080000000007203E-2</v>
      </c>
      <c r="X509" s="503"/>
      <c r="Y509" s="503"/>
      <c r="Z509" s="503"/>
      <c r="AA509" s="503"/>
      <c r="AB509" s="503"/>
      <c r="AC509" s="525"/>
      <c r="AD509" s="526"/>
      <c r="AE509" s="526"/>
      <c r="AF509" s="526"/>
      <c r="AG509" s="526"/>
      <c r="AH509" s="527"/>
      <c r="AI509" s="233"/>
      <c r="AJ509" s="233"/>
      <c r="AK509" s="197">
        <v>498</v>
      </c>
      <c r="AL509" s="207">
        <v>44.590530000000001</v>
      </c>
      <c r="AM509" s="207">
        <v>44.477539999999998</v>
      </c>
      <c r="AN509" s="207">
        <v>44.64282</v>
      </c>
      <c r="AO509" s="207">
        <v>44.693939999999998</v>
      </c>
      <c r="AP509" s="207">
        <v>44.585729999999998</v>
      </c>
      <c r="AQ509" s="208"/>
      <c r="AR509" s="155"/>
      <c r="AS509" s="197">
        <f t="shared" si="172"/>
        <v>498</v>
      </c>
      <c r="AT509" s="175">
        <v>-5.9460499999999999E-2</v>
      </c>
      <c r="AU509" s="163">
        <v>5.0539500000000001E-2</v>
      </c>
      <c r="AV509" s="163">
        <v>-8.9460499999999998E-2</v>
      </c>
      <c r="AW509" s="163">
        <v>-0.13946050000000002</v>
      </c>
      <c r="AX509" s="163">
        <v>-6.9460500000000008E-2</v>
      </c>
      <c r="AY509" s="163">
        <v>-6.9460500000000008E-2</v>
      </c>
      <c r="BA509" s="331">
        <f t="shared" si="173"/>
        <v>498</v>
      </c>
      <c r="BB509" s="332">
        <f t="shared" si="174"/>
        <v>44.531069500000001</v>
      </c>
      <c r="BC509" s="332">
        <f t="shared" si="175"/>
        <v>44.528079499999997</v>
      </c>
      <c r="BD509" s="332">
        <f t="shared" si="176"/>
        <v>44.553359499999999</v>
      </c>
      <c r="BE509" s="332">
        <f t="shared" si="177"/>
        <v>44.554479499999999</v>
      </c>
      <c r="BF509" s="332">
        <f t="shared" si="178"/>
        <v>44.5162695</v>
      </c>
      <c r="BG509" s="332" t="str">
        <f t="shared" si="179"/>
        <v/>
      </c>
      <c r="BH509" s="164">
        <v>498</v>
      </c>
      <c r="BI509" s="337">
        <f t="shared" si="180"/>
        <v>1.4800000000001035E-2</v>
      </c>
      <c r="BJ509" s="337">
        <f t="shared" si="181"/>
        <v>1.180999999999699E-2</v>
      </c>
      <c r="BK509" s="337">
        <f t="shared" si="182"/>
        <v>3.7089999999999179E-2</v>
      </c>
      <c r="BL509" s="337">
        <f t="shared" si="183"/>
        <v>3.8209999999999411E-2</v>
      </c>
      <c r="BM509" s="165">
        <f t="shared" si="184"/>
        <v>3.8209999999999411E-2</v>
      </c>
    </row>
    <row r="510" spans="1:65" ht="14.85" customHeight="1">
      <c r="A510" s="238"/>
      <c r="B510" s="540" t="s">
        <v>589</v>
      </c>
      <c r="C510" s="540"/>
      <c r="D510" s="540"/>
      <c r="E510" s="503">
        <f t="shared" si="191"/>
        <v>44.519319500000002</v>
      </c>
      <c r="F510" s="503"/>
      <c r="G510" s="503"/>
      <c r="H510" s="503">
        <f t="shared" si="192"/>
        <v>44.508989499999998</v>
      </c>
      <c r="I510" s="503"/>
      <c r="J510" s="503"/>
      <c r="K510" s="503">
        <f t="shared" si="193"/>
        <v>44.528549499999997</v>
      </c>
      <c r="L510" s="503"/>
      <c r="M510" s="503"/>
      <c r="N510" s="503">
        <f t="shared" si="194"/>
        <v>44.529049499999999</v>
      </c>
      <c r="O510" s="503"/>
      <c r="P510" s="503"/>
      <c r="Q510" s="503">
        <f t="shared" si="195"/>
        <v>44.526489500000004</v>
      </c>
      <c r="R510" s="503"/>
      <c r="S510" s="503"/>
      <c r="T510" s="503"/>
      <c r="U510" s="503"/>
      <c r="V510" s="503"/>
      <c r="W510" s="503">
        <f t="shared" si="196"/>
        <v>1.75000000000054E-2</v>
      </c>
      <c r="X510" s="503"/>
      <c r="Y510" s="503"/>
      <c r="Z510" s="503"/>
      <c r="AA510" s="503"/>
      <c r="AB510" s="503"/>
      <c r="AC510" s="525"/>
      <c r="AD510" s="526"/>
      <c r="AE510" s="526"/>
      <c r="AF510" s="526"/>
      <c r="AG510" s="526"/>
      <c r="AH510" s="527"/>
      <c r="AI510" s="233"/>
      <c r="AJ510" s="233"/>
      <c r="AK510" s="197">
        <v>499</v>
      </c>
      <c r="AL510" s="207">
        <v>44.589469999999999</v>
      </c>
      <c r="AM510" s="207">
        <v>44.477899999999998</v>
      </c>
      <c r="AN510" s="207">
        <v>44.64143</v>
      </c>
      <c r="AO510" s="207">
        <v>44.694189999999999</v>
      </c>
      <c r="AP510" s="207">
        <v>44.583489999999998</v>
      </c>
      <c r="AQ510" s="208"/>
      <c r="AR510" s="155"/>
      <c r="AS510" s="197">
        <f t="shared" si="172"/>
        <v>499</v>
      </c>
      <c r="AT510" s="175">
        <v>-5.9460499999999999E-2</v>
      </c>
      <c r="AU510" s="163">
        <v>5.0539500000000001E-2</v>
      </c>
      <c r="AV510" s="163">
        <v>-8.9460499999999998E-2</v>
      </c>
      <c r="AW510" s="163">
        <v>-0.13946050000000002</v>
      </c>
      <c r="AX510" s="163">
        <v>-6.9460500000000008E-2</v>
      </c>
      <c r="AY510" s="163">
        <v>-6.9460500000000008E-2</v>
      </c>
      <c r="BA510" s="331">
        <f t="shared" si="173"/>
        <v>499</v>
      </c>
      <c r="BB510" s="332">
        <f t="shared" si="174"/>
        <v>44.530009499999998</v>
      </c>
      <c r="BC510" s="332">
        <f t="shared" si="175"/>
        <v>44.528439499999998</v>
      </c>
      <c r="BD510" s="332">
        <f t="shared" si="176"/>
        <v>44.551969499999998</v>
      </c>
      <c r="BE510" s="332">
        <f t="shared" si="177"/>
        <v>44.554729500000001</v>
      </c>
      <c r="BF510" s="332">
        <f t="shared" si="178"/>
        <v>44.514029499999999</v>
      </c>
      <c r="BG510" s="332" t="str">
        <f t="shared" si="179"/>
        <v/>
      </c>
      <c r="BH510" s="164">
        <v>499</v>
      </c>
      <c r="BI510" s="337">
        <f t="shared" si="180"/>
        <v>1.5979999999998995E-2</v>
      </c>
      <c r="BJ510" s="337">
        <f t="shared" si="181"/>
        <v>1.4409999999998035E-2</v>
      </c>
      <c r="BK510" s="337">
        <f t="shared" si="182"/>
        <v>3.7939999999998975E-2</v>
      </c>
      <c r="BL510" s="337">
        <f t="shared" si="183"/>
        <v>4.0700000000001069E-2</v>
      </c>
      <c r="BM510" s="165">
        <f t="shared" si="184"/>
        <v>4.0700000000001069E-2</v>
      </c>
    </row>
    <row r="511" spans="1:65" ht="14.85" customHeight="1">
      <c r="A511" s="238"/>
      <c r="B511" s="540" t="s">
        <v>590</v>
      </c>
      <c r="C511" s="540"/>
      <c r="D511" s="540"/>
      <c r="E511" s="503">
        <f t="shared" si="191"/>
        <v>44.518829500000002</v>
      </c>
      <c r="F511" s="503"/>
      <c r="G511" s="503"/>
      <c r="H511" s="503">
        <f t="shared" si="192"/>
        <v>44.507369499999996</v>
      </c>
      <c r="I511" s="503"/>
      <c r="J511" s="503"/>
      <c r="K511" s="503">
        <f t="shared" si="193"/>
        <v>44.533889500000001</v>
      </c>
      <c r="L511" s="503"/>
      <c r="M511" s="503"/>
      <c r="N511" s="503">
        <f t="shared" si="194"/>
        <v>44.519719500000001</v>
      </c>
      <c r="O511" s="503"/>
      <c r="P511" s="503"/>
      <c r="Q511" s="503">
        <f t="shared" si="195"/>
        <v>44.520809499999999</v>
      </c>
      <c r="R511" s="503"/>
      <c r="S511" s="503"/>
      <c r="T511" s="503"/>
      <c r="U511" s="503"/>
      <c r="V511" s="503"/>
      <c r="W511" s="503">
        <f t="shared" si="196"/>
        <v>1.3440000000002783E-2</v>
      </c>
      <c r="X511" s="503"/>
      <c r="Y511" s="503"/>
      <c r="Z511" s="503"/>
      <c r="AA511" s="503"/>
      <c r="AB511" s="503"/>
      <c r="AC511" s="525"/>
      <c r="AD511" s="526"/>
      <c r="AE511" s="526"/>
      <c r="AF511" s="526"/>
      <c r="AG511" s="526"/>
      <c r="AH511" s="527"/>
      <c r="AI511" s="233"/>
      <c r="AJ511" s="233"/>
      <c r="AK511" s="197">
        <v>500</v>
      </c>
      <c r="AL511" s="207">
        <v>44.590040000000002</v>
      </c>
      <c r="AM511" s="207">
        <v>44.479239999999997</v>
      </c>
      <c r="AN511" s="207">
        <v>44.640459999999997</v>
      </c>
      <c r="AO511" s="207">
        <v>44.693660000000001</v>
      </c>
      <c r="AP511" s="207">
        <v>44.580640000000002</v>
      </c>
      <c r="AQ511" s="208"/>
      <c r="AR511" s="155"/>
      <c r="AS511" s="197">
        <f t="shared" si="172"/>
        <v>500</v>
      </c>
      <c r="AT511" s="175">
        <v>-5.9460499999999999E-2</v>
      </c>
      <c r="AU511" s="163">
        <v>5.0539500000000001E-2</v>
      </c>
      <c r="AV511" s="163">
        <v>-8.9460499999999998E-2</v>
      </c>
      <c r="AW511" s="163">
        <v>-0.13946050000000002</v>
      </c>
      <c r="AX511" s="163">
        <v>-6.9460500000000008E-2</v>
      </c>
      <c r="AY511" s="163">
        <v>-6.9460500000000008E-2</v>
      </c>
      <c r="BA511" s="331">
        <f t="shared" si="173"/>
        <v>500</v>
      </c>
      <c r="BB511" s="332">
        <f t="shared" si="174"/>
        <v>44.530579500000002</v>
      </c>
      <c r="BC511" s="332">
        <f t="shared" si="175"/>
        <v>44.529779499999997</v>
      </c>
      <c r="BD511" s="332">
        <f t="shared" si="176"/>
        <v>44.550999499999996</v>
      </c>
      <c r="BE511" s="332">
        <f t="shared" si="177"/>
        <v>44.554199500000003</v>
      </c>
      <c r="BF511" s="332">
        <f t="shared" si="178"/>
        <v>44.511179500000004</v>
      </c>
      <c r="BG511" s="332" t="str">
        <f t="shared" si="179"/>
        <v/>
      </c>
      <c r="BH511" s="164">
        <v>500</v>
      </c>
      <c r="BI511" s="337">
        <f t="shared" si="180"/>
        <v>1.9399999999997419E-2</v>
      </c>
      <c r="BJ511" s="337">
        <f t="shared" si="181"/>
        <v>1.8599999999992178E-2</v>
      </c>
      <c r="BK511" s="337">
        <f t="shared" si="182"/>
        <v>3.9819999999991751E-2</v>
      </c>
      <c r="BL511" s="337">
        <f t="shared" si="183"/>
        <v>4.3019999999998504E-2</v>
      </c>
      <c r="BM511" s="165">
        <f t="shared" si="184"/>
        <v>4.3019999999998504E-2</v>
      </c>
    </row>
    <row r="512" spans="1:65" ht="14.85" customHeight="1">
      <c r="A512" s="238"/>
      <c r="B512" s="540" t="s">
        <v>591</v>
      </c>
      <c r="C512" s="540"/>
      <c r="D512" s="540"/>
      <c r="E512" s="503">
        <f t="shared" si="191"/>
        <v>44.519519500000001</v>
      </c>
      <c r="F512" s="503"/>
      <c r="G512" s="503"/>
      <c r="H512" s="503">
        <f t="shared" si="192"/>
        <v>44.507139500000001</v>
      </c>
      <c r="I512" s="503"/>
      <c r="J512" s="503"/>
      <c r="K512" s="503">
        <f t="shared" si="193"/>
        <v>44.5374695</v>
      </c>
      <c r="L512" s="503"/>
      <c r="M512" s="503"/>
      <c r="N512" s="503">
        <f t="shared" si="194"/>
        <v>44.522309499999999</v>
      </c>
      <c r="O512" s="503"/>
      <c r="P512" s="503"/>
      <c r="Q512" s="503">
        <f t="shared" si="195"/>
        <v>44.514109500000004</v>
      </c>
      <c r="R512" s="503"/>
      <c r="S512" s="503"/>
      <c r="T512" s="503"/>
      <c r="U512" s="503"/>
      <c r="V512" s="503"/>
      <c r="W512" s="503">
        <f t="shared" si="196"/>
        <v>2.3359999999996717E-2</v>
      </c>
      <c r="X512" s="503"/>
      <c r="Y512" s="503"/>
      <c r="Z512" s="503"/>
      <c r="AA512" s="503"/>
      <c r="AB512" s="503"/>
      <c r="AC512" s="525"/>
      <c r="AD512" s="526"/>
      <c r="AE512" s="526"/>
      <c r="AF512" s="526"/>
      <c r="AG512" s="526"/>
      <c r="AH512" s="527"/>
      <c r="AI512" s="233"/>
      <c r="AJ512" s="233"/>
      <c r="AK512" s="197">
        <v>501</v>
      </c>
      <c r="AL512" s="207">
        <v>44.589759999999998</v>
      </c>
      <c r="AM512" s="207">
        <v>44.479930000000003</v>
      </c>
      <c r="AN512" s="207">
        <v>44.639769999999999</v>
      </c>
      <c r="AO512" s="207">
        <v>44.69397</v>
      </c>
      <c r="AP512" s="207">
        <v>44.582880000000003</v>
      </c>
      <c r="AQ512" s="208"/>
      <c r="AR512" s="155"/>
      <c r="AS512" s="197">
        <f t="shared" si="172"/>
        <v>501</v>
      </c>
      <c r="AT512" s="175">
        <v>-5.9460499999999999E-2</v>
      </c>
      <c r="AU512" s="163">
        <v>5.0539500000000001E-2</v>
      </c>
      <c r="AV512" s="163">
        <v>-8.9460499999999998E-2</v>
      </c>
      <c r="AW512" s="163">
        <v>-0.13946050000000002</v>
      </c>
      <c r="AX512" s="163">
        <v>-6.9460500000000008E-2</v>
      </c>
      <c r="AY512" s="163">
        <v>-6.9460500000000008E-2</v>
      </c>
      <c r="BA512" s="331">
        <f t="shared" si="173"/>
        <v>501</v>
      </c>
      <c r="BB512" s="332">
        <f t="shared" si="174"/>
        <v>44.530299499999998</v>
      </c>
      <c r="BC512" s="332">
        <f t="shared" si="175"/>
        <v>44.530469500000002</v>
      </c>
      <c r="BD512" s="332">
        <f t="shared" si="176"/>
        <v>44.550309499999997</v>
      </c>
      <c r="BE512" s="332">
        <f t="shared" si="177"/>
        <v>44.554509500000002</v>
      </c>
      <c r="BF512" s="332">
        <f t="shared" si="178"/>
        <v>44.513419500000005</v>
      </c>
      <c r="BG512" s="332" t="str">
        <f t="shared" si="179"/>
        <v/>
      </c>
      <c r="BH512" s="164">
        <v>501</v>
      </c>
      <c r="BI512" s="337">
        <f t="shared" si="180"/>
        <v>1.6879999999993345E-2</v>
      </c>
      <c r="BJ512" s="337">
        <f t="shared" si="181"/>
        <v>1.7049999999997567E-2</v>
      </c>
      <c r="BK512" s="337">
        <f t="shared" si="182"/>
        <v>3.688999999999254E-2</v>
      </c>
      <c r="BL512" s="337">
        <f t="shared" si="183"/>
        <v>4.1089999999996962E-2</v>
      </c>
      <c r="BM512" s="165">
        <f t="shared" si="184"/>
        <v>4.1089999999996962E-2</v>
      </c>
    </row>
    <row r="513" spans="1:65" ht="14.85" customHeight="1">
      <c r="A513" s="238"/>
      <c r="B513" s="540" t="s">
        <v>592</v>
      </c>
      <c r="C513" s="540"/>
      <c r="D513" s="540"/>
      <c r="E513" s="503">
        <f t="shared" si="191"/>
        <v>44.519979499999998</v>
      </c>
      <c r="F513" s="503"/>
      <c r="G513" s="503"/>
      <c r="H513" s="503">
        <f t="shared" si="192"/>
        <v>44.5023695</v>
      </c>
      <c r="I513" s="503"/>
      <c r="J513" s="503"/>
      <c r="K513" s="503">
        <f t="shared" si="193"/>
        <v>44.536859499999998</v>
      </c>
      <c r="L513" s="503"/>
      <c r="M513" s="503"/>
      <c r="N513" s="503">
        <f t="shared" si="194"/>
        <v>44.524229500000004</v>
      </c>
      <c r="O513" s="503"/>
      <c r="P513" s="503"/>
      <c r="Q513" s="503">
        <f t="shared" si="195"/>
        <v>44.510489499999998</v>
      </c>
      <c r="R513" s="503"/>
      <c r="S513" s="503"/>
      <c r="T513" s="503"/>
      <c r="U513" s="503"/>
      <c r="V513" s="503"/>
      <c r="W513" s="503">
        <f t="shared" si="196"/>
        <v>2.6370000000000005E-2</v>
      </c>
      <c r="X513" s="503"/>
      <c r="Y513" s="503"/>
      <c r="Z513" s="503"/>
      <c r="AA513" s="503"/>
      <c r="AB513" s="503"/>
      <c r="AC513" s="525"/>
      <c r="AD513" s="526"/>
      <c r="AE513" s="526"/>
      <c r="AF513" s="526"/>
      <c r="AG513" s="526"/>
      <c r="AH513" s="527"/>
      <c r="AI513" s="233"/>
      <c r="AJ513" s="233"/>
      <c r="AK513" s="197">
        <v>502</v>
      </c>
      <c r="AL513" s="207">
        <v>44.590890000000002</v>
      </c>
      <c r="AM513" s="207">
        <v>44.480670000000003</v>
      </c>
      <c r="AN513" s="207">
        <v>44.636569999999999</v>
      </c>
      <c r="AO513" s="207">
        <v>44.693420000000003</v>
      </c>
      <c r="AP513" s="207">
        <v>44.586910000000003</v>
      </c>
      <c r="AQ513" s="208"/>
      <c r="AR513" s="155"/>
      <c r="AS513" s="197">
        <f t="shared" si="172"/>
        <v>502</v>
      </c>
      <c r="AT513" s="175">
        <v>-5.9460499999999999E-2</v>
      </c>
      <c r="AU513" s="163">
        <v>5.0539500000000001E-2</v>
      </c>
      <c r="AV513" s="163">
        <v>-8.9460499999999998E-2</v>
      </c>
      <c r="AW513" s="163">
        <v>-0.13946050000000002</v>
      </c>
      <c r="AX513" s="163">
        <v>-6.9460500000000008E-2</v>
      </c>
      <c r="AY513" s="163">
        <v>-6.9460500000000008E-2</v>
      </c>
      <c r="BA513" s="331">
        <f t="shared" si="173"/>
        <v>502</v>
      </c>
      <c r="BB513" s="332">
        <f t="shared" si="174"/>
        <v>44.531429500000002</v>
      </c>
      <c r="BC513" s="332">
        <f t="shared" si="175"/>
        <v>44.531209500000003</v>
      </c>
      <c r="BD513" s="332">
        <f t="shared" si="176"/>
        <v>44.547109499999998</v>
      </c>
      <c r="BE513" s="332">
        <f t="shared" si="177"/>
        <v>44.553959500000005</v>
      </c>
      <c r="BF513" s="332">
        <f t="shared" si="178"/>
        <v>44.517449500000005</v>
      </c>
      <c r="BG513" s="332" t="str">
        <f t="shared" si="179"/>
        <v/>
      </c>
      <c r="BH513" s="164">
        <v>502</v>
      </c>
      <c r="BI513" s="337">
        <f t="shared" si="180"/>
        <v>1.3979999999996551E-2</v>
      </c>
      <c r="BJ513" s="337">
        <f t="shared" si="181"/>
        <v>1.3759999999997774E-2</v>
      </c>
      <c r="BK513" s="337">
        <f t="shared" si="182"/>
        <v>2.9659999999992692E-2</v>
      </c>
      <c r="BL513" s="337">
        <f t="shared" si="183"/>
        <v>3.650999999999982E-2</v>
      </c>
      <c r="BM513" s="165">
        <f t="shared" si="184"/>
        <v>3.650999999999982E-2</v>
      </c>
    </row>
    <row r="514" spans="1:65" ht="14.85" customHeight="1">
      <c r="A514" s="238"/>
      <c r="B514" s="540" t="s">
        <v>593</v>
      </c>
      <c r="C514" s="540"/>
      <c r="D514" s="540"/>
      <c r="E514" s="503">
        <f t="shared" si="191"/>
        <v>44.519479500000003</v>
      </c>
      <c r="F514" s="503"/>
      <c r="G514" s="503"/>
      <c r="H514" s="503">
        <f t="shared" si="192"/>
        <v>44.494199500000001</v>
      </c>
      <c r="I514" s="503"/>
      <c r="J514" s="503"/>
      <c r="K514" s="503">
        <f t="shared" si="193"/>
        <v>44.537949499999996</v>
      </c>
      <c r="L514" s="503"/>
      <c r="M514" s="503"/>
      <c r="N514" s="503">
        <f t="shared" si="194"/>
        <v>44.523199500000004</v>
      </c>
      <c r="O514" s="503"/>
      <c r="P514" s="503"/>
      <c r="Q514" s="503">
        <f t="shared" si="195"/>
        <v>44.507169500000003</v>
      </c>
      <c r="R514" s="503"/>
      <c r="S514" s="503"/>
      <c r="T514" s="503"/>
      <c r="U514" s="503"/>
      <c r="V514" s="503"/>
      <c r="W514" s="503">
        <f t="shared" si="196"/>
        <v>3.0779999999992924E-2</v>
      </c>
      <c r="X514" s="503"/>
      <c r="Y514" s="503"/>
      <c r="Z514" s="503"/>
      <c r="AA514" s="503"/>
      <c r="AB514" s="503"/>
      <c r="AC514" s="525"/>
      <c r="AD514" s="526"/>
      <c r="AE514" s="526"/>
      <c r="AF514" s="526"/>
      <c r="AG514" s="526"/>
      <c r="AH514" s="527"/>
      <c r="AI514" s="233"/>
      <c r="AJ514" s="233"/>
      <c r="AK514" s="197">
        <v>503</v>
      </c>
      <c r="AL514" s="207">
        <v>44.590850000000003</v>
      </c>
      <c r="AM514" s="207">
        <v>44.479480000000002</v>
      </c>
      <c r="AN514" s="207">
        <v>44.634030000000003</v>
      </c>
      <c r="AO514" s="207">
        <v>44.694510000000001</v>
      </c>
      <c r="AP514" s="207">
        <v>44.588419999999999</v>
      </c>
      <c r="AQ514" s="208"/>
      <c r="AR514" s="155"/>
      <c r="AS514" s="197">
        <f t="shared" si="172"/>
        <v>503</v>
      </c>
      <c r="AT514" s="175">
        <v>-5.9460499999999999E-2</v>
      </c>
      <c r="AU514" s="163">
        <v>5.0539500000000001E-2</v>
      </c>
      <c r="AV514" s="163">
        <v>-8.9460499999999998E-2</v>
      </c>
      <c r="AW514" s="163">
        <v>-0.13946050000000002</v>
      </c>
      <c r="AX514" s="163">
        <v>-6.9460500000000008E-2</v>
      </c>
      <c r="AY514" s="163">
        <v>-6.9460500000000008E-2</v>
      </c>
      <c r="BA514" s="331">
        <f t="shared" si="173"/>
        <v>503</v>
      </c>
      <c r="BB514" s="332">
        <f t="shared" si="174"/>
        <v>44.531389500000003</v>
      </c>
      <c r="BC514" s="332">
        <f t="shared" si="175"/>
        <v>44.530019500000002</v>
      </c>
      <c r="BD514" s="332">
        <f t="shared" si="176"/>
        <v>44.544569500000001</v>
      </c>
      <c r="BE514" s="332">
        <f t="shared" si="177"/>
        <v>44.555049500000003</v>
      </c>
      <c r="BF514" s="332">
        <f t="shared" si="178"/>
        <v>44.518959500000001</v>
      </c>
      <c r="BG514" s="332" t="str">
        <f t="shared" si="179"/>
        <v/>
      </c>
      <c r="BH514" s="164">
        <v>503</v>
      </c>
      <c r="BI514" s="337">
        <f t="shared" si="180"/>
        <v>1.2430000000001939E-2</v>
      </c>
      <c r="BJ514" s="337">
        <f t="shared" si="181"/>
        <v>1.1060000000000514E-2</v>
      </c>
      <c r="BK514" s="337">
        <f t="shared" si="182"/>
        <v>2.5610000000000355E-2</v>
      </c>
      <c r="BL514" s="337">
        <f t="shared" si="183"/>
        <v>3.609000000000151E-2</v>
      </c>
      <c r="BM514" s="165">
        <f t="shared" si="184"/>
        <v>3.609000000000151E-2</v>
      </c>
    </row>
    <row r="515" spans="1:65" ht="14.85" customHeight="1">
      <c r="A515" s="238"/>
      <c r="B515" s="540" t="s">
        <v>594</v>
      </c>
      <c r="C515" s="540"/>
      <c r="D515" s="540"/>
      <c r="E515" s="503">
        <f t="shared" si="191"/>
        <v>44.5172095</v>
      </c>
      <c r="F515" s="503"/>
      <c r="G515" s="503"/>
      <c r="H515" s="503">
        <f t="shared" si="192"/>
        <v>44.486999499999996</v>
      </c>
      <c r="I515" s="503"/>
      <c r="J515" s="503"/>
      <c r="K515" s="503">
        <f t="shared" si="193"/>
        <v>44.539709500000001</v>
      </c>
      <c r="L515" s="503"/>
      <c r="M515" s="503"/>
      <c r="N515" s="503">
        <f t="shared" si="194"/>
        <v>44.529549500000002</v>
      </c>
      <c r="O515" s="503"/>
      <c r="P515" s="503"/>
      <c r="Q515" s="503">
        <f t="shared" si="195"/>
        <v>44.498739499999999</v>
      </c>
      <c r="R515" s="503"/>
      <c r="S515" s="503"/>
      <c r="T515" s="503"/>
      <c r="U515" s="503"/>
      <c r="V515" s="503"/>
      <c r="W515" s="503">
        <f t="shared" si="196"/>
        <v>4.0970000000001505E-2</v>
      </c>
      <c r="X515" s="503"/>
      <c r="Y515" s="503"/>
      <c r="Z515" s="503"/>
      <c r="AA515" s="503"/>
      <c r="AB515" s="503"/>
      <c r="AC515" s="525"/>
      <c r="AD515" s="526"/>
      <c r="AE515" s="526"/>
      <c r="AF515" s="526"/>
      <c r="AG515" s="526"/>
      <c r="AH515" s="527"/>
      <c r="AI515" s="233"/>
      <c r="AJ515" s="233"/>
      <c r="AK515" s="197">
        <v>504</v>
      </c>
      <c r="AL515" s="207">
        <v>44.59281</v>
      </c>
      <c r="AM515" s="207">
        <v>44.479050000000001</v>
      </c>
      <c r="AN515" s="207">
        <v>44.631030000000003</v>
      </c>
      <c r="AO515" s="207">
        <v>44.692590000000003</v>
      </c>
      <c r="AP515" s="207">
        <v>44.588299999999997</v>
      </c>
      <c r="AQ515" s="208"/>
      <c r="AR515" s="155"/>
      <c r="AS515" s="197">
        <f t="shared" si="172"/>
        <v>504</v>
      </c>
      <c r="AT515" s="175">
        <v>-5.9460499999999999E-2</v>
      </c>
      <c r="AU515" s="163">
        <v>5.0539500000000001E-2</v>
      </c>
      <c r="AV515" s="163">
        <v>-8.9460499999999998E-2</v>
      </c>
      <c r="AW515" s="163">
        <v>-0.13946050000000002</v>
      </c>
      <c r="AX515" s="163">
        <v>-6.9460500000000008E-2</v>
      </c>
      <c r="AY515" s="163">
        <v>-6.9460500000000008E-2</v>
      </c>
      <c r="BA515" s="331">
        <f t="shared" si="173"/>
        <v>504</v>
      </c>
      <c r="BB515" s="332">
        <f t="shared" si="174"/>
        <v>44.5333495</v>
      </c>
      <c r="BC515" s="332">
        <f t="shared" si="175"/>
        <v>44.5295895</v>
      </c>
      <c r="BD515" s="332">
        <f t="shared" si="176"/>
        <v>44.541569500000001</v>
      </c>
      <c r="BE515" s="332">
        <f t="shared" si="177"/>
        <v>44.553129500000004</v>
      </c>
      <c r="BF515" s="332">
        <f t="shared" si="178"/>
        <v>44.518839499999999</v>
      </c>
      <c r="BG515" s="332" t="str">
        <f t="shared" si="179"/>
        <v/>
      </c>
      <c r="BH515" s="164">
        <v>504</v>
      </c>
      <c r="BI515" s="337">
        <f t="shared" si="180"/>
        <v>1.4510000000001355E-2</v>
      </c>
      <c r="BJ515" s="337">
        <f t="shared" si="181"/>
        <v>1.0750000000001592E-2</v>
      </c>
      <c r="BK515" s="337">
        <f t="shared" si="182"/>
        <v>2.2730000000002804E-2</v>
      </c>
      <c r="BL515" s="337">
        <f t="shared" si="183"/>
        <v>3.4290000000005705E-2</v>
      </c>
      <c r="BM515" s="165">
        <f t="shared" si="184"/>
        <v>3.4290000000005705E-2</v>
      </c>
    </row>
    <row r="516" spans="1:65" ht="14.85" customHeight="1">
      <c r="A516" s="238"/>
      <c r="B516" s="540" t="s">
        <v>595</v>
      </c>
      <c r="C516" s="540"/>
      <c r="D516" s="540"/>
      <c r="E516" s="503">
        <f t="shared" si="191"/>
        <v>44.509119499999997</v>
      </c>
      <c r="F516" s="503"/>
      <c r="G516" s="503"/>
      <c r="H516" s="503">
        <f t="shared" si="192"/>
        <v>44.484879499999998</v>
      </c>
      <c r="I516" s="503"/>
      <c r="J516" s="503"/>
      <c r="K516" s="503">
        <f t="shared" si="193"/>
        <v>44.5414095</v>
      </c>
      <c r="L516" s="503"/>
      <c r="M516" s="503"/>
      <c r="N516" s="503">
        <f t="shared" si="194"/>
        <v>44.530849500000002</v>
      </c>
      <c r="O516" s="503"/>
      <c r="P516" s="503"/>
      <c r="Q516" s="503">
        <f t="shared" si="195"/>
        <v>44.492979500000004</v>
      </c>
      <c r="R516" s="503"/>
      <c r="S516" s="503"/>
      <c r="T516" s="503"/>
      <c r="U516" s="503"/>
      <c r="V516" s="503"/>
      <c r="W516" s="503">
        <f t="shared" si="196"/>
        <v>4.8429999999996198E-2</v>
      </c>
      <c r="X516" s="503"/>
      <c r="Y516" s="503"/>
      <c r="Z516" s="503"/>
      <c r="AA516" s="503"/>
      <c r="AB516" s="503"/>
      <c r="AC516" s="525"/>
      <c r="AD516" s="526"/>
      <c r="AE516" s="526"/>
      <c r="AF516" s="526"/>
      <c r="AG516" s="526"/>
      <c r="AH516" s="527"/>
      <c r="AI516" s="233"/>
      <c r="AJ516" s="233"/>
      <c r="AK516" s="197">
        <v>505</v>
      </c>
      <c r="AL516" s="207">
        <v>44.592039999999997</v>
      </c>
      <c r="AM516" s="207">
        <v>44.478059999999999</v>
      </c>
      <c r="AN516" s="207">
        <v>44.630629999999996</v>
      </c>
      <c r="AO516" s="207">
        <v>44.693399999999997</v>
      </c>
      <c r="AP516" s="207">
        <v>44.586799999999997</v>
      </c>
      <c r="AQ516" s="208"/>
      <c r="AR516" s="155"/>
      <c r="AS516" s="197">
        <f t="shared" si="172"/>
        <v>505</v>
      </c>
      <c r="AT516" s="175">
        <v>-5.9460499999999999E-2</v>
      </c>
      <c r="AU516" s="163">
        <v>5.0539500000000001E-2</v>
      </c>
      <c r="AV516" s="163">
        <v>-8.9460499999999998E-2</v>
      </c>
      <c r="AW516" s="163">
        <v>-0.13946050000000002</v>
      </c>
      <c r="AX516" s="163">
        <v>-6.9460500000000008E-2</v>
      </c>
      <c r="AY516" s="163">
        <v>-6.9460500000000008E-2</v>
      </c>
      <c r="BA516" s="331">
        <f t="shared" si="173"/>
        <v>505</v>
      </c>
      <c r="BB516" s="332">
        <f t="shared" si="174"/>
        <v>44.532579499999997</v>
      </c>
      <c r="BC516" s="332">
        <f t="shared" si="175"/>
        <v>44.528599499999999</v>
      </c>
      <c r="BD516" s="332">
        <f t="shared" si="176"/>
        <v>44.541169499999995</v>
      </c>
      <c r="BE516" s="332">
        <f t="shared" si="177"/>
        <v>44.553939499999998</v>
      </c>
      <c r="BF516" s="332">
        <f t="shared" si="178"/>
        <v>44.517339499999999</v>
      </c>
      <c r="BG516" s="332" t="str">
        <f t="shared" si="179"/>
        <v/>
      </c>
      <c r="BH516" s="164">
        <v>505</v>
      </c>
      <c r="BI516" s="337">
        <f t="shared" si="180"/>
        <v>1.5239999999998588E-2</v>
      </c>
      <c r="BJ516" s="337">
        <f t="shared" si="181"/>
        <v>1.1260000000000048E-2</v>
      </c>
      <c r="BK516" s="337">
        <f t="shared" si="182"/>
        <v>2.3829999999996687E-2</v>
      </c>
      <c r="BL516" s="337">
        <f t="shared" si="183"/>
        <v>3.6599999999999966E-2</v>
      </c>
      <c r="BM516" s="165">
        <f t="shared" si="184"/>
        <v>3.6599999999999966E-2</v>
      </c>
    </row>
    <row r="517" spans="1:65" ht="14.85" customHeight="1">
      <c r="A517" s="238"/>
      <c r="B517" s="540" t="s">
        <v>596</v>
      </c>
      <c r="C517" s="540"/>
      <c r="D517" s="540"/>
      <c r="E517" s="503">
        <f t="shared" si="191"/>
        <v>44.504389500000002</v>
      </c>
      <c r="F517" s="503"/>
      <c r="G517" s="503"/>
      <c r="H517" s="503">
        <f t="shared" si="192"/>
        <v>44.474279500000002</v>
      </c>
      <c r="I517" s="503"/>
      <c r="J517" s="503"/>
      <c r="K517" s="503">
        <f t="shared" si="193"/>
        <v>44.542179499999996</v>
      </c>
      <c r="L517" s="503"/>
      <c r="M517" s="503"/>
      <c r="N517" s="503">
        <f t="shared" si="194"/>
        <v>44.533939500000002</v>
      </c>
      <c r="O517" s="503"/>
      <c r="P517" s="503"/>
      <c r="Q517" s="503">
        <f t="shared" si="195"/>
        <v>44.494269500000001</v>
      </c>
      <c r="R517" s="503"/>
      <c r="S517" s="503"/>
      <c r="T517" s="503"/>
      <c r="U517" s="503"/>
      <c r="V517" s="503"/>
      <c r="W517" s="503">
        <f t="shared" si="196"/>
        <v>4.7909999999994568E-2</v>
      </c>
      <c r="X517" s="503"/>
      <c r="Y517" s="503"/>
      <c r="Z517" s="503"/>
      <c r="AA517" s="503"/>
      <c r="AB517" s="503"/>
      <c r="AC517" s="525"/>
      <c r="AD517" s="526"/>
      <c r="AE517" s="526"/>
      <c r="AF517" s="526"/>
      <c r="AG517" s="526"/>
      <c r="AH517" s="527"/>
      <c r="AI517" s="233"/>
      <c r="AJ517" s="233"/>
      <c r="AK517" s="197">
        <v>506</v>
      </c>
      <c r="AL517" s="207">
        <v>44.59301</v>
      </c>
      <c r="AM517" s="207">
        <v>44.47663</v>
      </c>
      <c r="AN517" s="207">
        <v>44.631279999999997</v>
      </c>
      <c r="AO517" s="207">
        <v>44.693240000000003</v>
      </c>
      <c r="AP517" s="207">
        <v>44.588140000000003</v>
      </c>
      <c r="AQ517" s="208"/>
      <c r="AR517" s="155"/>
      <c r="AS517" s="197">
        <f t="shared" si="172"/>
        <v>506</v>
      </c>
      <c r="AT517" s="175">
        <v>-5.9460499999999999E-2</v>
      </c>
      <c r="AU517" s="163">
        <v>5.0539500000000001E-2</v>
      </c>
      <c r="AV517" s="163">
        <v>-8.9460499999999998E-2</v>
      </c>
      <c r="AW517" s="163">
        <v>-0.13946050000000002</v>
      </c>
      <c r="AX517" s="163">
        <v>-6.9460500000000008E-2</v>
      </c>
      <c r="AY517" s="163">
        <v>-6.9460500000000008E-2</v>
      </c>
      <c r="BA517" s="331">
        <f t="shared" si="173"/>
        <v>506</v>
      </c>
      <c r="BB517" s="332">
        <f t="shared" si="174"/>
        <v>44.533549499999999</v>
      </c>
      <c r="BC517" s="332">
        <f t="shared" si="175"/>
        <v>44.527169499999999</v>
      </c>
      <c r="BD517" s="332">
        <f t="shared" si="176"/>
        <v>44.541819499999995</v>
      </c>
      <c r="BE517" s="332">
        <f t="shared" si="177"/>
        <v>44.553779500000005</v>
      </c>
      <c r="BF517" s="332">
        <f t="shared" si="178"/>
        <v>44.518679500000005</v>
      </c>
      <c r="BG517" s="332" t="str">
        <f t="shared" si="179"/>
        <v/>
      </c>
      <c r="BH517" s="164">
        <v>506</v>
      </c>
      <c r="BI517" s="337">
        <f t="shared" si="180"/>
        <v>1.4869999999994832E-2</v>
      </c>
      <c r="BJ517" s="337">
        <f t="shared" si="181"/>
        <v>8.4899999999947795E-3</v>
      </c>
      <c r="BK517" s="337">
        <f t="shared" si="182"/>
        <v>2.3139999999990835E-2</v>
      </c>
      <c r="BL517" s="337">
        <f t="shared" si="183"/>
        <v>3.5099999999999909E-2</v>
      </c>
      <c r="BM517" s="165">
        <f t="shared" si="184"/>
        <v>3.5099999999999909E-2</v>
      </c>
    </row>
    <row r="518" spans="1:65" ht="14.85" customHeight="1">
      <c r="A518" s="238"/>
      <c r="B518" s="540" t="s">
        <v>597</v>
      </c>
      <c r="C518" s="540"/>
      <c r="D518" s="540"/>
      <c r="E518" s="503">
        <f t="shared" si="191"/>
        <v>44.506959500000001</v>
      </c>
      <c r="F518" s="503"/>
      <c r="G518" s="503"/>
      <c r="H518" s="503">
        <f t="shared" si="192"/>
        <v>44.478019500000002</v>
      </c>
      <c r="I518" s="503"/>
      <c r="J518" s="503"/>
      <c r="K518" s="503">
        <f t="shared" si="193"/>
        <v>44.542789499999998</v>
      </c>
      <c r="L518" s="503"/>
      <c r="M518" s="503"/>
      <c r="N518" s="503">
        <f t="shared" si="194"/>
        <v>44.535089500000005</v>
      </c>
      <c r="O518" s="503"/>
      <c r="P518" s="503"/>
      <c r="Q518" s="503">
        <f t="shared" si="195"/>
        <v>44.500359500000002</v>
      </c>
      <c r="R518" s="503"/>
      <c r="S518" s="503"/>
      <c r="T518" s="503"/>
      <c r="U518" s="503"/>
      <c r="V518" s="503"/>
      <c r="W518" s="503">
        <f t="shared" si="196"/>
        <v>4.2429999999995971E-2</v>
      </c>
      <c r="X518" s="503"/>
      <c r="Y518" s="503"/>
      <c r="Z518" s="503"/>
      <c r="AA518" s="503"/>
      <c r="AB518" s="503"/>
      <c r="AC518" s="525"/>
      <c r="AD518" s="526"/>
      <c r="AE518" s="526"/>
      <c r="AF518" s="526"/>
      <c r="AG518" s="526"/>
      <c r="AH518" s="527"/>
      <c r="AI518" s="233"/>
      <c r="AJ518" s="233"/>
      <c r="AK518" s="197">
        <v>507</v>
      </c>
      <c r="AL518" s="207">
        <v>44.593119999999999</v>
      </c>
      <c r="AM518" s="207">
        <v>44.475819999999999</v>
      </c>
      <c r="AN518" s="207">
        <v>44.63261</v>
      </c>
      <c r="AO518" s="207">
        <v>44.690770000000001</v>
      </c>
      <c r="AP518" s="207">
        <v>44.590449999999997</v>
      </c>
      <c r="AQ518" s="208"/>
      <c r="AR518" s="155"/>
      <c r="AS518" s="197">
        <f t="shared" si="172"/>
        <v>507</v>
      </c>
      <c r="AT518" s="175">
        <v>-5.9460499999999999E-2</v>
      </c>
      <c r="AU518" s="163">
        <v>5.0539500000000001E-2</v>
      </c>
      <c r="AV518" s="163">
        <v>-8.9460499999999998E-2</v>
      </c>
      <c r="AW518" s="163">
        <v>-0.13946050000000002</v>
      </c>
      <c r="AX518" s="163">
        <v>-6.9460500000000008E-2</v>
      </c>
      <c r="AY518" s="163">
        <v>-6.9460500000000008E-2</v>
      </c>
      <c r="BA518" s="331">
        <f t="shared" si="173"/>
        <v>507</v>
      </c>
      <c r="BB518" s="332">
        <f t="shared" si="174"/>
        <v>44.533659499999999</v>
      </c>
      <c r="BC518" s="332">
        <f t="shared" si="175"/>
        <v>44.526359499999998</v>
      </c>
      <c r="BD518" s="332">
        <f t="shared" si="176"/>
        <v>44.543149499999998</v>
      </c>
      <c r="BE518" s="332">
        <f t="shared" si="177"/>
        <v>44.551309500000002</v>
      </c>
      <c r="BF518" s="332">
        <f t="shared" si="178"/>
        <v>44.520989499999999</v>
      </c>
      <c r="BG518" s="332" t="str">
        <f t="shared" si="179"/>
        <v/>
      </c>
      <c r="BH518" s="164">
        <v>507</v>
      </c>
      <c r="BI518" s="337">
        <f t="shared" si="180"/>
        <v>1.2669999999999959E-2</v>
      </c>
      <c r="BJ518" s="337">
        <f t="shared" si="181"/>
        <v>5.3699999999992087E-3</v>
      </c>
      <c r="BK518" s="337">
        <f t="shared" si="182"/>
        <v>2.2159999999999513E-2</v>
      </c>
      <c r="BL518" s="337">
        <f t="shared" si="183"/>
        <v>3.0320000000003233E-2</v>
      </c>
      <c r="BM518" s="165">
        <f t="shared" si="184"/>
        <v>3.0320000000003233E-2</v>
      </c>
    </row>
    <row r="519" spans="1:65" ht="14.85" customHeight="1">
      <c r="A519" s="238"/>
      <c r="B519" s="540" t="s">
        <v>598</v>
      </c>
      <c r="C519" s="540"/>
      <c r="D519" s="540"/>
      <c r="E519" s="503">
        <f t="shared" si="191"/>
        <v>44.510009500000002</v>
      </c>
      <c r="F519" s="503"/>
      <c r="G519" s="503"/>
      <c r="H519" s="503">
        <f t="shared" si="192"/>
        <v>44.486029500000001</v>
      </c>
      <c r="I519" s="503"/>
      <c r="J519" s="503"/>
      <c r="K519" s="503">
        <f t="shared" si="193"/>
        <v>44.541329499999996</v>
      </c>
      <c r="L519" s="503"/>
      <c r="M519" s="503"/>
      <c r="N519" s="503">
        <f t="shared" si="194"/>
        <v>44.538489500000004</v>
      </c>
      <c r="O519" s="503"/>
      <c r="P519" s="503"/>
      <c r="Q519" s="503">
        <f t="shared" si="195"/>
        <v>44.506099500000005</v>
      </c>
      <c r="R519" s="503"/>
      <c r="S519" s="503"/>
      <c r="T519" s="503"/>
      <c r="U519" s="503"/>
      <c r="V519" s="503"/>
      <c r="W519" s="503">
        <f t="shared" si="196"/>
        <v>3.5229999999991435E-2</v>
      </c>
      <c r="X519" s="503"/>
      <c r="Y519" s="503"/>
      <c r="Z519" s="503"/>
      <c r="AA519" s="503"/>
      <c r="AB519" s="503"/>
      <c r="AC519" s="525"/>
      <c r="AD519" s="526"/>
      <c r="AE519" s="526"/>
      <c r="AF519" s="526"/>
      <c r="AG519" s="526"/>
      <c r="AH519" s="527"/>
      <c r="AI519" s="233"/>
      <c r="AJ519" s="233"/>
      <c r="AK519" s="197">
        <v>508</v>
      </c>
      <c r="AL519" s="207">
        <v>44.593820000000001</v>
      </c>
      <c r="AM519" s="207">
        <v>44.474580000000003</v>
      </c>
      <c r="AN519" s="207">
        <v>44.635100000000001</v>
      </c>
      <c r="AO519" s="207">
        <v>44.689579999999999</v>
      </c>
      <c r="AP519" s="207">
        <v>44.591880000000003</v>
      </c>
      <c r="AQ519" s="208"/>
      <c r="AR519" s="155"/>
      <c r="AS519" s="197">
        <f t="shared" si="172"/>
        <v>508</v>
      </c>
      <c r="AT519" s="175">
        <v>-5.9460499999999999E-2</v>
      </c>
      <c r="AU519" s="163">
        <v>5.0539500000000001E-2</v>
      </c>
      <c r="AV519" s="163">
        <v>-8.9460499999999998E-2</v>
      </c>
      <c r="AW519" s="163">
        <v>-0.13946050000000002</v>
      </c>
      <c r="AX519" s="163">
        <v>-6.9460500000000008E-2</v>
      </c>
      <c r="AY519" s="163">
        <v>-6.9460500000000008E-2</v>
      </c>
      <c r="BA519" s="331">
        <f t="shared" si="173"/>
        <v>508</v>
      </c>
      <c r="BB519" s="332">
        <f t="shared" si="174"/>
        <v>44.534359500000001</v>
      </c>
      <c r="BC519" s="332">
        <f t="shared" si="175"/>
        <v>44.525119500000002</v>
      </c>
      <c r="BD519" s="332">
        <f t="shared" si="176"/>
        <v>44.5456395</v>
      </c>
      <c r="BE519" s="332">
        <f t="shared" si="177"/>
        <v>44.550119500000001</v>
      </c>
      <c r="BF519" s="332">
        <f t="shared" si="178"/>
        <v>44.522419500000005</v>
      </c>
      <c r="BG519" s="332" t="str">
        <f t="shared" si="179"/>
        <v/>
      </c>
      <c r="BH519" s="164">
        <v>508</v>
      </c>
      <c r="BI519" s="337">
        <f t="shared" si="180"/>
        <v>1.1939999999995621E-2</v>
      </c>
      <c r="BJ519" s="337">
        <f t="shared" si="181"/>
        <v>2.6999999999972601E-3</v>
      </c>
      <c r="BK519" s="337">
        <f t="shared" si="182"/>
        <v>2.3219999999994911E-2</v>
      </c>
      <c r="BL519" s="337">
        <f t="shared" si="183"/>
        <v>2.7699999999995839E-2</v>
      </c>
      <c r="BM519" s="165">
        <f t="shared" si="184"/>
        <v>2.7699999999995839E-2</v>
      </c>
    </row>
    <row r="520" spans="1:65" ht="14.85" customHeight="1">
      <c r="A520" s="238"/>
      <c r="B520" s="540" t="s">
        <v>599</v>
      </c>
      <c r="C520" s="540"/>
      <c r="D520" s="540"/>
      <c r="E520" s="503">
        <f t="shared" si="191"/>
        <v>44.5128895</v>
      </c>
      <c r="F520" s="503"/>
      <c r="G520" s="503"/>
      <c r="H520" s="503">
        <f t="shared" si="192"/>
        <v>44.4931895</v>
      </c>
      <c r="I520" s="503"/>
      <c r="J520" s="503"/>
      <c r="K520" s="503">
        <f t="shared" si="193"/>
        <v>44.537709499999998</v>
      </c>
      <c r="L520" s="503"/>
      <c r="M520" s="503"/>
      <c r="N520" s="503">
        <f t="shared" si="194"/>
        <v>44.5394395</v>
      </c>
      <c r="O520" s="503"/>
      <c r="P520" s="503"/>
      <c r="Q520" s="503">
        <f t="shared" si="195"/>
        <v>44.509899500000003</v>
      </c>
      <c r="R520" s="503"/>
      <c r="S520" s="503"/>
      <c r="T520" s="503"/>
      <c r="U520" s="503"/>
      <c r="V520" s="503"/>
      <c r="W520" s="503">
        <f t="shared" si="196"/>
        <v>2.9539999999997235E-2</v>
      </c>
      <c r="X520" s="503"/>
      <c r="Y520" s="503"/>
      <c r="Z520" s="503"/>
      <c r="AA520" s="503"/>
      <c r="AB520" s="503"/>
      <c r="AC520" s="525"/>
      <c r="AD520" s="526"/>
      <c r="AE520" s="526"/>
      <c r="AF520" s="526"/>
      <c r="AG520" s="526"/>
      <c r="AH520" s="527"/>
      <c r="AI520" s="233"/>
      <c r="AJ520" s="233"/>
      <c r="AK520" s="197">
        <v>509</v>
      </c>
      <c r="AL520" s="207">
        <v>44.593960000000003</v>
      </c>
      <c r="AM520" s="207">
        <v>44.473390000000002</v>
      </c>
      <c r="AN520" s="207">
        <v>44.634729999999998</v>
      </c>
      <c r="AO520" s="207">
        <v>44.689579999999999</v>
      </c>
      <c r="AP520" s="207">
        <v>44.594589999999997</v>
      </c>
      <c r="AQ520" s="208"/>
      <c r="AR520" s="155"/>
      <c r="AS520" s="197">
        <f t="shared" si="172"/>
        <v>509</v>
      </c>
      <c r="AT520" s="175">
        <v>-5.9460499999999999E-2</v>
      </c>
      <c r="AU520" s="163">
        <v>5.0539500000000001E-2</v>
      </c>
      <c r="AV520" s="163">
        <v>-8.9460499999999998E-2</v>
      </c>
      <c r="AW520" s="163">
        <v>-0.13946050000000002</v>
      </c>
      <c r="AX520" s="163">
        <v>-6.9460500000000008E-2</v>
      </c>
      <c r="AY520" s="163">
        <v>-6.9460500000000008E-2</v>
      </c>
      <c r="BA520" s="331">
        <f t="shared" si="173"/>
        <v>509</v>
      </c>
      <c r="BB520" s="332">
        <f t="shared" si="174"/>
        <v>44.534499500000003</v>
      </c>
      <c r="BC520" s="332">
        <f t="shared" si="175"/>
        <v>44.523929500000001</v>
      </c>
      <c r="BD520" s="332">
        <f t="shared" si="176"/>
        <v>44.545269499999996</v>
      </c>
      <c r="BE520" s="332">
        <f t="shared" si="177"/>
        <v>44.550119500000001</v>
      </c>
      <c r="BF520" s="332">
        <f t="shared" si="178"/>
        <v>44.525129499999998</v>
      </c>
      <c r="BG520" s="332" t="str">
        <f t="shared" si="179"/>
        <v/>
      </c>
      <c r="BH520" s="164">
        <v>509</v>
      </c>
      <c r="BI520" s="337">
        <f t="shared" si="180"/>
        <v>9.3700000000040973E-3</v>
      </c>
      <c r="BJ520" s="337">
        <f t="shared" si="181"/>
        <v>1.1999999999972033E-3</v>
      </c>
      <c r="BK520" s="337">
        <f t="shared" si="182"/>
        <v>2.0139999999997826E-2</v>
      </c>
      <c r="BL520" s="337">
        <f t="shared" si="183"/>
        <v>2.499000000000251E-2</v>
      </c>
      <c r="BM520" s="165">
        <f t="shared" si="184"/>
        <v>2.499000000000251E-2</v>
      </c>
    </row>
    <row r="521" spans="1:65" ht="14.85" customHeight="1">
      <c r="A521" s="238"/>
      <c r="B521" s="540" t="s">
        <v>600</v>
      </c>
      <c r="C521" s="540"/>
      <c r="D521" s="540"/>
      <c r="E521" s="503">
        <f t="shared" si="191"/>
        <v>44.514809499999998</v>
      </c>
      <c r="F521" s="503"/>
      <c r="G521" s="503"/>
      <c r="H521" s="503">
        <f t="shared" si="192"/>
        <v>44.4996595</v>
      </c>
      <c r="I521" s="503"/>
      <c r="J521" s="503"/>
      <c r="K521" s="503">
        <f t="shared" si="193"/>
        <v>44.533589499999998</v>
      </c>
      <c r="L521" s="503"/>
      <c r="M521" s="503"/>
      <c r="N521" s="503">
        <f t="shared" si="194"/>
        <v>44.540649500000001</v>
      </c>
      <c r="O521" s="503"/>
      <c r="P521" s="503"/>
      <c r="Q521" s="503">
        <f t="shared" si="195"/>
        <v>44.5102495</v>
      </c>
      <c r="R521" s="503"/>
      <c r="S521" s="503"/>
      <c r="T521" s="503"/>
      <c r="U521" s="503"/>
      <c r="V521" s="503"/>
      <c r="W521" s="503">
        <f t="shared" si="196"/>
        <v>3.0400000000000205E-2</v>
      </c>
      <c r="X521" s="503"/>
      <c r="Y521" s="503"/>
      <c r="Z521" s="503"/>
      <c r="AA521" s="503"/>
      <c r="AB521" s="503"/>
      <c r="AC521" s="525"/>
      <c r="AD521" s="526"/>
      <c r="AE521" s="526"/>
      <c r="AF521" s="526"/>
      <c r="AG521" s="526"/>
      <c r="AH521" s="527"/>
      <c r="AI521" s="233"/>
      <c r="AJ521" s="233"/>
      <c r="AK521" s="197">
        <v>510</v>
      </c>
      <c r="AL521" s="207">
        <v>44.593119999999999</v>
      </c>
      <c r="AM521" s="207">
        <v>44.47175</v>
      </c>
      <c r="AN521" s="207">
        <v>44.634030000000003</v>
      </c>
      <c r="AO521" s="207">
        <v>44.69162</v>
      </c>
      <c r="AP521" s="207">
        <v>44.594729999999998</v>
      </c>
      <c r="AQ521" s="208"/>
      <c r="AR521" s="155"/>
      <c r="AS521" s="197">
        <f t="shared" si="172"/>
        <v>510</v>
      </c>
      <c r="AT521" s="175">
        <v>-5.9460499999999999E-2</v>
      </c>
      <c r="AU521" s="163">
        <v>5.0539500000000001E-2</v>
      </c>
      <c r="AV521" s="163">
        <v>-8.9460499999999998E-2</v>
      </c>
      <c r="AW521" s="163">
        <v>-0.13946050000000002</v>
      </c>
      <c r="AX521" s="163">
        <v>-6.9460500000000008E-2</v>
      </c>
      <c r="AY521" s="163">
        <v>-6.9460500000000008E-2</v>
      </c>
      <c r="BA521" s="331">
        <f t="shared" si="173"/>
        <v>510</v>
      </c>
      <c r="BB521" s="332">
        <f t="shared" si="174"/>
        <v>44.533659499999999</v>
      </c>
      <c r="BC521" s="332">
        <f t="shared" si="175"/>
        <v>44.522289499999999</v>
      </c>
      <c r="BD521" s="332">
        <f t="shared" si="176"/>
        <v>44.544569500000001</v>
      </c>
      <c r="BE521" s="332">
        <f t="shared" si="177"/>
        <v>44.552159500000002</v>
      </c>
      <c r="BF521" s="332">
        <f t="shared" si="178"/>
        <v>44.5252695</v>
      </c>
      <c r="BG521" s="332" t="str">
        <f t="shared" si="179"/>
        <v/>
      </c>
      <c r="BH521" s="164">
        <v>510</v>
      </c>
      <c r="BI521" s="337">
        <f t="shared" si="180"/>
        <v>8.3899999999985653E-3</v>
      </c>
      <c r="BJ521" s="337">
        <f t="shared" si="181"/>
        <v>2.9800000000008708E-3</v>
      </c>
      <c r="BK521" s="337">
        <f t="shared" si="182"/>
        <v>1.9300000000001205E-2</v>
      </c>
      <c r="BL521" s="337">
        <f t="shared" si="183"/>
        <v>2.6890000000001635E-2</v>
      </c>
      <c r="BM521" s="165">
        <f t="shared" si="184"/>
        <v>2.6890000000001635E-2</v>
      </c>
    </row>
    <row r="522" spans="1:65" ht="14.85" customHeight="1">
      <c r="A522" s="238"/>
      <c r="B522" s="540" t="s">
        <v>601</v>
      </c>
      <c r="C522" s="540"/>
      <c r="D522" s="540"/>
      <c r="E522" s="503">
        <f t="shared" si="191"/>
        <v>44.517699499999999</v>
      </c>
      <c r="F522" s="503"/>
      <c r="G522" s="503"/>
      <c r="H522" s="503">
        <f t="shared" si="192"/>
        <v>44.5025695</v>
      </c>
      <c r="I522" s="503"/>
      <c r="J522" s="503"/>
      <c r="K522" s="503">
        <f t="shared" si="193"/>
        <v>44.530509500000001</v>
      </c>
      <c r="L522" s="503"/>
      <c r="M522" s="503"/>
      <c r="N522" s="503">
        <f t="shared" si="194"/>
        <v>44.543419499999999</v>
      </c>
      <c r="O522" s="503"/>
      <c r="P522" s="503"/>
      <c r="Q522" s="503">
        <f t="shared" si="195"/>
        <v>44.5119495</v>
      </c>
      <c r="R522" s="503"/>
      <c r="S522" s="503"/>
      <c r="T522" s="503"/>
      <c r="U522" s="503"/>
      <c r="V522" s="503"/>
      <c r="W522" s="503">
        <f t="shared" si="196"/>
        <v>3.1469999999998777E-2</v>
      </c>
      <c r="X522" s="503"/>
      <c r="Y522" s="503"/>
      <c r="Z522" s="503"/>
      <c r="AA522" s="503"/>
      <c r="AB522" s="503"/>
      <c r="AC522" s="525"/>
      <c r="AD522" s="526"/>
      <c r="AE522" s="526"/>
      <c r="AF522" s="526"/>
      <c r="AG522" s="526"/>
      <c r="AH522" s="527"/>
      <c r="AI522" s="233"/>
      <c r="AJ522" s="233"/>
      <c r="AK522" s="197">
        <v>511</v>
      </c>
      <c r="AL522" s="207">
        <v>44.591880000000003</v>
      </c>
      <c r="AM522" s="207">
        <v>44.47054</v>
      </c>
      <c r="AN522" s="207">
        <v>44.632980000000003</v>
      </c>
      <c r="AO522" s="207">
        <v>44.691699999999997</v>
      </c>
      <c r="AP522" s="207">
        <v>44.594189999999998</v>
      </c>
      <c r="AQ522" s="208"/>
      <c r="AR522" s="155"/>
      <c r="AS522" s="197">
        <f t="shared" si="172"/>
        <v>511</v>
      </c>
      <c r="AT522" s="175">
        <v>-5.9460499999999999E-2</v>
      </c>
      <c r="AU522" s="163">
        <v>5.0539500000000001E-2</v>
      </c>
      <c r="AV522" s="163">
        <v>-8.9460499999999998E-2</v>
      </c>
      <c r="AW522" s="163">
        <v>-0.13946050000000002</v>
      </c>
      <c r="AX522" s="163">
        <v>-6.9460500000000008E-2</v>
      </c>
      <c r="AY522" s="163">
        <v>-6.9460500000000008E-2</v>
      </c>
      <c r="BA522" s="331">
        <f t="shared" si="173"/>
        <v>511</v>
      </c>
      <c r="BB522" s="332">
        <f t="shared" si="174"/>
        <v>44.532419500000003</v>
      </c>
      <c r="BC522" s="332">
        <f t="shared" si="175"/>
        <v>44.521079499999999</v>
      </c>
      <c r="BD522" s="332">
        <f t="shared" si="176"/>
        <v>44.543519500000002</v>
      </c>
      <c r="BE522" s="332">
        <f t="shared" si="177"/>
        <v>44.552239499999999</v>
      </c>
      <c r="BF522" s="332">
        <f t="shared" si="178"/>
        <v>44.524729499999999</v>
      </c>
      <c r="BG522" s="332" t="str">
        <f t="shared" si="179"/>
        <v/>
      </c>
      <c r="BH522" s="164">
        <v>511</v>
      </c>
      <c r="BI522" s="337">
        <f t="shared" si="180"/>
        <v>7.6900000000037494E-3</v>
      </c>
      <c r="BJ522" s="337">
        <f t="shared" si="181"/>
        <v>3.6500000000003752E-3</v>
      </c>
      <c r="BK522" s="337">
        <f t="shared" si="182"/>
        <v>1.8790000000002749E-2</v>
      </c>
      <c r="BL522" s="337">
        <f t="shared" si="183"/>
        <v>2.7509999999999479E-2</v>
      </c>
      <c r="BM522" s="165">
        <f t="shared" si="184"/>
        <v>2.7509999999999479E-2</v>
      </c>
    </row>
    <row r="523" spans="1:65" ht="14.85" customHeight="1">
      <c r="A523" s="238"/>
      <c r="B523" s="540" t="s">
        <v>602</v>
      </c>
      <c r="C523" s="540"/>
      <c r="D523" s="540"/>
      <c r="E523" s="503">
        <f t="shared" si="191"/>
        <v>44.519319500000002</v>
      </c>
      <c r="F523" s="503"/>
      <c r="G523" s="503"/>
      <c r="H523" s="503">
        <f t="shared" si="192"/>
        <v>44.504899500000001</v>
      </c>
      <c r="I523" s="503"/>
      <c r="J523" s="503"/>
      <c r="K523" s="503">
        <f t="shared" si="193"/>
        <v>44.528069500000001</v>
      </c>
      <c r="L523" s="503"/>
      <c r="M523" s="503"/>
      <c r="N523" s="503">
        <f t="shared" si="194"/>
        <v>44.544349500000003</v>
      </c>
      <c r="O523" s="503"/>
      <c r="P523" s="503"/>
      <c r="Q523" s="503">
        <f t="shared" si="195"/>
        <v>44.512859500000005</v>
      </c>
      <c r="R523" s="503"/>
      <c r="S523" s="503"/>
      <c r="T523" s="503"/>
      <c r="U523" s="503"/>
      <c r="V523" s="503"/>
      <c r="W523" s="503">
        <f t="shared" si="196"/>
        <v>3.148999999999802E-2</v>
      </c>
      <c r="X523" s="503"/>
      <c r="Y523" s="503"/>
      <c r="Z523" s="503"/>
      <c r="AA523" s="503"/>
      <c r="AB523" s="503"/>
      <c r="AC523" s="525"/>
      <c r="AD523" s="526"/>
      <c r="AE523" s="526"/>
      <c r="AF523" s="526"/>
      <c r="AG523" s="526"/>
      <c r="AH523" s="527"/>
      <c r="AI523" s="233"/>
      <c r="AJ523" s="233"/>
      <c r="AK523" s="197">
        <v>512</v>
      </c>
      <c r="AL523" s="207">
        <v>44.590949999999999</v>
      </c>
      <c r="AM523" s="207">
        <v>44.471229999999998</v>
      </c>
      <c r="AN523" s="207">
        <v>44.633800000000001</v>
      </c>
      <c r="AO523" s="207">
        <v>44.693779999999997</v>
      </c>
      <c r="AP523" s="207">
        <v>44.592080000000003</v>
      </c>
      <c r="AQ523" s="208"/>
      <c r="AR523" s="155"/>
      <c r="AS523" s="197">
        <f t="shared" si="172"/>
        <v>512</v>
      </c>
      <c r="AT523" s="175">
        <v>-5.9460499999999999E-2</v>
      </c>
      <c r="AU523" s="163">
        <v>5.0539500000000001E-2</v>
      </c>
      <c r="AV523" s="163">
        <v>-8.9460499999999998E-2</v>
      </c>
      <c r="AW523" s="163">
        <v>-0.13946050000000002</v>
      </c>
      <c r="AX523" s="163">
        <v>-6.9460500000000008E-2</v>
      </c>
      <c r="AY523" s="163">
        <v>-6.9460500000000008E-2</v>
      </c>
      <c r="BA523" s="331">
        <f t="shared" si="173"/>
        <v>512</v>
      </c>
      <c r="BB523" s="332">
        <f t="shared" si="174"/>
        <v>44.531489499999999</v>
      </c>
      <c r="BC523" s="332">
        <f t="shared" si="175"/>
        <v>44.521769499999998</v>
      </c>
      <c r="BD523" s="332">
        <f t="shared" si="176"/>
        <v>44.5443395</v>
      </c>
      <c r="BE523" s="332">
        <f t="shared" si="177"/>
        <v>44.554319499999998</v>
      </c>
      <c r="BF523" s="332">
        <f t="shared" si="178"/>
        <v>44.522619500000005</v>
      </c>
      <c r="BG523" s="332" t="str">
        <f t="shared" si="179"/>
        <v/>
      </c>
      <c r="BH523" s="164">
        <v>512</v>
      </c>
      <c r="BI523" s="337">
        <f t="shared" si="180"/>
        <v>8.8699999999946044E-3</v>
      </c>
      <c r="BJ523" s="337">
        <f t="shared" si="181"/>
        <v>8.5000000000690079E-4</v>
      </c>
      <c r="BK523" s="337">
        <f t="shared" si="182"/>
        <v>2.1719999999994855E-2</v>
      </c>
      <c r="BL523" s="337">
        <f t="shared" si="183"/>
        <v>3.1699999999993622E-2</v>
      </c>
      <c r="BM523" s="165">
        <f t="shared" si="184"/>
        <v>3.1699999999993622E-2</v>
      </c>
    </row>
    <row r="524" spans="1:65" ht="14.85" customHeight="1">
      <c r="A524" s="238"/>
      <c r="B524" s="540" t="s">
        <v>603</v>
      </c>
      <c r="C524" s="540"/>
      <c r="D524" s="540"/>
      <c r="E524" s="503">
        <f t="shared" si="191"/>
        <v>44.517979500000003</v>
      </c>
      <c r="F524" s="503"/>
      <c r="G524" s="503"/>
      <c r="H524" s="503">
        <f t="shared" si="192"/>
        <v>44.507169499999996</v>
      </c>
      <c r="I524" s="503"/>
      <c r="J524" s="503"/>
      <c r="K524" s="503">
        <f t="shared" si="193"/>
        <v>44.527379500000002</v>
      </c>
      <c r="L524" s="503"/>
      <c r="M524" s="503"/>
      <c r="N524" s="503">
        <f t="shared" si="194"/>
        <v>44.542799500000001</v>
      </c>
      <c r="O524" s="503"/>
      <c r="P524" s="503"/>
      <c r="Q524" s="503">
        <f t="shared" si="195"/>
        <v>44.519529500000004</v>
      </c>
      <c r="R524" s="503"/>
      <c r="S524" s="503"/>
      <c r="T524" s="503"/>
      <c r="U524" s="503"/>
      <c r="V524" s="503"/>
      <c r="W524" s="503">
        <f t="shared" si="196"/>
        <v>2.3269999999996571E-2</v>
      </c>
      <c r="X524" s="503"/>
      <c r="Y524" s="503"/>
      <c r="Z524" s="503"/>
      <c r="AA524" s="503"/>
      <c r="AB524" s="503"/>
      <c r="AC524" s="525"/>
      <c r="AD524" s="526"/>
      <c r="AE524" s="526"/>
      <c r="AF524" s="526"/>
      <c r="AG524" s="526"/>
      <c r="AH524" s="527"/>
      <c r="AI524" s="233"/>
      <c r="AJ524" s="233"/>
      <c r="AK524" s="197">
        <v>513</v>
      </c>
      <c r="AL524" s="207">
        <v>44.590159999999997</v>
      </c>
      <c r="AM524" s="207">
        <v>44.469729999999998</v>
      </c>
      <c r="AN524" s="207">
        <v>44.636189999999999</v>
      </c>
      <c r="AO524" s="207">
        <v>44.694090000000003</v>
      </c>
      <c r="AP524" s="207">
        <v>44.588850000000001</v>
      </c>
      <c r="AQ524" s="208"/>
      <c r="AR524" s="155"/>
      <c r="AS524" s="197">
        <f t="shared" ref="AS524:AS587" si="197">AK524</f>
        <v>513</v>
      </c>
      <c r="AT524" s="175">
        <v>-5.9460499999999999E-2</v>
      </c>
      <c r="AU524" s="163">
        <v>5.0539500000000001E-2</v>
      </c>
      <c r="AV524" s="163">
        <v>-8.9460499999999998E-2</v>
      </c>
      <c r="AW524" s="163">
        <v>-0.13946050000000002</v>
      </c>
      <c r="AX524" s="163">
        <v>-6.9460500000000008E-2</v>
      </c>
      <c r="AY524" s="163">
        <v>-6.9460500000000008E-2</v>
      </c>
      <c r="BA524" s="331">
        <f t="shared" ref="BA524:BA587" si="198">AK524</f>
        <v>513</v>
      </c>
      <c r="BB524" s="332">
        <f t="shared" si="174"/>
        <v>44.530699499999997</v>
      </c>
      <c r="BC524" s="332">
        <f t="shared" si="175"/>
        <v>44.520269499999998</v>
      </c>
      <c r="BD524" s="332">
        <f t="shared" si="176"/>
        <v>44.546729499999998</v>
      </c>
      <c r="BE524" s="332">
        <f t="shared" si="177"/>
        <v>44.554629500000004</v>
      </c>
      <c r="BF524" s="332">
        <f t="shared" si="178"/>
        <v>44.519389500000003</v>
      </c>
      <c r="BG524" s="332" t="str">
        <f t="shared" si="179"/>
        <v/>
      </c>
      <c r="BH524" s="164">
        <v>513</v>
      </c>
      <c r="BI524" s="337">
        <f t="shared" si="180"/>
        <v>1.1309999999994602E-2</v>
      </c>
      <c r="BJ524" s="337">
        <f t="shared" si="181"/>
        <v>8.7999999999510692E-4</v>
      </c>
      <c r="BK524" s="337">
        <f t="shared" si="182"/>
        <v>2.7339999999995257E-2</v>
      </c>
      <c r="BL524" s="337">
        <f t="shared" si="183"/>
        <v>3.5240000000001714E-2</v>
      </c>
      <c r="BM524" s="165">
        <f t="shared" si="184"/>
        <v>3.5240000000001714E-2</v>
      </c>
    </row>
    <row r="525" spans="1:65" ht="14.85" customHeight="1">
      <c r="A525" s="238"/>
      <c r="B525" s="540" t="s">
        <v>604</v>
      </c>
      <c r="C525" s="540"/>
      <c r="D525" s="540"/>
      <c r="E525" s="503">
        <f t="shared" si="191"/>
        <v>44.519599499999998</v>
      </c>
      <c r="F525" s="503"/>
      <c r="G525" s="503"/>
      <c r="H525" s="503">
        <f t="shared" si="192"/>
        <v>44.509529499999999</v>
      </c>
      <c r="I525" s="503"/>
      <c r="J525" s="503"/>
      <c r="K525" s="503">
        <f t="shared" si="193"/>
        <v>44.528569499999996</v>
      </c>
      <c r="L525" s="503"/>
      <c r="M525" s="503"/>
      <c r="N525" s="503">
        <f t="shared" si="194"/>
        <v>44.5419895</v>
      </c>
      <c r="O525" s="503"/>
      <c r="P525" s="503"/>
      <c r="Q525" s="503">
        <f t="shared" si="195"/>
        <v>44.5273295</v>
      </c>
      <c r="R525" s="503"/>
      <c r="S525" s="503"/>
      <c r="T525" s="503"/>
      <c r="U525" s="503"/>
      <c r="V525" s="503"/>
      <c r="W525" s="503">
        <f t="shared" si="196"/>
        <v>1.7800000000001148E-2</v>
      </c>
      <c r="X525" s="503"/>
      <c r="Y525" s="503"/>
      <c r="Z525" s="503"/>
      <c r="AA525" s="503"/>
      <c r="AB525" s="503"/>
      <c r="AC525" s="525"/>
      <c r="AD525" s="526"/>
      <c r="AE525" s="526"/>
      <c r="AF525" s="526"/>
      <c r="AG525" s="526"/>
      <c r="AH525" s="527"/>
      <c r="AI525" s="233"/>
      <c r="AJ525" s="233"/>
      <c r="AK525" s="197">
        <v>514</v>
      </c>
      <c r="AL525" s="207">
        <v>44.589309999999998</v>
      </c>
      <c r="AM525" s="207">
        <v>44.469119999999997</v>
      </c>
      <c r="AN525" s="207">
        <v>44.638420000000004</v>
      </c>
      <c r="AO525" s="207">
        <v>44.692999999999998</v>
      </c>
      <c r="AP525" s="207">
        <v>44.585810000000002</v>
      </c>
      <c r="AQ525" s="208"/>
      <c r="AR525" s="155"/>
      <c r="AS525" s="197">
        <f t="shared" si="197"/>
        <v>514</v>
      </c>
      <c r="AT525" s="175">
        <v>-5.9460499999999999E-2</v>
      </c>
      <c r="AU525" s="163">
        <v>5.0539500000000001E-2</v>
      </c>
      <c r="AV525" s="163">
        <v>-8.9460499999999998E-2</v>
      </c>
      <c r="AW525" s="163">
        <v>-0.13946050000000002</v>
      </c>
      <c r="AX525" s="163">
        <v>-6.9460500000000008E-2</v>
      </c>
      <c r="AY525" s="163">
        <v>-6.9460500000000008E-2</v>
      </c>
      <c r="BA525" s="331">
        <f t="shared" si="198"/>
        <v>514</v>
      </c>
      <c r="BB525" s="332">
        <f t="shared" ref="BB525:BB588" si="199">IF(AL525="","",AL525+AT525)</f>
        <v>44.529849499999997</v>
      </c>
      <c r="BC525" s="332">
        <f t="shared" ref="BC525:BC588" si="200">IF(AM525="","",AM525+AU525)</f>
        <v>44.519659499999996</v>
      </c>
      <c r="BD525" s="332">
        <f t="shared" ref="BD525:BD588" si="201">IF(AN525="","",AN525+AV525)</f>
        <v>44.548959500000002</v>
      </c>
      <c r="BE525" s="332">
        <f t="shared" ref="BE525:BE588" si="202">IF(AO525="","",AO525+AW525)</f>
        <v>44.553539499999999</v>
      </c>
      <c r="BF525" s="332">
        <f t="shared" ref="BF525:BF588" si="203">IF(AP525="","",AP525+AX525)</f>
        <v>44.516349500000004</v>
      </c>
      <c r="BG525" s="332" t="str">
        <f t="shared" ref="BG525:BG588" si="204">IF(AQ525="","",AQ525+AY525)</f>
        <v/>
      </c>
      <c r="BH525" s="164">
        <v>514</v>
      </c>
      <c r="BI525" s="337">
        <f t="shared" ref="BI525:BI588" si="205">IF(BB525="","",ABS($BF525-BB525))</f>
        <v>1.3499999999993406E-2</v>
      </c>
      <c r="BJ525" s="337">
        <f t="shared" ref="BJ525:BJ588" si="206">IF(BC525="","",ABS($BF525-BC525))</f>
        <v>3.3099999999919305E-3</v>
      </c>
      <c r="BK525" s="337">
        <f t="shared" ref="BK525:BK588" si="207">IF(BD525="","",ABS($BF525-BD525))</f>
        <v>3.2609999999998251E-2</v>
      </c>
      <c r="BL525" s="337">
        <f t="shared" ref="BL525:BL588" si="208">IF(BE525="","",ABS($BF525-BE525))</f>
        <v>3.7189999999995393E-2</v>
      </c>
      <c r="BM525" s="165">
        <f t="shared" ref="BM525:BM588" si="209">IF(BF525="","",MAX(BI525:BL525))</f>
        <v>3.7189999999995393E-2</v>
      </c>
    </row>
    <row r="526" spans="1:65" ht="14.85" customHeight="1">
      <c r="A526" s="238"/>
      <c r="B526" s="540" t="s">
        <v>605</v>
      </c>
      <c r="C526" s="540"/>
      <c r="D526" s="540"/>
      <c r="E526" s="503">
        <f t="shared" si="191"/>
        <v>44.521029499999997</v>
      </c>
      <c r="F526" s="503"/>
      <c r="G526" s="503"/>
      <c r="H526" s="503">
        <f t="shared" si="192"/>
        <v>44.510139500000001</v>
      </c>
      <c r="I526" s="503"/>
      <c r="J526" s="503"/>
      <c r="K526" s="503">
        <f t="shared" si="193"/>
        <v>44.5303495</v>
      </c>
      <c r="L526" s="503"/>
      <c r="M526" s="503"/>
      <c r="N526" s="503">
        <f t="shared" si="194"/>
        <v>44.539799500000001</v>
      </c>
      <c r="O526" s="503"/>
      <c r="P526" s="503"/>
      <c r="Q526" s="503">
        <f t="shared" si="195"/>
        <v>44.530589500000005</v>
      </c>
      <c r="R526" s="503"/>
      <c r="S526" s="503"/>
      <c r="T526" s="503"/>
      <c r="U526" s="503"/>
      <c r="V526" s="503"/>
      <c r="W526" s="503">
        <f t="shared" si="196"/>
        <v>2.0450000000003854E-2</v>
      </c>
      <c r="X526" s="503"/>
      <c r="Y526" s="503"/>
      <c r="Z526" s="503"/>
      <c r="AA526" s="503"/>
      <c r="AB526" s="503"/>
      <c r="AC526" s="525"/>
      <c r="AD526" s="526"/>
      <c r="AE526" s="526"/>
      <c r="AF526" s="526"/>
      <c r="AG526" s="526"/>
      <c r="AH526" s="527"/>
      <c r="AI526" s="233"/>
      <c r="AJ526" s="233"/>
      <c r="AK526" s="197">
        <v>515</v>
      </c>
      <c r="AL526" s="207">
        <v>44.587530000000001</v>
      </c>
      <c r="AM526" s="207">
        <v>44.470260000000003</v>
      </c>
      <c r="AN526" s="207">
        <v>44.637340000000002</v>
      </c>
      <c r="AO526" s="207">
        <v>44.692349999999998</v>
      </c>
      <c r="AP526" s="207">
        <v>44.58379</v>
      </c>
      <c r="AQ526" s="208"/>
      <c r="AR526" s="155"/>
      <c r="AS526" s="197">
        <f t="shared" si="197"/>
        <v>515</v>
      </c>
      <c r="AT526" s="175">
        <v>-5.9460499999999999E-2</v>
      </c>
      <c r="AU526" s="163">
        <v>5.0539500000000001E-2</v>
      </c>
      <c r="AV526" s="163">
        <v>-8.9460499999999998E-2</v>
      </c>
      <c r="AW526" s="163">
        <v>-0.13946050000000002</v>
      </c>
      <c r="AX526" s="163">
        <v>-6.9460500000000008E-2</v>
      </c>
      <c r="AY526" s="163">
        <v>-6.9460500000000008E-2</v>
      </c>
      <c r="BA526" s="331">
        <f t="shared" si="198"/>
        <v>515</v>
      </c>
      <c r="BB526" s="332">
        <f t="shared" si="199"/>
        <v>44.528069500000001</v>
      </c>
      <c r="BC526" s="332">
        <f t="shared" si="200"/>
        <v>44.520799500000003</v>
      </c>
      <c r="BD526" s="332">
        <f t="shared" si="201"/>
        <v>44.547879500000001</v>
      </c>
      <c r="BE526" s="332">
        <f t="shared" si="202"/>
        <v>44.552889499999999</v>
      </c>
      <c r="BF526" s="332">
        <f t="shared" si="203"/>
        <v>44.514329500000002</v>
      </c>
      <c r="BG526" s="332" t="str">
        <f t="shared" si="204"/>
        <v/>
      </c>
      <c r="BH526" s="164">
        <v>515</v>
      </c>
      <c r="BI526" s="337">
        <f t="shared" si="205"/>
        <v>1.3739999999998531E-2</v>
      </c>
      <c r="BJ526" s="337">
        <f t="shared" si="206"/>
        <v>6.4700000000001978E-3</v>
      </c>
      <c r="BK526" s="337">
        <f t="shared" si="207"/>
        <v>3.3549999999998192E-2</v>
      </c>
      <c r="BL526" s="337">
        <f t="shared" si="208"/>
        <v>3.8559999999996819E-2</v>
      </c>
      <c r="BM526" s="165">
        <f t="shared" si="209"/>
        <v>3.8559999999996819E-2</v>
      </c>
    </row>
    <row r="527" spans="1:65" ht="14.85" customHeight="1">
      <c r="A527" s="238"/>
      <c r="B527" s="540" t="s">
        <v>606</v>
      </c>
      <c r="C527" s="540"/>
      <c r="D527" s="540"/>
      <c r="E527" s="503">
        <f t="shared" si="191"/>
        <v>44.521479499999998</v>
      </c>
      <c r="F527" s="503"/>
      <c r="G527" s="503"/>
      <c r="H527" s="503">
        <f t="shared" si="192"/>
        <v>44.511409499999999</v>
      </c>
      <c r="I527" s="503"/>
      <c r="J527" s="503"/>
      <c r="K527" s="503">
        <f t="shared" si="193"/>
        <v>44.532939499999998</v>
      </c>
      <c r="L527" s="503"/>
      <c r="M527" s="503"/>
      <c r="N527" s="503">
        <f t="shared" si="194"/>
        <v>44.538449499999999</v>
      </c>
      <c r="O527" s="503"/>
      <c r="P527" s="503"/>
      <c r="Q527" s="503">
        <f t="shared" si="195"/>
        <v>44.536599500000001</v>
      </c>
      <c r="R527" s="503"/>
      <c r="S527" s="503"/>
      <c r="T527" s="503"/>
      <c r="U527" s="503"/>
      <c r="V527" s="503"/>
      <c r="W527" s="503">
        <f t="shared" si="196"/>
        <v>2.5190000000002044E-2</v>
      </c>
      <c r="X527" s="503"/>
      <c r="Y527" s="503"/>
      <c r="Z527" s="503"/>
      <c r="AA527" s="503"/>
      <c r="AB527" s="503"/>
      <c r="AC527" s="525"/>
      <c r="AD527" s="526"/>
      <c r="AE527" s="526"/>
      <c r="AF527" s="526"/>
      <c r="AG527" s="526"/>
      <c r="AH527" s="527"/>
      <c r="AI527" s="233"/>
      <c r="AJ527" s="233"/>
      <c r="AK527" s="197">
        <v>516</v>
      </c>
      <c r="AL527" s="207">
        <v>44.582189999999997</v>
      </c>
      <c r="AM527" s="207">
        <v>44.469970000000004</v>
      </c>
      <c r="AN527" s="207">
        <v>44.634650000000001</v>
      </c>
      <c r="AO527" s="207">
        <v>44.692070000000001</v>
      </c>
      <c r="AP527" s="207">
        <v>44.583710000000004</v>
      </c>
      <c r="AQ527" s="208"/>
      <c r="AR527" s="155"/>
      <c r="AS527" s="197">
        <f t="shared" si="197"/>
        <v>516</v>
      </c>
      <c r="AT527" s="175">
        <v>-5.9460499999999999E-2</v>
      </c>
      <c r="AU527" s="163">
        <v>5.0539500000000001E-2</v>
      </c>
      <c r="AV527" s="163">
        <v>-8.9460499999999998E-2</v>
      </c>
      <c r="AW527" s="163">
        <v>-0.13946050000000002</v>
      </c>
      <c r="AX527" s="163">
        <v>-6.9460500000000008E-2</v>
      </c>
      <c r="AY527" s="163">
        <v>-6.9460500000000008E-2</v>
      </c>
      <c r="BA527" s="331">
        <f t="shared" si="198"/>
        <v>516</v>
      </c>
      <c r="BB527" s="332">
        <f t="shared" si="199"/>
        <v>44.522729499999997</v>
      </c>
      <c r="BC527" s="332">
        <f t="shared" si="200"/>
        <v>44.520509500000003</v>
      </c>
      <c r="BD527" s="332">
        <f t="shared" si="201"/>
        <v>44.545189499999999</v>
      </c>
      <c r="BE527" s="332">
        <f t="shared" si="202"/>
        <v>44.552609500000003</v>
      </c>
      <c r="BF527" s="332">
        <f t="shared" si="203"/>
        <v>44.514249500000005</v>
      </c>
      <c r="BG527" s="332" t="str">
        <f t="shared" si="204"/>
        <v/>
      </c>
      <c r="BH527" s="164">
        <v>516</v>
      </c>
      <c r="BI527" s="337">
        <f t="shared" si="205"/>
        <v>8.4799999999916054E-3</v>
      </c>
      <c r="BJ527" s="337">
        <f t="shared" si="206"/>
        <v>6.2599999999974898E-3</v>
      </c>
      <c r="BK527" s="337">
        <f t="shared" si="207"/>
        <v>3.0939999999993972E-2</v>
      </c>
      <c r="BL527" s="337">
        <f t="shared" si="208"/>
        <v>3.8359999999997285E-2</v>
      </c>
      <c r="BM527" s="165">
        <f t="shared" si="209"/>
        <v>3.8359999999997285E-2</v>
      </c>
    </row>
    <row r="528" spans="1:65" ht="14.85" customHeight="1">
      <c r="A528" s="238"/>
      <c r="B528" s="540" t="s">
        <v>607</v>
      </c>
      <c r="C528" s="540"/>
      <c r="D528" s="540"/>
      <c r="E528" s="503">
        <f t="shared" si="191"/>
        <v>44.524679499999998</v>
      </c>
      <c r="F528" s="503"/>
      <c r="G528" s="503"/>
      <c r="H528" s="503">
        <f t="shared" si="192"/>
        <v>44.513029500000002</v>
      </c>
      <c r="I528" s="503"/>
      <c r="J528" s="503"/>
      <c r="K528" s="503">
        <f t="shared" si="193"/>
        <v>44.533319499999998</v>
      </c>
      <c r="L528" s="503"/>
      <c r="M528" s="503"/>
      <c r="N528" s="503">
        <f t="shared" si="194"/>
        <v>44.537029500000003</v>
      </c>
      <c r="O528" s="503"/>
      <c r="P528" s="503"/>
      <c r="Q528" s="503">
        <f t="shared" si="195"/>
        <v>44.538309500000004</v>
      </c>
      <c r="R528" s="503"/>
      <c r="S528" s="503"/>
      <c r="T528" s="503"/>
      <c r="U528" s="503"/>
      <c r="V528" s="503"/>
      <c r="W528" s="503">
        <f t="shared" si="196"/>
        <v>2.528000000000219E-2</v>
      </c>
      <c r="X528" s="503"/>
      <c r="Y528" s="503"/>
      <c r="Z528" s="503"/>
      <c r="AA528" s="503"/>
      <c r="AB528" s="503"/>
      <c r="AC528" s="525"/>
      <c r="AD528" s="526"/>
      <c r="AE528" s="526"/>
      <c r="AF528" s="526"/>
      <c r="AG528" s="526"/>
      <c r="AH528" s="527"/>
      <c r="AI528" s="233"/>
      <c r="AJ528" s="233"/>
      <c r="AK528" s="197">
        <v>517</v>
      </c>
      <c r="AL528" s="207">
        <v>44.579140000000002</v>
      </c>
      <c r="AM528" s="207">
        <v>44.468150000000001</v>
      </c>
      <c r="AN528" s="207">
        <v>44.634369999999997</v>
      </c>
      <c r="AO528" s="207">
        <v>44.687959999999997</v>
      </c>
      <c r="AP528" s="207">
        <v>44.581139999999998</v>
      </c>
      <c r="AQ528" s="208"/>
      <c r="AR528" s="155"/>
      <c r="AS528" s="197">
        <f t="shared" si="197"/>
        <v>517</v>
      </c>
      <c r="AT528" s="175">
        <v>-5.9460499999999999E-2</v>
      </c>
      <c r="AU528" s="163">
        <v>5.0539500000000001E-2</v>
      </c>
      <c r="AV528" s="163">
        <v>-8.9460499999999998E-2</v>
      </c>
      <c r="AW528" s="163">
        <v>-0.13946050000000002</v>
      </c>
      <c r="AX528" s="163">
        <v>-6.9460500000000008E-2</v>
      </c>
      <c r="AY528" s="163">
        <v>-6.9460500000000008E-2</v>
      </c>
      <c r="BA528" s="331">
        <f t="shared" si="198"/>
        <v>517</v>
      </c>
      <c r="BB528" s="332">
        <f t="shared" si="199"/>
        <v>44.519679500000002</v>
      </c>
      <c r="BC528" s="332">
        <f t="shared" si="200"/>
        <v>44.518689500000001</v>
      </c>
      <c r="BD528" s="332">
        <f t="shared" si="201"/>
        <v>44.544909499999996</v>
      </c>
      <c r="BE528" s="332">
        <f t="shared" si="202"/>
        <v>44.548499499999998</v>
      </c>
      <c r="BF528" s="332">
        <f t="shared" si="203"/>
        <v>44.5116795</v>
      </c>
      <c r="BG528" s="332" t="str">
        <f t="shared" si="204"/>
        <v/>
      </c>
      <c r="BH528" s="164">
        <v>517</v>
      </c>
      <c r="BI528" s="337">
        <f t="shared" si="205"/>
        <v>8.0000000000026716E-3</v>
      </c>
      <c r="BJ528" s="337">
        <f t="shared" si="206"/>
        <v>7.0100000000010709E-3</v>
      </c>
      <c r="BK528" s="337">
        <f t="shared" si="207"/>
        <v>3.3229999999996096E-2</v>
      </c>
      <c r="BL528" s="337">
        <f t="shared" si="208"/>
        <v>3.6819999999998743E-2</v>
      </c>
      <c r="BM528" s="165">
        <f t="shared" si="209"/>
        <v>3.6819999999998743E-2</v>
      </c>
    </row>
    <row r="529" spans="1:65" ht="14.85" customHeight="1">
      <c r="A529" s="238"/>
      <c r="B529" s="540" t="s">
        <v>608</v>
      </c>
      <c r="C529" s="540"/>
      <c r="D529" s="540"/>
      <c r="E529" s="503">
        <f t="shared" si="191"/>
        <v>44.531229500000002</v>
      </c>
      <c r="F529" s="503"/>
      <c r="G529" s="503"/>
      <c r="H529" s="503">
        <f t="shared" si="192"/>
        <v>44.514179499999997</v>
      </c>
      <c r="I529" s="503"/>
      <c r="J529" s="503"/>
      <c r="K529" s="503">
        <f t="shared" si="193"/>
        <v>44.535199499999997</v>
      </c>
      <c r="L529" s="503"/>
      <c r="M529" s="503"/>
      <c r="N529" s="503">
        <f t="shared" si="194"/>
        <v>44.5380495</v>
      </c>
      <c r="O529" s="503"/>
      <c r="P529" s="503"/>
      <c r="Q529" s="503">
        <f t="shared" si="195"/>
        <v>44.537949500000003</v>
      </c>
      <c r="R529" s="503"/>
      <c r="S529" s="503"/>
      <c r="T529" s="503"/>
      <c r="U529" s="503"/>
      <c r="V529" s="503"/>
      <c r="W529" s="503">
        <f t="shared" si="196"/>
        <v>2.3770000000006064E-2</v>
      </c>
      <c r="X529" s="503"/>
      <c r="Y529" s="503"/>
      <c r="Z529" s="503"/>
      <c r="AA529" s="503"/>
      <c r="AB529" s="503"/>
      <c r="AC529" s="525"/>
      <c r="AD529" s="526"/>
      <c r="AE529" s="526"/>
      <c r="AF529" s="526"/>
      <c r="AG529" s="526"/>
      <c r="AH529" s="527"/>
      <c r="AI529" s="233"/>
      <c r="AJ529" s="233"/>
      <c r="AK529" s="197">
        <v>518</v>
      </c>
      <c r="AL529" s="207">
        <v>44.576169999999998</v>
      </c>
      <c r="AM529" s="207">
        <v>44.467199999999998</v>
      </c>
      <c r="AN529" s="207">
        <v>44.628509999999999</v>
      </c>
      <c r="AO529" s="207">
        <v>44.68036</v>
      </c>
      <c r="AP529" s="207">
        <v>44.57902</v>
      </c>
      <c r="AQ529" s="208"/>
      <c r="AR529" s="155"/>
      <c r="AS529" s="197">
        <f t="shared" si="197"/>
        <v>518</v>
      </c>
      <c r="AT529" s="175">
        <v>-5.9460499999999999E-2</v>
      </c>
      <c r="AU529" s="163">
        <v>5.0539500000000001E-2</v>
      </c>
      <c r="AV529" s="163">
        <v>-8.9460499999999998E-2</v>
      </c>
      <c r="AW529" s="163">
        <v>-0.13946050000000002</v>
      </c>
      <c r="AX529" s="163">
        <v>-6.9460500000000008E-2</v>
      </c>
      <c r="AY529" s="163">
        <v>-6.9460500000000008E-2</v>
      </c>
      <c r="BA529" s="331">
        <f t="shared" si="198"/>
        <v>518</v>
      </c>
      <c r="BB529" s="332">
        <f t="shared" si="199"/>
        <v>44.516709499999997</v>
      </c>
      <c r="BC529" s="332">
        <f t="shared" si="200"/>
        <v>44.517739499999998</v>
      </c>
      <c r="BD529" s="332">
        <f t="shared" si="201"/>
        <v>44.539049499999997</v>
      </c>
      <c r="BE529" s="332">
        <f t="shared" si="202"/>
        <v>44.540899500000002</v>
      </c>
      <c r="BF529" s="332">
        <f t="shared" si="203"/>
        <v>44.509559500000002</v>
      </c>
      <c r="BG529" s="332" t="str">
        <f t="shared" si="204"/>
        <v/>
      </c>
      <c r="BH529" s="164">
        <v>518</v>
      </c>
      <c r="BI529" s="337">
        <f t="shared" si="205"/>
        <v>7.1499999999957708E-3</v>
      </c>
      <c r="BJ529" s="337">
        <f t="shared" si="206"/>
        <v>8.1799999999958573E-3</v>
      </c>
      <c r="BK529" s="337">
        <f t="shared" si="207"/>
        <v>2.9489999999995575E-2</v>
      </c>
      <c r="BL529" s="337">
        <f t="shared" si="208"/>
        <v>3.1340000000000146E-2</v>
      </c>
      <c r="BM529" s="165">
        <f t="shared" si="209"/>
        <v>3.1340000000000146E-2</v>
      </c>
    </row>
    <row r="530" spans="1:65" ht="14.85" customHeight="1">
      <c r="A530" s="238"/>
      <c r="B530" s="540" t="s">
        <v>609</v>
      </c>
      <c r="C530" s="540"/>
      <c r="D530" s="540"/>
      <c r="E530" s="503">
        <f t="shared" si="191"/>
        <v>44.535779499999997</v>
      </c>
      <c r="F530" s="503"/>
      <c r="G530" s="503"/>
      <c r="H530" s="503">
        <f t="shared" si="192"/>
        <v>44.521119499999998</v>
      </c>
      <c r="I530" s="503"/>
      <c r="J530" s="503"/>
      <c r="K530" s="503">
        <f t="shared" si="193"/>
        <v>44.536129500000001</v>
      </c>
      <c r="L530" s="503"/>
      <c r="M530" s="503"/>
      <c r="N530" s="503">
        <f t="shared" si="194"/>
        <v>44.540819500000005</v>
      </c>
      <c r="O530" s="503"/>
      <c r="P530" s="503"/>
      <c r="Q530" s="503">
        <f t="shared" si="195"/>
        <v>44.534329499999998</v>
      </c>
      <c r="R530" s="503"/>
      <c r="S530" s="503"/>
      <c r="T530" s="503"/>
      <c r="U530" s="503"/>
      <c r="V530" s="503"/>
      <c r="W530" s="503">
        <f t="shared" si="196"/>
        <v>1.3210000000000832E-2</v>
      </c>
      <c r="X530" s="503"/>
      <c r="Y530" s="503"/>
      <c r="Z530" s="503"/>
      <c r="AA530" s="503"/>
      <c r="AB530" s="503"/>
      <c r="AC530" s="525"/>
      <c r="AD530" s="526"/>
      <c r="AE530" s="526"/>
      <c r="AF530" s="526"/>
      <c r="AG530" s="526"/>
      <c r="AH530" s="527"/>
      <c r="AI530" s="233"/>
      <c r="AJ530" s="233"/>
      <c r="AK530" s="197">
        <v>519</v>
      </c>
      <c r="AL530" s="207">
        <v>44.568890000000003</v>
      </c>
      <c r="AM530" s="207">
        <v>44.465299999999999</v>
      </c>
      <c r="AN530" s="207">
        <v>44.624519999999997</v>
      </c>
      <c r="AO530" s="207">
        <v>44.675400000000003</v>
      </c>
      <c r="AP530" s="207">
        <v>44.574509999999997</v>
      </c>
      <c r="AQ530" s="208"/>
      <c r="AR530" s="155"/>
      <c r="AS530" s="197">
        <f t="shared" si="197"/>
        <v>519</v>
      </c>
      <c r="AT530" s="175">
        <v>-5.9460499999999999E-2</v>
      </c>
      <c r="AU530" s="163">
        <v>5.0539500000000001E-2</v>
      </c>
      <c r="AV530" s="163">
        <v>-8.9460499999999998E-2</v>
      </c>
      <c r="AW530" s="163">
        <v>-0.13946050000000002</v>
      </c>
      <c r="AX530" s="163">
        <v>-6.9460500000000008E-2</v>
      </c>
      <c r="AY530" s="163">
        <v>-6.9460500000000008E-2</v>
      </c>
      <c r="BA530" s="331">
        <f t="shared" si="198"/>
        <v>519</v>
      </c>
      <c r="BB530" s="332">
        <f t="shared" si="199"/>
        <v>44.509429500000003</v>
      </c>
      <c r="BC530" s="332">
        <f t="shared" si="200"/>
        <v>44.515839499999998</v>
      </c>
      <c r="BD530" s="332">
        <f t="shared" si="201"/>
        <v>44.535059499999996</v>
      </c>
      <c r="BE530" s="332">
        <f t="shared" si="202"/>
        <v>44.535939500000005</v>
      </c>
      <c r="BF530" s="332">
        <f t="shared" si="203"/>
        <v>44.505049499999998</v>
      </c>
      <c r="BG530" s="332" t="str">
        <f t="shared" si="204"/>
        <v/>
      </c>
      <c r="BH530" s="164">
        <v>519</v>
      </c>
      <c r="BI530" s="337">
        <f t="shared" si="205"/>
        <v>4.3800000000047135E-3</v>
      </c>
      <c r="BJ530" s="337">
        <f t="shared" si="206"/>
        <v>1.0790000000000077E-2</v>
      </c>
      <c r="BK530" s="337">
        <f t="shared" si="207"/>
        <v>3.0009999999997206E-2</v>
      </c>
      <c r="BL530" s="337">
        <f t="shared" si="208"/>
        <v>3.0890000000006523E-2</v>
      </c>
      <c r="BM530" s="165">
        <f t="shared" si="209"/>
        <v>3.0890000000006523E-2</v>
      </c>
    </row>
    <row r="531" spans="1:65" ht="14.85" customHeight="1">
      <c r="A531" s="238"/>
      <c r="B531" s="540" t="s">
        <v>610</v>
      </c>
      <c r="C531" s="540"/>
      <c r="D531" s="540"/>
      <c r="E531" s="503">
        <f t="shared" si="191"/>
        <v>44.534529499999998</v>
      </c>
      <c r="F531" s="503"/>
      <c r="G531" s="503"/>
      <c r="H531" s="503">
        <f t="shared" si="192"/>
        <v>44.526479500000001</v>
      </c>
      <c r="I531" s="503"/>
      <c r="J531" s="503"/>
      <c r="K531" s="503">
        <f t="shared" si="193"/>
        <v>44.539949499999999</v>
      </c>
      <c r="L531" s="503"/>
      <c r="M531" s="503"/>
      <c r="N531" s="503">
        <f t="shared" si="194"/>
        <v>44.543609500000002</v>
      </c>
      <c r="O531" s="503"/>
      <c r="P531" s="503"/>
      <c r="Q531" s="503">
        <f t="shared" si="195"/>
        <v>44.530099499999999</v>
      </c>
      <c r="R531" s="503"/>
      <c r="S531" s="503"/>
      <c r="T531" s="503"/>
      <c r="U531" s="503"/>
      <c r="V531" s="503"/>
      <c r="W531" s="503">
        <f t="shared" si="196"/>
        <v>1.3510000000003686E-2</v>
      </c>
      <c r="X531" s="503"/>
      <c r="Y531" s="503"/>
      <c r="Z531" s="503"/>
      <c r="AA531" s="503"/>
      <c r="AB531" s="503"/>
      <c r="AC531" s="525"/>
      <c r="AD531" s="526"/>
      <c r="AE531" s="526"/>
      <c r="AF531" s="526"/>
      <c r="AG531" s="526"/>
      <c r="AH531" s="527"/>
      <c r="AI531" s="233"/>
      <c r="AJ531" s="233"/>
      <c r="AK531" s="197">
        <v>520</v>
      </c>
      <c r="AL531" s="207">
        <v>44.559869999999997</v>
      </c>
      <c r="AM531" s="207">
        <v>44.464759999999998</v>
      </c>
      <c r="AN531" s="207">
        <v>44.622419999999998</v>
      </c>
      <c r="AO531" s="207">
        <v>44.673720000000003</v>
      </c>
      <c r="AP531" s="207">
        <v>44.572200000000002</v>
      </c>
      <c r="AQ531" s="208"/>
      <c r="AR531" s="155"/>
      <c r="AS531" s="197">
        <f t="shared" si="197"/>
        <v>520</v>
      </c>
      <c r="AT531" s="175">
        <v>-5.9460499999999999E-2</v>
      </c>
      <c r="AU531" s="163">
        <v>5.0539500000000001E-2</v>
      </c>
      <c r="AV531" s="163">
        <v>-8.9460499999999998E-2</v>
      </c>
      <c r="AW531" s="163">
        <v>-0.13946050000000002</v>
      </c>
      <c r="AX531" s="163">
        <v>-6.9460500000000008E-2</v>
      </c>
      <c r="AY531" s="163">
        <v>-6.9460500000000008E-2</v>
      </c>
      <c r="BA531" s="331">
        <f t="shared" si="198"/>
        <v>520</v>
      </c>
      <c r="BB531" s="332">
        <f t="shared" si="199"/>
        <v>44.500409499999996</v>
      </c>
      <c r="BC531" s="332">
        <f t="shared" si="200"/>
        <v>44.515299499999998</v>
      </c>
      <c r="BD531" s="332">
        <f t="shared" si="201"/>
        <v>44.532959499999997</v>
      </c>
      <c r="BE531" s="332">
        <f t="shared" si="202"/>
        <v>44.534259500000005</v>
      </c>
      <c r="BF531" s="332">
        <f t="shared" si="203"/>
        <v>44.502739500000004</v>
      </c>
      <c r="BG531" s="332" t="str">
        <f t="shared" si="204"/>
        <v/>
      </c>
      <c r="BH531" s="164">
        <v>520</v>
      </c>
      <c r="BI531" s="337">
        <f t="shared" si="205"/>
        <v>2.3300000000077148E-3</v>
      </c>
      <c r="BJ531" s="337">
        <f t="shared" si="206"/>
        <v>1.2559999999993465E-2</v>
      </c>
      <c r="BK531" s="337">
        <f t="shared" si="207"/>
        <v>3.0219999999992808E-2</v>
      </c>
      <c r="BL531" s="337">
        <f t="shared" si="208"/>
        <v>3.1520000000000437E-2</v>
      </c>
      <c r="BM531" s="165">
        <f t="shared" si="209"/>
        <v>3.1520000000000437E-2</v>
      </c>
    </row>
    <row r="532" spans="1:65" ht="14.85" customHeight="1">
      <c r="A532" s="238"/>
      <c r="B532" s="540" t="s">
        <v>611</v>
      </c>
      <c r="C532" s="540"/>
      <c r="D532" s="540"/>
      <c r="E532" s="503">
        <f t="shared" si="191"/>
        <v>44.530009499999998</v>
      </c>
      <c r="F532" s="503"/>
      <c r="G532" s="503"/>
      <c r="H532" s="503">
        <f t="shared" si="192"/>
        <v>44.529939499999998</v>
      </c>
      <c r="I532" s="503"/>
      <c r="J532" s="503"/>
      <c r="K532" s="503">
        <f t="shared" si="193"/>
        <v>44.550149499999996</v>
      </c>
      <c r="L532" s="503"/>
      <c r="M532" s="503"/>
      <c r="N532" s="503">
        <f t="shared" si="194"/>
        <v>44.548179500000003</v>
      </c>
      <c r="O532" s="503"/>
      <c r="P532" s="503"/>
      <c r="Q532" s="503">
        <f t="shared" si="195"/>
        <v>44.525719500000001</v>
      </c>
      <c r="R532" s="503"/>
      <c r="S532" s="503"/>
      <c r="T532" s="503"/>
      <c r="U532" s="503"/>
      <c r="V532" s="503"/>
      <c r="W532" s="503">
        <f t="shared" si="196"/>
        <v>2.4429999999995289E-2</v>
      </c>
      <c r="X532" s="503"/>
      <c r="Y532" s="503"/>
      <c r="Z532" s="503"/>
      <c r="AA532" s="503"/>
      <c r="AB532" s="503"/>
      <c r="AC532" s="525"/>
      <c r="AD532" s="526"/>
      <c r="AE532" s="526"/>
      <c r="AF532" s="526"/>
      <c r="AG532" s="526"/>
      <c r="AH532" s="527"/>
      <c r="AI532" s="233"/>
      <c r="AJ532" s="233"/>
      <c r="AK532" s="197">
        <v>521</v>
      </c>
      <c r="AL532" s="207">
        <v>44.5578</v>
      </c>
      <c r="AM532" s="207">
        <v>44.461959999999998</v>
      </c>
      <c r="AN532" s="207">
        <v>44.623150000000003</v>
      </c>
      <c r="AO532" s="207">
        <v>44.676859999999998</v>
      </c>
      <c r="AP532" s="207">
        <v>44.570120000000003</v>
      </c>
      <c r="AQ532" s="208"/>
      <c r="AR532" s="155"/>
      <c r="AS532" s="197">
        <f t="shared" si="197"/>
        <v>521</v>
      </c>
      <c r="AT532" s="175">
        <v>-5.9460499999999999E-2</v>
      </c>
      <c r="AU532" s="163">
        <v>5.0539500000000001E-2</v>
      </c>
      <c r="AV532" s="163">
        <v>-8.9460499999999998E-2</v>
      </c>
      <c r="AW532" s="163">
        <v>-0.13946050000000002</v>
      </c>
      <c r="AX532" s="163">
        <v>-6.9460500000000008E-2</v>
      </c>
      <c r="AY532" s="163">
        <v>-6.9460500000000008E-2</v>
      </c>
      <c r="BA532" s="331">
        <f t="shared" si="198"/>
        <v>521</v>
      </c>
      <c r="BB532" s="332">
        <f t="shared" si="199"/>
        <v>44.4983395</v>
      </c>
      <c r="BC532" s="332">
        <f t="shared" si="200"/>
        <v>44.512499499999997</v>
      </c>
      <c r="BD532" s="332">
        <f t="shared" si="201"/>
        <v>44.533689500000001</v>
      </c>
      <c r="BE532" s="332">
        <f t="shared" si="202"/>
        <v>44.537399499999999</v>
      </c>
      <c r="BF532" s="332">
        <f t="shared" si="203"/>
        <v>44.500659500000005</v>
      </c>
      <c r="BG532" s="332" t="str">
        <f t="shared" si="204"/>
        <v/>
      </c>
      <c r="BH532" s="164">
        <v>521</v>
      </c>
      <c r="BI532" s="337">
        <f t="shared" si="205"/>
        <v>2.3200000000045407E-3</v>
      </c>
      <c r="BJ532" s="337">
        <f t="shared" si="206"/>
        <v>1.1839999999992301E-2</v>
      </c>
      <c r="BK532" s="337">
        <f t="shared" si="207"/>
        <v>3.3029999999996562E-2</v>
      </c>
      <c r="BL532" s="337">
        <f t="shared" si="208"/>
        <v>3.6739999999994666E-2</v>
      </c>
      <c r="BM532" s="165">
        <f t="shared" si="209"/>
        <v>3.6739999999994666E-2</v>
      </c>
    </row>
    <row r="533" spans="1:65" ht="14.85" customHeight="1">
      <c r="A533" s="238"/>
      <c r="B533" s="540" t="s">
        <v>612</v>
      </c>
      <c r="C533" s="540"/>
      <c r="D533" s="540"/>
      <c r="E533" s="503">
        <f t="shared" si="191"/>
        <v>44.527649500000003</v>
      </c>
      <c r="F533" s="503"/>
      <c r="G533" s="503"/>
      <c r="H533" s="503">
        <f t="shared" si="192"/>
        <v>44.531169499999997</v>
      </c>
      <c r="I533" s="503"/>
      <c r="J533" s="503"/>
      <c r="K533" s="503">
        <f t="shared" si="193"/>
        <v>44.559449499999999</v>
      </c>
      <c r="L533" s="503"/>
      <c r="M533" s="503"/>
      <c r="N533" s="503">
        <f t="shared" si="194"/>
        <v>44.549609500000003</v>
      </c>
      <c r="O533" s="503"/>
      <c r="P533" s="503"/>
      <c r="Q533" s="503">
        <f t="shared" si="195"/>
        <v>44.522499500000002</v>
      </c>
      <c r="R533" s="503"/>
      <c r="S533" s="503"/>
      <c r="T533" s="503"/>
      <c r="U533" s="503"/>
      <c r="V533" s="503"/>
      <c r="W533" s="503">
        <f t="shared" si="196"/>
        <v>3.6949999999997374E-2</v>
      </c>
      <c r="X533" s="503"/>
      <c r="Y533" s="503"/>
      <c r="Z533" s="503"/>
      <c r="AA533" s="503"/>
      <c r="AB533" s="503"/>
      <c r="AC533" s="525"/>
      <c r="AD533" s="526"/>
      <c r="AE533" s="526"/>
      <c r="AF533" s="526"/>
      <c r="AG533" s="526"/>
      <c r="AH533" s="527"/>
      <c r="AI533" s="233"/>
      <c r="AJ533" s="233"/>
      <c r="AK533" s="197">
        <v>522</v>
      </c>
      <c r="AL533" s="207">
        <v>44.553440000000002</v>
      </c>
      <c r="AM533" s="207">
        <v>44.460709999999999</v>
      </c>
      <c r="AN533" s="207">
        <v>44.622700000000002</v>
      </c>
      <c r="AO533" s="207">
        <v>44.680320000000002</v>
      </c>
      <c r="AP533" s="207">
        <v>44.56268</v>
      </c>
      <c r="AQ533" s="208"/>
      <c r="AR533" s="155"/>
      <c r="AS533" s="197">
        <f t="shared" si="197"/>
        <v>522</v>
      </c>
      <c r="AT533" s="175">
        <v>-5.9460499999999999E-2</v>
      </c>
      <c r="AU533" s="163">
        <v>5.0539500000000001E-2</v>
      </c>
      <c r="AV533" s="163">
        <v>-8.9460499999999998E-2</v>
      </c>
      <c r="AW533" s="163">
        <v>-0.13946050000000002</v>
      </c>
      <c r="AX533" s="163">
        <v>-6.9460500000000008E-2</v>
      </c>
      <c r="AY533" s="163">
        <v>-6.9460500000000008E-2</v>
      </c>
      <c r="BA533" s="331">
        <f t="shared" si="198"/>
        <v>522</v>
      </c>
      <c r="BB533" s="332">
        <f t="shared" si="199"/>
        <v>44.493979500000002</v>
      </c>
      <c r="BC533" s="332">
        <f t="shared" si="200"/>
        <v>44.511249499999998</v>
      </c>
      <c r="BD533" s="332">
        <f t="shared" si="201"/>
        <v>44.533239500000001</v>
      </c>
      <c r="BE533" s="332">
        <f t="shared" si="202"/>
        <v>44.540859500000003</v>
      </c>
      <c r="BF533" s="332">
        <f t="shared" si="203"/>
        <v>44.493219500000002</v>
      </c>
      <c r="BG533" s="332" t="str">
        <f t="shared" si="204"/>
        <v/>
      </c>
      <c r="BH533" s="164">
        <v>522</v>
      </c>
      <c r="BI533" s="337">
        <f t="shared" si="205"/>
        <v>7.5999999999964984E-4</v>
      </c>
      <c r="BJ533" s="337">
        <f t="shared" si="206"/>
        <v>1.8029999999995994E-2</v>
      </c>
      <c r="BK533" s="337">
        <f t="shared" si="207"/>
        <v>4.001999999999839E-2</v>
      </c>
      <c r="BL533" s="337">
        <f t="shared" si="208"/>
        <v>4.7640000000001237E-2</v>
      </c>
      <c r="BM533" s="165">
        <f t="shared" si="209"/>
        <v>4.7640000000001237E-2</v>
      </c>
    </row>
    <row r="534" spans="1:65" ht="14.85" customHeight="1">
      <c r="A534" s="238"/>
      <c r="B534" s="540" t="s">
        <v>613</v>
      </c>
      <c r="C534" s="540"/>
      <c r="D534" s="540"/>
      <c r="E534" s="503">
        <f t="shared" si="191"/>
        <v>44.527339499999997</v>
      </c>
      <c r="F534" s="503"/>
      <c r="G534" s="503"/>
      <c r="H534" s="503">
        <f t="shared" si="192"/>
        <v>44.5340895</v>
      </c>
      <c r="I534" s="503"/>
      <c r="J534" s="503"/>
      <c r="K534" s="503">
        <f t="shared" si="193"/>
        <v>44.565559499999999</v>
      </c>
      <c r="L534" s="503"/>
      <c r="M534" s="503"/>
      <c r="N534" s="503">
        <f t="shared" si="194"/>
        <v>44.5526895</v>
      </c>
      <c r="O534" s="503"/>
      <c r="P534" s="503"/>
      <c r="Q534" s="503">
        <f t="shared" si="195"/>
        <v>44.518719500000003</v>
      </c>
      <c r="R534" s="503"/>
      <c r="S534" s="503"/>
      <c r="T534" s="503"/>
      <c r="U534" s="503"/>
      <c r="V534" s="503"/>
      <c r="W534" s="503">
        <f t="shared" si="196"/>
        <v>4.6839999999995996E-2</v>
      </c>
      <c r="X534" s="503"/>
      <c r="Y534" s="503"/>
      <c r="Z534" s="503"/>
      <c r="AA534" s="503"/>
      <c r="AB534" s="503"/>
      <c r="AC534" s="525"/>
      <c r="AD534" s="526"/>
      <c r="AE534" s="526"/>
      <c r="AF534" s="526"/>
      <c r="AG534" s="526"/>
      <c r="AH534" s="527"/>
      <c r="AI534" s="233"/>
      <c r="AJ534" s="233"/>
      <c r="AK534" s="197">
        <v>523</v>
      </c>
      <c r="AL534" s="207">
        <v>44.548929999999999</v>
      </c>
      <c r="AM534" s="207">
        <v>44.455820000000003</v>
      </c>
      <c r="AN534" s="207">
        <v>44.621270000000003</v>
      </c>
      <c r="AO534" s="207">
        <v>44.680799999999998</v>
      </c>
      <c r="AP534" s="207">
        <v>44.555280000000003</v>
      </c>
      <c r="AQ534" s="208"/>
      <c r="AR534" s="155"/>
      <c r="AS534" s="197">
        <f t="shared" si="197"/>
        <v>523</v>
      </c>
      <c r="AT534" s="175">
        <v>-5.9460499999999999E-2</v>
      </c>
      <c r="AU534" s="163">
        <v>5.0539500000000001E-2</v>
      </c>
      <c r="AV534" s="163">
        <v>-8.9460499999999998E-2</v>
      </c>
      <c r="AW534" s="163">
        <v>-0.13946050000000002</v>
      </c>
      <c r="AX534" s="163">
        <v>-6.9460500000000008E-2</v>
      </c>
      <c r="AY534" s="163">
        <v>-6.9460500000000008E-2</v>
      </c>
      <c r="BA534" s="331">
        <f t="shared" si="198"/>
        <v>523</v>
      </c>
      <c r="BB534" s="332">
        <f t="shared" si="199"/>
        <v>44.489469499999998</v>
      </c>
      <c r="BC534" s="332">
        <f t="shared" si="200"/>
        <v>44.506359500000002</v>
      </c>
      <c r="BD534" s="332">
        <f t="shared" si="201"/>
        <v>44.531809500000001</v>
      </c>
      <c r="BE534" s="332">
        <f t="shared" si="202"/>
        <v>44.541339499999999</v>
      </c>
      <c r="BF534" s="332">
        <f t="shared" si="203"/>
        <v>44.485819500000005</v>
      </c>
      <c r="BG534" s="332" t="str">
        <f t="shared" si="204"/>
        <v/>
      </c>
      <c r="BH534" s="164">
        <v>523</v>
      </c>
      <c r="BI534" s="337">
        <f t="shared" si="205"/>
        <v>3.6499999999932697E-3</v>
      </c>
      <c r="BJ534" s="337">
        <f t="shared" si="206"/>
        <v>2.0539999999996894E-2</v>
      </c>
      <c r="BK534" s="337">
        <f t="shared" si="207"/>
        <v>4.5989999999996201E-2</v>
      </c>
      <c r="BL534" s="337">
        <f t="shared" si="208"/>
        <v>5.5519999999994241E-2</v>
      </c>
      <c r="BM534" s="165">
        <f t="shared" si="209"/>
        <v>5.5519999999994241E-2</v>
      </c>
    </row>
    <row r="535" spans="1:65" ht="14.85" customHeight="1">
      <c r="A535" s="238"/>
      <c r="B535" s="540" t="s">
        <v>614</v>
      </c>
      <c r="C535" s="540"/>
      <c r="D535" s="540"/>
      <c r="E535" s="503">
        <f t="shared" si="191"/>
        <v>44.526229499999999</v>
      </c>
      <c r="F535" s="503"/>
      <c r="G535" s="503"/>
      <c r="H535" s="503">
        <f t="shared" si="192"/>
        <v>44.534769499999996</v>
      </c>
      <c r="I535" s="503"/>
      <c r="J535" s="503"/>
      <c r="K535" s="503">
        <f t="shared" si="193"/>
        <v>44.566259500000001</v>
      </c>
      <c r="L535" s="503"/>
      <c r="M535" s="503"/>
      <c r="N535" s="503">
        <f t="shared" si="194"/>
        <v>44.556889500000004</v>
      </c>
      <c r="O535" s="503"/>
      <c r="P535" s="503"/>
      <c r="Q535" s="503">
        <f t="shared" si="195"/>
        <v>44.514519499999999</v>
      </c>
      <c r="R535" s="503"/>
      <c r="S535" s="503"/>
      <c r="T535" s="503"/>
      <c r="U535" s="503"/>
      <c r="V535" s="503"/>
      <c r="W535" s="503">
        <f t="shared" si="196"/>
        <v>5.174000000000234E-2</v>
      </c>
      <c r="X535" s="503"/>
      <c r="Y535" s="503"/>
      <c r="Z535" s="503"/>
      <c r="AA535" s="503"/>
      <c r="AB535" s="503"/>
      <c r="AC535" s="525"/>
      <c r="AD535" s="526"/>
      <c r="AE535" s="526"/>
      <c r="AF535" s="526"/>
      <c r="AG535" s="526"/>
      <c r="AH535" s="527"/>
      <c r="AI535" s="233"/>
      <c r="AJ535" s="233"/>
      <c r="AK535" s="197">
        <v>524</v>
      </c>
      <c r="AL535" s="207">
        <v>44.548540000000003</v>
      </c>
      <c r="AM535" s="207">
        <v>44.450780000000002</v>
      </c>
      <c r="AN535" s="207">
        <v>44.615830000000003</v>
      </c>
      <c r="AO535" s="207">
        <v>44.681130000000003</v>
      </c>
      <c r="AP535" s="207">
        <v>44.556950000000001</v>
      </c>
      <c r="AQ535" s="208"/>
      <c r="AR535" s="155"/>
      <c r="AS535" s="197">
        <f t="shared" si="197"/>
        <v>524</v>
      </c>
      <c r="AT535" s="175">
        <v>-5.9460499999999999E-2</v>
      </c>
      <c r="AU535" s="163">
        <v>5.0539500000000001E-2</v>
      </c>
      <c r="AV535" s="163">
        <v>-8.9460499999999998E-2</v>
      </c>
      <c r="AW535" s="163">
        <v>-0.13946050000000002</v>
      </c>
      <c r="AX535" s="163">
        <v>-6.9460500000000008E-2</v>
      </c>
      <c r="AY535" s="163">
        <v>-6.9460500000000008E-2</v>
      </c>
      <c r="BA535" s="331">
        <f t="shared" si="198"/>
        <v>524</v>
      </c>
      <c r="BB535" s="332">
        <f t="shared" si="199"/>
        <v>44.489079500000003</v>
      </c>
      <c r="BC535" s="332">
        <f t="shared" si="200"/>
        <v>44.501319500000001</v>
      </c>
      <c r="BD535" s="332">
        <f t="shared" si="201"/>
        <v>44.526369500000001</v>
      </c>
      <c r="BE535" s="332">
        <f t="shared" si="202"/>
        <v>44.541669500000005</v>
      </c>
      <c r="BF535" s="332">
        <f t="shared" si="203"/>
        <v>44.487489500000002</v>
      </c>
      <c r="BG535" s="332" t="str">
        <f t="shared" si="204"/>
        <v/>
      </c>
      <c r="BH535" s="164">
        <v>524</v>
      </c>
      <c r="BI535" s="337">
        <f t="shared" si="205"/>
        <v>1.5900000000002024E-3</v>
      </c>
      <c r="BJ535" s="337">
        <f t="shared" si="206"/>
        <v>1.3829999999998677E-2</v>
      </c>
      <c r="BK535" s="337">
        <f t="shared" si="207"/>
        <v>3.8879999999998915E-2</v>
      </c>
      <c r="BL535" s="337">
        <f t="shared" si="208"/>
        <v>5.4180000000002337E-2</v>
      </c>
      <c r="BM535" s="165">
        <f t="shared" si="209"/>
        <v>5.4180000000002337E-2</v>
      </c>
    </row>
    <row r="536" spans="1:65" ht="14.85" customHeight="1">
      <c r="A536" s="238"/>
      <c r="B536" s="540" t="s">
        <v>615</v>
      </c>
      <c r="C536" s="540"/>
      <c r="D536" s="540"/>
      <c r="E536" s="503">
        <f t="shared" si="191"/>
        <v>44.525019499999999</v>
      </c>
      <c r="F536" s="503"/>
      <c r="G536" s="503"/>
      <c r="H536" s="503">
        <f t="shared" si="192"/>
        <v>44.535639500000002</v>
      </c>
      <c r="I536" s="503"/>
      <c r="J536" s="503"/>
      <c r="K536" s="503">
        <f t="shared" si="193"/>
        <v>44.565599499999998</v>
      </c>
      <c r="L536" s="503"/>
      <c r="M536" s="503"/>
      <c r="N536" s="503">
        <f t="shared" si="194"/>
        <v>44.560669500000003</v>
      </c>
      <c r="O536" s="503"/>
      <c r="P536" s="503"/>
      <c r="Q536" s="503">
        <f t="shared" si="195"/>
        <v>44.511259500000001</v>
      </c>
      <c r="R536" s="503"/>
      <c r="S536" s="503"/>
      <c r="T536" s="503"/>
      <c r="U536" s="503"/>
      <c r="V536" s="503"/>
      <c r="W536" s="503">
        <f t="shared" si="196"/>
        <v>5.433999999999628E-2</v>
      </c>
      <c r="X536" s="503"/>
      <c r="Y536" s="503"/>
      <c r="Z536" s="503"/>
      <c r="AA536" s="503"/>
      <c r="AB536" s="503"/>
      <c r="AC536" s="525"/>
      <c r="AD536" s="526"/>
      <c r="AE536" s="526"/>
      <c r="AF536" s="526"/>
      <c r="AG536" s="526"/>
      <c r="AH536" s="527"/>
      <c r="AI536" s="233"/>
      <c r="AJ536" s="233"/>
      <c r="AK536" s="197">
        <v>525</v>
      </c>
      <c r="AL536" s="207">
        <v>44.550629999999998</v>
      </c>
      <c r="AM536" s="207">
        <v>44.448009999999996</v>
      </c>
      <c r="AN536" s="207">
        <v>44.610610000000001</v>
      </c>
      <c r="AO536" s="207">
        <v>44.680230000000002</v>
      </c>
      <c r="AP536" s="207">
        <v>44.559420000000003</v>
      </c>
      <c r="AQ536" s="208"/>
      <c r="AR536" s="155"/>
      <c r="AS536" s="197">
        <f t="shared" si="197"/>
        <v>525</v>
      </c>
      <c r="AT536" s="175">
        <v>-5.9460499999999999E-2</v>
      </c>
      <c r="AU536" s="163">
        <v>5.0539500000000001E-2</v>
      </c>
      <c r="AV536" s="163">
        <v>-8.9460499999999998E-2</v>
      </c>
      <c r="AW536" s="163">
        <v>-0.13946050000000002</v>
      </c>
      <c r="AX536" s="163">
        <v>-6.9460500000000008E-2</v>
      </c>
      <c r="AY536" s="163">
        <v>-6.9460500000000008E-2</v>
      </c>
      <c r="BA536" s="331">
        <f t="shared" si="198"/>
        <v>525</v>
      </c>
      <c r="BB536" s="332">
        <f t="shared" si="199"/>
        <v>44.491169499999998</v>
      </c>
      <c r="BC536" s="332">
        <f t="shared" si="200"/>
        <v>44.498549499999996</v>
      </c>
      <c r="BD536" s="332">
        <f t="shared" si="201"/>
        <v>44.5211495</v>
      </c>
      <c r="BE536" s="332">
        <f t="shared" si="202"/>
        <v>44.540769500000003</v>
      </c>
      <c r="BF536" s="332">
        <f t="shared" si="203"/>
        <v>44.489959500000005</v>
      </c>
      <c r="BG536" s="332" t="str">
        <f t="shared" si="204"/>
        <v/>
      </c>
      <c r="BH536" s="164">
        <v>525</v>
      </c>
      <c r="BI536" s="337">
        <f t="shared" si="205"/>
        <v>1.209999999993272E-3</v>
      </c>
      <c r="BJ536" s="337">
        <f t="shared" si="206"/>
        <v>8.5899999999909937E-3</v>
      </c>
      <c r="BK536" s="337">
        <f t="shared" si="207"/>
        <v>3.1189999999995166E-2</v>
      </c>
      <c r="BL536" s="337">
        <f t="shared" si="208"/>
        <v>5.0809999999998468E-2</v>
      </c>
      <c r="BM536" s="165">
        <f t="shared" si="209"/>
        <v>5.0809999999998468E-2</v>
      </c>
    </row>
    <row r="537" spans="1:65" ht="14.85" customHeight="1">
      <c r="A537" s="238"/>
      <c r="B537" s="540" t="s">
        <v>616</v>
      </c>
      <c r="C537" s="540"/>
      <c r="D537" s="540"/>
      <c r="E537" s="503">
        <f t="shared" si="191"/>
        <v>44.523639500000002</v>
      </c>
      <c r="F537" s="503"/>
      <c r="G537" s="503"/>
      <c r="H537" s="503">
        <f t="shared" si="192"/>
        <v>44.533719499999997</v>
      </c>
      <c r="I537" s="503"/>
      <c r="J537" s="503"/>
      <c r="K537" s="503">
        <f t="shared" si="193"/>
        <v>44.564339499999996</v>
      </c>
      <c r="L537" s="503"/>
      <c r="M537" s="503"/>
      <c r="N537" s="503">
        <f t="shared" si="194"/>
        <v>44.564409500000004</v>
      </c>
      <c r="O537" s="503"/>
      <c r="P537" s="503"/>
      <c r="Q537" s="503">
        <f t="shared" si="195"/>
        <v>44.509359500000002</v>
      </c>
      <c r="R537" s="503"/>
      <c r="S537" s="503"/>
      <c r="T537" s="503"/>
      <c r="U537" s="503"/>
      <c r="V537" s="503"/>
      <c r="W537" s="503">
        <f t="shared" si="196"/>
        <v>5.5050000000001376E-2</v>
      </c>
      <c r="X537" s="503"/>
      <c r="Y537" s="503"/>
      <c r="Z537" s="503"/>
      <c r="AA537" s="503"/>
      <c r="AB537" s="503"/>
      <c r="AC537" s="525"/>
      <c r="AD537" s="526"/>
      <c r="AE537" s="526"/>
      <c r="AF537" s="526"/>
      <c r="AG537" s="526"/>
      <c r="AH537" s="527"/>
      <c r="AI537" s="233"/>
      <c r="AJ537" s="233"/>
      <c r="AK537" s="197">
        <v>526</v>
      </c>
      <c r="AL537" s="207">
        <v>44.55536</v>
      </c>
      <c r="AM537" s="207">
        <v>44.444670000000002</v>
      </c>
      <c r="AN537" s="207">
        <v>44.609250000000003</v>
      </c>
      <c r="AO537" s="207">
        <v>44.678840000000001</v>
      </c>
      <c r="AP537" s="207">
        <v>44.559339999999999</v>
      </c>
      <c r="AQ537" s="208"/>
      <c r="AR537" s="155"/>
      <c r="AS537" s="197">
        <f t="shared" si="197"/>
        <v>526</v>
      </c>
      <c r="AT537" s="175">
        <v>-5.9460499999999999E-2</v>
      </c>
      <c r="AU537" s="163">
        <v>5.0539500000000001E-2</v>
      </c>
      <c r="AV537" s="163">
        <v>-8.9460499999999998E-2</v>
      </c>
      <c r="AW537" s="163">
        <v>-0.13946050000000002</v>
      </c>
      <c r="AX537" s="163">
        <v>-6.9460500000000008E-2</v>
      </c>
      <c r="AY537" s="163">
        <v>-6.9460500000000008E-2</v>
      </c>
      <c r="BA537" s="331">
        <f t="shared" si="198"/>
        <v>526</v>
      </c>
      <c r="BB537" s="332">
        <f t="shared" si="199"/>
        <v>44.4958995</v>
      </c>
      <c r="BC537" s="332">
        <f t="shared" si="200"/>
        <v>44.495209500000001</v>
      </c>
      <c r="BD537" s="332">
        <f t="shared" si="201"/>
        <v>44.519789500000002</v>
      </c>
      <c r="BE537" s="332">
        <f t="shared" si="202"/>
        <v>44.539379500000003</v>
      </c>
      <c r="BF537" s="332">
        <f t="shared" si="203"/>
        <v>44.489879500000001</v>
      </c>
      <c r="BG537" s="332" t="str">
        <f t="shared" si="204"/>
        <v/>
      </c>
      <c r="BH537" s="164">
        <v>526</v>
      </c>
      <c r="BI537" s="337">
        <f t="shared" si="205"/>
        <v>6.0199999999994702E-3</v>
      </c>
      <c r="BJ537" s="337">
        <f t="shared" si="206"/>
        <v>5.330000000000723E-3</v>
      </c>
      <c r="BK537" s="337">
        <f t="shared" si="207"/>
        <v>2.9910000000000991E-2</v>
      </c>
      <c r="BL537" s="337">
        <f t="shared" si="208"/>
        <v>4.9500000000001876E-2</v>
      </c>
      <c r="BM537" s="165">
        <f t="shared" si="209"/>
        <v>4.9500000000001876E-2</v>
      </c>
    </row>
    <row r="538" spans="1:65" ht="14.85" customHeight="1">
      <c r="A538" s="239"/>
      <c r="B538" s="540" t="s">
        <v>617</v>
      </c>
      <c r="C538" s="540"/>
      <c r="D538" s="540"/>
      <c r="E538" s="503">
        <f t="shared" si="191"/>
        <v>44.523909500000002</v>
      </c>
      <c r="F538" s="503"/>
      <c r="G538" s="503"/>
      <c r="H538" s="503">
        <f t="shared" si="192"/>
        <v>44.531979499999998</v>
      </c>
      <c r="I538" s="503"/>
      <c r="J538" s="503"/>
      <c r="K538" s="503">
        <f t="shared" si="193"/>
        <v>44.561739500000002</v>
      </c>
      <c r="L538" s="503"/>
      <c r="M538" s="503"/>
      <c r="N538" s="503">
        <f t="shared" si="194"/>
        <v>44.563989499999998</v>
      </c>
      <c r="O538" s="503"/>
      <c r="P538" s="503"/>
      <c r="Q538" s="503">
        <f t="shared" si="195"/>
        <v>44.501969500000001</v>
      </c>
      <c r="R538" s="503"/>
      <c r="S538" s="503"/>
      <c r="T538" s="503"/>
      <c r="U538" s="503"/>
      <c r="V538" s="503"/>
      <c r="W538" s="503">
        <f t="shared" si="196"/>
        <v>6.2019999999996855E-2</v>
      </c>
      <c r="X538" s="503"/>
      <c r="Y538" s="503"/>
      <c r="Z538" s="503"/>
      <c r="AA538" s="503"/>
      <c r="AB538" s="503"/>
      <c r="AC538" s="525"/>
      <c r="AD538" s="526"/>
      <c r="AE538" s="526"/>
      <c r="AF538" s="526"/>
      <c r="AG538" s="526"/>
      <c r="AH538" s="527"/>
      <c r="AI538" s="233"/>
      <c r="AJ538" s="233"/>
      <c r="AK538" s="197">
        <v>527</v>
      </c>
      <c r="AL538" s="207">
        <v>44.560209999999998</v>
      </c>
      <c r="AM538" s="207">
        <v>44.442689999999999</v>
      </c>
      <c r="AN538" s="207">
        <v>44.606909999999999</v>
      </c>
      <c r="AO538" s="207">
        <v>44.67841</v>
      </c>
      <c r="AP538" s="207">
        <v>44.56183</v>
      </c>
      <c r="AQ538" s="208"/>
      <c r="AR538" s="155"/>
      <c r="AS538" s="197">
        <f t="shared" si="197"/>
        <v>527</v>
      </c>
      <c r="AT538" s="175">
        <v>-5.9460499999999999E-2</v>
      </c>
      <c r="AU538" s="163">
        <v>5.0539500000000001E-2</v>
      </c>
      <c r="AV538" s="163">
        <v>-8.9460499999999998E-2</v>
      </c>
      <c r="AW538" s="163">
        <v>-0.13946050000000002</v>
      </c>
      <c r="AX538" s="163">
        <v>-6.9460500000000008E-2</v>
      </c>
      <c r="AY538" s="163">
        <v>-6.9460500000000008E-2</v>
      </c>
      <c r="BA538" s="331">
        <f t="shared" si="198"/>
        <v>527</v>
      </c>
      <c r="BB538" s="332">
        <f t="shared" si="199"/>
        <v>44.500749499999998</v>
      </c>
      <c r="BC538" s="332">
        <f t="shared" si="200"/>
        <v>44.493229499999998</v>
      </c>
      <c r="BD538" s="332">
        <f t="shared" si="201"/>
        <v>44.517449499999998</v>
      </c>
      <c r="BE538" s="332">
        <f t="shared" si="202"/>
        <v>44.538949500000001</v>
      </c>
      <c r="BF538" s="332">
        <f t="shared" si="203"/>
        <v>44.492369500000002</v>
      </c>
      <c r="BG538" s="332" t="str">
        <f t="shared" si="204"/>
        <v/>
      </c>
      <c r="BH538" s="164">
        <v>527</v>
      </c>
      <c r="BI538" s="337">
        <f t="shared" si="205"/>
        <v>8.3799999999953911E-3</v>
      </c>
      <c r="BJ538" s="337">
        <f t="shared" si="206"/>
        <v>8.5999999999586407E-4</v>
      </c>
      <c r="BK538" s="337">
        <f t="shared" si="207"/>
        <v>2.507999999999555E-2</v>
      </c>
      <c r="BL538" s="337">
        <f t="shared" si="208"/>
        <v>4.6579999999998734E-2</v>
      </c>
      <c r="BM538" s="165">
        <f t="shared" si="209"/>
        <v>4.6579999999998734E-2</v>
      </c>
    </row>
    <row r="539" spans="1:65" ht="14.85" customHeight="1">
      <c r="A539" s="239"/>
      <c r="B539" s="540" t="s">
        <v>618</v>
      </c>
      <c r="C539" s="540"/>
      <c r="D539" s="540"/>
      <c r="E539" s="503">
        <f t="shared" si="191"/>
        <v>44.525219499999999</v>
      </c>
      <c r="F539" s="503"/>
      <c r="G539" s="503"/>
      <c r="H539" s="503">
        <f t="shared" si="192"/>
        <v>44.529749500000001</v>
      </c>
      <c r="I539" s="503"/>
      <c r="J539" s="503"/>
      <c r="K539" s="503">
        <f t="shared" si="193"/>
        <v>44.560159499999997</v>
      </c>
      <c r="L539" s="503"/>
      <c r="M539" s="503"/>
      <c r="N539" s="503">
        <f t="shared" si="194"/>
        <v>44.557979500000002</v>
      </c>
      <c r="O539" s="503"/>
      <c r="P539" s="503"/>
      <c r="Q539" s="503">
        <f t="shared" si="195"/>
        <v>44.503899500000003</v>
      </c>
      <c r="R539" s="503"/>
      <c r="S539" s="503"/>
      <c r="T539" s="503"/>
      <c r="U539" s="503"/>
      <c r="V539" s="503"/>
      <c r="W539" s="503">
        <f t="shared" si="196"/>
        <v>5.6259999999994648E-2</v>
      </c>
      <c r="X539" s="503"/>
      <c r="Y539" s="503"/>
      <c r="Z539" s="503"/>
      <c r="AA539" s="503"/>
      <c r="AB539" s="503"/>
      <c r="AC539" s="525"/>
      <c r="AD539" s="526"/>
      <c r="AE539" s="526"/>
      <c r="AF539" s="526"/>
      <c r="AG539" s="526"/>
      <c r="AH539" s="527"/>
      <c r="AI539" s="233"/>
      <c r="AJ539" s="233"/>
      <c r="AK539" s="197">
        <v>528</v>
      </c>
      <c r="AL539" s="207">
        <v>44.563139999999997</v>
      </c>
      <c r="AM539" s="207">
        <v>44.441719999999997</v>
      </c>
      <c r="AN539" s="207">
        <v>44.606180000000002</v>
      </c>
      <c r="AO539" s="207">
        <v>44.677950000000003</v>
      </c>
      <c r="AP539" s="207">
        <v>44.568930000000002</v>
      </c>
      <c r="AQ539" s="208"/>
      <c r="AR539" s="155"/>
      <c r="AS539" s="197">
        <f t="shared" si="197"/>
        <v>528</v>
      </c>
      <c r="AT539" s="175">
        <v>-5.9460499999999999E-2</v>
      </c>
      <c r="AU539" s="163">
        <v>5.0539500000000001E-2</v>
      </c>
      <c r="AV539" s="163">
        <v>-8.9460499999999998E-2</v>
      </c>
      <c r="AW539" s="163">
        <v>-0.13946050000000002</v>
      </c>
      <c r="AX539" s="163">
        <v>-6.9460500000000008E-2</v>
      </c>
      <c r="AY539" s="163">
        <v>-6.9460500000000008E-2</v>
      </c>
      <c r="BA539" s="331">
        <f t="shared" si="198"/>
        <v>528</v>
      </c>
      <c r="BB539" s="332">
        <f t="shared" si="199"/>
        <v>44.503679499999997</v>
      </c>
      <c r="BC539" s="332">
        <f t="shared" si="200"/>
        <v>44.492259499999996</v>
      </c>
      <c r="BD539" s="332">
        <f t="shared" si="201"/>
        <v>44.516719500000001</v>
      </c>
      <c r="BE539" s="332">
        <f t="shared" si="202"/>
        <v>44.538489500000004</v>
      </c>
      <c r="BF539" s="332">
        <f t="shared" si="203"/>
        <v>44.499469500000004</v>
      </c>
      <c r="BG539" s="332" t="str">
        <f t="shared" si="204"/>
        <v/>
      </c>
      <c r="BH539" s="164">
        <v>528</v>
      </c>
      <c r="BI539" s="337">
        <f t="shared" si="205"/>
        <v>4.2099999999933857E-3</v>
      </c>
      <c r="BJ539" s="337">
        <f t="shared" si="206"/>
        <v>7.2100000000077102E-3</v>
      </c>
      <c r="BK539" s="337">
        <f t="shared" si="207"/>
        <v>1.7249999999997101E-2</v>
      </c>
      <c r="BL539" s="337">
        <f t="shared" si="208"/>
        <v>3.9020000000000721E-2</v>
      </c>
      <c r="BM539" s="165">
        <f t="shared" si="209"/>
        <v>3.9020000000000721E-2</v>
      </c>
    </row>
    <row r="540" spans="1:65" ht="14.85" customHeight="1">
      <c r="A540" s="239"/>
      <c r="B540" s="540" t="s">
        <v>619</v>
      </c>
      <c r="C540" s="540"/>
      <c r="D540" s="540"/>
      <c r="E540" s="503">
        <f t="shared" ref="E540:E567" si="210">BB464</f>
        <v>44.526799500000003</v>
      </c>
      <c r="F540" s="503"/>
      <c r="G540" s="503"/>
      <c r="H540" s="503">
        <f t="shared" ref="H540:H567" si="211">BC464</f>
        <v>44.527979500000001</v>
      </c>
      <c r="I540" s="503"/>
      <c r="J540" s="503"/>
      <c r="K540" s="503">
        <f t="shared" ref="K540:K567" si="212">BD464</f>
        <v>44.556859500000002</v>
      </c>
      <c r="L540" s="503"/>
      <c r="M540" s="503"/>
      <c r="N540" s="503">
        <f t="shared" ref="N540:N567" si="213">BE464</f>
        <v>44.555009500000004</v>
      </c>
      <c r="O540" s="503"/>
      <c r="P540" s="503"/>
      <c r="Q540" s="503">
        <f t="shared" ref="Q540:Q567" si="214">BF464</f>
        <v>44.5097795</v>
      </c>
      <c r="R540" s="503"/>
      <c r="S540" s="503"/>
      <c r="T540" s="503"/>
      <c r="U540" s="503"/>
      <c r="V540" s="503"/>
      <c r="W540" s="503">
        <f t="shared" ref="W540:W567" si="215">(BM464)</f>
        <v>4.7080000000001121E-2</v>
      </c>
      <c r="X540" s="503"/>
      <c r="Y540" s="503"/>
      <c r="Z540" s="503"/>
      <c r="AA540" s="503"/>
      <c r="AB540" s="503"/>
      <c r="AC540" s="525"/>
      <c r="AD540" s="526"/>
      <c r="AE540" s="526"/>
      <c r="AF540" s="526"/>
      <c r="AG540" s="526"/>
      <c r="AH540" s="527"/>
      <c r="AI540" s="233"/>
      <c r="AJ540" s="233"/>
      <c r="AK540" s="197">
        <v>529</v>
      </c>
      <c r="AL540" s="207">
        <v>44.56476</v>
      </c>
      <c r="AM540" s="207">
        <v>44.43806</v>
      </c>
      <c r="AN540" s="207">
        <v>44.606140000000003</v>
      </c>
      <c r="AO540" s="207">
        <v>44.674329999999998</v>
      </c>
      <c r="AP540" s="207">
        <v>44.575319999999998</v>
      </c>
      <c r="AQ540" s="208"/>
      <c r="AR540" s="155"/>
      <c r="AS540" s="197">
        <f t="shared" si="197"/>
        <v>529</v>
      </c>
      <c r="AT540" s="175">
        <v>-5.9460499999999999E-2</v>
      </c>
      <c r="AU540" s="163">
        <v>5.0539500000000001E-2</v>
      </c>
      <c r="AV540" s="163">
        <v>-8.9460499999999998E-2</v>
      </c>
      <c r="AW540" s="163">
        <v>-0.13946050000000002</v>
      </c>
      <c r="AX540" s="163">
        <v>-6.9460500000000008E-2</v>
      </c>
      <c r="AY540" s="163">
        <v>-6.9460500000000008E-2</v>
      </c>
      <c r="BA540" s="331">
        <f t="shared" si="198"/>
        <v>529</v>
      </c>
      <c r="BB540" s="332">
        <f t="shared" si="199"/>
        <v>44.5052995</v>
      </c>
      <c r="BC540" s="332">
        <f t="shared" si="200"/>
        <v>44.488599499999999</v>
      </c>
      <c r="BD540" s="332">
        <f t="shared" si="201"/>
        <v>44.516679500000002</v>
      </c>
      <c r="BE540" s="332">
        <f t="shared" si="202"/>
        <v>44.534869499999999</v>
      </c>
      <c r="BF540" s="332">
        <f t="shared" si="203"/>
        <v>44.5058595</v>
      </c>
      <c r="BG540" s="332" t="str">
        <f t="shared" si="204"/>
        <v/>
      </c>
      <c r="BH540" s="164">
        <v>529</v>
      </c>
      <c r="BI540" s="337">
        <f t="shared" si="205"/>
        <v>5.6000000000011596E-4</v>
      </c>
      <c r="BJ540" s="337">
        <f t="shared" si="206"/>
        <v>1.7260000000000275E-2</v>
      </c>
      <c r="BK540" s="337">
        <f t="shared" si="207"/>
        <v>1.0820000000002494E-2</v>
      </c>
      <c r="BL540" s="337">
        <f t="shared" si="208"/>
        <v>2.9009999999999536E-2</v>
      </c>
      <c r="BM540" s="165">
        <f t="shared" si="209"/>
        <v>2.9009999999999536E-2</v>
      </c>
    </row>
    <row r="541" spans="1:65" ht="14.85" customHeight="1">
      <c r="A541" s="239"/>
      <c r="B541" s="540" t="s">
        <v>620</v>
      </c>
      <c r="C541" s="540"/>
      <c r="D541" s="540"/>
      <c r="E541" s="503">
        <f t="shared" si="210"/>
        <v>44.527609499999997</v>
      </c>
      <c r="F541" s="503"/>
      <c r="G541" s="503"/>
      <c r="H541" s="503">
        <f t="shared" si="211"/>
        <v>44.525199499999999</v>
      </c>
      <c r="I541" s="503"/>
      <c r="J541" s="503"/>
      <c r="K541" s="503">
        <f t="shared" si="212"/>
        <v>44.554129500000002</v>
      </c>
      <c r="L541" s="503"/>
      <c r="M541" s="503"/>
      <c r="N541" s="503">
        <f t="shared" si="213"/>
        <v>44.551999500000001</v>
      </c>
      <c r="O541" s="503"/>
      <c r="P541" s="503"/>
      <c r="Q541" s="503">
        <f t="shared" si="214"/>
        <v>44.510049500000001</v>
      </c>
      <c r="R541" s="503"/>
      <c r="S541" s="503"/>
      <c r="T541" s="503"/>
      <c r="U541" s="503"/>
      <c r="V541" s="503"/>
      <c r="W541" s="503">
        <f t="shared" si="215"/>
        <v>4.4080000000001007E-2</v>
      </c>
      <c r="X541" s="503"/>
      <c r="Y541" s="503"/>
      <c r="Z541" s="503"/>
      <c r="AA541" s="503"/>
      <c r="AB541" s="503"/>
      <c r="AC541" s="525"/>
      <c r="AD541" s="526"/>
      <c r="AE541" s="526"/>
      <c r="AF541" s="526"/>
      <c r="AG541" s="526"/>
      <c r="AH541" s="527"/>
      <c r="AI541" s="233"/>
      <c r="AJ541" s="233"/>
      <c r="AK541" s="197">
        <v>530</v>
      </c>
      <c r="AL541" s="207">
        <v>44.566499999999998</v>
      </c>
      <c r="AM541" s="207">
        <v>44.434260000000002</v>
      </c>
      <c r="AN541" s="207">
        <v>44.60521</v>
      </c>
      <c r="AO541" s="207">
        <v>44.672469999999997</v>
      </c>
      <c r="AP541" s="207">
        <v>44.577559999999998</v>
      </c>
      <c r="AQ541" s="208"/>
      <c r="AR541" s="155"/>
      <c r="AS541" s="197">
        <f t="shared" si="197"/>
        <v>530</v>
      </c>
      <c r="AT541" s="175">
        <v>-5.9460499999999999E-2</v>
      </c>
      <c r="AU541" s="163">
        <v>5.0539500000000001E-2</v>
      </c>
      <c r="AV541" s="163">
        <v>-8.9460499999999998E-2</v>
      </c>
      <c r="AW541" s="163">
        <v>-0.13946050000000002</v>
      </c>
      <c r="AX541" s="163">
        <v>-6.9460500000000008E-2</v>
      </c>
      <c r="AY541" s="163">
        <v>-6.9460500000000008E-2</v>
      </c>
      <c r="BA541" s="331">
        <f t="shared" si="198"/>
        <v>530</v>
      </c>
      <c r="BB541" s="332">
        <f t="shared" si="199"/>
        <v>44.507039499999998</v>
      </c>
      <c r="BC541" s="332">
        <f t="shared" si="200"/>
        <v>44.484799500000001</v>
      </c>
      <c r="BD541" s="332">
        <f t="shared" si="201"/>
        <v>44.515749499999998</v>
      </c>
      <c r="BE541" s="332">
        <f t="shared" si="202"/>
        <v>44.533009499999999</v>
      </c>
      <c r="BF541" s="332">
        <f t="shared" si="203"/>
        <v>44.5080995</v>
      </c>
      <c r="BG541" s="332" t="str">
        <f t="shared" si="204"/>
        <v/>
      </c>
      <c r="BH541" s="164">
        <v>530</v>
      </c>
      <c r="BI541" s="337">
        <f t="shared" si="205"/>
        <v>1.0600000000025034E-3</v>
      </c>
      <c r="BJ541" s="337">
        <f t="shared" si="206"/>
        <v>2.3299999999998988E-2</v>
      </c>
      <c r="BK541" s="337">
        <f t="shared" si="207"/>
        <v>7.6499999999981583E-3</v>
      </c>
      <c r="BL541" s="337">
        <f t="shared" si="208"/>
        <v>2.4909999999998433E-2</v>
      </c>
      <c r="BM541" s="165">
        <f t="shared" si="209"/>
        <v>2.4909999999998433E-2</v>
      </c>
    </row>
    <row r="542" spans="1:65" ht="14.85" customHeight="1">
      <c r="A542" s="239"/>
      <c r="B542" s="540" t="s">
        <v>621</v>
      </c>
      <c r="C542" s="540"/>
      <c r="D542" s="540"/>
      <c r="E542" s="503">
        <f t="shared" si="210"/>
        <v>44.527369499999999</v>
      </c>
      <c r="F542" s="503"/>
      <c r="G542" s="503"/>
      <c r="H542" s="503">
        <f t="shared" si="211"/>
        <v>44.524009499999998</v>
      </c>
      <c r="I542" s="503"/>
      <c r="J542" s="503"/>
      <c r="K542" s="503">
        <f t="shared" si="212"/>
        <v>44.542339499999997</v>
      </c>
      <c r="L542" s="503"/>
      <c r="M542" s="503"/>
      <c r="N542" s="503">
        <f t="shared" si="213"/>
        <v>44.551349500000001</v>
      </c>
      <c r="O542" s="503"/>
      <c r="P542" s="503"/>
      <c r="Q542" s="503">
        <f t="shared" si="214"/>
        <v>44.518219500000001</v>
      </c>
      <c r="R542" s="503"/>
      <c r="S542" s="503"/>
      <c r="T542" s="503"/>
      <c r="U542" s="503"/>
      <c r="V542" s="503"/>
      <c r="W542" s="503">
        <f t="shared" si="215"/>
        <v>3.3129999999999882E-2</v>
      </c>
      <c r="X542" s="503"/>
      <c r="Y542" s="503"/>
      <c r="Z542" s="503"/>
      <c r="AA542" s="503"/>
      <c r="AB542" s="503"/>
      <c r="AC542" s="525"/>
      <c r="AD542" s="526"/>
      <c r="AE542" s="526"/>
      <c r="AF542" s="526"/>
      <c r="AG542" s="526"/>
      <c r="AH542" s="527"/>
      <c r="AI542" s="233"/>
      <c r="AJ542" s="233"/>
      <c r="AK542" s="197">
        <v>531</v>
      </c>
      <c r="AL542" s="207">
        <v>44.56982</v>
      </c>
      <c r="AM542" s="207">
        <v>44.432519999999997</v>
      </c>
      <c r="AN542" s="207">
        <v>44.604399999999998</v>
      </c>
      <c r="AO542" s="207">
        <v>44.670200000000001</v>
      </c>
      <c r="AP542" s="207">
        <v>44.577120000000001</v>
      </c>
      <c r="AQ542" s="208"/>
      <c r="AR542" s="155"/>
      <c r="AS542" s="197">
        <f t="shared" si="197"/>
        <v>531</v>
      </c>
      <c r="AT542" s="175">
        <v>-5.9460499999999999E-2</v>
      </c>
      <c r="AU542" s="163">
        <v>5.0539500000000001E-2</v>
      </c>
      <c r="AV542" s="163">
        <v>-8.9460499999999998E-2</v>
      </c>
      <c r="AW542" s="163">
        <v>-0.13946050000000002</v>
      </c>
      <c r="AX542" s="163">
        <v>-6.9460500000000008E-2</v>
      </c>
      <c r="AY542" s="163">
        <v>-6.9460500000000008E-2</v>
      </c>
      <c r="BA542" s="331">
        <f t="shared" si="198"/>
        <v>531</v>
      </c>
      <c r="BB542" s="332">
        <f t="shared" si="199"/>
        <v>44.5103595</v>
      </c>
      <c r="BC542" s="332">
        <f t="shared" si="200"/>
        <v>44.483059499999996</v>
      </c>
      <c r="BD542" s="332">
        <f t="shared" si="201"/>
        <v>44.514939499999997</v>
      </c>
      <c r="BE542" s="332">
        <f t="shared" si="202"/>
        <v>44.530739500000003</v>
      </c>
      <c r="BF542" s="332">
        <f t="shared" si="203"/>
        <v>44.507659500000003</v>
      </c>
      <c r="BG542" s="332" t="str">
        <f t="shared" si="204"/>
        <v/>
      </c>
      <c r="BH542" s="164">
        <v>531</v>
      </c>
      <c r="BI542" s="337">
        <f t="shared" si="205"/>
        <v>2.6999999999972601E-3</v>
      </c>
      <c r="BJ542" s="337">
        <f t="shared" si="206"/>
        <v>2.4600000000006617E-2</v>
      </c>
      <c r="BK542" s="337">
        <f t="shared" si="207"/>
        <v>7.2799999999944021E-3</v>
      </c>
      <c r="BL542" s="337">
        <f t="shared" si="208"/>
        <v>2.3080000000000211E-2</v>
      </c>
      <c r="BM542" s="165">
        <f t="shared" si="209"/>
        <v>2.4600000000006617E-2</v>
      </c>
    </row>
    <row r="543" spans="1:65" ht="14.85" customHeight="1">
      <c r="A543" s="238"/>
      <c r="B543" s="540" t="s">
        <v>622</v>
      </c>
      <c r="C543" s="540"/>
      <c r="D543" s="540"/>
      <c r="E543" s="503">
        <f t="shared" si="210"/>
        <v>44.528539500000001</v>
      </c>
      <c r="F543" s="503"/>
      <c r="G543" s="503"/>
      <c r="H543" s="503">
        <f t="shared" si="211"/>
        <v>44.522699500000002</v>
      </c>
      <c r="I543" s="503"/>
      <c r="J543" s="503"/>
      <c r="K543" s="503">
        <f t="shared" si="212"/>
        <v>44.522579499999999</v>
      </c>
      <c r="L543" s="503"/>
      <c r="M543" s="503"/>
      <c r="N543" s="503">
        <f t="shared" si="213"/>
        <v>44.548989500000005</v>
      </c>
      <c r="O543" s="503"/>
      <c r="P543" s="503"/>
      <c r="Q543" s="503">
        <f t="shared" si="214"/>
        <v>44.525429500000001</v>
      </c>
      <c r="R543" s="503"/>
      <c r="S543" s="503"/>
      <c r="T543" s="503"/>
      <c r="U543" s="503"/>
      <c r="V543" s="503"/>
      <c r="W543" s="503">
        <f t="shared" si="215"/>
        <v>2.3560000000003356E-2</v>
      </c>
      <c r="X543" s="503"/>
      <c r="Y543" s="503"/>
      <c r="Z543" s="503"/>
      <c r="AA543" s="503"/>
      <c r="AB543" s="503"/>
      <c r="AC543" s="525"/>
      <c r="AD543" s="526"/>
      <c r="AE543" s="526"/>
      <c r="AF543" s="526"/>
      <c r="AG543" s="526"/>
      <c r="AH543" s="527"/>
      <c r="AI543" s="233"/>
      <c r="AJ543" s="233"/>
      <c r="AK543" s="197">
        <v>532</v>
      </c>
      <c r="AL543" s="207">
        <v>44.571129999999997</v>
      </c>
      <c r="AM543" s="207">
        <v>44.43074</v>
      </c>
      <c r="AN543" s="207">
        <v>44.60416</v>
      </c>
      <c r="AO543" s="207">
        <v>44.667549999999999</v>
      </c>
      <c r="AP543" s="207">
        <v>44.579320000000003</v>
      </c>
      <c r="AQ543" s="208"/>
      <c r="AR543" s="155"/>
      <c r="AS543" s="197">
        <f t="shared" si="197"/>
        <v>532</v>
      </c>
      <c r="AT543" s="175">
        <v>-5.9460499999999999E-2</v>
      </c>
      <c r="AU543" s="163">
        <v>5.0539500000000001E-2</v>
      </c>
      <c r="AV543" s="163">
        <v>-8.9460499999999998E-2</v>
      </c>
      <c r="AW543" s="163">
        <v>-0.13946050000000002</v>
      </c>
      <c r="AX543" s="163">
        <v>-6.9460500000000008E-2</v>
      </c>
      <c r="AY543" s="163">
        <v>-6.9460500000000008E-2</v>
      </c>
      <c r="BA543" s="331">
        <f t="shared" si="198"/>
        <v>532</v>
      </c>
      <c r="BB543" s="332">
        <f t="shared" si="199"/>
        <v>44.511669499999996</v>
      </c>
      <c r="BC543" s="332">
        <f t="shared" si="200"/>
        <v>44.481279499999999</v>
      </c>
      <c r="BD543" s="332">
        <f t="shared" si="201"/>
        <v>44.514699499999999</v>
      </c>
      <c r="BE543" s="332">
        <f t="shared" si="202"/>
        <v>44.5280895</v>
      </c>
      <c r="BF543" s="332">
        <f t="shared" si="203"/>
        <v>44.509859500000005</v>
      </c>
      <c r="BG543" s="332" t="str">
        <f t="shared" si="204"/>
        <v/>
      </c>
      <c r="BH543" s="164">
        <v>532</v>
      </c>
      <c r="BI543" s="337">
        <f t="shared" si="205"/>
        <v>1.8099999999918737E-3</v>
      </c>
      <c r="BJ543" s="337">
        <f t="shared" si="206"/>
        <v>2.8580000000005157E-2</v>
      </c>
      <c r="BK543" s="337">
        <f t="shared" si="207"/>
        <v>4.8399999999944043E-3</v>
      </c>
      <c r="BL543" s="337">
        <f t="shared" si="208"/>
        <v>1.8229999999995528E-2</v>
      </c>
      <c r="BM543" s="165">
        <f t="shared" si="209"/>
        <v>2.8580000000005157E-2</v>
      </c>
    </row>
    <row r="544" spans="1:65" ht="14.85" customHeight="1">
      <c r="A544" s="238"/>
      <c r="B544" s="540" t="s">
        <v>623</v>
      </c>
      <c r="C544" s="540"/>
      <c r="D544" s="540"/>
      <c r="E544" s="503">
        <f t="shared" si="210"/>
        <v>44.527689500000001</v>
      </c>
      <c r="F544" s="503"/>
      <c r="G544" s="503"/>
      <c r="H544" s="503">
        <f t="shared" si="211"/>
        <v>44.520549500000001</v>
      </c>
      <c r="I544" s="503"/>
      <c r="J544" s="503"/>
      <c r="K544" s="503">
        <f t="shared" si="212"/>
        <v>44.518639499999999</v>
      </c>
      <c r="L544" s="503"/>
      <c r="M544" s="503"/>
      <c r="N544" s="503">
        <f t="shared" si="213"/>
        <v>44.5499595</v>
      </c>
      <c r="O544" s="503"/>
      <c r="P544" s="503"/>
      <c r="Q544" s="503">
        <f t="shared" si="214"/>
        <v>44.527049500000004</v>
      </c>
      <c r="R544" s="503"/>
      <c r="S544" s="503"/>
      <c r="T544" s="503"/>
      <c r="U544" s="503"/>
      <c r="V544" s="503"/>
      <c r="W544" s="503">
        <f t="shared" si="215"/>
        <v>2.2909999999995989E-2</v>
      </c>
      <c r="X544" s="503"/>
      <c r="Y544" s="503"/>
      <c r="Z544" s="503"/>
      <c r="AA544" s="503"/>
      <c r="AB544" s="503"/>
      <c r="AC544" s="525"/>
      <c r="AD544" s="526"/>
      <c r="AE544" s="526"/>
      <c r="AF544" s="526"/>
      <c r="AG544" s="526"/>
      <c r="AH544" s="527"/>
      <c r="AI544" s="233"/>
      <c r="AJ544" s="233"/>
      <c r="AK544" s="197">
        <v>533</v>
      </c>
      <c r="AL544" s="207">
        <v>44.572040000000001</v>
      </c>
      <c r="AM544" s="207">
        <v>44.429870000000001</v>
      </c>
      <c r="AN544" s="207">
        <v>44.605409999999999</v>
      </c>
      <c r="AO544" s="207">
        <v>44.666649999999997</v>
      </c>
      <c r="AP544" s="207">
        <v>44.581670000000003</v>
      </c>
      <c r="AQ544" s="208"/>
      <c r="AR544" s="155"/>
      <c r="AS544" s="197">
        <f t="shared" si="197"/>
        <v>533</v>
      </c>
      <c r="AT544" s="175">
        <v>-5.9460499999999999E-2</v>
      </c>
      <c r="AU544" s="163">
        <v>5.0539500000000001E-2</v>
      </c>
      <c r="AV544" s="163">
        <v>-8.9460499999999998E-2</v>
      </c>
      <c r="AW544" s="163">
        <v>-0.13946050000000002</v>
      </c>
      <c r="AX544" s="163">
        <v>-6.9460500000000008E-2</v>
      </c>
      <c r="AY544" s="163">
        <v>-6.9460500000000008E-2</v>
      </c>
      <c r="BA544" s="331">
        <f t="shared" si="198"/>
        <v>533</v>
      </c>
      <c r="BB544" s="332">
        <f t="shared" si="199"/>
        <v>44.512579500000001</v>
      </c>
      <c r="BC544" s="332">
        <f t="shared" si="200"/>
        <v>44.4804095</v>
      </c>
      <c r="BD544" s="332">
        <f t="shared" si="201"/>
        <v>44.515949499999998</v>
      </c>
      <c r="BE544" s="332">
        <f t="shared" si="202"/>
        <v>44.527189499999999</v>
      </c>
      <c r="BF544" s="332">
        <f t="shared" si="203"/>
        <v>44.512209500000004</v>
      </c>
      <c r="BG544" s="332" t="str">
        <f t="shared" si="204"/>
        <v/>
      </c>
      <c r="BH544" s="164">
        <v>533</v>
      </c>
      <c r="BI544" s="337">
        <f t="shared" si="205"/>
        <v>3.6999999999665079E-4</v>
      </c>
      <c r="BJ544" s="337">
        <f t="shared" si="206"/>
        <v>3.1800000000004047E-2</v>
      </c>
      <c r="BK544" s="337">
        <f t="shared" si="207"/>
        <v>3.7399999999934153E-3</v>
      </c>
      <c r="BL544" s="337">
        <f t="shared" si="208"/>
        <v>1.497999999999422E-2</v>
      </c>
      <c r="BM544" s="165">
        <f t="shared" si="209"/>
        <v>3.1800000000004047E-2</v>
      </c>
    </row>
    <row r="545" spans="1:65" ht="14.85" customHeight="1">
      <c r="A545" s="238"/>
      <c r="B545" s="540" t="s">
        <v>624</v>
      </c>
      <c r="C545" s="540"/>
      <c r="D545" s="540"/>
      <c r="E545" s="503">
        <f t="shared" si="210"/>
        <v>44.527689500000001</v>
      </c>
      <c r="F545" s="503"/>
      <c r="G545" s="503"/>
      <c r="H545" s="503">
        <f t="shared" si="211"/>
        <v>44.519499500000002</v>
      </c>
      <c r="I545" s="503"/>
      <c r="J545" s="503"/>
      <c r="K545" s="503">
        <f t="shared" si="212"/>
        <v>44.523449499999998</v>
      </c>
      <c r="L545" s="503"/>
      <c r="M545" s="503"/>
      <c r="N545" s="503">
        <f t="shared" si="213"/>
        <v>44.552279500000004</v>
      </c>
      <c r="O545" s="503"/>
      <c r="P545" s="503"/>
      <c r="Q545" s="503">
        <f t="shared" si="214"/>
        <v>44.526749500000001</v>
      </c>
      <c r="R545" s="503"/>
      <c r="S545" s="503"/>
      <c r="T545" s="503"/>
      <c r="U545" s="503"/>
      <c r="V545" s="503"/>
      <c r="W545" s="503">
        <f t="shared" si="215"/>
        <v>2.5530000000003383E-2</v>
      </c>
      <c r="X545" s="503"/>
      <c r="Y545" s="503"/>
      <c r="Z545" s="503"/>
      <c r="AA545" s="503"/>
      <c r="AB545" s="503"/>
      <c r="AC545" s="525"/>
      <c r="AD545" s="526"/>
      <c r="AE545" s="526"/>
      <c r="AF545" s="526"/>
      <c r="AG545" s="526"/>
      <c r="AH545" s="527"/>
      <c r="AI545" s="233"/>
      <c r="AJ545" s="233"/>
      <c r="AK545" s="197">
        <v>534</v>
      </c>
      <c r="AL545" s="207">
        <v>44.574150000000003</v>
      </c>
      <c r="AM545" s="207">
        <v>44.432169999999999</v>
      </c>
      <c r="AN545" s="207">
        <v>44.606639999999999</v>
      </c>
      <c r="AO545" s="207">
        <v>44.668039999999998</v>
      </c>
      <c r="AP545" s="207">
        <v>44.586559999999999</v>
      </c>
      <c r="AQ545" s="208"/>
      <c r="AR545" s="155"/>
      <c r="AS545" s="197">
        <f t="shared" si="197"/>
        <v>534</v>
      </c>
      <c r="AT545" s="175">
        <v>-5.9460499999999999E-2</v>
      </c>
      <c r="AU545" s="163">
        <v>5.0539500000000001E-2</v>
      </c>
      <c r="AV545" s="163">
        <v>-8.9460499999999998E-2</v>
      </c>
      <c r="AW545" s="163">
        <v>-0.13946050000000002</v>
      </c>
      <c r="AX545" s="163">
        <v>-6.9460500000000008E-2</v>
      </c>
      <c r="AY545" s="163">
        <v>-6.9460500000000008E-2</v>
      </c>
      <c r="BA545" s="331">
        <f t="shared" si="198"/>
        <v>534</v>
      </c>
      <c r="BB545" s="332">
        <f t="shared" si="199"/>
        <v>44.514689500000003</v>
      </c>
      <c r="BC545" s="332">
        <f t="shared" si="200"/>
        <v>44.482709499999999</v>
      </c>
      <c r="BD545" s="332">
        <f t="shared" si="201"/>
        <v>44.517179499999997</v>
      </c>
      <c r="BE545" s="332">
        <f t="shared" si="202"/>
        <v>44.528579499999999</v>
      </c>
      <c r="BF545" s="332">
        <f t="shared" si="203"/>
        <v>44.5170995</v>
      </c>
      <c r="BG545" s="332" t="str">
        <f t="shared" si="204"/>
        <v/>
      </c>
      <c r="BH545" s="164">
        <v>534</v>
      </c>
      <c r="BI545" s="337">
        <f t="shared" si="205"/>
        <v>2.4099999999975807E-3</v>
      </c>
      <c r="BJ545" s="337">
        <f t="shared" si="206"/>
        <v>3.4390000000001919E-2</v>
      </c>
      <c r="BK545" s="337">
        <f t="shared" si="207"/>
        <v>7.9999999996971383E-5</v>
      </c>
      <c r="BL545" s="337">
        <f t="shared" si="208"/>
        <v>1.1479999999998824E-2</v>
      </c>
      <c r="BM545" s="165">
        <f t="shared" si="209"/>
        <v>3.4390000000001919E-2</v>
      </c>
    </row>
    <row r="546" spans="1:65" ht="14.85" customHeight="1">
      <c r="A546" s="238"/>
      <c r="B546" s="540" t="s">
        <v>625</v>
      </c>
      <c r="C546" s="540"/>
      <c r="D546" s="540"/>
      <c r="E546" s="503">
        <f t="shared" si="210"/>
        <v>44.526959499999997</v>
      </c>
      <c r="F546" s="503"/>
      <c r="G546" s="503"/>
      <c r="H546" s="503">
        <f t="shared" si="211"/>
        <v>44.518919500000003</v>
      </c>
      <c r="I546" s="503"/>
      <c r="J546" s="503"/>
      <c r="K546" s="503">
        <f t="shared" si="212"/>
        <v>44.5236795</v>
      </c>
      <c r="L546" s="503"/>
      <c r="M546" s="503"/>
      <c r="N546" s="503">
        <f t="shared" si="213"/>
        <v>44.552969500000003</v>
      </c>
      <c r="O546" s="503"/>
      <c r="P546" s="503"/>
      <c r="Q546" s="503">
        <f t="shared" si="214"/>
        <v>44.522299500000003</v>
      </c>
      <c r="R546" s="503"/>
      <c r="S546" s="503"/>
      <c r="T546" s="503"/>
      <c r="U546" s="503"/>
      <c r="V546" s="503"/>
      <c r="W546" s="503">
        <f t="shared" si="215"/>
        <v>3.0670000000000641E-2</v>
      </c>
      <c r="X546" s="503"/>
      <c r="Y546" s="503"/>
      <c r="Z546" s="503"/>
      <c r="AA546" s="503"/>
      <c r="AB546" s="503"/>
      <c r="AC546" s="525"/>
      <c r="AD546" s="526"/>
      <c r="AE546" s="526"/>
      <c r="AF546" s="526"/>
      <c r="AG546" s="526"/>
      <c r="AH546" s="527"/>
      <c r="AI546" s="233"/>
      <c r="AJ546" s="233"/>
      <c r="AK546" s="197">
        <v>535</v>
      </c>
      <c r="AL546" s="207">
        <v>44.574629999999999</v>
      </c>
      <c r="AM546" s="207">
        <v>44.432189999999999</v>
      </c>
      <c r="AN546" s="207">
        <v>44.609250000000003</v>
      </c>
      <c r="AO546" s="207">
        <v>44.669499999999999</v>
      </c>
      <c r="AP546" s="207">
        <v>44.592649999999999</v>
      </c>
      <c r="AQ546" s="208"/>
      <c r="AR546" s="155"/>
      <c r="AS546" s="197">
        <f t="shared" si="197"/>
        <v>535</v>
      </c>
      <c r="AT546" s="175">
        <v>-5.9460499999999999E-2</v>
      </c>
      <c r="AU546" s="163">
        <v>5.0539500000000001E-2</v>
      </c>
      <c r="AV546" s="163">
        <v>-8.9460499999999998E-2</v>
      </c>
      <c r="AW546" s="163">
        <v>-0.13946050000000002</v>
      </c>
      <c r="AX546" s="163">
        <v>-6.9460500000000008E-2</v>
      </c>
      <c r="AY546" s="163">
        <v>-6.9460500000000008E-2</v>
      </c>
      <c r="BA546" s="331">
        <f t="shared" si="198"/>
        <v>535</v>
      </c>
      <c r="BB546" s="332">
        <f t="shared" si="199"/>
        <v>44.515169499999999</v>
      </c>
      <c r="BC546" s="332">
        <f t="shared" si="200"/>
        <v>44.482729499999998</v>
      </c>
      <c r="BD546" s="332">
        <f t="shared" si="201"/>
        <v>44.519789500000002</v>
      </c>
      <c r="BE546" s="332">
        <f t="shared" si="202"/>
        <v>44.530039500000001</v>
      </c>
      <c r="BF546" s="332">
        <f t="shared" si="203"/>
        <v>44.523189500000001</v>
      </c>
      <c r="BG546" s="332" t="str">
        <f t="shared" si="204"/>
        <v/>
      </c>
      <c r="BH546" s="164">
        <v>535</v>
      </c>
      <c r="BI546" s="337">
        <f t="shared" si="205"/>
        <v>8.0200000000019145E-3</v>
      </c>
      <c r="BJ546" s="337">
        <f t="shared" si="206"/>
        <v>4.0460000000003049E-2</v>
      </c>
      <c r="BK546" s="337">
        <f t="shared" si="207"/>
        <v>3.3999999999991815E-3</v>
      </c>
      <c r="BL546" s="337">
        <f t="shared" si="208"/>
        <v>6.8500000000000227E-3</v>
      </c>
      <c r="BM546" s="165">
        <f t="shared" si="209"/>
        <v>4.0460000000003049E-2</v>
      </c>
    </row>
    <row r="547" spans="1:65" ht="14.85" customHeight="1">
      <c r="A547" s="238"/>
      <c r="B547" s="540" t="s">
        <v>626</v>
      </c>
      <c r="C547" s="540"/>
      <c r="D547" s="540"/>
      <c r="E547" s="503">
        <f t="shared" si="210"/>
        <v>44.526389500000001</v>
      </c>
      <c r="F547" s="503"/>
      <c r="G547" s="503"/>
      <c r="H547" s="503">
        <f t="shared" si="211"/>
        <v>44.516429500000001</v>
      </c>
      <c r="I547" s="503"/>
      <c r="J547" s="503"/>
      <c r="K547" s="503">
        <f t="shared" si="212"/>
        <v>44.525879500000002</v>
      </c>
      <c r="L547" s="503"/>
      <c r="M547" s="503"/>
      <c r="N547" s="503">
        <f t="shared" si="213"/>
        <v>44.548959500000002</v>
      </c>
      <c r="O547" s="503"/>
      <c r="P547" s="503"/>
      <c r="Q547" s="503">
        <f t="shared" si="214"/>
        <v>44.520109500000004</v>
      </c>
      <c r="R547" s="503"/>
      <c r="S547" s="503"/>
      <c r="T547" s="503"/>
      <c r="U547" s="503"/>
      <c r="V547" s="503"/>
      <c r="W547" s="503">
        <f t="shared" si="215"/>
        <v>2.8849999999998488E-2</v>
      </c>
      <c r="X547" s="503"/>
      <c r="Y547" s="503"/>
      <c r="Z547" s="503"/>
      <c r="AA547" s="503"/>
      <c r="AB547" s="503"/>
      <c r="AC547" s="525"/>
      <c r="AD547" s="526"/>
      <c r="AE547" s="526"/>
      <c r="AF547" s="526"/>
      <c r="AG547" s="526"/>
      <c r="AH547" s="527"/>
      <c r="AI547" s="233"/>
      <c r="AJ547" s="233"/>
      <c r="AK547" s="197">
        <v>536</v>
      </c>
      <c r="AL547" s="207">
        <v>44.573320000000002</v>
      </c>
      <c r="AM547" s="207">
        <v>44.432479999999998</v>
      </c>
      <c r="AN547" s="207">
        <v>44.613379999999999</v>
      </c>
      <c r="AO547" s="207">
        <v>44.670749999999998</v>
      </c>
      <c r="AP547" s="207">
        <v>44.591880000000003</v>
      </c>
      <c r="AQ547" s="208"/>
      <c r="AR547" s="155"/>
      <c r="AS547" s="197">
        <f t="shared" si="197"/>
        <v>536</v>
      </c>
      <c r="AT547" s="175">
        <v>-5.9460499999999999E-2</v>
      </c>
      <c r="AU547" s="163">
        <v>5.0539500000000001E-2</v>
      </c>
      <c r="AV547" s="163">
        <v>-8.9460499999999998E-2</v>
      </c>
      <c r="AW547" s="163">
        <v>-0.13946050000000002</v>
      </c>
      <c r="AX547" s="163">
        <v>-6.9460500000000008E-2</v>
      </c>
      <c r="AY547" s="163">
        <v>-6.9460500000000008E-2</v>
      </c>
      <c r="BA547" s="331">
        <f t="shared" si="198"/>
        <v>536</v>
      </c>
      <c r="BB547" s="332">
        <f t="shared" si="199"/>
        <v>44.513859500000002</v>
      </c>
      <c r="BC547" s="332">
        <f t="shared" si="200"/>
        <v>44.483019499999997</v>
      </c>
      <c r="BD547" s="332">
        <f t="shared" si="201"/>
        <v>44.523919499999998</v>
      </c>
      <c r="BE547" s="332">
        <f t="shared" si="202"/>
        <v>44.5312895</v>
      </c>
      <c r="BF547" s="332">
        <f t="shared" si="203"/>
        <v>44.522419500000005</v>
      </c>
      <c r="BG547" s="332" t="str">
        <f t="shared" si="204"/>
        <v/>
      </c>
      <c r="BH547" s="164">
        <v>536</v>
      </c>
      <c r="BI547" s="337">
        <f t="shared" si="205"/>
        <v>8.5600000000027876E-3</v>
      </c>
      <c r="BJ547" s="337">
        <f t="shared" si="206"/>
        <v>3.9400000000007651E-2</v>
      </c>
      <c r="BK547" s="337">
        <f t="shared" si="207"/>
        <v>1.4999999999929514E-3</v>
      </c>
      <c r="BL547" s="337">
        <f t="shared" si="208"/>
        <v>8.8699999999946044E-3</v>
      </c>
      <c r="BM547" s="165">
        <f t="shared" si="209"/>
        <v>3.9400000000007651E-2</v>
      </c>
    </row>
    <row r="548" spans="1:65" ht="14.85" customHeight="1">
      <c r="A548" s="238"/>
      <c r="B548" s="540" t="s">
        <v>627</v>
      </c>
      <c r="C548" s="540"/>
      <c r="D548" s="540"/>
      <c r="E548" s="503">
        <f t="shared" si="210"/>
        <v>44.526189500000001</v>
      </c>
      <c r="F548" s="503"/>
      <c r="G548" s="503"/>
      <c r="H548" s="503">
        <f t="shared" si="211"/>
        <v>44.517219499999996</v>
      </c>
      <c r="I548" s="503"/>
      <c r="J548" s="503"/>
      <c r="K548" s="503">
        <f t="shared" si="212"/>
        <v>44.5294995</v>
      </c>
      <c r="L548" s="503"/>
      <c r="M548" s="503"/>
      <c r="N548" s="503">
        <f t="shared" si="213"/>
        <v>44.541179499999998</v>
      </c>
      <c r="O548" s="503"/>
      <c r="P548" s="503"/>
      <c r="Q548" s="503">
        <f t="shared" si="214"/>
        <v>44.521229500000004</v>
      </c>
      <c r="R548" s="503"/>
      <c r="S548" s="503"/>
      <c r="T548" s="503"/>
      <c r="U548" s="503"/>
      <c r="V548" s="503"/>
      <c r="W548" s="503">
        <f t="shared" si="215"/>
        <v>1.9949999999994361E-2</v>
      </c>
      <c r="X548" s="503"/>
      <c r="Y548" s="503"/>
      <c r="Z548" s="503"/>
      <c r="AA548" s="503"/>
      <c r="AB548" s="503"/>
      <c r="AC548" s="525"/>
      <c r="AD548" s="526"/>
      <c r="AE548" s="526"/>
      <c r="AF548" s="526"/>
      <c r="AG548" s="526"/>
      <c r="AH548" s="527"/>
      <c r="AI548" s="233"/>
      <c r="AJ548" s="233"/>
      <c r="AK548" s="197">
        <v>537</v>
      </c>
      <c r="AL548" s="207">
        <v>44.572150000000001</v>
      </c>
      <c r="AM548" s="207">
        <v>44.435169999999999</v>
      </c>
      <c r="AN548" s="207">
        <v>44.61562</v>
      </c>
      <c r="AO548" s="207">
        <v>44.669980000000002</v>
      </c>
      <c r="AP548" s="207">
        <v>44.590499999999999</v>
      </c>
      <c r="AQ548" s="208"/>
      <c r="AR548" s="155"/>
      <c r="AS548" s="197">
        <f t="shared" si="197"/>
        <v>537</v>
      </c>
      <c r="AT548" s="175">
        <v>-5.9460499999999999E-2</v>
      </c>
      <c r="AU548" s="163">
        <v>5.0539500000000001E-2</v>
      </c>
      <c r="AV548" s="163">
        <v>-8.9460499999999998E-2</v>
      </c>
      <c r="AW548" s="163">
        <v>-0.13946050000000002</v>
      </c>
      <c r="AX548" s="163">
        <v>-6.9460500000000008E-2</v>
      </c>
      <c r="AY548" s="163">
        <v>-6.9460500000000008E-2</v>
      </c>
      <c r="BA548" s="331">
        <f t="shared" si="198"/>
        <v>537</v>
      </c>
      <c r="BB548" s="332">
        <f t="shared" si="199"/>
        <v>44.5126895</v>
      </c>
      <c r="BC548" s="332">
        <f t="shared" si="200"/>
        <v>44.485709499999999</v>
      </c>
      <c r="BD548" s="332">
        <f t="shared" si="201"/>
        <v>44.526159499999999</v>
      </c>
      <c r="BE548" s="332">
        <f t="shared" si="202"/>
        <v>44.530519500000004</v>
      </c>
      <c r="BF548" s="332">
        <f t="shared" si="203"/>
        <v>44.521039500000001</v>
      </c>
      <c r="BG548" s="332" t="str">
        <f t="shared" si="204"/>
        <v/>
      </c>
      <c r="BH548" s="164">
        <v>537</v>
      </c>
      <c r="BI548" s="337">
        <f t="shared" si="205"/>
        <v>8.3500000000000796E-3</v>
      </c>
      <c r="BJ548" s="337">
        <f t="shared" si="206"/>
        <v>3.533000000000186E-2</v>
      </c>
      <c r="BK548" s="337">
        <f t="shared" si="207"/>
        <v>5.119999999998015E-3</v>
      </c>
      <c r="BL548" s="337">
        <f t="shared" si="208"/>
        <v>9.4800000000034856E-3</v>
      </c>
      <c r="BM548" s="165">
        <f t="shared" si="209"/>
        <v>3.533000000000186E-2</v>
      </c>
    </row>
    <row r="549" spans="1:65" ht="14.85" customHeight="1">
      <c r="A549" s="238"/>
      <c r="B549" s="540" t="s">
        <v>628</v>
      </c>
      <c r="C549" s="540"/>
      <c r="D549" s="540"/>
      <c r="E549" s="503">
        <f t="shared" si="210"/>
        <v>44.526309499999996</v>
      </c>
      <c r="F549" s="503"/>
      <c r="G549" s="503"/>
      <c r="H549" s="503">
        <f t="shared" si="211"/>
        <v>44.515189499999998</v>
      </c>
      <c r="I549" s="503"/>
      <c r="J549" s="503"/>
      <c r="K549" s="503">
        <f t="shared" si="212"/>
        <v>44.531889499999998</v>
      </c>
      <c r="L549" s="503"/>
      <c r="M549" s="503"/>
      <c r="N549" s="503">
        <f t="shared" si="213"/>
        <v>44.539749499999999</v>
      </c>
      <c r="O549" s="503"/>
      <c r="P549" s="503"/>
      <c r="Q549" s="503">
        <f t="shared" si="214"/>
        <v>44.521269500000002</v>
      </c>
      <c r="R549" s="503"/>
      <c r="S549" s="503"/>
      <c r="T549" s="503"/>
      <c r="U549" s="503"/>
      <c r="V549" s="503"/>
      <c r="W549" s="503">
        <f t="shared" si="215"/>
        <v>1.8479999999996721E-2</v>
      </c>
      <c r="X549" s="503"/>
      <c r="Y549" s="503"/>
      <c r="Z549" s="503"/>
      <c r="AA549" s="503"/>
      <c r="AB549" s="503"/>
      <c r="AC549" s="525"/>
      <c r="AD549" s="526"/>
      <c r="AE549" s="526"/>
      <c r="AF549" s="526"/>
      <c r="AG549" s="526"/>
      <c r="AH549" s="527"/>
      <c r="AI549" s="233"/>
      <c r="AJ549" s="233"/>
      <c r="AK549" s="197">
        <v>538</v>
      </c>
      <c r="AL549" s="207">
        <v>44.570689999999999</v>
      </c>
      <c r="AM549" s="207">
        <v>44.43768</v>
      </c>
      <c r="AN549" s="207">
        <v>44.619039999999998</v>
      </c>
      <c r="AO549" s="207">
        <v>44.666200000000003</v>
      </c>
      <c r="AP549" s="207">
        <v>44.586910000000003</v>
      </c>
      <c r="AQ549" s="208"/>
      <c r="AR549" s="155"/>
      <c r="AS549" s="197">
        <f t="shared" si="197"/>
        <v>538</v>
      </c>
      <c r="AT549" s="175">
        <v>-5.9460499999999999E-2</v>
      </c>
      <c r="AU549" s="163">
        <v>5.0539500000000001E-2</v>
      </c>
      <c r="AV549" s="163">
        <v>-8.9460499999999998E-2</v>
      </c>
      <c r="AW549" s="163">
        <v>-0.13946050000000002</v>
      </c>
      <c r="AX549" s="163">
        <v>-6.9460500000000008E-2</v>
      </c>
      <c r="AY549" s="163">
        <v>-6.9460500000000008E-2</v>
      </c>
      <c r="BA549" s="331">
        <f t="shared" si="198"/>
        <v>538</v>
      </c>
      <c r="BB549" s="332">
        <f t="shared" si="199"/>
        <v>44.511229499999999</v>
      </c>
      <c r="BC549" s="332">
        <f t="shared" si="200"/>
        <v>44.4882195</v>
      </c>
      <c r="BD549" s="332">
        <f t="shared" si="201"/>
        <v>44.529579499999997</v>
      </c>
      <c r="BE549" s="332">
        <f t="shared" si="202"/>
        <v>44.526739500000005</v>
      </c>
      <c r="BF549" s="332">
        <f t="shared" si="203"/>
        <v>44.517449500000005</v>
      </c>
      <c r="BG549" s="332" t="str">
        <f t="shared" si="204"/>
        <v/>
      </c>
      <c r="BH549" s="164">
        <v>538</v>
      </c>
      <c r="BI549" s="337">
        <f t="shared" si="205"/>
        <v>6.2200000000061095E-3</v>
      </c>
      <c r="BJ549" s="337">
        <f t="shared" si="206"/>
        <v>2.9230000000005418E-2</v>
      </c>
      <c r="BK549" s="337">
        <f t="shared" si="207"/>
        <v>1.2129999999991981E-2</v>
      </c>
      <c r="BL549" s="337">
        <f t="shared" si="208"/>
        <v>9.2900000000000205E-3</v>
      </c>
      <c r="BM549" s="165">
        <f t="shared" si="209"/>
        <v>2.9230000000005418E-2</v>
      </c>
    </row>
    <row r="550" spans="1:65" ht="14.85" customHeight="1">
      <c r="A550" s="238"/>
      <c r="B550" s="540" t="s">
        <v>629</v>
      </c>
      <c r="C550" s="540"/>
      <c r="D550" s="540"/>
      <c r="E550" s="503">
        <f t="shared" si="210"/>
        <v>44.526999500000002</v>
      </c>
      <c r="F550" s="503"/>
      <c r="G550" s="503"/>
      <c r="H550" s="503">
        <f t="shared" si="211"/>
        <v>44.514869499999996</v>
      </c>
      <c r="I550" s="503"/>
      <c r="J550" s="503"/>
      <c r="K550" s="503">
        <f t="shared" si="212"/>
        <v>44.5340895</v>
      </c>
      <c r="L550" s="503"/>
      <c r="M550" s="503"/>
      <c r="N550" s="503">
        <f t="shared" si="213"/>
        <v>44.540249500000002</v>
      </c>
      <c r="O550" s="503"/>
      <c r="P550" s="503"/>
      <c r="Q550" s="503">
        <f t="shared" si="214"/>
        <v>44.517989499999999</v>
      </c>
      <c r="R550" s="503"/>
      <c r="S550" s="503"/>
      <c r="T550" s="503"/>
      <c r="U550" s="503"/>
      <c r="V550" s="503"/>
      <c r="W550" s="503">
        <f t="shared" si="215"/>
        <v>2.2260000000002833E-2</v>
      </c>
      <c r="X550" s="503"/>
      <c r="Y550" s="503"/>
      <c r="Z550" s="503"/>
      <c r="AA550" s="503"/>
      <c r="AB550" s="503"/>
      <c r="AC550" s="525"/>
      <c r="AD550" s="526"/>
      <c r="AE550" s="526"/>
      <c r="AF550" s="526"/>
      <c r="AG550" s="526"/>
      <c r="AH550" s="527"/>
      <c r="AI550" s="233"/>
      <c r="AJ550" s="233"/>
      <c r="AK550" s="197">
        <v>539</v>
      </c>
      <c r="AL550" s="207">
        <v>44.570430000000002</v>
      </c>
      <c r="AM550" s="207">
        <v>44.43873</v>
      </c>
      <c r="AN550" s="207">
        <v>44.62274</v>
      </c>
      <c r="AO550" s="207">
        <v>44.665430000000001</v>
      </c>
      <c r="AP550" s="207">
        <v>44.583570000000002</v>
      </c>
      <c r="AQ550" s="208"/>
      <c r="AR550" s="155"/>
      <c r="AS550" s="197">
        <f t="shared" si="197"/>
        <v>539</v>
      </c>
      <c r="AT550" s="175">
        <v>-5.9460499999999999E-2</v>
      </c>
      <c r="AU550" s="163">
        <v>5.0539500000000001E-2</v>
      </c>
      <c r="AV550" s="163">
        <v>-8.9460499999999998E-2</v>
      </c>
      <c r="AW550" s="163">
        <v>-0.13946050000000002</v>
      </c>
      <c r="AX550" s="163">
        <v>-6.9460500000000008E-2</v>
      </c>
      <c r="AY550" s="163">
        <v>-6.9460500000000008E-2</v>
      </c>
      <c r="BA550" s="331">
        <f t="shared" si="198"/>
        <v>539</v>
      </c>
      <c r="BB550" s="332">
        <f t="shared" si="199"/>
        <v>44.510969500000002</v>
      </c>
      <c r="BC550" s="332">
        <f t="shared" si="200"/>
        <v>44.489269499999999</v>
      </c>
      <c r="BD550" s="332">
        <f t="shared" si="201"/>
        <v>44.533279499999999</v>
      </c>
      <c r="BE550" s="332">
        <f t="shared" si="202"/>
        <v>44.525969500000002</v>
      </c>
      <c r="BF550" s="332">
        <f t="shared" si="203"/>
        <v>44.514109500000004</v>
      </c>
      <c r="BG550" s="332" t="str">
        <f t="shared" si="204"/>
        <v/>
      </c>
      <c r="BH550" s="164">
        <v>539</v>
      </c>
      <c r="BI550" s="337">
        <f t="shared" si="205"/>
        <v>3.140000000001919E-3</v>
      </c>
      <c r="BJ550" s="337">
        <f t="shared" si="206"/>
        <v>2.4840000000004636E-2</v>
      </c>
      <c r="BK550" s="337">
        <f t="shared" si="207"/>
        <v>1.9169999999995468E-2</v>
      </c>
      <c r="BL550" s="337">
        <f t="shared" si="208"/>
        <v>1.1859999999998649E-2</v>
      </c>
      <c r="BM550" s="165">
        <f t="shared" si="209"/>
        <v>2.4840000000004636E-2</v>
      </c>
    </row>
    <row r="551" spans="1:65" ht="14.85" customHeight="1">
      <c r="A551" s="238"/>
      <c r="B551" s="540" t="s">
        <v>630</v>
      </c>
      <c r="C551" s="540"/>
      <c r="D551" s="540"/>
      <c r="E551" s="503">
        <f t="shared" si="210"/>
        <v>44.530379500000002</v>
      </c>
      <c r="F551" s="503"/>
      <c r="G551" s="503"/>
      <c r="H551" s="503">
        <f t="shared" si="211"/>
        <v>44.513799499999998</v>
      </c>
      <c r="I551" s="503"/>
      <c r="J551" s="503"/>
      <c r="K551" s="503">
        <f t="shared" si="212"/>
        <v>44.534979499999999</v>
      </c>
      <c r="L551" s="503"/>
      <c r="M551" s="503"/>
      <c r="N551" s="503">
        <f t="shared" si="213"/>
        <v>44.543749500000004</v>
      </c>
      <c r="O551" s="503"/>
      <c r="P551" s="503"/>
      <c r="Q551" s="503">
        <f t="shared" si="214"/>
        <v>44.5102495</v>
      </c>
      <c r="R551" s="503"/>
      <c r="S551" s="503"/>
      <c r="T551" s="503"/>
      <c r="U551" s="503"/>
      <c r="V551" s="503"/>
      <c r="W551" s="503">
        <f t="shared" si="215"/>
        <v>3.3500000000003638E-2</v>
      </c>
      <c r="X551" s="503"/>
      <c r="Y551" s="503"/>
      <c r="Z551" s="503"/>
      <c r="AA551" s="503"/>
      <c r="AB551" s="503"/>
      <c r="AC551" s="525"/>
      <c r="AD551" s="526"/>
      <c r="AE551" s="526"/>
      <c r="AF551" s="526"/>
      <c r="AG551" s="526"/>
      <c r="AH551" s="527"/>
      <c r="AI551" s="233"/>
      <c r="AJ551" s="233"/>
      <c r="AK551" s="197">
        <v>540</v>
      </c>
      <c r="AL551" s="207">
        <v>44.570360000000001</v>
      </c>
      <c r="AM551" s="207">
        <v>44.439430000000002</v>
      </c>
      <c r="AN551" s="207">
        <v>44.623309999999996</v>
      </c>
      <c r="AO551" s="207">
        <v>44.67109</v>
      </c>
      <c r="AP551" s="207">
        <v>44.580129999999997</v>
      </c>
      <c r="AQ551" s="208"/>
      <c r="AR551" s="155"/>
      <c r="AS551" s="197">
        <f t="shared" si="197"/>
        <v>540</v>
      </c>
      <c r="AT551" s="175">
        <v>-5.9460499999999999E-2</v>
      </c>
      <c r="AU551" s="163">
        <v>5.0539500000000001E-2</v>
      </c>
      <c r="AV551" s="163">
        <v>-8.9460499999999998E-2</v>
      </c>
      <c r="AW551" s="163">
        <v>-0.13946050000000002</v>
      </c>
      <c r="AX551" s="163">
        <v>-6.9460500000000008E-2</v>
      </c>
      <c r="AY551" s="163">
        <v>-6.9460500000000008E-2</v>
      </c>
      <c r="BA551" s="331">
        <f t="shared" si="198"/>
        <v>540</v>
      </c>
      <c r="BB551" s="332">
        <f t="shared" si="199"/>
        <v>44.510899500000001</v>
      </c>
      <c r="BC551" s="332">
        <f t="shared" si="200"/>
        <v>44.489969500000001</v>
      </c>
      <c r="BD551" s="332">
        <f t="shared" si="201"/>
        <v>44.533849499999995</v>
      </c>
      <c r="BE551" s="332">
        <f t="shared" si="202"/>
        <v>44.531629500000001</v>
      </c>
      <c r="BF551" s="332">
        <f t="shared" si="203"/>
        <v>44.510669499999999</v>
      </c>
      <c r="BG551" s="332" t="str">
        <f t="shared" si="204"/>
        <v/>
      </c>
      <c r="BH551" s="164">
        <v>540</v>
      </c>
      <c r="BI551" s="337">
        <f t="shared" si="205"/>
        <v>2.3000000000195087E-4</v>
      </c>
      <c r="BJ551" s="337">
        <f t="shared" si="206"/>
        <v>2.0699999999997942E-2</v>
      </c>
      <c r="BK551" s="337">
        <f t="shared" si="207"/>
        <v>2.3179999999996426E-2</v>
      </c>
      <c r="BL551" s="337">
        <f t="shared" si="208"/>
        <v>2.096000000000231E-2</v>
      </c>
      <c r="BM551" s="165">
        <f t="shared" si="209"/>
        <v>2.3179999999996426E-2</v>
      </c>
    </row>
    <row r="552" spans="1:65" ht="14.85" customHeight="1">
      <c r="A552" s="238"/>
      <c r="B552" s="540" t="s">
        <v>631</v>
      </c>
      <c r="C552" s="540"/>
      <c r="D552" s="540"/>
      <c r="E552" s="503">
        <f t="shared" si="210"/>
        <v>44.529889500000003</v>
      </c>
      <c r="F552" s="503"/>
      <c r="G552" s="503"/>
      <c r="H552" s="503">
        <f t="shared" si="211"/>
        <v>44.514329500000002</v>
      </c>
      <c r="I552" s="503"/>
      <c r="J552" s="503"/>
      <c r="K552" s="503">
        <f t="shared" si="212"/>
        <v>44.535479500000001</v>
      </c>
      <c r="L552" s="503"/>
      <c r="M552" s="503"/>
      <c r="N552" s="503">
        <f t="shared" si="213"/>
        <v>44.546499500000003</v>
      </c>
      <c r="O552" s="503"/>
      <c r="P552" s="503"/>
      <c r="Q552" s="503">
        <f t="shared" si="214"/>
        <v>44.507979500000005</v>
      </c>
      <c r="R552" s="503"/>
      <c r="S552" s="503"/>
      <c r="T552" s="503"/>
      <c r="U552" s="503"/>
      <c r="V552" s="503"/>
      <c r="W552" s="503">
        <f t="shared" si="215"/>
        <v>3.8519999999998333E-2</v>
      </c>
      <c r="X552" s="503"/>
      <c r="Y552" s="503"/>
      <c r="Z552" s="503"/>
      <c r="AA552" s="503"/>
      <c r="AB552" s="503"/>
      <c r="AC552" s="525"/>
      <c r="AD552" s="526"/>
      <c r="AE552" s="526"/>
      <c r="AF552" s="526"/>
      <c r="AG552" s="526"/>
      <c r="AH552" s="527"/>
      <c r="AI552" s="233"/>
      <c r="AJ552" s="233"/>
      <c r="AK552" s="197">
        <v>541</v>
      </c>
      <c r="AL552" s="207"/>
      <c r="AM552" s="207"/>
      <c r="AN552" s="207"/>
      <c r="AO552" s="207"/>
      <c r="AP552" s="207"/>
      <c r="AQ552" s="208"/>
      <c r="AR552" s="155"/>
      <c r="AS552" s="197">
        <f t="shared" si="197"/>
        <v>541</v>
      </c>
      <c r="AT552" s="175">
        <v>-5.9460499999999999E-2</v>
      </c>
      <c r="AU552" s="163">
        <v>5.0539500000000001E-2</v>
      </c>
      <c r="AV552" s="163">
        <v>-8.9460499999999998E-2</v>
      </c>
      <c r="AW552" s="163">
        <v>-0.13946050000000002</v>
      </c>
      <c r="AX552" s="163">
        <v>-6.9460500000000008E-2</v>
      </c>
      <c r="AY552" s="163">
        <v>-6.9460500000000008E-2</v>
      </c>
      <c r="BA552" s="331">
        <f t="shared" si="198"/>
        <v>541</v>
      </c>
      <c r="BB552" s="332" t="str">
        <f t="shared" si="199"/>
        <v/>
      </c>
      <c r="BC552" s="332" t="str">
        <f t="shared" si="200"/>
        <v/>
      </c>
      <c r="BD552" s="332" t="str">
        <f t="shared" si="201"/>
        <v/>
      </c>
      <c r="BE552" s="332" t="str">
        <f t="shared" si="202"/>
        <v/>
      </c>
      <c r="BF552" s="332" t="str">
        <f t="shared" si="203"/>
        <v/>
      </c>
      <c r="BG552" s="332" t="str">
        <f t="shared" si="204"/>
        <v/>
      </c>
      <c r="BH552" s="164">
        <v>541</v>
      </c>
      <c r="BI552" s="337" t="str">
        <f t="shared" si="205"/>
        <v/>
      </c>
      <c r="BJ552" s="337" t="str">
        <f t="shared" si="206"/>
        <v/>
      </c>
      <c r="BK552" s="337" t="str">
        <f t="shared" si="207"/>
        <v/>
      </c>
      <c r="BL552" s="337" t="str">
        <f t="shared" si="208"/>
        <v/>
      </c>
      <c r="BM552" s="165" t="str">
        <f t="shared" si="209"/>
        <v/>
      </c>
    </row>
    <row r="553" spans="1:65" ht="14.85" customHeight="1">
      <c r="A553" s="238"/>
      <c r="B553" s="540" t="s">
        <v>632</v>
      </c>
      <c r="C553" s="540"/>
      <c r="D553" s="540"/>
      <c r="E553" s="503">
        <f t="shared" si="210"/>
        <v>44.528919500000001</v>
      </c>
      <c r="F553" s="503"/>
      <c r="G553" s="503"/>
      <c r="H553" s="503">
        <f t="shared" si="211"/>
        <v>44.5135595</v>
      </c>
      <c r="I553" s="503"/>
      <c r="J553" s="503"/>
      <c r="K553" s="503">
        <f t="shared" si="212"/>
        <v>44.537829500000001</v>
      </c>
      <c r="L553" s="503"/>
      <c r="M553" s="503"/>
      <c r="N553" s="503">
        <f t="shared" si="213"/>
        <v>44.547529500000003</v>
      </c>
      <c r="O553" s="503"/>
      <c r="P553" s="503"/>
      <c r="Q553" s="503">
        <f t="shared" si="214"/>
        <v>44.5077395</v>
      </c>
      <c r="R553" s="503"/>
      <c r="S553" s="503"/>
      <c r="T553" s="503"/>
      <c r="U553" s="503"/>
      <c r="V553" s="503"/>
      <c r="W553" s="503">
        <f t="shared" si="215"/>
        <v>3.9790000000003545E-2</v>
      </c>
      <c r="X553" s="503"/>
      <c r="Y553" s="503"/>
      <c r="Z553" s="503"/>
      <c r="AA553" s="503"/>
      <c r="AB553" s="503"/>
      <c r="AC553" s="525"/>
      <c r="AD553" s="526"/>
      <c r="AE553" s="526"/>
      <c r="AF553" s="526"/>
      <c r="AG553" s="526"/>
      <c r="AH553" s="527"/>
      <c r="AI553" s="233"/>
      <c r="AJ553" s="233"/>
      <c r="AK553" s="197">
        <v>542</v>
      </c>
      <c r="AL553" s="207"/>
      <c r="AM553" s="207"/>
      <c r="AN553" s="207"/>
      <c r="AO553" s="207"/>
      <c r="AP553" s="207"/>
      <c r="AQ553" s="208"/>
      <c r="AR553" s="155"/>
      <c r="AS553" s="197">
        <f t="shared" si="197"/>
        <v>542</v>
      </c>
      <c r="AT553" s="175">
        <v>-5.9460499999999999E-2</v>
      </c>
      <c r="AU553" s="163">
        <v>5.0539500000000001E-2</v>
      </c>
      <c r="AV553" s="163">
        <v>-8.9460499999999998E-2</v>
      </c>
      <c r="AW553" s="163">
        <v>-0.13946050000000002</v>
      </c>
      <c r="AX553" s="163">
        <v>-6.9460500000000008E-2</v>
      </c>
      <c r="AY553" s="163">
        <v>-6.9460500000000008E-2</v>
      </c>
      <c r="BA553" s="331">
        <f t="shared" si="198"/>
        <v>542</v>
      </c>
      <c r="BB553" s="332" t="str">
        <f t="shared" si="199"/>
        <v/>
      </c>
      <c r="BC553" s="332" t="str">
        <f t="shared" si="200"/>
        <v/>
      </c>
      <c r="BD553" s="332" t="str">
        <f t="shared" si="201"/>
        <v/>
      </c>
      <c r="BE553" s="332" t="str">
        <f t="shared" si="202"/>
        <v/>
      </c>
      <c r="BF553" s="332" t="str">
        <f t="shared" si="203"/>
        <v/>
      </c>
      <c r="BG553" s="332" t="str">
        <f t="shared" si="204"/>
        <v/>
      </c>
      <c r="BH553" s="164">
        <v>542</v>
      </c>
      <c r="BI553" s="337" t="str">
        <f t="shared" si="205"/>
        <v/>
      </c>
      <c r="BJ553" s="337" t="str">
        <f t="shared" si="206"/>
        <v/>
      </c>
      <c r="BK553" s="337" t="str">
        <f t="shared" si="207"/>
        <v/>
      </c>
      <c r="BL553" s="337" t="str">
        <f t="shared" si="208"/>
        <v/>
      </c>
      <c r="BM553" s="165" t="str">
        <f t="shared" si="209"/>
        <v/>
      </c>
    </row>
    <row r="554" spans="1:65" ht="14.85" customHeight="1">
      <c r="A554" s="238"/>
      <c r="B554" s="540" t="s">
        <v>633</v>
      </c>
      <c r="C554" s="540"/>
      <c r="D554" s="540"/>
      <c r="E554" s="503">
        <f t="shared" si="210"/>
        <v>44.527989499999997</v>
      </c>
      <c r="F554" s="503"/>
      <c r="G554" s="503"/>
      <c r="H554" s="503">
        <f t="shared" si="211"/>
        <v>44.513839499999996</v>
      </c>
      <c r="I554" s="503"/>
      <c r="J554" s="503"/>
      <c r="K554" s="503">
        <f t="shared" si="212"/>
        <v>44.539589499999998</v>
      </c>
      <c r="L554" s="503"/>
      <c r="M554" s="503"/>
      <c r="N554" s="503">
        <f t="shared" si="213"/>
        <v>44.546839500000004</v>
      </c>
      <c r="O554" s="503"/>
      <c r="P554" s="503"/>
      <c r="Q554" s="503">
        <f t="shared" si="214"/>
        <v>44.501229500000001</v>
      </c>
      <c r="R554" s="503"/>
      <c r="S554" s="503"/>
      <c r="T554" s="503"/>
      <c r="U554" s="503"/>
      <c r="V554" s="503"/>
      <c r="W554" s="503">
        <f t="shared" si="215"/>
        <v>4.5610000000003481E-2</v>
      </c>
      <c r="X554" s="503"/>
      <c r="Y554" s="503"/>
      <c r="Z554" s="503"/>
      <c r="AA554" s="503"/>
      <c r="AB554" s="503"/>
      <c r="AC554" s="525"/>
      <c r="AD554" s="526"/>
      <c r="AE554" s="526"/>
      <c r="AF554" s="526"/>
      <c r="AG554" s="526"/>
      <c r="AH554" s="527"/>
      <c r="AI554" s="233"/>
      <c r="AJ554" s="233"/>
      <c r="AK554" s="197">
        <v>543</v>
      </c>
      <c r="AL554" s="207"/>
      <c r="AM554" s="207"/>
      <c r="AN554" s="207"/>
      <c r="AO554" s="207"/>
      <c r="AP554" s="207"/>
      <c r="AQ554" s="208"/>
      <c r="AR554" s="155"/>
      <c r="AS554" s="197">
        <f t="shared" si="197"/>
        <v>543</v>
      </c>
      <c r="AT554" s="175">
        <v>-5.9460499999999999E-2</v>
      </c>
      <c r="AU554" s="163">
        <v>5.0539500000000001E-2</v>
      </c>
      <c r="AV554" s="163">
        <v>-8.9460499999999998E-2</v>
      </c>
      <c r="AW554" s="163">
        <v>-0.13946050000000002</v>
      </c>
      <c r="AX554" s="163">
        <v>-6.9460500000000008E-2</v>
      </c>
      <c r="AY554" s="163">
        <v>-6.9460500000000008E-2</v>
      </c>
      <c r="BA554" s="331">
        <f t="shared" si="198"/>
        <v>543</v>
      </c>
      <c r="BB554" s="332" t="str">
        <f t="shared" si="199"/>
        <v/>
      </c>
      <c r="BC554" s="332" t="str">
        <f t="shared" si="200"/>
        <v/>
      </c>
      <c r="BD554" s="332" t="str">
        <f t="shared" si="201"/>
        <v/>
      </c>
      <c r="BE554" s="332" t="str">
        <f t="shared" si="202"/>
        <v/>
      </c>
      <c r="BF554" s="332" t="str">
        <f t="shared" si="203"/>
        <v/>
      </c>
      <c r="BG554" s="332" t="str">
        <f t="shared" si="204"/>
        <v/>
      </c>
      <c r="BH554" s="164">
        <v>543</v>
      </c>
      <c r="BI554" s="337" t="str">
        <f t="shared" si="205"/>
        <v/>
      </c>
      <c r="BJ554" s="337" t="str">
        <f t="shared" si="206"/>
        <v/>
      </c>
      <c r="BK554" s="337" t="str">
        <f t="shared" si="207"/>
        <v/>
      </c>
      <c r="BL554" s="337" t="str">
        <f t="shared" si="208"/>
        <v/>
      </c>
      <c r="BM554" s="165" t="str">
        <f t="shared" si="209"/>
        <v/>
      </c>
    </row>
    <row r="555" spans="1:65" ht="14.85" customHeight="1">
      <c r="A555" s="238"/>
      <c r="B555" s="540" t="s">
        <v>634</v>
      </c>
      <c r="C555" s="540"/>
      <c r="D555" s="540"/>
      <c r="E555" s="503">
        <f t="shared" si="210"/>
        <v>44.527649500000003</v>
      </c>
      <c r="F555" s="503"/>
      <c r="G555" s="503"/>
      <c r="H555" s="503">
        <f t="shared" si="211"/>
        <v>44.5139195</v>
      </c>
      <c r="I555" s="503"/>
      <c r="J555" s="503"/>
      <c r="K555" s="503">
        <f t="shared" si="212"/>
        <v>44.540999499999998</v>
      </c>
      <c r="L555" s="503"/>
      <c r="M555" s="503"/>
      <c r="N555" s="503">
        <f t="shared" si="213"/>
        <v>44.546189500000004</v>
      </c>
      <c r="O555" s="503"/>
      <c r="P555" s="503"/>
      <c r="Q555" s="503">
        <f t="shared" si="214"/>
        <v>44.490489500000002</v>
      </c>
      <c r="R555" s="503"/>
      <c r="S555" s="503"/>
      <c r="T555" s="503"/>
      <c r="U555" s="503"/>
      <c r="V555" s="503"/>
      <c r="W555" s="503">
        <f t="shared" si="215"/>
        <v>5.5700000000001637E-2</v>
      </c>
      <c r="X555" s="503"/>
      <c r="Y555" s="503"/>
      <c r="Z555" s="503"/>
      <c r="AA555" s="503"/>
      <c r="AB555" s="503"/>
      <c r="AC555" s="525"/>
      <c r="AD555" s="526"/>
      <c r="AE555" s="526"/>
      <c r="AF555" s="526"/>
      <c r="AG555" s="526"/>
      <c r="AH555" s="527"/>
      <c r="AI555" s="233"/>
      <c r="AJ555" s="233"/>
      <c r="AK555" s="197">
        <v>544</v>
      </c>
      <c r="AL555" s="207"/>
      <c r="AM555" s="207"/>
      <c r="AN555" s="207"/>
      <c r="AO555" s="207"/>
      <c r="AP555" s="207"/>
      <c r="AQ555" s="208"/>
      <c r="AR555" s="155"/>
      <c r="AS555" s="197">
        <f t="shared" si="197"/>
        <v>544</v>
      </c>
      <c r="AT555" s="175">
        <v>-5.9460499999999999E-2</v>
      </c>
      <c r="AU555" s="163">
        <v>5.0539500000000001E-2</v>
      </c>
      <c r="AV555" s="163">
        <v>-8.9460499999999998E-2</v>
      </c>
      <c r="AW555" s="163">
        <v>-0.13946050000000002</v>
      </c>
      <c r="AX555" s="163">
        <v>-6.9460500000000008E-2</v>
      </c>
      <c r="AY555" s="163">
        <v>-6.9460500000000008E-2</v>
      </c>
      <c r="BA555" s="331">
        <f t="shared" si="198"/>
        <v>544</v>
      </c>
      <c r="BB555" s="332" t="str">
        <f t="shared" si="199"/>
        <v/>
      </c>
      <c r="BC555" s="332" t="str">
        <f t="shared" si="200"/>
        <v/>
      </c>
      <c r="BD555" s="332" t="str">
        <f t="shared" si="201"/>
        <v/>
      </c>
      <c r="BE555" s="332" t="str">
        <f t="shared" si="202"/>
        <v/>
      </c>
      <c r="BF555" s="332" t="str">
        <f t="shared" si="203"/>
        <v/>
      </c>
      <c r="BG555" s="332" t="str">
        <f t="shared" si="204"/>
        <v/>
      </c>
      <c r="BH555" s="164">
        <v>544</v>
      </c>
      <c r="BI555" s="337" t="str">
        <f t="shared" si="205"/>
        <v/>
      </c>
      <c r="BJ555" s="337" t="str">
        <f t="shared" si="206"/>
        <v/>
      </c>
      <c r="BK555" s="337" t="str">
        <f t="shared" si="207"/>
        <v/>
      </c>
      <c r="BL555" s="337" t="str">
        <f t="shared" si="208"/>
        <v/>
      </c>
      <c r="BM555" s="165" t="str">
        <f t="shared" si="209"/>
        <v/>
      </c>
    </row>
    <row r="556" spans="1:65" ht="14.85" customHeight="1">
      <c r="A556" s="238"/>
      <c r="B556" s="540" t="s">
        <v>635</v>
      </c>
      <c r="C556" s="540"/>
      <c r="D556" s="540"/>
      <c r="E556" s="503">
        <f t="shared" si="210"/>
        <v>44.5258295</v>
      </c>
      <c r="F556" s="503"/>
      <c r="G556" s="503"/>
      <c r="H556" s="503">
        <f t="shared" si="211"/>
        <v>44.513349499999997</v>
      </c>
      <c r="I556" s="503"/>
      <c r="J556" s="503"/>
      <c r="K556" s="503">
        <f t="shared" si="212"/>
        <v>44.541819499999995</v>
      </c>
      <c r="L556" s="503"/>
      <c r="M556" s="503"/>
      <c r="N556" s="503">
        <f t="shared" si="213"/>
        <v>44.544389500000001</v>
      </c>
      <c r="O556" s="503"/>
      <c r="P556" s="503"/>
      <c r="Q556" s="503">
        <f t="shared" si="214"/>
        <v>44.488409500000003</v>
      </c>
      <c r="R556" s="503"/>
      <c r="S556" s="503"/>
      <c r="T556" s="503"/>
      <c r="U556" s="503"/>
      <c r="V556" s="503"/>
      <c r="W556" s="503">
        <f t="shared" si="215"/>
        <v>5.5979999999998142E-2</v>
      </c>
      <c r="X556" s="503"/>
      <c r="Y556" s="503"/>
      <c r="Z556" s="503"/>
      <c r="AA556" s="503"/>
      <c r="AB556" s="503"/>
      <c r="AC556" s="525"/>
      <c r="AD556" s="526"/>
      <c r="AE556" s="526"/>
      <c r="AF556" s="526"/>
      <c r="AG556" s="526"/>
      <c r="AH556" s="527"/>
      <c r="AI556" s="233"/>
      <c r="AJ556" s="233"/>
      <c r="AK556" s="197">
        <v>545</v>
      </c>
      <c r="AL556" s="207"/>
      <c r="AM556" s="207"/>
      <c r="AN556" s="207"/>
      <c r="AO556" s="207"/>
      <c r="AP556" s="207"/>
      <c r="AQ556" s="208"/>
      <c r="AR556" s="155"/>
      <c r="AS556" s="197">
        <f t="shared" si="197"/>
        <v>545</v>
      </c>
      <c r="AT556" s="175">
        <v>-5.9460499999999999E-2</v>
      </c>
      <c r="AU556" s="163">
        <v>5.0539500000000001E-2</v>
      </c>
      <c r="AV556" s="163">
        <v>-8.9460499999999998E-2</v>
      </c>
      <c r="AW556" s="163">
        <v>-0.13946050000000002</v>
      </c>
      <c r="AX556" s="163">
        <v>-6.9460500000000008E-2</v>
      </c>
      <c r="AY556" s="163">
        <v>-6.9460500000000008E-2</v>
      </c>
      <c r="BA556" s="331">
        <f t="shared" si="198"/>
        <v>545</v>
      </c>
      <c r="BB556" s="332" t="str">
        <f t="shared" si="199"/>
        <v/>
      </c>
      <c r="BC556" s="332" t="str">
        <f t="shared" si="200"/>
        <v/>
      </c>
      <c r="BD556" s="332" t="str">
        <f t="shared" si="201"/>
        <v/>
      </c>
      <c r="BE556" s="332" t="str">
        <f t="shared" si="202"/>
        <v/>
      </c>
      <c r="BF556" s="332" t="str">
        <f t="shared" si="203"/>
        <v/>
      </c>
      <c r="BG556" s="332" t="str">
        <f t="shared" si="204"/>
        <v/>
      </c>
      <c r="BH556" s="164">
        <v>545</v>
      </c>
      <c r="BI556" s="337" t="str">
        <f t="shared" si="205"/>
        <v/>
      </c>
      <c r="BJ556" s="337" t="str">
        <f t="shared" si="206"/>
        <v/>
      </c>
      <c r="BK556" s="337" t="str">
        <f t="shared" si="207"/>
        <v/>
      </c>
      <c r="BL556" s="337" t="str">
        <f t="shared" si="208"/>
        <v/>
      </c>
      <c r="BM556" s="165" t="str">
        <f t="shared" si="209"/>
        <v/>
      </c>
    </row>
    <row r="557" spans="1:65" ht="14.85" customHeight="1">
      <c r="A557" s="238"/>
      <c r="B557" s="540" t="s">
        <v>636</v>
      </c>
      <c r="C557" s="540"/>
      <c r="D557" s="540"/>
      <c r="E557" s="503">
        <f t="shared" si="210"/>
        <v>44.524839499999999</v>
      </c>
      <c r="F557" s="503"/>
      <c r="G557" s="503"/>
      <c r="H557" s="503">
        <f t="shared" si="211"/>
        <v>44.512669500000001</v>
      </c>
      <c r="I557" s="503"/>
      <c r="J557" s="503"/>
      <c r="K557" s="503">
        <f t="shared" si="212"/>
        <v>44.541369500000002</v>
      </c>
      <c r="L557" s="503"/>
      <c r="M557" s="503"/>
      <c r="N557" s="503">
        <f t="shared" si="213"/>
        <v>44.543449500000001</v>
      </c>
      <c r="O557" s="503"/>
      <c r="P557" s="503"/>
      <c r="Q557" s="503">
        <f t="shared" si="214"/>
        <v>44.494759500000001</v>
      </c>
      <c r="R557" s="503"/>
      <c r="S557" s="503"/>
      <c r="T557" s="503"/>
      <c r="U557" s="503"/>
      <c r="V557" s="503"/>
      <c r="W557" s="503">
        <f t="shared" si="215"/>
        <v>4.8690000000000566E-2</v>
      </c>
      <c r="X557" s="503"/>
      <c r="Y557" s="503"/>
      <c r="Z557" s="503"/>
      <c r="AA557" s="503"/>
      <c r="AB557" s="503"/>
      <c r="AC557" s="525"/>
      <c r="AD557" s="526"/>
      <c r="AE557" s="526"/>
      <c r="AF557" s="526"/>
      <c r="AG557" s="526"/>
      <c r="AH557" s="527"/>
      <c r="AI557" s="233"/>
      <c r="AJ557" s="233"/>
      <c r="AK557" s="197">
        <v>546</v>
      </c>
      <c r="AL557" s="207"/>
      <c r="AM557" s="207"/>
      <c r="AN557" s="207"/>
      <c r="AO557" s="207"/>
      <c r="AP557" s="207"/>
      <c r="AQ557" s="208"/>
      <c r="AR557" s="155"/>
      <c r="AS557" s="197">
        <f t="shared" si="197"/>
        <v>546</v>
      </c>
      <c r="AT557" s="175">
        <v>-5.9460499999999999E-2</v>
      </c>
      <c r="AU557" s="163">
        <v>5.0539500000000001E-2</v>
      </c>
      <c r="AV557" s="163">
        <v>-8.9460499999999998E-2</v>
      </c>
      <c r="AW557" s="163">
        <v>-0.13946050000000002</v>
      </c>
      <c r="AX557" s="163">
        <v>-6.9460500000000008E-2</v>
      </c>
      <c r="AY557" s="163">
        <v>-6.9460500000000008E-2</v>
      </c>
      <c r="BA557" s="331">
        <f t="shared" si="198"/>
        <v>546</v>
      </c>
      <c r="BB557" s="332" t="str">
        <f t="shared" si="199"/>
        <v/>
      </c>
      <c r="BC557" s="332" t="str">
        <f t="shared" si="200"/>
        <v/>
      </c>
      <c r="BD557" s="332" t="str">
        <f t="shared" si="201"/>
        <v/>
      </c>
      <c r="BE557" s="332" t="str">
        <f t="shared" si="202"/>
        <v/>
      </c>
      <c r="BF557" s="332" t="str">
        <f t="shared" si="203"/>
        <v/>
      </c>
      <c r="BG557" s="332" t="str">
        <f t="shared" si="204"/>
        <v/>
      </c>
      <c r="BH557" s="164">
        <v>546</v>
      </c>
      <c r="BI557" s="337" t="str">
        <f t="shared" si="205"/>
        <v/>
      </c>
      <c r="BJ557" s="337" t="str">
        <f t="shared" si="206"/>
        <v/>
      </c>
      <c r="BK557" s="337" t="str">
        <f t="shared" si="207"/>
        <v/>
      </c>
      <c r="BL557" s="337" t="str">
        <f t="shared" si="208"/>
        <v/>
      </c>
      <c r="BM557" s="165" t="str">
        <f t="shared" si="209"/>
        <v/>
      </c>
    </row>
    <row r="558" spans="1:65" ht="14.85" customHeight="1">
      <c r="A558" s="238"/>
      <c r="B558" s="540" t="s">
        <v>637</v>
      </c>
      <c r="C558" s="540"/>
      <c r="D558" s="540"/>
      <c r="E558" s="503">
        <f t="shared" si="210"/>
        <v>44.522899500000001</v>
      </c>
      <c r="F558" s="503"/>
      <c r="G558" s="503"/>
      <c r="H558" s="503">
        <f t="shared" si="211"/>
        <v>44.511879499999999</v>
      </c>
      <c r="I558" s="503"/>
      <c r="J558" s="503"/>
      <c r="K558" s="503">
        <f t="shared" si="212"/>
        <v>44.540829500000001</v>
      </c>
      <c r="L558" s="503"/>
      <c r="M558" s="503"/>
      <c r="N558" s="503">
        <f t="shared" si="213"/>
        <v>44.542679499999998</v>
      </c>
      <c r="O558" s="503"/>
      <c r="P558" s="503"/>
      <c r="Q558" s="503">
        <f t="shared" si="214"/>
        <v>44.501509500000004</v>
      </c>
      <c r="R558" s="503"/>
      <c r="S558" s="503"/>
      <c r="T558" s="503"/>
      <c r="U558" s="503"/>
      <c r="V558" s="503"/>
      <c r="W558" s="503">
        <f t="shared" si="215"/>
        <v>4.1169999999993934E-2</v>
      </c>
      <c r="X558" s="503"/>
      <c r="Y558" s="503"/>
      <c r="Z558" s="503"/>
      <c r="AA558" s="503"/>
      <c r="AB558" s="503"/>
      <c r="AC558" s="525"/>
      <c r="AD558" s="526"/>
      <c r="AE558" s="526"/>
      <c r="AF558" s="526"/>
      <c r="AG558" s="526"/>
      <c r="AH558" s="527"/>
      <c r="AI558" s="233"/>
      <c r="AJ558" s="233"/>
      <c r="AK558" s="197">
        <v>547</v>
      </c>
      <c r="AL558" s="207"/>
      <c r="AM558" s="207"/>
      <c r="AN558" s="207"/>
      <c r="AO558" s="207"/>
      <c r="AP558" s="207"/>
      <c r="AQ558" s="208"/>
      <c r="AR558" s="155"/>
      <c r="AS558" s="197">
        <f t="shared" si="197"/>
        <v>547</v>
      </c>
      <c r="AT558" s="175">
        <v>-5.9460499999999999E-2</v>
      </c>
      <c r="AU558" s="163">
        <v>5.0539500000000001E-2</v>
      </c>
      <c r="AV558" s="163">
        <v>-8.9460499999999998E-2</v>
      </c>
      <c r="AW558" s="163">
        <v>-0.13946050000000002</v>
      </c>
      <c r="AX558" s="163">
        <v>-6.9460500000000008E-2</v>
      </c>
      <c r="AY558" s="163">
        <v>-6.9460500000000008E-2</v>
      </c>
      <c r="BA558" s="331">
        <f t="shared" si="198"/>
        <v>547</v>
      </c>
      <c r="BB558" s="332" t="str">
        <f t="shared" si="199"/>
        <v/>
      </c>
      <c r="BC558" s="332" t="str">
        <f t="shared" si="200"/>
        <v/>
      </c>
      <c r="BD558" s="332" t="str">
        <f t="shared" si="201"/>
        <v/>
      </c>
      <c r="BE558" s="332" t="str">
        <f t="shared" si="202"/>
        <v/>
      </c>
      <c r="BF558" s="332" t="str">
        <f t="shared" si="203"/>
        <v/>
      </c>
      <c r="BG558" s="332" t="str">
        <f t="shared" si="204"/>
        <v/>
      </c>
      <c r="BH558" s="164">
        <v>547</v>
      </c>
      <c r="BI558" s="337" t="str">
        <f t="shared" si="205"/>
        <v/>
      </c>
      <c r="BJ558" s="337" t="str">
        <f t="shared" si="206"/>
        <v/>
      </c>
      <c r="BK558" s="337" t="str">
        <f t="shared" si="207"/>
        <v/>
      </c>
      <c r="BL558" s="337" t="str">
        <f t="shared" si="208"/>
        <v/>
      </c>
      <c r="BM558" s="165" t="str">
        <f t="shared" si="209"/>
        <v/>
      </c>
    </row>
    <row r="559" spans="1:65" ht="14.85" customHeight="1">
      <c r="A559" s="238"/>
      <c r="B559" s="540" t="s">
        <v>638</v>
      </c>
      <c r="C559" s="540"/>
      <c r="D559" s="540"/>
      <c r="E559" s="503">
        <f t="shared" si="210"/>
        <v>44.520449499999998</v>
      </c>
      <c r="F559" s="503"/>
      <c r="G559" s="503"/>
      <c r="H559" s="503">
        <f t="shared" si="211"/>
        <v>44.511649499999997</v>
      </c>
      <c r="I559" s="503"/>
      <c r="J559" s="503"/>
      <c r="K559" s="503">
        <f t="shared" si="212"/>
        <v>44.539979500000001</v>
      </c>
      <c r="L559" s="503"/>
      <c r="M559" s="503"/>
      <c r="N559" s="503">
        <f t="shared" si="213"/>
        <v>44.542759500000003</v>
      </c>
      <c r="O559" s="503"/>
      <c r="P559" s="503"/>
      <c r="Q559" s="503">
        <f t="shared" si="214"/>
        <v>44.504079500000003</v>
      </c>
      <c r="R559" s="503"/>
      <c r="S559" s="503"/>
      <c r="T559" s="503"/>
      <c r="U559" s="503"/>
      <c r="V559" s="503"/>
      <c r="W559" s="503">
        <f t="shared" si="215"/>
        <v>3.8679999999999382E-2</v>
      </c>
      <c r="X559" s="503"/>
      <c r="Y559" s="503"/>
      <c r="Z559" s="503"/>
      <c r="AA559" s="503"/>
      <c r="AB559" s="503"/>
      <c r="AC559" s="525"/>
      <c r="AD559" s="526"/>
      <c r="AE559" s="526"/>
      <c r="AF559" s="526"/>
      <c r="AG559" s="526"/>
      <c r="AH559" s="527"/>
      <c r="AI559" s="233"/>
      <c r="AJ559" s="233"/>
      <c r="AK559" s="197">
        <v>548</v>
      </c>
      <c r="AL559" s="207"/>
      <c r="AM559" s="207"/>
      <c r="AN559" s="207"/>
      <c r="AO559" s="207"/>
      <c r="AP559" s="207"/>
      <c r="AQ559" s="208"/>
      <c r="AR559" s="155"/>
      <c r="AS559" s="197">
        <f t="shared" si="197"/>
        <v>548</v>
      </c>
      <c r="AT559" s="175">
        <v>-5.9460499999999999E-2</v>
      </c>
      <c r="AU559" s="163">
        <v>5.0539500000000001E-2</v>
      </c>
      <c r="AV559" s="163">
        <v>-8.9460499999999998E-2</v>
      </c>
      <c r="AW559" s="163">
        <v>-0.13946050000000002</v>
      </c>
      <c r="AX559" s="163">
        <v>-6.9460500000000008E-2</v>
      </c>
      <c r="AY559" s="163">
        <v>-6.9460500000000008E-2</v>
      </c>
      <c r="BA559" s="331">
        <f t="shared" si="198"/>
        <v>548</v>
      </c>
      <c r="BB559" s="332" t="str">
        <f t="shared" si="199"/>
        <v/>
      </c>
      <c r="BC559" s="332" t="str">
        <f t="shared" si="200"/>
        <v/>
      </c>
      <c r="BD559" s="332" t="str">
        <f t="shared" si="201"/>
        <v/>
      </c>
      <c r="BE559" s="332" t="str">
        <f t="shared" si="202"/>
        <v/>
      </c>
      <c r="BF559" s="332" t="str">
        <f t="shared" si="203"/>
        <v/>
      </c>
      <c r="BG559" s="332" t="str">
        <f t="shared" si="204"/>
        <v/>
      </c>
      <c r="BH559" s="164">
        <v>548</v>
      </c>
      <c r="BI559" s="337" t="str">
        <f t="shared" si="205"/>
        <v/>
      </c>
      <c r="BJ559" s="337" t="str">
        <f t="shared" si="206"/>
        <v/>
      </c>
      <c r="BK559" s="337" t="str">
        <f t="shared" si="207"/>
        <v/>
      </c>
      <c r="BL559" s="337" t="str">
        <f t="shared" si="208"/>
        <v/>
      </c>
      <c r="BM559" s="165" t="str">
        <f t="shared" si="209"/>
        <v/>
      </c>
    </row>
    <row r="560" spans="1:65" ht="14.85" customHeight="1">
      <c r="A560" s="238"/>
      <c r="B560" s="540" t="s">
        <v>639</v>
      </c>
      <c r="C560" s="540"/>
      <c r="D560" s="540"/>
      <c r="E560" s="503">
        <f t="shared" si="210"/>
        <v>44.517899499999999</v>
      </c>
      <c r="F560" s="503"/>
      <c r="G560" s="503"/>
      <c r="H560" s="503">
        <f t="shared" si="211"/>
        <v>44.5099795</v>
      </c>
      <c r="I560" s="503"/>
      <c r="J560" s="503"/>
      <c r="K560" s="503">
        <f t="shared" si="212"/>
        <v>44.538479500000001</v>
      </c>
      <c r="L560" s="503"/>
      <c r="M560" s="503"/>
      <c r="N560" s="503">
        <f t="shared" si="213"/>
        <v>44.543649500000001</v>
      </c>
      <c r="O560" s="503"/>
      <c r="P560" s="503"/>
      <c r="Q560" s="503">
        <f t="shared" si="214"/>
        <v>44.492369500000002</v>
      </c>
      <c r="R560" s="503"/>
      <c r="S560" s="503"/>
      <c r="T560" s="503"/>
      <c r="U560" s="503"/>
      <c r="V560" s="503"/>
      <c r="W560" s="503">
        <f t="shared" si="215"/>
        <v>5.1279999999998438E-2</v>
      </c>
      <c r="X560" s="503"/>
      <c r="Y560" s="503"/>
      <c r="Z560" s="503"/>
      <c r="AA560" s="503"/>
      <c r="AB560" s="503"/>
      <c r="AC560" s="525"/>
      <c r="AD560" s="526"/>
      <c r="AE560" s="526"/>
      <c r="AF560" s="526"/>
      <c r="AG560" s="526"/>
      <c r="AH560" s="527"/>
      <c r="AI560" s="233"/>
      <c r="AJ560" s="233"/>
      <c r="AK560" s="197">
        <v>549</v>
      </c>
      <c r="AL560" s="207"/>
      <c r="AM560" s="207"/>
      <c r="AN560" s="207"/>
      <c r="AO560" s="207"/>
      <c r="AP560" s="207"/>
      <c r="AQ560" s="208"/>
      <c r="AR560" s="155"/>
      <c r="AS560" s="197">
        <f t="shared" si="197"/>
        <v>549</v>
      </c>
      <c r="AT560" s="175">
        <v>-5.9460499999999999E-2</v>
      </c>
      <c r="AU560" s="163">
        <v>5.0539500000000001E-2</v>
      </c>
      <c r="AV560" s="163">
        <v>-8.9460499999999998E-2</v>
      </c>
      <c r="AW560" s="163">
        <v>-0.13946050000000002</v>
      </c>
      <c r="AX560" s="163">
        <v>-6.9460500000000008E-2</v>
      </c>
      <c r="AY560" s="163">
        <v>-6.9460500000000008E-2</v>
      </c>
      <c r="BA560" s="331">
        <f t="shared" si="198"/>
        <v>549</v>
      </c>
      <c r="BB560" s="332" t="str">
        <f t="shared" si="199"/>
        <v/>
      </c>
      <c r="BC560" s="332" t="str">
        <f t="shared" si="200"/>
        <v/>
      </c>
      <c r="BD560" s="332" t="str">
        <f t="shared" si="201"/>
        <v/>
      </c>
      <c r="BE560" s="332" t="str">
        <f t="shared" si="202"/>
        <v/>
      </c>
      <c r="BF560" s="332" t="str">
        <f t="shared" si="203"/>
        <v/>
      </c>
      <c r="BG560" s="332" t="str">
        <f t="shared" si="204"/>
        <v/>
      </c>
      <c r="BH560" s="164">
        <v>549</v>
      </c>
      <c r="BI560" s="337" t="str">
        <f t="shared" si="205"/>
        <v/>
      </c>
      <c r="BJ560" s="337" t="str">
        <f t="shared" si="206"/>
        <v/>
      </c>
      <c r="BK560" s="337" t="str">
        <f t="shared" si="207"/>
        <v/>
      </c>
      <c r="BL560" s="337" t="str">
        <f t="shared" si="208"/>
        <v/>
      </c>
      <c r="BM560" s="165" t="str">
        <f t="shared" si="209"/>
        <v/>
      </c>
    </row>
    <row r="561" spans="1:65" ht="14.85" customHeight="1">
      <c r="A561" s="238"/>
      <c r="B561" s="540" t="s">
        <v>640</v>
      </c>
      <c r="C561" s="540"/>
      <c r="D561" s="540"/>
      <c r="E561" s="503">
        <f t="shared" si="210"/>
        <v>44.517659500000001</v>
      </c>
      <c r="F561" s="503"/>
      <c r="G561" s="503"/>
      <c r="H561" s="503">
        <f t="shared" si="211"/>
        <v>44.509409499999997</v>
      </c>
      <c r="I561" s="503"/>
      <c r="J561" s="503"/>
      <c r="K561" s="503">
        <f t="shared" si="212"/>
        <v>44.537789499999995</v>
      </c>
      <c r="L561" s="503"/>
      <c r="M561" s="503"/>
      <c r="N561" s="503">
        <f t="shared" si="213"/>
        <v>44.543059499999998</v>
      </c>
      <c r="O561" s="503"/>
      <c r="P561" s="503"/>
      <c r="Q561" s="503">
        <f t="shared" si="214"/>
        <v>44.475159500000004</v>
      </c>
      <c r="R561" s="503"/>
      <c r="S561" s="503"/>
      <c r="T561" s="503"/>
      <c r="U561" s="503"/>
      <c r="V561" s="503"/>
      <c r="W561" s="503">
        <f t="shared" si="215"/>
        <v>6.789999999999452E-2</v>
      </c>
      <c r="X561" s="503"/>
      <c r="Y561" s="503"/>
      <c r="Z561" s="503"/>
      <c r="AA561" s="503"/>
      <c r="AB561" s="503"/>
      <c r="AC561" s="525"/>
      <c r="AD561" s="526"/>
      <c r="AE561" s="526"/>
      <c r="AF561" s="526"/>
      <c r="AG561" s="526"/>
      <c r="AH561" s="527"/>
      <c r="AI561" s="233"/>
      <c r="AJ561" s="233"/>
      <c r="AK561" s="197">
        <v>550</v>
      </c>
      <c r="AL561" s="207"/>
      <c r="AM561" s="207"/>
      <c r="AN561" s="207"/>
      <c r="AO561" s="207"/>
      <c r="AP561" s="207"/>
      <c r="AQ561" s="208"/>
      <c r="AR561" s="155"/>
      <c r="AS561" s="197">
        <f t="shared" si="197"/>
        <v>550</v>
      </c>
      <c r="AT561" s="175">
        <v>-5.9460499999999999E-2</v>
      </c>
      <c r="AU561" s="163">
        <v>5.0539500000000001E-2</v>
      </c>
      <c r="AV561" s="163">
        <v>-8.9460499999999998E-2</v>
      </c>
      <c r="AW561" s="163">
        <v>-0.13946050000000002</v>
      </c>
      <c r="AX561" s="163">
        <v>-6.9460500000000008E-2</v>
      </c>
      <c r="AY561" s="163">
        <v>-6.9460500000000008E-2</v>
      </c>
      <c r="BA561" s="331">
        <f t="shared" si="198"/>
        <v>550</v>
      </c>
      <c r="BB561" s="332" t="str">
        <f t="shared" si="199"/>
        <v/>
      </c>
      <c r="BC561" s="332" t="str">
        <f t="shared" si="200"/>
        <v/>
      </c>
      <c r="BD561" s="332" t="str">
        <f t="shared" si="201"/>
        <v/>
      </c>
      <c r="BE561" s="332" t="str">
        <f t="shared" si="202"/>
        <v/>
      </c>
      <c r="BF561" s="332" t="str">
        <f t="shared" si="203"/>
        <v/>
      </c>
      <c r="BG561" s="332" t="str">
        <f t="shared" si="204"/>
        <v/>
      </c>
      <c r="BH561" s="164">
        <v>550</v>
      </c>
      <c r="BI561" s="337" t="str">
        <f t="shared" si="205"/>
        <v/>
      </c>
      <c r="BJ561" s="337" t="str">
        <f t="shared" si="206"/>
        <v/>
      </c>
      <c r="BK561" s="337" t="str">
        <f t="shared" si="207"/>
        <v/>
      </c>
      <c r="BL561" s="337" t="str">
        <f t="shared" si="208"/>
        <v/>
      </c>
      <c r="BM561" s="165" t="str">
        <f t="shared" si="209"/>
        <v/>
      </c>
    </row>
    <row r="562" spans="1:65" ht="14.85" customHeight="1">
      <c r="A562" s="238"/>
      <c r="B562" s="540" t="s">
        <v>641</v>
      </c>
      <c r="C562" s="540"/>
      <c r="D562" s="540"/>
      <c r="E562" s="503">
        <f t="shared" si="210"/>
        <v>44.515289500000002</v>
      </c>
      <c r="F562" s="503"/>
      <c r="G562" s="503"/>
      <c r="H562" s="503">
        <f t="shared" si="211"/>
        <v>44.507329499999997</v>
      </c>
      <c r="I562" s="503"/>
      <c r="J562" s="503"/>
      <c r="K562" s="503">
        <f t="shared" si="212"/>
        <v>44.5359695</v>
      </c>
      <c r="L562" s="503"/>
      <c r="M562" s="503"/>
      <c r="N562" s="503">
        <f t="shared" si="213"/>
        <v>44.541059500000003</v>
      </c>
      <c r="O562" s="503"/>
      <c r="P562" s="503"/>
      <c r="Q562" s="503">
        <f t="shared" si="214"/>
        <v>44.471539499999999</v>
      </c>
      <c r="R562" s="503"/>
      <c r="S562" s="503"/>
      <c r="T562" s="503"/>
      <c r="U562" s="503"/>
      <c r="V562" s="503"/>
      <c r="W562" s="503">
        <f t="shared" si="215"/>
        <v>6.9520000000004245E-2</v>
      </c>
      <c r="X562" s="503"/>
      <c r="Y562" s="503"/>
      <c r="Z562" s="503"/>
      <c r="AA562" s="503"/>
      <c r="AB562" s="503"/>
      <c r="AC562" s="525"/>
      <c r="AD562" s="526"/>
      <c r="AE562" s="526"/>
      <c r="AF562" s="526"/>
      <c r="AG562" s="526"/>
      <c r="AH562" s="527"/>
      <c r="AI562" s="233"/>
      <c r="AJ562" s="233"/>
      <c r="AK562" s="197">
        <v>551</v>
      </c>
      <c r="AL562" s="207"/>
      <c r="AM562" s="207"/>
      <c r="AN562" s="207"/>
      <c r="AO562" s="207"/>
      <c r="AP562" s="207"/>
      <c r="AQ562" s="208"/>
      <c r="AR562" s="155"/>
      <c r="AS562" s="197">
        <f t="shared" si="197"/>
        <v>551</v>
      </c>
      <c r="AT562" s="175">
        <v>-5.9460499999999999E-2</v>
      </c>
      <c r="AU562" s="163">
        <v>5.0539500000000001E-2</v>
      </c>
      <c r="AV562" s="163">
        <v>-8.9460499999999998E-2</v>
      </c>
      <c r="AW562" s="163">
        <v>-0.13946050000000002</v>
      </c>
      <c r="AX562" s="163">
        <v>-6.9460500000000008E-2</v>
      </c>
      <c r="AY562" s="163">
        <v>-6.9460500000000008E-2</v>
      </c>
      <c r="BA562" s="331">
        <f t="shared" si="198"/>
        <v>551</v>
      </c>
      <c r="BB562" s="332" t="str">
        <f t="shared" si="199"/>
        <v/>
      </c>
      <c r="BC562" s="332" t="str">
        <f t="shared" si="200"/>
        <v/>
      </c>
      <c r="BD562" s="332" t="str">
        <f t="shared" si="201"/>
        <v/>
      </c>
      <c r="BE562" s="332" t="str">
        <f t="shared" si="202"/>
        <v/>
      </c>
      <c r="BF562" s="332" t="str">
        <f t="shared" si="203"/>
        <v/>
      </c>
      <c r="BG562" s="332" t="str">
        <f t="shared" si="204"/>
        <v/>
      </c>
      <c r="BH562" s="164">
        <v>551</v>
      </c>
      <c r="BI562" s="337" t="str">
        <f t="shared" si="205"/>
        <v/>
      </c>
      <c r="BJ562" s="337" t="str">
        <f t="shared" si="206"/>
        <v/>
      </c>
      <c r="BK562" s="337" t="str">
        <f t="shared" si="207"/>
        <v/>
      </c>
      <c r="BL562" s="337" t="str">
        <f t="shared" si="208"/>
        <v/>
      </c>
      <c r="BM562" s="165" t="str">
        <f t="shared" si="209"/>
        <v/>
      </c>
    </row>
    <row r="563" spans="1:65" ht="14.85" customHeight="1">
      <c r="A563" s="238"/>
      <c r="B563" s="540" t="s">
        <v>642</v>
      </c>
      <c r="C563" s="540"/>
      <c r="D563" s="540"/>
      <c r="E563" s="503">
        <f t="shared" si="210"/>
        <v>44.513169499999997</v>
      </c>
      <c r="F563" s="503"/>
      <c r="G563" s="503"/>
      <c r="H563" s="503">
        <f t="shared" si="211"/>
        <v>44.5076295</v>
      </c>
      <c r="I563" s="503"/>
      <c r="J563" s="503"/>
      <c r="K563" s="503">
        <f t="shared" si="212"/>
        <v>44.535239499999996</v>
      </c>
      <c r="L563" s="503"/>
      <c r="M563" s="503"/>
      <c r="N563" s="503">
        <f t="shared" si="213"/>
        <v>44.540329499999999</v>
      </c>
      <c r="O563" s="503"/>
      <c r="P563" s="503"/>
      <c r="Q563" s="503">
        <f t="shared" si="214"/>
        <v>44.483289500000005</v>
      </c>
      <c r="R563" s="503"/>
      <c r="S563" s="503"/>
      <c r="T563" s="503"/>
      <c r="U563" s="503"/>
      <c r="V563" s="503"/>
      <c r="W563" s="503">
        <f t="shared" si="215"/>
        <v>5.703999999999354E-2</v>
      </c>
      <c r="X563" s="503"/>
      <c r="Y563" s="503"/>
      <c r="Z563" s="503"/>
      <c r="AA563" s="503"/>
      <c r="AB563" s="503"/>
      <c r="AC563" s="525"/>
      <c r="AD563" s="526"/>
      <c r="AE563" s="526"/>
      <c r="AF563" s="526"/>
      <c r="AG563" s="526"/>
      <c r="AH563" s="527"/>
      <c r="AI563" s="233"/>
      <c r="AJ563" s="233"/>
      <c r="AK563" s="197">
        <v>552</v>
      </c>
      <c r="AL563" s="207"/>
      <c r="AM563" s="207"/>
      <c r="AN563" s="207"/>
      <c r="AO563" s="207"/>
      <c r="AP563" s="207"/>
      <c r="AQ563" s="208"/>
      <c r="AR563" s="155"/>
      <c r="AS563" s="197">
        <f t="shared" si="197"/>
        <v>552</v>
      </c>
      <c r="AT563" s="175">
        <v>-5.9460499999999999E-2</v>
      </c>
      <c r="AU563" s="163">
        <v>5.0539500000000001E-2</v>
      </c>
      <c r="AV563" s="163">
        <v>-8.9460499999999998E-2</v>
      </c>
      <c r="AW563" s="163">
        <v>-0.13946050000000002</v>
      </c>
      <c r="AX563" s="163">
        <v>-6.9460500000000008E-2</v>
      </c>
      <c r="AY563" s="163">
        <v>-6.9460500000000008E-2</v>
      </c>
      <c r="BA563" s="331">
        <f t="shared" si="198"/>
        <v>552</v>
      </c>
      <c r="BB563" s="332" t="str">
        <f t="shared" si="199"/>
        <v/>
      </c>
      <c r="BC563" s="332" t="str">
        <f t="shared" si="200"/>
        <v/>
      </c>
      <c r="BD563" s="332" t="str">
        <f t="shared" si="201"/>
        <v/>
      </c>
      <c r="BE563" s="332" t="str">
        <f t="shared" si="202"/>
        <v/>
      </c>
      <c r="BF563" s="332" t="str">
        <f t="shared" si="203"/>
        <v/>
      </c>
      <c r="BG563" s="332" t="str">
        <f t="shared" si="204"/>
        <v/>
      </c>
      <c r="BH563" s="164">
        <v>552</v>
      </c>
      <c r="BI563" s="337" t="str">
        <f t="shared" si="205"/>
        <v/>
      </c>
      <c r="BJ563" s="337" t="str">
        <f t="shared" si="206"/>
        <v/>
      </c>
      <c r="BK563" s="337" t="str">
        <f t="shared" si="207"/>
        <v/>
      </c>
      <c r="BL563" s="337" t="str">
        <f t="shared" si="208"/>
        <v/>
      </c>
      <c r="BM563" s="165" t="str">
        <f t="shared" si="209"/>
        <v/>
      </c>
    </row>
    <row r="564" spans="1:65" ht="14.85" customHeight="1">
      <c r="A564" s="238"/>
      <c r="B564" s="540" t="s">
        <v>643</v>
      </c>
      <c r="C564" s="540"/>
      <c r="D564" s="540"/>
      <c r="E564" s="503">
        <f t="shared" si="210"/>
        <v>44.510579499999999</v>
      </c>
      <c r="F564" s="503"/>
      <c r="G564" s="503"/>
      <c r="H564" s="503">
        <f t="shared" si="211"/>
        <v>44.507489499999998</v>
      </c>
      <c r="I564" s="503"/>
      <c r="J564" s="503"/>
      <c r="K564" s="503">
        <f t="shared" si="212"/>
        <v>44.535159499999999</v>
      </c>
      <c r="L564" s="503"/>
      <c r="M564" s="503"/>
      <c r="N564" s="503">
        <f t="shared" si="213"/>
        <v>44.539479499999999</v>
      </c>
      <c r="O564" s="503"/>
      <c r="P564" s="503"/>
      <c r="Q564" s="503">
        <f t="shared" si="214"/>
        <v>44.487049500000005</v>
      </c>
      <c r="R564" s="503"/>
      <c r="S564" s="503"/>
      <c r="T564" s="503"/>
      <c r="U564" s="503"/>
      <c r="V564" s="503"/>
      <c r="W564" s="503">
        <f t="shared" si="215"/>
        <v>5.2429999999993981E-2</v>
      </c>
      <c r="X564" s="503"/>
      <c r="Y564" s="503"/>
      <c r="Z564" s="503"/>
      <c r="AA564" s="503"/>
      <c r="AB564" s="503"/>
      <c r="AC564" s="525"/>
      <c r="AD564" s="526"/>
      <c r="AE564" s="526"/>
      <c r="AF564" s="526"/>
      <c r="AG564" s="526"/>
      <c r="AH564" s="527"/>
      <c r="AI564" s="233"/>
      <c r="AJ564" s="233"/>
      <c r="AK564" s="197">
        <v>553</v>
      </c>
      <c r="AL564" s="207"/>
      <c r="AM564" s="207"/>
      <c r="AN564" s="207"/>
      <c r="AO564" s="207"/>
      <c r="AP564" s="207"/>
      <c r="AQ564" s="208"/>
      <c r="AR564" s="155"/>
      <c r="AS564" s="197">
        <f t="shared" si="197"/>
        <v>553</v>
      </c>
      <c r="AT564" s="175">
        <v>-5.9460499999999999E-2</v>
      </c>
      <c r="AU564" s="163">
        <v>5.0539500000000001E-2</v>
      </c>
      <c r="AV564" s="163">
        <v>-8.9460499999999998E-2</v>
      </c>
      <c r="AW564" s="163">
        <v>-0.13946050000000002</v>
      </c>
      <c r="AX564" s="163">
        <v>-6.9460500000000008E-2</v>
      </c>
      <c r="AY564" s="163">
        <v>-6.9460500000000008E-2</v>
      </c>
      <c r="BA564" s="331">
        <f t="shared" si="198"/>
        <v>553</v>
      </c>
      <c r="BB564" s="332" t="str">
        <f t="shared" si="199"/>
        <v/>
      </c>
      <c r="BC564" s="332" t="str">
        <f t="shared" si="200"/>
        <v/>
      </c>
      <c r="BD564" s="332" t="str">
        <f t="shared" si="201"/>
        <v/>
      </c>
      <c r="BE564" s="332" t="str">
        <f t="shared" si="202"/>
        <v/>
      </c>
      <c r="BF564" s="332" t="str">
        <f t="shared" si="203"/>
        <v/>
      </c>
      <c r="BG564" s="332" t="str">
        <f t="shared" si="204"/>
        <v/>
      </c>
      <c r="BH564" s="164">
        <v>553</v>
      </c>
      <c r="BI564" s="337" t="str">
        <f t="shared" si="205"/>
        <v/>
      </c>
      <c r="BJ564" s="337" t="str">
        <f t="shared" si="206"/>
        <v/>
      </c>
      <c r="BK564" s="337" t="str">
        <f t="shared" si="207"/>
        <v/>
      </c>
      <c r="BL564" s="337" t="str">
        <f t="shared" si="208"/>
        <v/>
      </c>
      <c r="BM564" s="165" t="str">
        <f t="shared" si="209"/>
        <v/>
      </c>
    </row>
    <row r="565" spans="1:65" ht="14.85" customHeight="1">
      <c r="A565" s="238"/>
      <c r="B565" s="540" t="s">
        <v>644</v>
      </c>
      <c r="C565" s="540"/>
      <c r="D565" s="540"/>
      <c r="E565" s="503">
        <f t="shared" si="210"/>
        <v>44.511889500000002</v>
      </c>
      <c r="F565" s="503"/>
      <c r="G565" s="503"/>
      <c r="H565" s="503">
        <f t="shared" si="211"/>
        <v>44.507009500000002</v>
      </c>
      <c r="I565" s="503"/>
      <c r="J565" s="503"/>
      <c r="K565" s="503">
        <f t="shared" si="212"/>
        <v>44.536399500000002</v>
      </c>
      <c r="L565" s="503"/>
      <c r="M565" s="503"/>
      <c r="N565" s="503">
        <f t="shared" si="213"/>
        <v>44.539879500000005</v>
      </c>
      <c r="O565" s="503"/>
      <c r="P565" s="503"/>
      <c r="Q565" s="503">
        <f t="shared" si="214"/>
        <v>44.490909500000001</v>
      </c>
      <c r="R565" s="503"/>
      <c r="S565" s="503"/>
      <c r="T565" s="503"/>
      <c r="U565" s="503"/>
      <c r="V565" s="503"/>
      <c r="W565" s="503">
        <f t="shared" si="215"/>
        <v>4.8970000000004177E-2</v>
      </c>
      <c r="X565" s="503"/>
      <c r="Y565" s="503"/>
      <c r="Z565" s="503"/>
      <c r="AA565" s="503"/>
      <c r="AB565" s="503"/>
      <c r="AC565" s="525"/>
      <c r="AD565" s="526"/>
      <c r="AE565" s="526"/>
      <c r="AF565" s="526"/>
      <c r="AG565" s="526"/>
      <c r="AH565" s="527"/>
      <c r="AI565" s="233"/>
      <c r="AJ565" s="233"/>
      <c r="AK565" s="197">
        <v>554</v>
      </c>
      <c r="AL565" s="207"/>
      <c r="AM565" s="207"/>
      <c r="AN565" s="207"/>
      <c r="AO565" s="207"/>
      <c r="AP565" s="207"/>
      <c r="AQ565" s="208"/>
      <c r="AR565" s="155"/>
      <c r="AS565" s="197">
        <f t="shared" si="197"/>
        <v>554</v>
      </c>
      <c r="AT565" s="175">
        <v>-5.9460499999999999E-2</v>
      </c>
      <c r="AU565" s="163">
        <v>5.0539500000000001E-2</v>
      </c>
      <c r="AV565" s="163">
        <v>-8.9460499999999998E-2</v>
      </c>
      <c r="AW565" s="163">
        <v>-0.13946050000000002</v>
      </c>
      <c r="AX565" s="163">
        <v>-6.9460500000000008E-2</v>
      </c>
      <c r="AY565" s="163">
        <v>-6.9460500000000008E-2</v>
      </c>
      <c r="BA565" s="331">
        <f t="shared" si="198"/>
        <v>554</v>
      </c>
      <c r="BB565" s="332" t="str">
        <f t="shared" si="199"/>
        <v/>
      </c>
      <c r="BC565" s="332" t="str">
        <f t="shared" si="200"/>
        <v/>
      </c>
      <c r="BD565" s="332" t="str">
        <f t="shared" si="201"/>
        <v/>
      </c>
      <c r="BE565" s="332" t="str">
        <f t="shared" si="202"/>
        <v/>
      </c>
      <c r="BF565" s="332" t="str">
        <f t="shared" si="203"/>
        <v/>
      </c>
      <c r="BG565" s="332" t="str">
        <f t="shared" si="204"/>
        <v/>
      </c>
      <c r="BH565" s="164">
        <v>554</v>
      </c>
      <c r="BI565" s="337" t="str">
        <f t="shared" si="205"/>
        <v/>
      </c>
      <c r="BJ565" s="337" t="str">
        <f t="shared" si="206"/>
        <v/>
      </c>
      <c r="BK565" s="337" t="str">
        <f t="shared" si="207"/>
        <v/>
      </c>
      <c r="BL565" s="337" t="str">
        <f t="shared" si="208"/>
        <v/>
      </c>
      <c r="BM565" s="165" t="str">
        <f t="shared" si="209"/>
        <v/>
      </c>
    </row>
    <row r="566" spans="1:65" ht="14.85" customHeight="1">
      <c r="A566" s="238"/>
      <c r="B566" s="540" t="s">
        <v>645</v>
      </c>
      <c r="C566" s="540"/>
      <c r="D566" s="540"/>
      <c r="E566" s="503">
        <f t="shared" si="210"/>
        <v>44.514159499999998</v>
      </c>
      <c r="F566" s="503"/>
      <c r="G566" s="503"/>
      <c r="H566" s="503">
        <f t="shared" si="211"/>
        <v>44.5074495</v>
      </c>
      <c r="I566" s="503"/>
      <c r="J566" s="503"/>
      <c r="K566" s="503">
        <f t="shared" si="212"/>
        <v>44.537629500000001</v>
      </c>
      <c r="L566" s="503"/>
      <c r="M566" s="503"/>
      <c r="N566" s="503">
        <f t="shared" si="213"/>
        <v>44.538899499999999</v>
      </c>
      <c r="O566" s="503"/>
      <c r="P566" s="503"/>
      <c r="Q566" s="503">
        <f t="shared" si="214"/>
        <v>44.507899500000001</v>
      </c>
      <c r="R566" s="503"/>
      <c r="S566" s="503"/>
      <c r="T566" s="503"/>
      <c r="U566" s="503"/>
      <c r="V566" s="503"/>
      <c r="W566" s="503">
        <f t="shared" si="215"/>
        <v>3.0999999999998806E-2</v>
      </c>
      <c r="X566" s="503"/>
      <c r="Y566" s="503"/>
      <c r="Z566" s="503"/>
      <c r="AA566" s="503"/>
      <c r="AB566" s="503"/>
      <c r="AC566" s="525"/>
      <c r="AD566" s="526"/>
      <c r="AE566" s="526"/>
      <c r="AF566" s="526"/>
      <c r="AG566" s="526"/>
      <c r="AH566" s="527"/>
      <c r="AI566" s="233"/>
      <c r="AJ566" s="233"/>
      <c r="AK566" s="197">
        <v>555</v>
      </c>
      <c r="AL566" s="207"/>
      <c r="AM566" s="207"/>
      <c r="AN566" s="207"/>
      <c r="AO566" s="207"/>
      <c r="AP566" s="207"/>
      <c r="AQ566" s="208"/>
      <c r="AR566" s="155"/>
      <c r="AS566" s="197">
        <f t="shared" si="197"/>
        <v>555</v>
      </c>
      <c r="AT566" s="175">
        <v>-5.9460499999999999E-2</v>
      </c>
      <c r="AU566" s="163">
        <v>5.0539500000000001E-2</v>
      </c>
      <c r="AV566" s="163">
        <v>-8.9460499999999998E-2</v>
      </c>
      <c r="AW566" s="163">
        <v>-0.13946050000000002</v>
      </c>
      <c r="AX566" s="163">
        <v>-6.9460500000000008E-2</v>
      </c>
      <c r="AY566" s="163">
        <v>-6.9460500000000008E-2</v>
      </c>
      <c r="BA566" s="331">
        <f t="shared" si="198"/>
        <v>555</v>
      </c>
      <c r="BB566" s="332" t="str">
        <f t="shared" si="199"/>
        <v/>
      </c>
      <c r="BC566" s="332" t="str">
        <f t="shared" si="200"/>
        <v/>
      </c>
      <c r="BD566" s="332" t="str">
        <f t="shared" si="201"/>
        <v/>
      </c>
      <c r="BE566" s="332" t="str">
        <f t="shared" si="202"/>
        <v/>
      </c>
      <c r="BF566" s="332" t="str">
        <f t="shared" si="203"/>
        <v/>
      </c>
      <c r="BG566" s="332" t="str">
        <f t="shared" si="204"/>
        <v/>
      </c>
      <c r="BH566" s="164">
        <v>555</v>
      </c>
      <c r="BI566" s="337" t="str">
        <f t="shared" si="205"/>
        <v/>
      </c>
      <c r="BJ566" s="337" t="str">
        <f t="shared" si="206"/>
        <v/>
      </c>
      <c r="BK566" s="337" t="str">
        <f t="shared" si="207"/>
        <v/>
      </c>
      <c r="BL566" s="337" t="str">
        <f t="shared" si="208"/>
        <v/>
      </c>
      <c r="BM566" s="165" t="str">
        <f t="shared" si="209"/>
        <v/>
      </c>
    </row>
    <row r="567" spans="1:65" ht="14.85" customHeight="1" thickBot="1">
      <c r="A567" s="238"/>
      <c r="B567" s="572" t="s">
        <v>646</v>
      </c>
      <c r="C567" s="572"/>
      <c r="D567" s="572"/>
      <c r="E567" s="573">
        <f t="shared" si="210"/>
        <v>44.519859500000003</v>
      </c>
      <c r="F567" s="573"/>
      <c r="G567" s="573"/>
      <c r="H567" s="573">
        <f t="shared" si="211"/>
        <v>44.5057495</v>
      </c>
      <c r="I567" s="573"/>
      <c r="J567" s="573"/>
      <c r="K567" s="573">
        <f t="shared" si="212"/>
        <v>44.538819499999995</v>
      </c>
      <c r="L567" s="573"/>
      <c r="M567" s="573"/>
      <c r="N567" s="573">
        <f t="shared" si="213"/>
        <v>44.540649500000001</v>
      </c>
      <c r="O567" s="573"/>
      <c r="P567" s="573"/>
      <c r="Q567" s="573">
        <f t="shared" si="214"/>
        <v>44.523579500000004</v>
      </c>
      <c r="R567" s="573"/>
      <c r="S567" s="573"/>
      <c r="T567" s="573"/>
      <c r="U567" s="573"/>
      <c r="V567" s="573"/>
      <c r="W567" s="573">
        <f t="shared" si="215"/>
        <v>1.7830000000003565E-2</v>
      </c>
      <c r="X567" s="573"/>
      <c r="Y567" s="573"/>
      <c r="Z567" s="573"/>
      <c r="AA567" s="573"/>
      <c r="AB567" s="573"/>
      <c r="AC567" s="528"/>
      <c r="AD567" s="529"/>
      <c r="AE567" s="529"/>
      <c r="AF567" s="529"/>
      <c r="AG567" s="529"/>
      <c r="AH567" s="530"/>
      <c r="AI567" s="233"/>
      <c r="AJ567" s="233"/>
      <c r="AK567" s="197">
        <v>556</v>
      </c>
      <c r="AL567" s="207"/>
      <c r="AM567" s="207"/>
      <c r="AN567" s="207"/>
      <c r="AO567" s="207"/>
      <c r="AP567" s="207"/>
      <c r="AQ567" s="208"/>
      <c r="AR567" s="155"/>
      <c r="AS567" s="197">
        <f t="shared" si="197"/>
        <v>556</v>
      </c>
      <c r="AT567" s="175">
        <v>-5.9460499999999999E-2</v>
      </c>
      <c r="AU567" s="163">
        <v>5.0539500000000001E-2</v>
      </c>
      <c r="AV567" s="163">
        <v>-8.9460499999999998E-2</v>
      </c>
      <c r="AW567" s="163">
        <v>-0.13946050000000002</v>
      </c>
      <c r="AX567" s="163">
        <v>-6.9460500000000008E-2</v>
      </c>
      <c r="AY567" s="163">
        <v>-6.9460500000000008E-2</v>
      </c>
      <c r="BA567" s="331">
        <f t="shared" si="198"/>
        <v>556</v>
      </c>
      <c r="BB567" s="332" t="str">
        <f t="shared" si="199"/>
        <v/>
      </c>
      <c r="BC567" s="332" t="str">
        <f t="shared" si="200"/>
        <v/>
      </c>
      <c r="BD567" s="332" t="str">
        <f t="shared" si="201"/>
        <v/>
      </c>
      <c r="BE567" s="332" t="str">
        <f t="shared" si="202"/>
        <v/>
      </c>
      <c r="BF567" s="332" t="str">
        <f t="shared" si="203"/>
        <v/>
      </c>
      <c r="BG567" s="332" t="str">
        <f t="shared" si="204"/>
        <v/>
      </c>
      <c r="BH567" s="164">
        <v>556</v>
      </c>
      <c r="BI567" s="337" t="str">
        <f t="shared" si="205"/>
        <v/>
      </c>
      <c r="BJ567" s="337" t="str">
        <f t="shared" si="206"/>
        <v/>
      </c>
      <c r="BK567" s="337" t="str">
        <f t="shared" si="207"/>
        <v/>
      </c>
      <c r="BL567" s="337" t="str">
        <f t="shared" si="208"/>
        <v/>
      </c>
      <c r="BM567" s="165" t="str">
        <f t="shared" si="209"/>
        <v/>
      </c>
    </row>
    <row r="568" spans="1:65" ht="14.85" customHeight="1" thickTop="1">
      <c r="A568" s="239"/>
      <c r="B568" s="240"/>
      <c r="C568" s="240"/>
      <c r="D568" s="240"/>
      <c r="E568" s="252"/>
      <c r="F568" s="252"/>
      <c r="G568" s="252"/>
      <c r="H568" s="252"/>
      <c r="I568" s="252"/>
      <c r="J568" s="252"/>
      <c r="K568" s="252"/>
      <c r="L568" s="252"/>
      <c r="M568" s="252"/>
      <c r="N568" s="252"/>
      <c r="O568" s="252"/>
      <c r="P568" s="252"/>
      <c r="Q568" s="252"/>
      <c r="R568" s="252"/>
      <c r="S568" s="252"/>
      <c r="T568" s="252"/>
      <c r="U568" s="252"/>
      <c r="V568" s="252"/>
      <c r="W568" s="252"/>
      <c r="X568" s="252"/>
      <c r="Y568" s="252"/>
      <c r="Z568" s="252"/>
      <c r="AA568" s="252"/>
      <c r="AB568" s="252"/>
      <c r="AC568" s="233"/>
      <c r="AD568" s="233"/>
      <c r="AE568" s="233"/>
      <c r="AF568" s="233"/>
      <c r="AG568" s="233"/>
      <c r="AH568" s="233"/>
      <c r="AI568" s="233"/>
      <c r="AJ568" s="233"/>
      <c r="AK568" s="197">
        <v>557</v>
      </c>
      <c r="AL568" s="207"/>
      <c r="AM568" s="207"/>
      <c r="AN568" s="207"/>
      <c r="AO568" s="207"/>
      <c r="AP568" s="207"/>
      <c r="AQ568" s="208"/>
      <c r="AR568" s="155"/>
      <c r="AS568" s="197">
        <f t="shared" si="197"/>
        <v>557</v>
      </c>
      <c r="AT568" s="175">
        <v>-5.9460499999999999E-2</v>
      </c>
      <c r="AU568" s="163">
        <v>5.0539500000000001E-2</v>
      </c>
      <c r="AV568" s="163">
        <v>-8.9460499999999998E-2</v>
      </c>
      <c r="AW568" s="163">
        <v>-0.13946050000000002</v>
      </c>
      <c r="AX568" s="163">
        <v>-6.9460500000000008E-2</v>
      </c>
      <c r="AY568" s="163">
        <v>-6.9460500000000008E-2</v>
      </c>
      <c r="BA568" s="331">
        <f t="shared" si="198"/>
        <v>557</v>
      </c>
      <c r="BB568" s="332" t="str">
        <f t="shared" si="199"/>
        <v/>
      </c>
      <c r="BC568" s="332" t="str">
        <f t="shared" si="200"/>
        <v/>
      </c>
      <c r="BD568" s="332" t="str">
        <f t="shared" si="201"/>
        <v/>
      </c>
      <c r="BE568" s="332" t="str">
        <f t="shared" si="202"/>
        <v/>
      </c>
      <c r="BF568" s="332" t="str">
        <f t="shared" si="203"/>
        <v/>
      </c>
      <c r="BG568" s="332" t="str">
        <f t="shared" si="204"/>
        <v/>
      </c>
      <c r="BH568" s="164">
        <v>557</v>
      </c>
      <c r="BI568" s="337" t="str">
        <f t="shared" si="205"/>
        <v/>
      </c>
      <c r="BJ568" s="337" t="str">
        <f t="shared" si="206"/>
        <v/>
      </c>
      <c r="BK568" s="337" t="str">
        <f t="shared" si="207"/>
        <v/>
      </c>
      <c r="BL568" s="337" t="str">
        <f t="shared" si="208"/>
        <v/>
      </c>
      <c r="BM568" s="165" t="str">
        <f t="shared" si="209"/>
        <v/>
      </c>
    </row>
    <row r="569" spans="1:65" ht="14.85" customHeight="1">
      <c r="B569" s="245"/>
      <c r="C569" s="245"/>
      <c r="D569" s="245"/>
      <c r="E569" s="246"/>
      <c r="F569" s="246"/>
      <c r="G569" s="246"/>
      <c r="H569" s="247"/>
      <c r="J569" s="246"/>
      <c r="K569" s="246"/>
      <c r="AA569" s="494" t="s">
        <v>7</v>
      </c>
      <c r="AB569" s="494"/>
      <c r="AC569" s="494"/>
      <c r="AD569" s="495">
        <f>AD498+1</f>
        <v>10</v>
      </c>
      <c r="AE569" s="495"/>
      <c r="AF569" s="223" t="s">
        <v>8</v>
      </c>
      <c r="AG569" s="495">
        <f>Page1!$AR$1</f>
        <v>1</v>
      </c>
      <c r="AH569" s="495"/>
      <c r="AI569" s="218"/>
      <c r="AJ569" s="218"/>
      <c r="AK569" s="197">
        <v>558</v>
      </c>
      <c r="AL569" s="207"/>
      <c r="AM569" s="207"/>
      <c r="AN569" s="207"/>
      <c r="AO569" s="207"/>
      <c r="AP569" s="207"/>
      <c r="AQ569" s="208"/>
      <c r="AR569" s="155"/>
      <c r="AS569" s="197">
        <f t="shared" si="197"/>
        <v>558</v>
      </c>
      <c r="AT569" s="175">
        <v>-5.9460499999999999E-2</v>
      </c>
      <c r="AU569" s="163">
        <v>5.0539500000000001E-2</v>
      </c>
      <c r="AV569" s="163">
        <v>-8.9460499999999998E-2</v>
      </c>
      <c r="AW569" s="163">
        <v>-0.13946050000000002</v>
      </c>
      <c r="AX569" s="163">
        <v>-6.9460500000000008E-2</v>
      </c>
      <c r="AY569" s="163">
        <v>-6.9460500000000008E-2</v>
      </c>
      <c r="BA569" s="331">
        <f t="shared" si="198"/>
        <v>558</v>
      </c>
      <c r="BB569" s="332" t="str">
        <f t="shared" si="199"/>
        <v/>
      </c>
      <c r="BC569" s="332" t="str">
        <f t="shared" si="200"/>
        <v/>
      </c>
      <c r="BD569" s="332" t="str">
        <f t="shared" si="201"/>
        <v/>
      </c>
      <c r="BE569" s="332" t="str">
        <f t="shared" si="202"/>
        <v/>
      </c>
      <c r="BF569" s="332" t="str">
        <f t="shared" si="203"/>
        <v/>
      </c>
      <c r="BG569" s="332" t="str">
        <f t="shared" si="204"/>
        <v/>
      </c>
      <c r="BH569" s="164">
        <v>558</v>
      </c>
      <c r="BI569" s="337" t="str">
        <f t="shared" si="205"/>
        <v/>
      </c>
      <c r="BJ569" s="337" t="str">
        <f t="shared" si="206"/>
        <v/>
      </c>
      <c r="BK569" s="337" t="str">
        <f t="shared" si="207"/>
        <v/>
      </c>
      <c r="BL569" s="337" t="str">
        <f t="shared" si="208"/>
        <v/>
      </c>
      <c r="BM569" s="165" t="str">
        <f t="shared" si="209"/>
        <v/>
      </c>
    </row>
    <row r="570" spans="1:65" ht="14.85" customHeight="1">
      <c r="B570" s="248"/>
      <c r="C570" s="248"/>
      <c r="D570" s="248"/>
      <c r="E570" s="249"/>
      <c r="F570" s="227"/>
      <c r="G570" s="249"/>
      <c r="H570" s="249"/>
      <c r="I570" s="249"/>
      <c r="J570" s="249"/>
      <c r="K570" s="249"/>
      <c r="Y570" s="222"/>
      <c r="AK570" s="197">
        <v>559</v>
      </c>
      <c r="AL570" s="207"/>
      <c r="AM570" s="207"/>
      <c r="AN570" s="207"/>
      <c r="AO570" s="207"/>
      <c r="AP570" s="207"/>
      <c r="AQ570" s="208"/>
      <c r="AR570" s="155"/>
      <c r="AS570" s="197">
        <f t="shared" si="197"/>
        <v>559</v>
      </c>
      <c r="AT570" s="175">
        <v>-5.9460499999999999E-2</v>
      </c>
      <c r="AU570" s="163">
        <v>5.0539500000000001E-2</v>
      </c>
      <c r="AV570" s="163">
        <v>-8.9460499999999998E-2</v>
      </c>
      <c r="AW570" s="163">
        <v>-0.13946050000000002</v>
      </c>
      <c r="AX570" s="163">
        <v>-6.9460500000000008E-2</v>
      </c>
      <c r="AY570" s="163">
        <v>-6.9460500000000008E-2</v>
      </c>
      <c r="BA570" s="331">
        <f t="shared" si="198"/>
        <v>559</v>
      </c>
      <c r="BB570" s="332" t="str">
        <f t="shared" si="199"/>
        <v/>
      </c>
      <c r="BC570" s="332" t="str">
        <f t="shared" si="200"/>
        <v/>
      </c>
      <c r="BD570" s="332" t="str">
        <f t="shared" si="201"/>
        <v/>
      </c>
      <c r="BE570" s="332" t="str">
        <f t="shared" si="202"/>
        <v/>
      </c>
      <c r="BF570" s="332" t="str">
        <f t="shared" si="203"/>
        <v/>
      </c>
      <c r="BG570" s="332" t="str">
        <f t="shared" si="204"/>
        <v/>
      </c>
      <c r="BH570" s="164">
        <v>559</v>
      </c>
      <c r="BI570" s="337" t="str">
        <f t="shared" si="205"/>
        <v/>
      </c>
      <c r="BJ570" s="337" t="str">
        <f t="shared" si="206"/>
        <v/>
      </c>
      <c r="BK570" s="337" t="str">
        <f t="shared" si="207"/>
        <v/>
      </c>
      <c r="BL570" s="337" t="str">
        <f t="shared" si="208"/>
        <v/>
      </c>
      <c r="BM570" s="165" t="str">
        <f t="shared" si="209"/>
        <v/>
      </c>
    </row>
    <row r="571" spans="1:65" ht="14.85" customHeight="1">
      <c r="A571" s="218"/>
      <c r="B571" s="218"/>
      <c r="C571" s="218"/>
      <c r="D571" s="218"/>
      <c r="E571" s="250"/>
      <c r="K571" s="250"/>
      <c r="Y571" s="222"/>
      <c r="AK571" s="197">
        <v>560</v>
      </c>
      <c r="AL571" s="207"/>
      <c r="AM571" s="207"/>
      <c r="AN571" s="207"/>
      <c r="AO571" s="207"/>
      <c r="AP571" s="207"/>
      <c r="AQ571" s="208"/>
      <c r="AR571" s="155"/>
      <c r="AS571" s="197">
        <f t="shared" si="197"/>
        <v>560</v>
      </c>
      <c r="AT571" s="175">
        <v>-5.9460499999999999E-2</v>
      </c>
      <c r="AU571" s="163">
        <v>5.0539500000000001E-2</v>
      </c>
      <c r="AV571" s="163">
        <v>-8.9460499999999998E-2</v>
      </c>
      <c r="AW571" s="163">
        <v>-0.13946050000000002</v>
      </c>
      <c r="AX571" s="163">
        <v>-6.9460500000000008E-2</v>
      </c>
      <c r="AY571" s="163">
        <v>-6.9460500000000008E-2</v>
      </c>
      <c r="BA571" s="331">
        <f t="shared" si="198"/>
        <v>560</v>
      </c>
      <c r="BB571" s="332" t="str">
        <f t="shared" si="199"/>
        <v/>
      </c>
      <c r="BC571" s="332" t="str">
        <f t="shared" si="200"/>
        <v/>
      </c>
      <c r="BD571" s="332" t="str">
        <f t="shared" si="201"/>
        <v/>
      </c>
      <c r="BE571" s="332" t="str">
        <f t="shared" si="202"/>
        <v/>
      </c>
      <c r="BF571" s="332" t="str">
        <f t="shared" si="203"/>
        <v/>
      </c>
      <c r="BG571" s="332" t="str">
        <f t="shared" si="204"/>
        <v/>
      </c>
      <c r="BH571" s="164">
        <v>560</v>
      </c>
      <c r="BI571" s="337" t="str">
        <f t="shared" si="205"/>
        <v/>
      </c>
      <c r="BJ571" s="337" t="str">
        <f t="shared" si="206"/>
        <v/>
      </c>
      <c r="BK571" s="337" t="str">
        <f t="shared" si="207"/>
        <v/>
      </c>
      <c r="BL571" s="337" t="str">
        <f t="shared" si="208"/>
        <v/>
      </c>
      <c r="BM571" s="165" t="str">
        <f t="shared" si="209"/>
        <v/>
      </c>
    </row>
    <row r="572" spans="1:65" ht="14.85" customHeight="1">
      <c r="A572" s="218"/>
      <c r="B572" s="218"/>
      <c r="C572" s="218"/>
      <c r="D572" s="218"/>
      <c r="E572" s="250"/>
      <c r="F572" s="227"/>
      <c r="H572" s="250"/>
      <c r="I572" s="250"/>
      <c r="J572" s="250"/>
      <c r="K572" s="250"/>
      <c r="W572" s="498" t="s">
        <v>9</v>
      </c>
      <c r="X572" s="498"/>
      <c r="Y572" s="498"/>
      <c r="Z572" s="498"/>
      <c r="AA572" s="498"/>
      <c r="AB572" s="498"/>
      <c r="AC572" s="498"/>
      <c r="AD572" s="499" t="str">
        <f>AD146</f>
        <v xml:space="preserve"> PT2/67 </v>
      </c>
      <c r="AE572" s="499"/>
      <c r="AF572" s="499"/>
      <c r="AG572" s="499"/>
      <c r="AH572" s="499"/>
      <c r="AI572" s="218"/>
      <c r="AJ572" s="218"/>
      <c r="AK572" s="197">
        <v>561</v>
      </c>
      <c r="AL572" s="207"/>
      <c r="AM572" s="207"/>
      <c r="AN572" s="207"/>
      <c r="AO572" s="207"/>
      <c r="AP572" s="207"/>
      <c r="AQ572" s="208"/>
      <c r="AR572" s="155"/>
      <c r="AS572" s="197">
        <f t="shared" si="197"/>
        <v>561</v>
      </c>
      <c r="AT572" s="175">
        <v>-5.9460499999999999E-2</v>
      </c>
      <c r="AU572" s="163">
        <v>5.0539500000000001E-2</v>
      </c>
      <c r="AV572" s="163">
        <v>-8.9460499999999998E-2</v>
      </c>
      <c r="AW572" s="163">
        <v>-0.13946050000000002</v>
      </c>
      <c r="AX572" s="163">
        <v>-6.9460500000000008E-2</v>
      </c>
      <c r="AY572" s="163">
        <v>-6.9460500000000008E-2</v>
      </c>
      <c r="BA572" s="331">
        <f t="shared" si="198"/>
        <v>561</v>
      </c>
      <c r="BB572" s="332" t="str">
        <f t="shared" si="199"/>
        <v/>
      </c>
      <c r="BC572" s="332" t="str">
        <f t="shared" si="200"/>
        <v/>
      </c>
      <c r="BD572" s="332" t="str">
        <f t="shared" si="201"/>
        <v/>
      </c>
      <c r="BE572" s="332" t="str">
        <f t="shared" si="202"/>
        <v/>
      </c>
      <c r="BF572" s="332" t="str">
        <f t="shared" si="203"/>
        <v/>
      </c>
      <c r="BG572" s="332" t="str">
        <f t="shared" si="204"/>
        <v/>
      </c>
      <c r="BH572" s="164">
        <v>561</v>
      </c>
      <c r="BI572" s="337" t="str">
        <f t="shared" si="205"/>
        <v/>
      </c>
      <c r="BJ572" s="337" t="str">
        <f t="shared" si="206"/>
        <v/>
      </c>
      <c r="BK572" s="337" t="str">
        <f t="shared" si="207"/>
        <v/>
      </c>
      <c r="BL572" s="337" t="str">
        <f t="shared" si="208"/>
        <v/>
      </c>
      <c r="BM572" s="165" t="str">
        <f t="shared" si="209"/>
        <v/>
      </c>
    </row>
    <row r="573" spans="1:65" ht="14.85" customHeight="1">
      <c r="A573" s="224"/>
      <c r="C573" s="224"/>
      <c r="E573" s="227"/>
      <c r="H573" s="251"/>
      <c r="L573" s="227"/>
      <c r="W573" s="498" t="s">
        <v>2</v>
      </c>
      <c r="X573" s="498"/>
      <c r="Y573" s="498"/>
      <c r="Z573" s="498"/>
      <c r="AA573" s="498"/>
      <c r="AB573" s="498"/>
      <c r="AC573" s="498"/>
      <c r="AD573" s="537" t="str">
        <f>AD4</f>
        <v>-</v>
      </c>
      <c r="AE573" s="537"/>
      <c r="AF573" s="537"/>
      <c r="AG573" s="537"/>
      <c r="AH573" s="537"/>
      <c r="AI573" s="218"/>
      <c r="AJ573" s="218"/>
      <c r="AK573" s="197">
        <v>562</v>
      </c>
      <c r="AL573" s="207"/>
      <c r="AM573" s="207"/>
      <c r="AN573" s="207"/>
      <c r="AO573" s="207"/>
      <c r="AP573" s="207"/>
      <c r="AQ573" s="208"/>
      <c r="AR573" s="155"/>
      <c r="AS573" s="197">
        <f t="shared" si="197"/>
        <v>562</v>
      </c>
      <c r="AT573" s="175">
        <v>-5.9460499999999999E-2</v>
      </c>
      <c r="AU573" s="163">
        <v>5.0539500000000001E-2</v>
      </c>
      <c r="AV573" s="163">
        <v>-8.9460499999999998E-2</v>
      </c>
      <c r="AW573" s="163">
        <v>-0.13946050000000002</v>
      </c>
      <c r="AX573" s="163">
        <v>-6.9460500000000008E-2</v>
      </c>
      <c r="AY573" s="163">
        <v>-6.9460500000000008E-2</v>
      </c>
      <c r="BA573" s="331">
        <f t="shared" si="198"/>
        <v>562</v>
      </c>
      <c r="BB573" s="332" t="str">
        <f t="shared" si="199"/>
        <v/>
      </c>
      <c r="BC573" s="332" t="str">
        <f t="shared" si="200"/>
        <v/>
      </c>
      <c r="BD573" s="332" t="str">
        <f t="shared" si="201"/>
        <v/>
      </c>
      <c r="BE573" s="332" t="str">
        <f t="shared" si="202"/>
        <v/>
      </c>
      <c r="BF573" s="332" t="str">
        <f t="shared" si="203"/>
        <v/>
      </c>
      <c r="BG573" s="332" t="str">
        <f t="shared" si="204"/>
        <v/>
      </c>
      <c r="BH573" s="164">
        <v>562</v>
      </c>
      <c r="BI573" s="337" t="str">
        <f t="shared" si="205"/>
        <v/>
      </c>
      <c r="BJ573" s="337" t="str">
        <f t="shared" si="206"/>
        <v/>
      </c>
      <c r="BK573" s="337" t="str">
        <f t="shared" si="207"/>
        <v/>
      </c>
      <c r="BL573" s="337" t="str">
        <f t="shared" si="208"/>
        <v/>
      </c>
      <c r="BM573" s="165" t="str">
        <f t="shared" si="209"/>
        <v/>
      </c>
    </row>
    <row r="574" spans="1:65" ht="14.85" customHeight="1" thickBot="1">
      <c r="A574" s="226"/>
      <c r="B574" s="494" t="s">
        <v>10</v>
      </c>
      <c r="C574" s="494"/>
      <c r="D574" s="494"/>
      <c r="E574" s="494"/>
      <c r="F574" s="494"/>
      <c r="G574" s="494"/>
      <c r="H574" s="494"/>
      <c r="I574" s="494"/>
      <c r="J574" s="574">
        <f>$J$3</f>
        <v>44.5</v>
      </c>
      <c r="K574" s="574"/>
      <c r="L574" s="574"/>
      <c r="M574" s="497" t="s">
        <v>165</v>
      </c>
      <c r="N574" s="497"/>
      <c r="O574" s="227"/>
      <c r="P574" s="227"/>
      <c r="Q574" s="227"/>
      <c r="R574" s="228"/>
      <c r="S574" s="228"/>
      <c r="T574" s="228"/>
      <c r="U574" s="228"/>
      <c r="V574" s="228"/>
      <c r="AE574" s="229"/>
      <c r="AF574" s="494"/>
      <c r="AG574" s="494"/>
      <c r="AH574" s="230"/>
      <c r="AI574" s="230"/>
      <c r="AJ574" s="230"/>
      <c r="AK574" s="197">
        <v>563</v>
      </c>
      <c r="AL574" s="207"/>
      <c r="AM574" s="207"/>
      <c r="AN574" s="207"/>
      <c r="AO574" s="207"/>
      <c r="AP574" s="207"/>
      <c r="AQ574" s="208"/>
      <c r="AR574" s="155"/>
      <c r="AS574" s="197">
        <f t="shared" si="197"/>
        <v>563</v>
      </c>
      <c r="AT574" s="175">
        <v>-5.9460499999999999E-2</v>
      </c>
      <c r="AU574" s="163">
        <v>5.0539500000000001E-2</v>
      </c>
      <c r="AV574" s="163">
        <v>-8.9460499999999998E-2</v>
      </c>
      <c r="AW574" s="163">
        <v>-0.13946050000000002</v>
      </c>
      <c r="AX574" s="163">
        <v>-6.9460500000000008E-2</v>
      </c>
      <c r="AY574" s="163">
        <v>-6.9460500000000008E-2</v>
      </c>
      <c r="BA574" s="331">
        <f t="shared" si="198"/>
        <v>563</v>
      </c>
      <c r="BB574" s="332" t="str">
        <f t="shared" si="199"/>
        <v/>
      </c>
      <c r="BC574" s="332" t="str">
        <f t="shared" si="200"/>
        <v/>
      </c>
      <c r="BD574" s="332" t="str">
        <f t="shared" si="201"/>
        <v/>
      </c>
      <c r="BE574" s="332" t="str">
        <f t="shared" si="202"/>
        <v/>
      </c>
      <c r="BF574" s="332" t="str">
        <f t="shared" si="203"/>
        <v/>
      </c>
      <c r="BG574" s="332" t="str">
        <f t="shared" si="204"/>
        <v/>
      </c>
      <c r="BH574" s="164">
        <v>563</v>
      </c>
      <c r="BI574" s="337" t="str">
        <f t="shared" si="205"/>
        <v/>
      </c>
      <c r="BJ574" s="337" t="str">
        <f t="shared" si="206"/>
        <v/>
      </c>
      <c r="BK574" s="337" t="str">
        <f t="shared" si="207"/>
        <v/>
      </c>
      <c r="BL574" s="337" t="str">
        <f t="shared" si="208"/>
        <v/>
      </c>
      <c r="BM574" s="165" t="str">
        <f t="shared" si="209"/>
        <v/>
      </c>
    </row>
    <row r="575" spans="1:65" ht="14.85" customHeight="1" thickTop="1" thickBot="1">
      <c r="A575" s="231"/>
      <c r="B575" s="514" t="s">
        <v>13</v>
      </c>
      <c r="C575" s="515"/>
      <c r="D575" s="516"/>
      <c r="E575" s="517" t="s">
        <v>67</v>
      </c>
      <c r="F575" s="518"/>
      <c r="G575" s="518"/>
      <c r="H575" s="518"/>
      <c r="I575" s="518"/>
      <c r="J575" s="518"/>
      <c r="K575" s="518"/>
      <c r="L575" s="518"/>
      <c r="M575" s="518"/>
      <c r="N575" s="518"/>
      <c r="O575" s="518"/>
      <c r="P575" s="518"/>
      <c r="Q575" s="518"/>
      <c r="R575" s="518"/>
      <c r="S575" s="518"/>
      <c r="T575" s="232"/>
      <c r="U575" s="232"/>
      <c r="V575" s="232"/>
      <c r="W575" s="519" t="s">
        <v>55</v>
      </c>
      <c r="X575" s="520"/>
      <c r="Y575" s="520"/>
      <c r="Z575" s="520"/>
      <c r="AA575" s="520"/>
      <c r="AB575" s="521"/>
      <c r="AC575" s="522" t="s">
        <v>1176</v>
      </c>
      <c r="AD575" s="523"/>
      <c r="AE575" s="523"/>
      <c r="AF575" s="523"/>
      <c r="AG575" s="523"/>
      <c r="AH575" s="524"/>
      <c r="AI575" s="233"/>
      <c r="AJ575" s="233"/>
      <c r="AK575" s="197">
        <v>564</v>
      </c>
      <c r="AL575" s="207"/>
      <c r="AM575" s="207"/>
      <c r="AN575" s="207"/>
      <c r="AO575" s="207"/>
      <c r="AP575" s="207"/>
      <c r="AQ575" s="208"/>
      <c r="AR575" s="155"/>
      <c r="AS575" s="197">
        <f t="shared" si="197"/>
        <v>564</v>
      </c>
      <c r="AT575" s="175">
        <v>-5.9460499999999999E-2</v>
      </c>
      <c r="AU575" s="163">
        <v>5.0539500000000001E-2</v>
      </c>
      <c r="AV575" s="163">
        <v>-8.9460499999999998E-2</v>
      </c>
      <c r="AW575" s="163">
        <v>-0.13946050000000002</v>
      </c>
      <c r="AX575" s="163">
        <v>-6.9460500000000008E-2</v>
      </c>
      <c r="AY575" s="163">
        <v>-6.9460500000000008E-2</v>
      </c>
      <c r="BA575" s="331">
        <f t="shared" si="198"/>
        <v>564</v>
      </c>
      <c r="BB575" s="332" t="str">
        <f t="shared" si="199"/>
        <v/>
      </c>
      <c r="BC575" s="332" t="str">
        <f t="shared" si="200"/>
        <v/>
      </c>
      <c r="BD575" s="332" t="str">
        <f t="shared" si="201"/>
        <v/>
      </c>
      <c r="BE575" s="332" t="str">
        <f t="shared" si="202"/>
        <v/>
      </c>
      <c r="BF575" s="332" t="str">
        <f t="shared" si="203"/>
        <v/>
      </c>
      <c r="BG575" s="332" t="str">
        <f t="shared" si="204"/>
        <v/>
      </c>
      <c r="BH575" s="164">
        <v>564</v>
      </c>
      <c r="BI575" s="337" t="str">
        <f t="shared" si="205"/>
        <v/>
      </c>
      <c r="BJ575" s="337" t="str">
        <f t="shared" si="206"/>
        <v/>
      </c>
      <c r="BK575" s="337" t="str">
        <f t="shared" si="207"/>
        <v/>
      </c>
      <c r="BL575" s="337" t="str">
        <f t="shared" si="208"/>
        <v/>
      </c>
      <c r="BM575" s="165" t="str">
        <f t="shared" si="209"/>
        <v/>
      </c>
    </row>
    <row r="576" spans="1:65" ht="14.85" customHeight="1" thickTop="1">
      <c r="A576" s="231"/>
      <c r="B576" s="555" t="s">
        <v>8</v>
      </c>
      <c r="C576" s="556"/>
      <c r="D576" s="557"/>
      <c r="E576" s="504" t="s">
        <v>15</v>
      </c>
      <c r="F576" s="505"/>
      <c r="G576" s="506"/>
      <c r="H576" s="504" t="s">
        <v>16</v>
      </c>
      <c r="I576" s="505"/>
      <c r="J576" s="506"/>
      <c r="K576" s="504" t="s">
        <v>17</v>
      </c>
      <c r="L576" s="505"/>
      <c r="M576" s="506"/>
      <c r="N576" s="504" t="s">
        <v>18</v>
      </c>
      <c r="O576" s="505"/>
      <c r="P576" s="506"/>
      <c r="Q576" s="504" t="s">
        <v>19</v>
      </c>
      <c r="R576" s="505"/>
      <c r="S576" s="506"/>
      <c r="T576" s="504"/>
      <c r="U576" s="505"/>
      <c r="V576" s="506"/>
      <c r="W576" s="558" t="s">
        <v>5</v>
      </c>
      <c r="X576" s="494"/>
      <c r="Y576" s="494"/>
      <c r="Z576" s="494"/>
      <c r="AA576" s="494"/>
      <c r="AB576" s="559"/>
      <c r="AC576" s="525"/>
      <c r="AD576" s="526"/>
      <c r="AE576" s="526"/>
      <c r="AF576" s="526"/>
      <c r="AG576" s="526"/>
      <c r="AH576" s="527"/>
      <c r="AI576" s="233"/>
      <c r="AJ576" s="233"/>
      <c r="AK576" s="197">
        <v>565</v>
      </c>
      <c r="AL576" s="207"/>
      <c r="AM576" s="207"/>
      <c r="AN576" s="207"/>
      <c r="AO576" s="207"/>
      <c r="AP576" s="207"/>
      <c r="AQ576" s="208"/>
      <c r="AR576" s="155"/>
      <c r="AS576" s="197">
        <f t="shared" si="197"/>
        <v>565</v>
      </c>
      <c r="AT576" s="175">
        <v>-5.9460499999999999E-2</v>
      </c>
      <c r="AU576" s="163">
        <v>5.0539500000000001E-2</v>
      </c>
      <c r="AV576" s="163">
        <v>-8.9460499999999998E-2</v>
      </c>
      <c r="AW576" s="163">
        <v>-0.13946050000000002</v>
      </c>
      <c r="AX576" s="163">
        <v>-6.9460500000000008E-2</v>
      </c>
      <c r="AY576" s="163">
        <v>-6.9460500000000008E-2</v>
      </c>
      <c r="BA576" s="331">
        <f t="shared" si="198"/>
        <v>565</v>
      </c>
      <c r="BB576" s="332" t="str">
        <f t="shared" si="199"/>
        <v/>
      </c>
      <c r="BC576" s="332" t="str">
        <f t="shared" si="200"/>
        <v/>
      </c>
      <c r="BD576" s="332" t="str">
        <f t="shared" si="201"/>
        <v/>
      </c>
      <c r="BE576" s="332" t="str">
        <f t="shared" si="202"/>
        <v/>
      </c>
      <c r="BF576" s="332" t="str">
        <f t="shared" si="203"/>
        <v/>
      </c>
      <c r="BG576" s="332" t="str">
        <f t="shared" si="204"/>
        <v/>
      </c>
      <c r="BH576" s="164">
        <v>565</v>
      </c>
      <c r="BI576" s="337" t="str">
        <f t="shared" si="205"/>
        <v/>
      </c>
      <c r="BJ576" s="337" t="str">
        <f t="shared" si="206"/>
        <v/>
      </c>
      <c r="BK576" s="337" t="str">
        <f t="shared" si="207"/>
        <v/>
      </c>
      <c r="BL576" s="337" t="str">
        <f t="shared" si="208"/>
        <v/>
      </c>
      <c r="BM576" s="165" t="str">
        <f t="shared" si="209"/>
        <v/>
      </c>
    </row>
    <row r="577" spans="1:65" ht="14.85" customHeight="1" thickBot="1">
      <c r="A577" s="234"/>
      <c r="B577" s="531" t="s">
        <v>0</v>
      </c>
      <c r="C577" s="513"/>
      <c r="D577" s="532"/>
      <c r="E577" s="507"/>
      <c r="F577" s="508"/>
      <c r="G577" s="509"/>
      <c r="H577" s="507"/>
      <c r="I577" s="508"/>
      <c r="J577" s="509"/>
      <c r="K577" s="507"/>
      <c r="L577" s="508"/>
      <c r="M577" s="509"/>
      <c r="N577" s="507"/>
      <c r="O577" s="508"/>
      <c r="P577" s="509"/>
      <c r="Q577" s="507"/>
      <c r="R577" s="508"/>
      <c r="S577" s="509"/>
      <c r="T577" s="507"/>
      <c r="U577" s="508"/>
      <c r="V577" s="509"/>
      <c r="W577" s="531"/>
      <c r="X577" s="513"/>
      <c r="Y577" s="513"/>
      <c r="Z577" s="513"/>
      <c r="AA577" s="513"/>
      <c r="AB577" s="532"/>
      <c r="AC577" s="525"/>
      <c r="AD577" s="526"/>
      <c r="AE577" s="526"/>
      <c r="AF577" s="526"/>
      <c r="AG577" s="526"/>
      <c r="AH577" s="527"/>
      <c r="AI577" s="233"/>
      <c r="AJ577" s="233"/>
      <c r="AK577" s="197">
        <v>566</v>
      </c>
      <c r="AL577" s="207"/>
      <c r="AM577" s="207"/>
      <c r="AN577" s="207"/>
      <c r="AO577" s="207"/>
      <c r="AP577" s="207"/>
      <c r="AQ577" s="208"/>
      <c r="AR577" s="155"/>
      <c r="AS577" s="197">
        <f t="shared" si="197"/>
        <v>566</v>
      </c>
      <c r="AT577" s="175">
        <v>-5.9460499999999999E-2</v>
      </c>
      <c r="AU577" s="163">
        <v>5.0539500000000001E-2</v>
      </c>
      <c r="AV577" s="163">
        <v>-8.9460499999999998E-2</v>
      </c>
      <c r="AW577" s="163">
        <v>-0.13946050000000002</v>
      </c>
      <c r="AX577" s="163">
        <v>-6.9460500000000008E-2</v>
      </c>
      <c r="AY577" s="163">
        <v>-6.9460500000000008E-2</v>
      </c>
      <c r="BA577" s="331">
        <f t="shared" si="198"/>
        <v>566</v>
      </c>
      <c r="BB577" s="332" t="str">
        <f t="shared" si="199"/>
        <v/>
      </c>
      <c r="BC577" s="332" t="str">
        <f t="shared" si="200"/>
        <v/>
      </c>
      <c r="BD577" s="332" t="str">
        <f t="shared" si="201"/>
        <v/>
      </c>
      <c r="BE577" s="332" t="str">
        <f t="shared" si="202"/>
        <v/>
      </c>
      <c r="BF577" s="332" t="str">
        <f t="shared" si="203"/>
        <v/>
      </c>
      <c r="BG577" s="332" t="str">
        <f t="shared" si="204"/>
        <v/>
      </c>
      <c r="BH577" s="164">
        <v>566</v>
      </c>
      <c r="BI577" s="337" t="str">
        <f t="shared" si="205"/>
        <v/>
      </c>
      <c r="BJ577" s="337" t="str">
        <f t="shared" si="206"/>
        <v/>
      </c>
      <c r="BK577" s="337" t="str">
        <f t="shared" si="207"/>
        <v/>
      </c>
      <c r="BL577" s="337" t="str">
        <f t="shared" si="208"/>
        <v/>
      </c>
      <c r="BM577" s="165" t="str">
        <f t="shared" si="209"/>
        <v/>
      </c>
    </row>
    <row r="578" spans="1:65" ht="14.85" customHeight="1" thickTop="1" thickBot="1">
      <c r="A578" s="234"/>
      <c r="B578" s="533" t="s">
        <v>20</v>
      </c>
      <c r="C578" s="534"/>
      <c r="D578" s="535"/>
      <c r="E578" s="510" t="s">
        <v>166</v>
      </c>
      <c r="F578" s="511"/>
      <c r="G578" s="512"/>
      <c r="H578" s="510" t="s">
        <v>166</v>
      </c>
      <c r="I578" s="511"/>
      <c r="J578" s="512"/>
      <c r="K578" s="510" t="s">
        <v>166</v>
      </c>
      <c r="L578" s="511"/>
      <c r="M578" s="512"/>
      <c r="N578" s="510" t="s">
        <v>166</v>
      </c>
      <c r="O578" s="511"/>
      <c r="P578" s="512"/>
      <c r="Q578" s="510" t="s">
        <v>166</v>
      </c>
      <c r="R578" s="511"/>
      <c r="S578" s="512"/>
      <c r="T578" s="510"/>
      <c r="U578" s="511"/>
      <c r="V578" s="512"/>
      <c r="W578" s="542" t="s">
        <v>166</v>
      </c>
      <c r="X578" s="543"/>
      <c r="Y578" s="543"/>
      <c r="Z578" s="543"/>
      <c r="AA578" s="543"/>
      <c r="AB578" s="544"/>
      <c r="AC578" s="525"/>
      <c r="AD578" s="526"/>
      <c r="AE578" s="526"/>
      <c r="AF578" s="526"/>
      <c r="AG578" s="526"/>
      <c r="AH578" s="527"/>
      <c r="AI578" s="233"/>
      <c r="AJ578" s="233"/>
      <c r="AK578" s="197">
        <v>567</v>
      </c>
      <c r="AL578" s="207"/>
      <c r="AM578" s="207"/>
      <c r="AN578" s="207"/>
      <c r="AO578" s="207"/>
      <c r="AP578" s="207"/>
      <c r="AQ578" s="208"/>
      <c r="AR578" s="155"/>
      <c r="AS578" s="197">
        <f t="shared" si="197"/>
        <v>567</v>
      </c>
      <c r="AT578" s="175">
        <v>-5.9460499999999999E-2</v>
      </c>
      <c r="AU578" s="163">
        <v>5.0539500000000001E-2</v>
      </c>
      <c r="AV578" s="163">
        <v>-8.9460499999999998E-2</v>
      </c>
      <c r="AW578" s="163">
        <v>-0.13946050000000002</v>
      </c>
      <c r="AX578" s="163">
        <v>-6.9460500000000008E-2</v>
      </c>
      <c r="AY578" s="163">
        <v>-6.9460500000000008E-2</v>
      </c>
      <c r="BA578" s="331">
        <f t="shared" si="198"/>
        <v>567</v>
      </c>
      <c r="BB578" s="332" t="str">
        <f t="shared" si="199"/>
        <v/>
      </c>
      <c r="BC578" s="332" t="str">
        <f t="shared" si="200"/>
        <v/>
      </c>
      <c r="BD578" s="332" t="str">
        <f t="shared" si="201"/>
        <v/>
      </c>
      <c r="BE578" s="332" t="str">
        <f t="shared" si="202"/>
        <v/>
      </c>
      <c r="BF578" s="332" t="str">
        <f t="shared" si="203"/>
        <v/>
      </c>
      <c r="BG578" s="332" t="str">
        <f t="shared" si="204"/>
        <v/>
      </c>
      <c r="BH578" s="164">
        <v>567</v>
      </c>
      <c r="BI578" s="337" t="str">
        <f t="shared" si="205"/>
        <v/>
      </c>
      <c r="BJ578" s="337" t="str">
        <f t="shared" si="206"/>
        <v/>
      </c>
      <c r="BK578" s="337" t="str">
        <f t="shared" si="207"/>
        <v/>
      </c>
      <c r="BL578" s="337" t="str">
        <f t="shared" si="208"/>
        <v/>
      </c>
      <c r="BM578" s="165" t="str">
        <f t="shared" si="209"/>
        <v/>
      </c>
    </row>
    <row r="579" spans="1:65" ht="14.85" customHeight="1" thickTop="1">
      <c r="A579" s="238"/>
      <c r="B579" s="576" t="s">
        <v>647</v>
      </c>
      <c r="C579" s="577"/>
      <c r="D579" s="578"/>
      <c r="E579" s="502">
        <f t="shared" ref="E579:E610" si="216">BB492</f>
        <v>44.5266795</v>
      </c>
      <c r="F579" s="502"/>
      <c r="G579" s="502"/>
      <c r="H579" s="502">
        <f t="shared" ref="H579:H610" si="217">BC492</f>
        <v>44.509489500000001</v>
      </c>
      <c r="I579" s="502"/>
      <c r="J579" s="502"/>
      <c r="K579" s="502">
        <f t="shared" ref="K579:K610" si="218">BD492</f>
        <v>44.538479500000001</v>
      </c>
      <c r="L579" s="502"/>
      <c r="M579" s="502"/>
      <c r="N579" s="502">
        <f t="shared" ref="N579:N610" si="219">BE492</f>
        <v>44.539099499999999</v>
      </c>
      <c r="O579" s="502"/>
      <c r="P579" s="502"/>
      <c r="Q579" s="502">
        <f t="shared" ref="Q579:Q610" si="220">BF492</f>
        <v>44.536149500000001</v>
      </c>
      <c r="R579" s="502"/>
      <c r="S579" s="502"/>
      <c r="T579" s="502"/>
      <c r="U579" s="502"/>
      <c r="V579" s="502"/>
      <c r="W579" s="502">
        <f t="shared" ref="W579:W610" si="221">(BM492)</f>
        <v>2.6659999999999684E-2</v>
      </c>
      <c r="X579" s="502"/>
      <c r="Y579" s="502"/>
      <c r="Z579" s="502"/>
      <c r="AA579" s="502"/>
      <c r="AB579" s="502"/>
      <c r="AC579" s="525"/>
      <c r="AD579" s="526"/>
      <c r="AE579" s="526"/>
      <c r="AF579" s="526"/>
      <c r="AG579" s="526"/>
      <c r="AH579" s="527"/>
      <c r="AI579" s="233"/>
      <c r="AJ579" s="233"/>
      <c r="AK579" s="197">
        <v>568</v>
      </c>
      <c r="AL579" s="207"/>
      <c r="AM579" s="207"/>
      <c r="AN579" s="207"/>
      <c r="AO579" s="207"/>
      <c r="AP579" s="207"/>
      <c r="AQ579" s="208"/>
      <c r="AR579" s="155"/>
      <c r="AS579" s="197">
        <f t="shared" si="197"/>
        <v>568</v>
      </c>
      <c r="AT579" s="175">
        <v>-5.9460499999999999E-2</v>
      </c>
      <c r="AU579" s="163">
        <v>5.0539500000000001E-2</v>
      </c>
      <c r="AV579" s="163">
        <v>-8.9460499999999998E-2</v>
      </c>
      <c r="AW579" s="163">
        <v>-0.13946050000000002</v>
      </c>
      <c r="AX579" s="163">
        <v>-6.9460500000000008E-2</v>
      </c>
      <c r="AY579" s="163">
        <v>-6.9460500000000008E-2</v>
      </c>
      <c r="BA579" s="331">
        <f t="shared" si="198"/>
        <v>568</v>
      </c>
      <c r="BB579" s="332" t="str">
        <f t="shared" si="199"/>
        <v/>
      </c>
      <c r="BC579" s="332" t="str">
        <f t="shared" si="200"/>
        <v/>
      </c>
      <c r="BD579" s="332" t="str">
        <f t="shared" si="201"/>
        <v/>
      </c>
      <c r="BE579" s="332" t="str">
        <f t="shared" si="202"/>
        <v/>
      </c>
      <c r="BF579" s="332" t="str">
        <f t="shared" si="203"/>
        <v/>
      </c>
      <c r="BG579" s="332" t="str">
        <f t="shared" si="204"/>
        <v/>
      </c>
      <c r="BH579" s="164">
        <v>568</v>
      </c>
      <c r="BI579" s="337" t="str">
        <f t="shared" si="205"/>
        <v/>
      </c>
      <c r="BJ579" s="337" t="str">
        <f t="shared" si="206"/>
        <v/>
      </c>
      <c r="BK579" s="337" t="str">
        <f t="shared" si="207"/>
        <v/>
      </c>
      <c r="BL579" s="337" t="str">
        <f t="shared" si="208"/>
        <v/>
      </c>
      <c r="BM579" s="165" t="str">
        <f t="shared" si="209"/>
        <v/>
      </c>
    </row>
    <row r="580" spans="1:65" ht="14.85" customHeight="1">
      <c r="A580" s="238"/>
      <c r="B580" s="540" t="s">
        <v>648</v>
      </c>
      <c r="C580" s="540"/>
      <c r="D580" s="540"/>
      <c r="E580" s="503">
        <f t="shared" si="216"/>
        <v>44.527869500000001</v>
      </c>
      <c r="F580" s="503"/>
      <c r="G580" s="503"/>
      <c r="H580" s="503">
        <f t="shared" si="217"/>
        <v>44.515349499999999</v>
      </c>
      <c r="I580" s="503"/>
      <c r="J580" s="503"/>
      <c r="K580" s="503">
        <f t="shared" si="218"/>
        <v>44.536479499999999</v>
      </c>
      <c r="L580" s="503"/>
      <c r="M580" s="503"/>
      <c r="N580" s="503">
        <f t="shared" si="219"/>
        <v>44.539099499999999</v>
      </c>
      <c r="O580" s="503"/>
      <c r="P580" s="503"/>
      <c r="Q580" s="503">
        <f t="shared" si="220"/>
        <v>44.543069500000001</v>
      </c>
      <c r="R580" s="503"/>
      <c r="S580" s="503"/>
      <c r="T580" s="503"/>
      <c r="U580" s="503"/>
      <c r="V580" s="503"/>
      <c r="W580" s="503">
        <f t="shared" si="221"/>
        <v>2.7720000000002187E-2</v>
      </c>
      <c r="X580" s="503"/>
      <c r="Y580" s="503"/>
      <c r="Z580" s="503"/>
      <c r="AA580" s="503"/>
      <c r="AB580" s="503"/>
      <c r="AC580" s="525"/>
      <c r="AD580" s="526"/>
      <c r="AE580" s="526"/>
      <c r="AF580" s="526"/>
      <c r="AG580" s="526"/>
      <c r="AH580" s="527"/>
      <c r="AI580" s="233"/>
      <c r="AJ580" s="233"/>
      <c r="AK580" s="197">
        <v>569</v>
      </c>
      <c r="AL580" s="207"/>
      <c r="AM580" s="207"/>
      <c r="AN580" s="207"/>
      <c r="AO580" s="207"/>
      <c r="AP580" s="207"/>
      <c r="AQ580" s="208"/>
      <c r="AR580" s="155"/>
      <c r="AS580" s="197">
        <f t="shared" si="197"/>
        <v>569</v>
      </c>
      <c r="AT580" s="175">
        <v>-5.9460499999999999E-2</v>
      </c>
      <c r="AU580" s="163">
        <v>5.0539500000000001E-2</v>
      </c>
      <c r="AV580" s="163">
        <v>-8.9460499999999998E-2</v>
      </c>
      <c r="AW580" s="163">
        <v>-0.13946050000000002</v>
      </c>
      <c r="AX580" s="163">
        <v>-6.9460500000000008E-2</v>
      </c>
      <c r="AY580" s="163">
        <v>-6.9460500000000008E-2</v>
      </c>
      <c r="BA580" s="331">
        <f t="shared" si="198"/>
        <v>569</v>
      </c>
      <c r="BB580" s="332" t="str">
        <f t="shared" si="199"/>
        <v/>
      </c>
      <c r="BC580" s="332" t="str">
        <f t="shared" si="200"/>
        <v/>
      </c>
      <c r="BD580" s="332" t="str">
        <f t="shared" si="201"/>
        <v/>
      </c>
      <c r="BE580" s="332" t="str">
        <f t="shared" si="202"/>
        <v/>
      </c>
      <c r="BF580" s="332" t="str">
        <f t="shared" si="203"/>
        <v/>
      </c>
      <c r="BG580" s="332" t="str">
        <f t="shared" si="204"/>
        <v/>
      </c>
      <c r="BH580" s="164">
        <v>569</v>
      </c>
      <c r="BI580" s="337" t="str">
        <f t="shared" si="205"/>
        <v/>
      </c>
      <c r="BJ580" s="337" t="str">
        <f t="shared" si="206"/>
        <v/>
      </c>
      <c r="BK580" s="337" t="str">
        <f t="shared" si="207"/>
        <v/>
      </c>
      <c r="BL580" s="337" t="str">
        <f t="shared" si="208"/>
        <v/>
      </c>
      <c r="BM580" s="165" t="str">
        <f t="shared" si="209"/>
        <v/>
      </c>
    </row>
    <row r="581" spans="1:65" ht="14.85" customHeight="1">
      <c r="A581" s="238"/>
      <c r="B581" s="540" t="s">
        <v>649</v>
      </c>
      <c r="C581" s="540"/>
      <c r="D581" s="540"/>
      <c r="E581" s="503">
        <f t="shared" si="216"/>
        <v>44.532889500000003</v>
      </c>
      <c r="F581" s="503"/>
      <c r="G581" s="503"/>
      <c r="H581" s="503">
        <f t="shared" si="217"/>
        <v>44.520229499999999</v>
      </c>
      <c r="I581" s="503"/>
      <c r="J581" s="503"/>
      <c r="K581" s="503">
        <f t="shared" si="218"/>
        <v>44.534899500000002</v>
      </c>
      <c r="L581" s="503"/>
      <c r="M581" s="503"/>
      <c r="N581" s="503">
        <f t="shared" si="219"/>
        <v>44.5386095</v>
      </c>
      <c r="O581" s="503"/>
      <c r="P581" s="503"/>
      <c r="Q581" s="503">
        <f t="shared" si="220"/>
        <v>44.547219500000004</v>
      </c>
      <c r="R581" s="503"/>
      <c r="S581" s="503"/>
      <c r="T581" s="503"/>
      <c r="U581" s="503"/>
      <c r="V581" s="503"/>
      <c r="W581" s="503">
        <f t="shared" si="221"/>
        <v>2.6990000000004954E-2</v>
      </c>
      <c r="X581" s="503"/>
      <c r="Y581" s="503"/>
      <c r="Z581" s="503"/>
      <c r="AA581" s="503"/>
      <c r="AB581" s="503"/>
      <c r="AC581" s="525"/>
      <c r="AD581" s="526"/>
      <c r="AE581" s="526"/>
      <c r="AF581" s="526"/>
      <c r="AG581" s="526"/>
      <c r="AH581" s="527"/>
      <c r="AI581" s="233"/>
      <c r="AJ581" s="233"/>
      <c r="AK581" s="197">
        <v>570</v>
      </c>
      <c r="AL581" s="207"/>
      <c r="AM581" s="207"/>
      <c r="AN581" s="207"/>
      <c r="AO581" s="207"/>
      <c r="AP581" s="207"/>
      <c r="AQ581" s="208"/>
      <c r="AR581" s="155"/>
      <c r="AS581" s="197">
        <f t="shared" si="197"/>
        <v>570</v>
      </c>
      <c r="AT581" s="175">
        <v>-5.9460499999999999E-2</v>
      </c>
      <c r="AU581" s="163">
        <v>5.0539500000000001E-2</v>
      </c>
      <c r="AV581" s="163">
        <v>-8.9460499999999998E-2</v>
      </c>
      <c r="AW581" s="163">
        <v>-0.13946050000000002</v>
      </c>
      <c r="AX581" s="163">
        <v>-6.9460500000000008E-2</v>
      </c>
      <c r="AY581" s="163">
        <v>-6.9460500000000008E-2</v>
      </c>
      <c r="BA581" s="331">
        <f t="shared" si="198"/>
        <v>570</v>
      </c>
      <c r="BB581" s="332" t="str">
        <f t="shared" si="199"/>
        <v/>
      </c>
      <c r="BC581" s="332" t="str">
        <f t="shared" si="200"/>
        <v/>
      </c>
      <c r="BD581" s="332" t="str">
        <f t="shared" si="201"/>
        <v/>
      </c>
      <c r="BE581" s="332" t="str">
        <f t="shared" si="202"/>
        <v/>
      </c>
      <c r="BF581" s="332" t="str">
        <f t="shared" si="203"/>
        <v/>
      </c>
      <c r="BG581" s="332" t="str">
        <f t="shared" si="204"/>
        <v/>
      </c>
      <c r="BH581" s="164">
        <v>570</v>
      </c>
      <c r="BI581" s="337" t="str">
        <f t="shared" si="205"/>
        <v/>
      </c>
      <c r="BJ581" s="337" t="str">
        <f t="shared" si="206"/>
        <v/>
      </c>
      <c r="BK581" s="337" t="str">
        <f t="shared" si="207"/>
        <v/>
      </c>
      <c r="BL581" s="337" t="str">
        <f t="shared" si="208"/>
        <v/>
      </c>
      <c r="BM581" s="165" t="str">
        <f t="shared" si="209"/>
        <v/>
      </c>
    </row>
    <row r="582" spans="1:65" ht="14.85" customHeight="1">
      <c r="A582" s="238"/>
      <c r="B582" s="540" t="s">
        <v>650</v>
      </c>
      <c r="C582" s="540"/>
      <c r="D582" s="540"/>
      <c r="E582" s="503">
        <f t="shared" si="216"/>
        <v>44.533839499999999</v>
      </c>
      <c r="F582" s="503"/>
      <c r="G582" s="503"/>
      <c r="H582" s="503">
        <f t="shared" si="217"/>
        <v>44.518389499999998</v>
      </c>
      <c r="I582" s="503"/>
      <c r="J582" s="503"/>
      <c r="K582" s="503">
        <f t="shared" si="218"/>
        <v>44.533199500000002</v>
      </c>
      <c r="L582" s="503"/>
      <c r="M582" s="503"/>
      <c r="N582" s="503">
        <f t="shared" si="219"/>
        <v>44.539879500000005</v>
      </c>
      <c r="O582" s="503"/>
      <c r="P582" s="503"/>
      <c r="Q582" s="503">
        <f t="shared" si="220"/>
        <v>44.5458395</v>
      </c>
      <c r="R582" s="503"/>
      <c r="S582" s="503"/>
      <c r="T582" s="503"/>
      <c r="U582" s="503"/>
      <c r="V582" s="503"/>
      <c r="W582" s="503">
        <f t="shared" si="221"/>
        <v>2.7450000000001751E-2</v>
      </c>
      <c r="X582" s="503"/>
      <c r="Y582" s="503"/>
      <c r="Z582" s="503"/>
      <c r="AA582" s="503"/>
      <c r="AB582" s="503"/>
      <c r="AC582" s="525"/>
      <c r="AD582" s="526"/>
      <c r="AE582" s="526"/>
      <c r="AF582" s="526"/>
      <c r="AG582" s="526"/>
      <c r="AH582" s="527"/>
      <c r="AI582" s="233"/>
      <c r="AJ582" s="233"/>
      <c r="AK582" s="197">
        <v>571</v>
      </c>
      <c r="AL582" s="207"/>
      <c r="AM582" s="207"/>
      <c r="AN582" s="207"/>
      <c r="AO582" s="207"/>
      <c r="AP582" s="207"/>
      <c r="AQ582" s="208"/>
      <c r="AR582" s="155"/>
      <c r="AS582" s="197">
        <f t="shared" si="197"/>
        <v>571</v>
      </c>
      <c r="AT582" s="175">
        <v>-5.9460499999999999E-2</v>
      </c>
      <c r="AU582" s="163">
        <v>5.0539500000000001E-2</v>
      </c>
      <c r="AV582" s="163">
        <v>-8.9460499999999998E-2</v>
      </c>
      <c r="AW582" s="163">
        <v>-0.13946050000000002</v>
      </c>
      <c r="AX582" s="163">
        <v>-6.9460500000000008E-2</v>
      </c>
      <c r="AY582" s="163">
        <v>-6.9460500000000008E-2</v>
      </c>
      <c r="BA582" s="331">
        <f t="shared" si="198"/>
        <v>571</v>
      </c>
      <c r="BB582" s="332" t="str">
        <f t="shared" si="199"/>
        <v/>
      </c>
      <c r="BC582" s="332" t="str">
        <f t="shared" si="200"/>
        <v/>
      </c>
      <c r="BD582" s="332" t="str">
        <f t="shared" si="201"/>
        <v/>
      </c>
      <c r="BE582" s="332" t="str">
        <f t="shared" si="202"/>
        <v/>
      </c>
      <c r="BF582" s="332" t="str">
        <f t="shared" si="203"/>
        <v/>
      </c>
      <c r="BG582" s="332" t="str">
        <f t="shared" si="204"/>
        <v/>
      </c>
      <c r="BH582" s="164">
        <v>571</v>
      </c>
      <c r="BI582" s="337" t="str">
        <f t="shared" si="205"/>
        <v/>
      </c>
      <c r="BJ582" s="337" t="str">
        <f t="shared" si="206"/>
        <v/>
      </c>
      <c r="BK582" s="337" t="str">
        <f t="shared" si="207"/>
        <v/>
      </c>
      <c r="BL582" s="337" t="str">
        <f t="shared" si="208"/>
        <v/>
      </c>
      <c r="BM582" s="165" t="str">
        <f t="shared" si="209"/>
        <v/>
      </c>
    </row>
    <row r="583" spans="1:65" ht="14.85" customHeight="1">
      <c r="A583" s="238"/>
      <c r="B583" s="540" t="s">
        <v>651</v>
      </c>
      <c r="C583" s="540"/>
      <c r="D583" s="540"/>
      <c r="E583" s="503">
        <f t="shared" si="216"/>
        <v>44.534609500000002</v>
      </c>
      <c r="F583" s="503"/>
      <c r="G583" s="503"/>
      <c r="H583" s="503">
        <f t="shared" si="217"/>
        <v>44.516529499999997</v>
      </c>
      <c r="I583" s="503"/>
      <c r="J583" s="503"/>
      <c r="K583" s="503">
        <f t="shared" si="218"/>
        <v>44.534049500000002</v>
      </c>
      <c r="L583" s="503"/>
      <c r="M583" s="503"/>
      <c r="N583" s="503">
        <f t="shared" si="219"/>
        <v>44.540029500000003</v>
      </c>
      <c r="O583" s="503"/>
      <c r="P583" s="503"/>
      <c r="Q583" s="503">
        <f t="shared" si="220"/>
        <v>44.544449499999999</v>
      </c>
      <c r="R583" s="503"/>
      <c r="S583" s="503"/>
      <c r="T583" s="503"/>
      <c r="U583" s="503"/>
      <c r="V583" s="503"/>
      <c r="W583" s="503">
        <f t="shared" si="221"/>
        <v>2.7920000000001721E-2</v>
      </c>
      <c r="X583" s="503"/>
      <c r="Y583" s="503"/>
      <c r="Z583" s="503"/>
      <c r="AA583" s="503"/>
      <c r="AB583" s="503"/>
      <c r="AC583" s="525"/>
      <c r="AD583" s="526"/>
      <c r="AE583" s="526"/>
      <c r="AF583" s="526"/>
      <c r="AG583" s="526"/>
      <c r="AH583" s="527"/>
      <c r="AI583" s="233"/>
      <c r="AJ583" s="233"/>
      <c r="AK583" s="197">
        <v>572</v>
      </c>
      <c r="AL583" s="207"/>
      <c r="AM583" s="207"/>
      <c r="AN583" s="207"/>
      <c r="AO583" s="207"/>
      <c r="AP583" s="207"/>
      <c r="AQ583" s="208"/>
      <c r="AR583" s="155"/>
      <c r="AS583" s="197">
        <f t="shared" si="197"/>
        <v>572</v>
      </c>
      <c r="AT583" s="175">
        <v>-5.9460499999999999E-2</v>
      </c>
      <c r="AU583" s="163">
        <v>5.0539500000000001E-2</v>
      </c>
      <c r="AV583" s="163">
        <v>-8.9460499999999998E-2</v>
      </c>
      <c r="AW583" s="163">
        <v>-0.13946050000000002</v>
      </c>
      <c r="AX583" s="163">
        <v>-6.9460500000000008E-2</v>
      </c>
      <c r="AY583" s="163">
        <v>-6.9460500000000008E-2</v>
      </c>
      <c r="BA583" s="331">
        <f t="shared" si="198"/>
        <v>572</v>
      </c>
      <c r="BB583" s="332" t="str">
        <f t="shared" si="199"/>
        <v/>
      </c>
      <c r="BC583" s="332" t="str">
        <f t="shared" si="200"/>
        <v/>
      </c>
      <c r="BD583" s="332" t="str">
        <f t="shared" si="201"/>
        <v/>
      </c>
      <c r="BE583" s="332" t="str">
        <f t="shared" si="202"/>
        <v/>
      </c>
      <c r="BF583" s="332" t="str">
        <f t="shared" si="203"/>
        <v/>
      </c>
      <c r="BG583" s="332" t="str">
        <f t="shared" si="204"/>
        <v/>
      </c>
      <c r="BH583" s="164">
        <v>572</v>
      </c>
      <c r="BI583" s="337" t="str">
        <f t="shared" si="205"/>
        <v/>
      </c>
      <c r="BJ583" s="337" t="str">
        <f t="shared" si="206"/>
        <v/>
      </c>
      <c r="BK583" s="337" t="str">
        <f t="shared" si="207"/>
        <v/>
      </c>
      <c r="BL583" s="337" t="str">
        <f t="shared" si="208"/>
        <v/>
      </c>
      <c r="BM583" s="165" t="str">
        <f t="shared" si="209"/>
        <v/>
      </c>
    </row>
    <row r="584" spans="1:65" ht="14.85" customHeight="1">
      <c r="A584" s="239"/>
      <c r="B584" s="540" t="s">
        <v>652</v>
      </c>
      <c r="C584" s="540"/>
      <c r="D584" s="540"/>
      <c r="E584" s="503">
        <f t="shared" si="216"/>
        <v>44.534359500000001</v>
      </c>
      <c r="F584" s="503"/>
      <c r="G584" s="503"/>
      <c r="H584" s="503">
        <f t="shared" si="217"/>
        <v>44.5151495</v>
      </c>
      <c r="I584" s="503"/>
      <c r="J584" s="503"/>
      <c r="K584" s="503">
        <f t="shared" si="218"/>
        <v>44.535559499999998</v>
      </c>
      <c r="L584" s="503"/>
      <c r="M584" s="503"/>
      <c r="N584" s="503">
        <f t="shared" si="219"/>
        <v>44.543219499999999</v>
      </c>
      <c r="O584" s="503"/>
      <c r="P584" s="503"/>
      <c r="Q584" s="503">
        <f t="shared" si="220"/>
        <v>44.544909500000003</v>
      </c>
      <c r="R584" s="503"/>
      <c r="S584" s="503"/>
      <c r="T584" s="503"/>
      <c r="U584" s="503"/>
      <c r="V584" s="503"/>
      <c r="W584" s="503">
        <f t="shared" si="221"/>
        <v>2.9760000000003117E-2</v>
      </c>
      <c r="X584" s="503"/>
      <c r="Y584" s="503"/>
      <c r="Z584" s="503"/>
      <c r="AA584" s="503"/>
      <c r="AB584" s="503"/>
      <c r="AC584" s="525"/>
      <c r="AD584" s="526"/>
      <c r="AE584" s="526"/>
      <c r="AF584" s="526"/>
      <c r="AG584" s="526"/>
      <c r="AH584" s="527"/>
      <c r="AI584" s="233"/>
      <c r="AJ584" s="233"/>
      <c r="AK584" s="197">
        <v>573</v>
      </c>
      <c r="AL584" s="207"/>
      <c r="AM584" s="207"/>
      <c r="AN584" s="207"/>
      <c r="AO584" s="207"/>
      <c r="AP584" s="207"/>
      <c r="AQ584" s="208"/>
      <c r="AR584" s="155"/>
      <c r="AS584" s="197">
        <f t="shared" si="197"/>
        <v>573</v>
      </c>
      <c r="AT584" s="175">
        <v>-5.9460499999999999E-2</v>
      </c>
      <c r="AU584" s="163">
        <v>5.0539500000000001E-2</v>
      </c>
      <c r="AV584" s="163">
        <v>-8.9460499999999998E-2</v>
      </c>
      <c r="AW584" s="163">
        <v>-0.13946050000000002</v>
      </c>
      <c r="AX584" s="163">
        <v>-6.9460500000000008E-2</v>
      </c>
      <c r="AY584" s="163">
        <v>-6.9460500000000008E-2</v>
      </c>
      <c r="BA584" s="331">
        <f t="shared" si="198"/>
        <v>573</v>
      </c>
      <c r="BB584" s="332" t="str">
        <f t="shared" si="199"/>
        <v/>
      </c>
      <c r="BC584" s="332" t="str">
        <f t="shared" si="200"/>
        <v/>
      </c>
      <c r="BD584" s="332" t="str">
        <f t="shared" si="201"/>
        <v/>
      </c>
      <c r="BE584" s="332" t="str">
        <f t="shared" si="202"/>
        <v/>
      </c>
      <c r="BF584" s="332" t="str">
        <f t="shared" si="203"/>
        <v/>
      </c>
      <c r="BG584" s="332" t="str">
        <f t="shared" si="204"/>
        <v/>
      </c>
      <c r="BH584" s="164">
        <v>573</v>
      </c>
      <c r="BI584" s="337" t="str">
        <f t="shared" si="205"/>
        <v/>
      </c>
      <c r="BJ584" s="337" t="str">
        <f t="shared" si="206"/>
        <v/>
      </c>
      <c r="BK584" s="337" t="str">
        <f t="shared" si="207"/>
        <v/>
      </c>
      <c r="BL584" s="337" t="str">
        <f t="shared" si="208"/>
        <v/>
      </c>
      <c r="BM584" s="165" t="str">
        <f t="shared" si="209"/>
        <v/>
      </c>
    </row>
    <row r="585" spans="1:65" ht="14.85" customHeight="1">
      <c r="A585" s="239"/>
      <c r="B585" s="540" t="s">
        <v>653</v>
      </c>
      <c r="C585" s="540"/>
      <c r="D585" s="540"/>
      <c r="E585" s="503">
        <f t="shared" si="216"/>
        <v>44.5358795</v>
      </c>
      <c r="F585" s="503"/>
      <c r="G585" s="503"/>
      <c r="H585" s="503">
        <f t="shared" si="217"/>
        <v>44.519239499999998</v>
      </c>
      <c r="I585" s="503"/>
      <c r="J585" s="503"/>
      <c r="K585" s="503">
        <f t="shared" si="218"/>
        <v>44.538129499999997</v>
      </c>
      <c r="L585" s="503"/>
      <c r="M585" s="503"/>
      <c r="N585" s="503">
        <f t="shared" si="219"/>
        <v>44.543689499999999</v>
      </c>
      <c r="O585" s="503"/>
      <c r="P585" s="503"/>
      <c r="Q585" s="503">
        <f t="shared" si="220"/>
        <v>44.538999500000003</v>
      </c>
      <c r="R585" s="503"/>
      <c r="S585" s="503"/>
      <c r="T585" s="503"/>
      <c r="U585" s="503"/>
      <c r="V585" s="503"/>
      <c r="W585" s="503">
        <f t="shared" si="221"/>
        <v>1.9760000000005107E-2</v>
      </c>
      <c r="X585" s="503"/>
      <c r="Y585" s="503"/>
      <c r="Z585" s="503"/>
      <c r="AA585" s="503"/>
      <c r="AB585" s="503"/>
      <c r="AC585" s="525"/>
      <c r="AD585" s="526"/>
      <c r="AE585" s="526"/>
      <c r="AF585" s="526"/>
      <c r="AG585" s="526"/>
      <c r="AH585" s="527"/>
      <c r="AI585" s="233"/>
      <c r="AJ585" s="233"/>
      <c r="AK585" s="197">
        <v>574</v>
      </c>
      <c r="AL585" s="207"/>
      <c r="AM585" s="207"/>
      <c r="AN585" s="207"/>
      <c r="AO585" s="207"/>
      <c r="AP585" s="207"/>
      <c r="AQ585" s="208"/>
      <c r="AR585" s="155"/>
      <c r="AS585" s="197">
        <f t="shared" si="197"/>
        <v>574</v>
      </c>
      <c r="AT585" s="175">
        <v>-5.9460499999999999E-2</v>
      </c>
      <c r="AU585" s="163">
        <v>5.0539500000000001E-2</v>
      </c>
      <c r="AV585" s="163">
        <v>-8.9460499999999998E-2</v>
      </c>
      <c r="AW585" s="163">
        <v>-0.13946050000000002</v>
      </c>
      <c r="AX585" s="163">
        <v>-6.9460500000000008E-2</v>
      </c>
      <c r="AY585" s="163">
        <v>-6.9460500000000008E-2</v>
      </c>
      <c r="BA585" s="331">
        <f t="shared" si="198"/>
        <v>574</v>
      </c>
      <c r="BB585" s="332" t="str">
        <f t="shared" si="199"/>
        <v/>
      </c>
      <c r="BC585" s="332" t="str">
        <f t="shared" si="200"/>
        <v/>
      </c>
      <c r="BD585" s="332" t="str">
        <f t="shared" si="201"/>
        <v/>
      </c>
      <c r="BE585" s="332" t="str">
        <f t="shared" si="202"/>
        <v/>
      </c>
      <c r="BF585" s="332" t="str">
        <f t="shared" si="203"/>
        <v/>
      </c>
      <c r="BG585" s="332" t="str">
        <f t="shared" si="204"/>
        <v/>
      </c>
      <c r="BH585" s="164">
        <v>574</v>
      </c>
      <c r="BI585" s="337" t="str">
        <f t="shared" si="205"/>
        <v/>
      </c>
      <c r="BJ585" s="337" t="str">
        <f t="shared" si="206"/>
        <v/>
      </c>
      <c r="BK585" s="337" t="str">
        <f t="shared" si="207"/>
        <v/>
      </c>
      <c r="BL585" s="337" t="str">
        <f t="shared" si="208"/>
        <v/>
      </c>
      <c r="BM585" s="165" t="str">
        <f t="shared" si="209"/>
        <v/>
      </c>
    </row>
    <row r="586" spans="1:65" ht="14.85" customHeight="1">
      <c r="A586" s="239"/>
      <c r="B586" s="540" t="s">
        <v>654</v>
      </c>
      <c r="C586" s="540"/>
      <c r="D586" s="540"/>
      <c r="E586" s="503">
        <f t="shared" si="216"/>
        <v>44.535999500000003</v>
      </c>
      <c r="F586" s="503"/>
      <c r="G586" s="503"/>
      <c r="H586" s="503">
        <f t="shared" si="217"/>
        <v>44.522699500000002</v>
      </c>
      <c r="I586" s="503"/>
      <c r="J586" s="503"/>
      <c r="K586" s="503">
        <f t="shared" si="218"/>
        <v>44.543029499999996</v>
      </c>
      <c r="L586" s="503"/>
      <c r="M586" s="503"/>
      <c r="N586" s="503">
        <f t="shared" si="219"/>
        <v>44.553369500000002</v>
      </c>
      <c r="O586" s="503"/>
      <c r="P586" s="503"/>
      <c r="Q586" s="503">
        <f t="shared" si="220"/>
        <v>44.535629499999999</v>
      </c>
      <c r="R586" s="503"/>
      <c r="S586" s="503"/>
      <c r="T586" s="503"/>
      <c r="U586" s="503"/>
      <c r="V586" s="503"/>
      <c r="W586" s="503">
        <f t="shared" si="221"/>
        <v>1.774000000000342E-2</v>
      </c>
      <c r="X586" s="503"/>
      <c r="Y586" s="503"/>
      <c r="Z586" s="503"/>
      <c r="AA586" s="503"/>
      <c r="AB586" s="503"/>
      <c r="AC586" s="525"/>
      <c r="AD586" s="526"/>
      <c r="AE586" s="526"/>
      <c r="AF586" s="526"/>
      <c r="AG586" s="526"/>
      <c r="AH586" s="527"/>
      <c r="AI586" s="233"/>
      <c r="AJ586" s="233"/>
      <c r="AK586" s="197">
        <v>575</v>
      </c>
      <c r="AL586" s="207"/>
      <c r="AM586" s="207"/>
      <c r="AN586" s="207"/>
      <c r="AO586" s="207"/>
      <c r="AP586" s="207"/>
      <c r="AQ586" s="208"/>
      <c r="AR586" s="155"/>
      <c r="AS586" s="197">
        <f t="shared" si="197"/>
        <v>575</v>
      </c>
      <c r="AT586" s="175">
        <v>-5.9460499999999999E-2</v>
      </c>
      <c r="AU586" s="163">
        <v>5.0539500000000001E-2</v>
      </c>
      <c r="AV586" s="163">
        <v>-8.9460499999999998E-2</v>
      </c>
      <c r="AW586" s="163">
        <v>-0.13946050000000002</v>
      </c>
      <c r="AX586" s="163">
        <v>-6.9460500000000008E-2</v>
      </c>
      <c r="AY586" s="163">
        <v>-6.9460500000000008E-2</v>
      </c>
      <c r="BA586" s="331">
        <f t="shared" si="198"/>
        <v>575</v>
      </c>
      <c r="BB586" s="332" t="str">
        <f t="shared" si="199"/>
        <v/>
      </c>
      <c r="BC586" s="332" t="str">
        <f t="shared" si="200"/>
        <v/>
      </c>
      <c r="BD586" s="332" t="str">
        <f t="shared" si="201"/>
        <v/>
      </c>
      <c r="BE586" s="332" t="str">
        <f t="shared" si="202"/>
        <v/>
      </c>
      <c r="BF586" s="332" t="str">
        <f t="shared" si="203"/>
        <v/>
      </c>
      <c r="BG586" s="332" t="str">
        <f t="shared" si="204"/>
        <v/>
      </c>
      <c r="BH586" s="164">
        <v>575</v>
      </c>
      <c r="BI586" s="337" t="str">
        <f t="shared" si="205"/>
        <v/>
      </c>
      <c r="BJ586" s="337" t="str">
        <f t="shared" si="206"/>
        <v/>
      </c>
      <c r="BK586" s="337" t="str">
        <f t="shared" si="207"/>
        <v/>
      </c>
      <c r="BL586" s="337" t="str">
        <f t="shared" si="208"/>
        <v/>
      </c>
      <c r="BM586" s="165" t="str">
        <f t="shared" si="209"/>
        <v/>
      </c>
    </row>
    <row r="587" spans="1:65" ht="14.85" customHeight="1">
      <c r="A587" s="239"/>
      <c r="B587" s="540" t="s">
        <v>655</v>
      </c>
      <c r="C587" s="540"/>
      <c r="D587" s="540"/>
      <c r="E587" s="503">
        <f t="shared" si="216"/>
        <v>44.534319500000002</v>
      </c>
      <c r="F587" s="503"/>
      <c r="G587" s="503"/>
      <c r="H587" s="503">
        <f t="shared" si="217"/>
        <v>44.524499499999997</v>
      </c>
      <c r="I587" s="503"/>
      <c r="J587" s="503"/>
      <c r="K587" s="503">
        <f t="shared" si="218"/>
        <v>44.5471395</v>
      </c>
      <c r="L587" s="503"/>
      <c r="M587" s="503"/>
      <c r="N587" s="503">
        <f t="shared" si="219"/>
        <v>44.561989500000003</v>
      </c>
      <c r="O587" s="503"/>
      <c r="P587" s="503"/>
      <c r="Q587" s="503">
        <f t="shared" si="220"/>
        <v>44.529819500000002</v>
      </c>
      <c r="R587" s="503"/>
      <c r="S587" s="503"/>
      <c r="T587" s="503"/>
      <c r="U587" s="503"/>
      <c r="V587" s="503"/>
      <c r="W587" s="503">
        <f t="shared" si="221"/>
        <v>3.2170000000000698E-2</v>
      </c>
      <c r="X587" s="503"/>
      <c r="Y587" s="503"/>
      <c r="Z587" s="503"/>
      <c r="AA587" s="503"/>
      <c r="AB587" s="503"/>
      <c r="AC587" s="525"/>
      <c r="AD587" s="526"/>
      <c r="AE587" s="526"/>
      <c r="AF587" s="526"/>
      <c r="AG587" s="526"/>
      <c r="AH587" s="527"/>
      <c r="AI587" s="233"/>
      <c r="AJ587" s="233"/>
      <c r="AK587" s="197">
        <v>576</v>
      </c>
      <c r="AL587" s="207"/>
      <c r="AM587" s="207"/>
      <c r="AN587" s="207"/>
      <c r="AO587" s="207"/>
      <c r="AP587" s="207"/>
      <c r="AQ587" s="208"/>
      <c r="AR587" s="155"/>
      <c r="AS587" s="197">
        <f t="shared" si="197"/>
        <v>576</v>
      </c>
      <c r="AT587" s="175">
        <v>-5.9460499999999999E-2</v>
      </c>
      <c r="AU587" s="163">
        <v>5.0539500000000001E-2</v>
      </c>
      <c r="AV587" s="163">
        <v>-8.9460499999999998E-2</v>
      </c>
      <c r="AW587" s="163">
        <v>-0.13946050000000002</v>
      </c>
      <c r="AX587" s="163">
        <v>-6.9460500000000008E-2</v>
      </c>
      <c r="AY587" s="163">
        <v>-6.9460500000000008E-2</v>
      </c>
      <c r="BA587" s="331">
        <f t="shared" si="198"/>
        <v>576</v>
      </c>
      <c r="BB587" s="332" t="str">
        <f t="shared" si="199"/>
        <v/>
      </c>
      <c r="BC587" s="332" t="str">
        <f t="shared" si="200"/>
        <v/>
      </c>
      <c r="BD587" s="332" t="str">
        <f t="shared" si="201"/>
        <v/>
      </c>
      <c r="BE587" s="332" t="str">
        <f t="shared" si="202"/>
        <v/>
      </c>
      <c r="BF587" s="332" t="str">
        <f t="shared" si="203"/>
        <v/>
      </c>
      <c r="BG587" s="332" t="str">
        <f t="shared" si="204"/>
        <v/>
      </c>
      <c r="BH587" s="164">
        <v>576</v>
      </c>
      <c r="BI587" s="337" t="str">
        <f t="shared" si="205"/>
        <v/>
      </c>
      <c r="BJ587" s="337" t="str">
        <f t="shared" si="206"/>
        <v/>
      </c>
      <c r="BK587" s="337" t="str">
        <f t="shared" si="207"/>
        <v/>
      </c>
      <c r="BL587" s="337" t="str">
        <f t="shared" si="208"/>
        <v/>
      </c>
      <c r="BM587" s="165" t="str">
        <f t="shared" si="209"/>
        <v/>
      </c>
    </row>
    <row r="588" spans="1:65" ht="14.85" customHeight="1">
      <c r="A588" s="239"/>
      <c r="B588" s="540" t="s">
        <v>656</v>
      </c>
      <c r="C588" s="540"/>
      <c r="D588" s="540"/>
      <c r="E588" s="503">
        <f t="shared" si="216"/>
        <v>44.534399499999999</v>
      </c>
      <c r="F588" s="503"/>
      <c r="G588" s="503"/>
      <c r="H588" s="503">
        <f t="shared" si="217"/>
        <v>44.526579499999997</v>
      </c>
      <c r="I588" s="503"/>
      <c r="J588" s="503"/>
      <c r="K588" s="503">
        <f t="shared" si="218"/>
        <v>44.5538095</v>
      </c>
      <c r="L588" s="503"/>
      <c r="M588" s="503"/>
      <c r="N588" s="503">
        <f t="shared" si="219"/>
        <v>44.561749500000005</v>
      </c>
      <c r="O588" s="503"/>
      <c r="P588" s="503"/>
      <c r="Q588" s="503">
        <f t="shared" si="220"/>
        <v>44.5273295</v>
      </c>
      <c r="R588" s="503"/>
      <c r="S588" s="503"/>
      <c r="T588" s="503"/>
      <c r="U588" s="503"/>
      <c r="V588" s="503"/>
      <c r="W588" s="503">
        <f t="shared" si="221"/>
        <v>3.4420000000004336E-2</v>
      </c>
      <c r="X588" s="503"/>
      <c r="Y588" s="503"/>
      <c r="Z588" s="503"/>
      <c r="AA588" s="503"/>
      <c r="AB588" s="503"/>
      <c r="AC588" s="525"/>
      <c r="AD588" s="526"/>
      <c r="AE588" s="526"/>
      <c r="AF588" s="526"/>
      <c r="AG588" s="526"/>
      <c r="AH588" s="527"/>
      <c r="AI588" s="233"/>
      <c r="AJ588" s="233"/>
      <c r="AK588" s="197">
        <v>577</v>
      </c>
      <c r="AL588" s="207"/>
      <c r="AM588" s="207"/>
      <c r="AN588" s="207"/>
      <c r="AO588" s="207"/>
      <c r="AP588" s="207"/>
      <c r="AQ588" s="208"/>
      <c r="AR588" s="155"/>
      <c r="AS588" s="197">
        <f t="shared" ref="AS588:AS651" si="222">AK588</f>
        <v>577</v>
      </c>
      <c r="AT588" s="175">
        <v>-5.9460499999999999E-2</v>
      </c>
      <c r="AU588" s="163">
        <v>5.0539500000000001E-2</v>
      </c>
      <c r="AV588" s="163">
        <v>-8.9460499999999998E-2</v>
      </c>
      <c r="AW588" s="163">
        <v>-0.13946050000000002</v>
      </c>
      <c r="AX588" s="163">
        <v>-6.9460500000000008E-2</v>
      </c>
      <c r="AY588" s="163">
        <v>-6.9460500000000008E-2</v>
      </c>
      <c r="BA588" s="331">
        <f t="shared" ref="BA588:BA651" si="223">AK588</f>
        <v>577</v>
      </c>
      <c r="BB588" s="332" t="str">
        <f t="shared" si="199"/>
        <v/>
      </c>
      <c r="BC588" s="332" t="str">
        <f t="shared" si="200"/>
        <v/>
      </c>
      <c r="BD588" s="332" t="str">
        <f t="shared" si="201"/>
        <v/>
      </c>
      <c r="BE588" s="332" t="str">
        <f t="shared" si="202"/>
        <v/>
      </c>
      <c r="BF588" s="332" t="str">
        <f t="shared" si="203"/>
        <v/>
      </c>
      <c r="BG588" s="332" t="str">
        <f t="shared" si="204"/>
        <v/>
      </c>
      <c r="BH588" s="164">
        <v>577</v>
      </c>
      <c r="BI588" s="337" t="str">
        <f t="shared" si="205"/>
        <v/>
      </c>
      <c r="BJ588" s="337" t="str">
        <f t="shared" si="206"/>
        <v/>
      </c>
      <c r="BK588" s="337" t="str">
        <f t="shared" si="207"/>
        <v/>
      </c>
      <c r="BL588" s="337" t="str">
        <f t="shared" si="208"/>
        <v/>
      </c>
      <c r="BM588" s="165" t="str">
        <f t="shared" si="209"/>
        <v/>
      </c>
    </row>
    <row r="589" spans="1:65" ht="14.85" customHeight="1">
      <c r="A589" s="238"/>
      <c r="B589" s="540" t="s">
        <v>657</v>
      </c>
      <c r="C589" s="540"/>
      <c r="D589" s="540"/>
      <c r="E589" s="503">
        <f t="shared" si="216"/>
        <v>44.535379499999998</v>
      </c>
      <c r="F589" s="503"/>
      <c r="G589" s="503"/>
      <c r="H589" s="503">
        <f t="shared" si="217"/>
        <v>44.529089499999998</v>
      </c>
      <c r="I589" s="503"/>
      <c r="J589" s="503"/>
      <c r="K589" s="503">
        <f t="shared" si="218"/>
        <v>44.556979499999997</v>
      </c>
      <c r="L589" s="503"/>
      <c r="M589" s="503"/>
      <c r="N589" s="503">
        <f t="shared" si="219"/>
        <v>44.565689500000005</v>
      </c>
      <c r="O589" s="503"/>
      <c r="P589" s="503"/>
      <c r="Q589" s="503">
        <f t="shared" si="220"/>
        <v>44.523509500000003</v>
      </c>
      <c r="R589" s="503"/>
      <c r="S589" s="503"/>
      <c r="T589" s="503"/>
      <c r="U589" s="503"/>
      <c r="V589" s="503"/>
      <c r="W589" s="503">
        <f t="shared" si="221"/>
        <v>4.2180000000001883E-2</v>
      </c>
      <c r="X589" s="503"/>
      <c r="Y589" s="503"/>
      <c r="Z589" s="503"/>
      <c r="AA589" s="503"/>
      <c r="AB589" s="503"/>
      <c r="AC589" s="525"/>
      <c r="AD589" s="526"/>
      <c r="AE589" s="526"/>
      <c r="AF589" s="526"/>
      <c r="AG589" s="526"/>
      <c r="AH589" s="527"/>
      <c r="AI589" s="233"/>
      <c r="AJ589" s="233"/>
      <c r="AK589" s="197">
        <v>578</v>
      </c>
      <c r="AL589" s="207"/>
      <c r="AM589" s="207"/>
      <c r="AN589" s="207"/>
      <c r="AO589" s="207"/>
      <c r="AP589" s="207"/>
      <c r="AQ589" s="208"/>
      <c r="AR589" s="155"/>
      <c r="AS589" s="197">
        <f t="shared" si="222"/>
        <v>578</v>
      </c>
      <c r="AT589" s="175">
        <v>-5.9460499999999999E-2</v>
      </c>
      <c r="AU589" s="163">
        <v>5.0539500000000001E-2</v>
      </c>
      <c r="AV589" s="163">
        <v>-8.9460499999999998E-2</v>
      </c>
      <c r="AW589" s="163">
        <v>-0.13946050000000002</v>
      </c>
      <c r="AX589" s="163">
        <v>-6.9460500000000008E-2</v>
      </c>
      <c r="AY589" s="163">
        <v>-6.9460500000000008E-2</v>
      </c>
      <c r="BA589" s="331">
        <f t="shared" si="223"/>
        <v>578</v>
      </c>
      <c r="BB589" s="332" t="str">
        <f t="shared" ref="BB589:BB652" si="224">IF(AL589="","",AL589+AT589)</f>
        <v/>
      </c>
      <c r="BC589" s="332" t="str">
        <f t="shared" ref="BC589:BC652" si="225">IF(AM589="","",AM589+AU589)</f>
        <v/>
      </c>
      <c r="BD589" s="332" t="str">
        <f t="shared" ref="BD589:BD652" si="226">IF(AN589="","",AN589+AV589)</f>
        <v/>
      </c>
      <c r="BE589" s="332" t="str">
        <f t="shared" ref="BE589:BE652" si="227">IF(AO589="","",AO589+AW589)</f>
        <v/>
      </c>
      <c r="BF589" s="332" t="str">
        <f t="shared" ref="BF589:BF652" si="228">IF(AP589="","",AP589+AX589)</f>
        <v/>
      </c>
      <c r="BG589" s="332" t="str">
        <f t="shared" ref="BG589:BG652" si="229">IF(AQ589="","",AQ589+AY589)</f>
        <v/>
      </c>
      <c r="BH589" s="164">
        <v>578</v>
      </c>
      <c r="BI589" s="337" t="str">
        <f t="shared" ref="BI589:BI652" si="230">IF(BB589="","",ABS($BF589-BB589))</f>
        <v/>
      </c>
      <c r="BJ589" s="337" t="str">
        <f t="shared" ref="BJ589:BJ652" si="231">IF(BC589="","",ABS($BF589-BC589))</f>
        <v/>
      </c>
      <c r="BK589" s="337" t="str">
        <f t="shared" ref="BK589:BK652" si="232">IF(BD589="","",ABS($BF589-BD589))</f>
        <v/>
      </c>
      <c r="BL589" s="337" t="str">
        <f t="shared" ref="BL589:BL652" si="233">IF(BE589="","",ABS($BF589-BE589))</f>
        <v/>
      </c>
      <c r="BM589" s="165" t="str">
        <f t="shared" ref="BM589:BM652" si="234">IF(BF589="","",MAX(BI589:BL589))</f>
        <v/>
      </c>
    </row>
    <row r="590" spans="1:65" ht="14.85" customHeight="1">
      <c r="A590" s="238"/>
      <c r="B590" s="540" t="s">
        <v>658</v>
      </c>
      <c r="C590" s="540"/>
      <c r="D590" s="540"/>
      <c r="E590" s="503">
        <f t="shared" si="216"/>
        <v>44.533109500000002</v>
      </c>
      <c r="F590" s="503"/>
      <c r="G590" s="503"/>
      <c r="H590" s="503">
        <f t="shared" si="217"/>
        <v>44.5309095</v>
      </c>
      <c r="I590" s="503"/>
      <c r="J590" s="503"/>
      <c r="K590" s="503">
        <f t="shared" si="218"/>
        <v>44.558049499999996</v>
      </c>
      <c r="L590" s="503"/>
      <c r="M590" s="503"/>
      <c r="N590" s="503">
        <f t="shared" si="219"/>
        <v>44.570339500000003</v>
      </c>
      <c r="O590" s="503"/>
      <c r="P590" s="503"/>
      <c r="Q590" s="503">
        <f t="shared" si="220"/>
        <v>44.517419500000003</v>
      </c>
      <c r="R590" s="503"/>
      <c r="S590" s="503"/>
      <c r="T590" s="503"/>
      <c r="U590" s="503"/>
      <c r="V590" s="503"/>
      <c r="W590" s="503">
        <f t="shared" si="221"/>
        <v>5.29200000000003E-2</v>
      </c>
      <c r="X590" s="503"/>
      <c r="Y590" s="503"/>
      <c r="Z590" s="503"/>
      <c r="AA590" s="503"/>
      <c r="AB590" s="503"/>
      <c r="AC590" s="525"/>
      <c r="AD590" s="526"/>
      <c r="AE590" s="526"/>
      <c r="AF590" s="526"/>
      <c r="AG590" s="526"/>
      <c r="AH590" s="527"/>
      <c r="AI590" s="233"/>
      <c r="AJ590" s="233"/>
      <c r="AK590" s="197">
        <v>579</v>
      </c>
      <c r="AL590" s="207"/>
      <c r="AM590" s="207"/>
      <c r="AN590" s="207"/>
      <c r="AO590" s="207"/>
      <c r="AP590" s="207"/>
      <c r="AQ590" s="208"/>
      <c r="AR590" s="155"/>
      <c r="AS590" s="197">
        <f t="shared" si="222"/>
        <v>579</v>
      </c>
      <c r="AT590" s="175">
        <v>-5.9460499999999999E-2</v>
      </c>
      <c r="AU590" s="163">
        <v>5.0539500000000001E-2</v>
      </c>
      <c r="AV590" s="163">
        <v>-8.9460499999999998E-2</v>
      </c>
      <c r="AW590" s="163">
        <v>-0.13946050000000002</v>
      </c>
      <c r="AX590" s="163">
        <v>-6.9460500000000008E-2</v>
      </c>
      <c r="AY590" s="163">
        <v>-6.9460500000000008E-2</v>
      </c>
      <c r="BA590" s="331">
        <f t="shared" si="223"/>
        <v>579</v>
      </c>
      <c r="BB590" s="332" t="str">
        <f t="shared" si="224"/>
        <v/>
      </c>
      <c r="BC590" s="332" t="str">
        <f t="shared" si="225"/>
        <v/>
      </c>
      <c r="BD590" s="332" t="str">
        <f t="shared" si="226"/>
        <v/>
      </c>
      <c r="BE590" s="332" t="str">
        <f t="shared" si="227"/>
        <v/>
      </c>
      <c r="BF590" s="332" t="str">
        <f t="shared" si="228"/>
        <v/>
      </c>
      <c r="BG590" s="332" t="str">
        <f t="shared" si="229"/>
        <v/>
      </c>
      <c r="BH590" s="164">
        <v>579</v>
      </c>
      <c r="BI590" s="337" t="str">
        <f t="shared" si="230"/>
        <v/>
      </c>
      <c r="BJ590" s="337" t="str">
        <f t="shared" si="231"/>
        <v/>
      </c>
      <c r="BK590" s="337" t="str">
        <f t="shared" si="232"/>
        <v/>
      </c>
      <c r="BL590" s="337" t="str">
        <f t="shared" si="233"/>
        <v/>
      </c>
      <c r="BM590" s="165" t="str">
        <f t="shared" si="234"/>
        <v/>
      </c>
    </row>
    <row r="591" spans="1:65" ht="14.85" customHeight="1">
      <c r="A591" s="238"/>
      <c r="B591" s="540" t="s">
        <v>659</v>
      </c>
      <c r="C591" s="540"/>
      <c r="D591" s="540"/>
      <c r="E591" s="503">
        <f t="shared" si="216"/>
        <v>44.531609500000002</v>
      </c>
      <c r="F591" s="503"/>
      <c r="G591" s="503"/>
      <c r="H591" s="503">
        <f t="shared" si="217"/>
        <v>44.5325895</v>
      </c>
      <c r="I591" s="503"/>
      <c r="J591" s="503"/>
      <c r="K591" s="503">
        <f t="shared" si="218"/>
        <v>44.5594295</v>
      </c>
      <c r="L591" s="503"/>
      <c r="M591" s="503"/>
      <c r="N591" s="503">
        <f t="shared" si="219"/>
        <v>44.574769500000002</v>
      </c>
      <c r="O591" s="503"/>
      <c r="P591" s="503"/>
      <c r="Q591" s="503">
        <f t="shared" si="220"/>
        <v>44.516349500000004</v>
      </c>
      <c r="R591" s="503"/>
      <c r="S591" s="503"/>
      <c r="T591" s="503"/>
      <c r="U591" s="503"/>
      <c r="V591" s="503"/>
      <c r="W591" s="503">
        <f t="shared" si="221"/>
        <v>5.841999999999814E-2</v>
      </c>
      <c r="X591" s="503"/>
      <c r="Y591" s="503"/>
      <c r="Z591" s="503"/>
      <c r="AA591" s="503"/>
      <c r="AB591" s="503"/>
      <c r="AC591" s="525"/>
      <c r="AD591" s="526"/>
      <c r="AE591" s="526"/>
      <c r="AF591" s="526"/>
      <c r="AG591" s="526"/>
      <c r="AH591" s="527"/>
      <c r="AI591" s="233"/>
      <c r="AJ591" s="233"/>
      <c r="AK591" s="197">
        <v>580</v>
      </c>
      <c r="AL591" s="207"/>
      <c r="AM591" s="207"/>
      <c r="AN591" s="207"/>
      <c r="AO591" s="207"/>
      <c r="AP591" s="207"/>
      <c r="AQ591" s="208"/>
      <c r="AR591" s="155"/>
      <c r="AS591" s="197">
        <f t="shared" si="222"/>
        <v>580</v>
      </c>
      <c r="AT591" s="175">
        <v>-5.9460499999999999E-2</v>
      </c>
      <c r="AU591" s="163">
        <v>5.0539500000000001E-2</v>
      </c>
      <c r="AV591" s="163">
        <v>-8.9460499999999998E-2</v>
      </c>
      <c r="AW591" s="163">
        <v>-0.13946050000000002</v>
      </c>
      <c r="AX591" s="163">
        <v>-6.9460500000000008E-2</v>
      </c>
      <c r="AY591" s="163">
        <v>-6.9460500000000008E-2</v>
      </c>
      <c r="BA591" s="331">
        <f t="shared" si="223"/>
        <v>580</v>
      </c>
      <c r="BB591" s="332" t="str">
        <f t="shared" si="224"/>
        <v/>
      </c>
      <c r="BC591" s="332" t="str">
        <f t="shared" si="225"/>
        <v/>
      </c>
      <c r="BD591" s="332" t="str">
        <f t="shared" si="226"/>
        <v/>
      </c>
      <c r="BE591" s="332" t="str">
        <f t="shared" si="227"/>
        <v/>
      </c>
      <c r="BF591" s="332" t="str">
        <f t="shared" si="228"/>
        <v/>
      </c>
      <c r="BG591" s="332" t="str">
        <f t="shared" si="229"/>
        <v/>
      </c>
      <c r="BH591" s="164">
        <v>580</v>
      </c>
      <c r="BI591" s="337" t="str">
        <f t="shared" si="230"/>
        <v/>
      </c>
      <c r="BJ591" s="337" t="str">
        <f t="shared" si="231"/>
        <v/>
      </c>
      <c r="BK591" s="337" t="str">
        <f t="shared" si="232"/>
        <v/>
      </c>
      <c r="BL591" s="337" t="str">
        <f t="shared" si="233"/>
        <v/>
      </c>
      <c r="BM591" s="165" t="str">
        <f t="shared" si="234"/>
        <v/>
      </c>
    </row>
    <row r="592" spans="1:65" ht="14.85" customHeight="1">
      <c r="A592" s="238"/>
      <c r="B592" s="540" t="s">
        <v>660</v>
      </c>
      <c r="C592" s="540"/>
      <c r="D592" s="540"/>
      <c r="E592" s="503">
        <f t="shared" si="216"/>
        <v>44.531149499999998</v>
      </c>
      <c r="F592" s="503"/>
      <c r="G592" s="503"/>
      <c r="H592" s="503">
        <f t="shared" si="217"/>
        <v>44.531409500000002</v>
      </c>
      <c r="I592" s="503"/>
      <c r="J592" s="503"/>
      <c r="K592" s="503">
        <f t="shared" si="218"/>
        <v>44.557969499999999</v>
      </c>
      <c r="L592" s="503"/>
      <c r="M592" s="503"/>
      <c r="N592" s="503">
        <f t="shared" si="219"/>
        <v>44.574039500000005</v>
      </c>
      <c r="O592" s="503"/>
      <c r="P592" s="503"/>
      <c r="Q592" s="503">
        <f t="shared" si="220"/>
        <v>44.5126895</v>
      </c>
      <c r="R592" s="503"/>
      <c r="S592" s="503"/>
      <c r="T592" s="503"/>
      <c r="U592" s="503"/>
      <c r="V592" s="503"/>
      <c r="W592" s="503">
        <f t="shared" si="221"/>
        <v>6.1350000000004457E-2</v>
      </c>
      <c r="X592" s="503"/>
      <c r="Y592" s="503"/>
      <c r="Z592" s="503"/>
      <c r="AA592" s="503"/>
      <c r="AB592" s="503"/>
      <c r="AC592" s="525"/>
      <c r="AD592" s="526"/>
      <c r="AE592" s="526"/>
      <c r="AF592" s="526"/>
      <c r="AG592" s="526"/>
      <c r="AH592" s="527"/>
      <c r="AI592" s="233"/>
      <c r="AJ592" s="233"/>
      <c r="AK592" s="197">
        <v>581</v>
      </c>
      <c r="AL592" s="207"/>
      <c r="AM592" s="207"/>
      <c r="AN592" s="207"/>
      <c r="AO592" s="207"/>
      <c r="AP592" s="207"/>
      <c r="AQ592" s="208"/>
      <c r="AR592" s="155"/>
      <c r="AS592" s="197">
        <f t="shared" si="222"/>
        <v>581</v>
      </c>
      <c r="AT592" s="175">
        <v>-5.9460499999999999E-2</v>
      </c>
      <c r="AU592" s="163">
        <v>5.0539500000000001E-2</v>
      </c>
      <c r="AV592" s="163">
        <v>-8.9460499999999998E-2</v>
      </c>
      <c r="AW592" s="163">
        <v>-0.13946050000000002</v>
      </c>
      <c r="AX592" s="163">
        <v>-6.9460500000000008E-2</v>
      </c>
      <c r="AY592" s="163">
        <v>-6.9460500000000008E-2</v>
      </c>
      <c r="BA592" s="331">
        <f t="shared" si="223"/>
        <v>581</v>
      </c>
      <c r="BB592" s="332" t="str">
        <f t="shared" si="224"/>
        <v/>
      </c>
      <c r="BC592" s="332" t="str">
        <f t="shared" si="225"/>
        <v/>
      </c>
      <c r="BD592" s="332" t="str">
        <f t="shared" si="226"/>
        <v/>
      </c>
      <c r="BE592" s="332" t="str">
        <f t="shared" si="227"/>
        <v/>
      </c>
      <c r="BF592" s="332" t="str">
        <f t="shared" si="228"/>
        <v/>
      </c>
      <c r="BG592" s="332" t="str">
        <f t="shared" si="229"/>
        <v/>
      </c>
      <c r="BH592" s="164">
        <v>581</v>
      </c>
      <c r="BI592" s="337" t="str">
        <f t="shared" si="230"/>
        <v/>
      </c>
      <c r="BJ592" s="337" t="str">
        <f t="shared" si="231"/>
        <v/>
      </c>
      <c r="BK592" s="337" t="str">
        <f t="shared" si="232"/>
        <v/>
      </c>
      <c r="BL592" s="337" t="str">
        <f t="shared" si="233"/>
        <v/>
      </c>
      <c r="BM592" s="165" t="str">
        <f t="shared" si="234"/>
        <v/>
      </c>
    </row>
    <row r="593" spans="1:65" ht="14.85" customHeight="1">
      <c r="A593" s="238"/>
      <c r="B593" s="540" t="s">
        <v>661</v>
      </c>
      <c r="C593" s="540"/>
      <c r="D593" s="540"/>
      <c r="E593" s="503">
        <f t="shared" si="216"/>
        <v>44.530089500000003</v>
      </c>
      <c r="F593" s="503"/>
      <c r="G593" s="503"/>
      <c r="H593" s="503">
        <f t="shared" si="217"/>
        <v>44.530279499999999</v>
      </c>
      <c r="I593" s="503"/>
      <c r="J593" s="503"/>
      <c r="K593" s="503">
        <f t="shared" si="218"/>
        <v>44.556739499999999</v>
      </c>
      <c r="L593" s="503"/>
      <c r="M593" s="503"/>
      <c r="N593" s="503">
        <f t="shared" si="219"/>
        <v>44.5737995</v>
      </c>
      <c r="O593" s="503"/>
      <c r="P593" s="503"/>
      <c r="Q593" s="503">
        <f t="shared" si="220"/>
        <v>44.509639499999999</v>
      </c>
      <c r="R593" s="503"/>
      <c r="S593" s="503"/>
      <c r="T593" s="503"/>
      <c r="U593" s="503"/>
      <c r="V593" s="503"/>
      <c r="W593" s="503">
        <f t="shared" si="221"/>
        <v>6.4160000000001105E-2</v>
      </c>
      <c r="X593" s="503"/>
      <c r="Y593" s="503"/>
      <c r="Z593" s="503"/>
      <c r="AA593" s="503"/>
      <c r="AB593" s="503"/>
      <c r="AC593" s="525"/>
      <c r="AD593" s="526"/>
      <c r="AE593" s="526"/>
      <c r="AF593" s="526"/>
      <c r="AG593" s="526"/>
      <c r="AH593" s="527"/>
      <c r="AI593" s="233"/>
      <c r="AJ593" s="233"/>
      <c r="AK593" s="197">
        <v>582</v>
      </c>
      <c r="AL593" s="207"/>
      <c r="AM593" s="207"/>
      <c r="AN593" s="207"/>
      <c r="AO593" s="207"/>
      <c r="AP593" s="207"/>
      <c r="AQ593" s="208"/>
      <c r="AR593" s="155"/>
      <c r="AS593" s="197">
        <f t="shared" si="222"/>
        <v>582</v>
      </c>
      <c r="AT593" s="175">
        <v>-5.9460499999999999E-2</v>
      </c>
      <c r="AU593" s="163">
        <v>5.0539500000000001E-2</v>
      </c>
      <c r="AV593" s="163">
        <v>-8.9460499999999998E-2</v>
      </c>
      <c r="AW593" s="163">
        <v>-0.13946050000000002</v>
      </c>
      <c r="AX593" s="163">
        <v>-6.9460500000000008E-2</v>
      </c>
      <c r="AY593" s="163">
        <v>-6.9460500000000008E-2</v>
      </c>
      <c r="BA593" s="331">
        <f t="shared" si="223"/>
        <v>582</v>
      </c>
      <c r="BB593" s="332" t="str">
        <f t="shared" si="224"/>
        <v/>
      </c>
      <c r="BC593" s="332" t="str">
        <f t="shared" si="225"/>
        <v/>
      </c>
      <c r="BD593" s="332" t="str">
        <f t="shared" si="226"/>
        <v/>
      </c>
      <c r="BE593" s="332" t="str">
        <f t="shared" si="227"/>
        <v/>
      </c>
      <c r="BF593" s="332" t="str">
        <f t="shared" si="228"/>
        <v/>
      </c>
      <c r="BG593" s="332" t="str">
        <f t="shared" si="229"/>
        <v/>
      </c>
      <c r="BH593" s="164">
        <v>582</v>
      </c>
      <c r="BI593" s="337" t="str">
        <f t="shared" si="230"/>
        <v/>
      </c>
      <c r="BJ593" s="337" t="str">
        <f t="shared" si="231"/>
        <v/>
      </c>
      <c r="BK593" s="337" t="str">
        <f t="shared" si="232"/>
        <v/>
      </c>
      <c r="BL593" s="337" t="str">
        <f t="shared" si="233"/>
        <v/>
      </c>
      <c r="BM593" s="165" t="str">
        <f t="shared" si="234"/>
        <v/>
      </c>
    </row>
    <row r="594" spans="1:65" ht="14.85" customHeight="1">
      <c r="A594" s="238"/>
      <c r="B594" s="540" t="s">
        <v>662</v>
      </c>
      <c r="C594" s="540"/>
      <c r="D594" s="540"/>
      <c r="E594" s="503">
        <f t="shared" si="216"/>
        <v>44.530739500000003</v>
      </c>
      <c r="F594" s="503"/>
      <c r="G594" s="503"/>
      <c r="H594" s="503">
        <f t="shared" si="217"/>
        <v>44.528719500000001</v>
      </c>
      <c r="I594" s="503"/>
      <c r="J594" s="503"/>
      <c r="K594" s="503">
        <f t="shared" si="218"/>
        <v>44.554619500000001</v>
      </c>
      <c r="L594" s="503"/>
      <c r="M594" s="503"/>
      <c r="N594" s="503">
        <f t="shared" si="219"/>
        <v>44.567609500000003</v>
      </c>
      <c r="O594" s="503"/>
      <c r="P594" s="503"/>
      <c r="Q594" s="503">
        <f t="shared" si="220"/>
        <v>44.510049500000001</v>
      </c>
      <c r="R594" s="503"/>
      <c r="S594" s="503"/>
      <c r="T594" s="503"/>
      <c r="U594" s="503"/>
      <c r="V594" s="503"/>
      <c r="W594" s="503">
        <f t="shared" si="221"/>
        <v>5.7560000000002276E-2</v>
      </c>
      <c r="X594" s="503"/>
      <c r="Y594" s="503"/>
      <c r="Z594" s="503"/>
      <c r="AA594" s="503"/>
      <c r="AB594" s="503"/>
      <c r="AC594" s="525"/>
      <c r="AD594" s="526"/>
      <c r="AE594" s="526"/>
      <c r="AF594" s="526"/>
      <c r="AG594" s="526"/>
      <c r="AH594" s="527"/>
      <c r="AI594" s="233"/>
      <c r="AJ594" s="233"/>
      <c r="AK594" s="197">
        <v>583</v>
      </c>
      <c r="AL594" s="207"/>
      <c r="AM594" s="207"/>
      <c r="AN594" s="207"/>
      <c r="AO594" s="207"/>
      <c r="AP594" s="207"/>
      <c r="AQ594" s="208"/>
      <c r="AR594" s="155"/>
      <c r="AS594" s="197">
        <f t="shared" si="222"/>
        <v>583</v>
      </c>
      <c r="AT594" s="175">
        <v>-5.9460499999999999E-2</v>
      </c>
      <c r="AU594" s="163">
        <v>5.0539500000000001E-2</v>
      </c>
      <c r="AV594" s="163">
        <v>-8.9460499999999998E-2</v>
      </c>
      <c r="AW594" s="163">
        <v>-0.13946050000000002</v>
      </c>
      <c r="AX594" s="163">
        <v>-6.9460500000000008E-2</v>
      </c>
      <c r="AY594" s="163">
        <v>-6.9460500000000008E-2</v>
      </c>
      <c r="BA594" s="331">
        <f t="shared" si="223"/>
        <v>583</v>
      </c>
      <c r="BB594" s="332" t="str">
        <f t="shared" si="224"/>
        <v/>
      </c>
      <c r="BC594" s="332" t="str">
        <f t="shared" si="225"/>
        <v/>
      </c>
      <c r="BD594" s="332" t="str">
        <f t="shared" si="226"/>
        <v/>
      </c>
      <c r="BE594" s="332" t="str">
        <f t="shared" si="227"/>
        <v/>
      </c>
      <c r="BF594" s="332" t="str">
        <f t="shared" si="228"/>
        <v/>
      </c>
      <c r="BG594" s="332" t="str">
        <f t="shared" si="229"/>
        <v/>
      </c>
      <c r="BH594" s="164">
        <v>583</v>
      </c>
      <c r="BI594" s="337" t="str">
        <f t="shared" si="230"/>
        <v/>
      </c>
      <c r="BJ594" s="337" t="str">
        <f t="shared" si="231"/>
        <v/>
      </c>
      <c r="BK594" s="337" t="str">
        <f t="shared" si="232"/>
        <v/>
      </c>
      <c r="BL594" s="337" t="str">
        <f t="shared" si="233"/>
        <v/>
      </c>
      <c r="BM594" s="165" t="str">
        <f t="shared" si="234"/>
        <v/>
      </c>
    </row>
    <row r="595" spans="1:65" ht="14.85" customHeight="1">
      <c r="A595" s="238"/>
      <c r="B595" s="540" t="s">
        <v>663</v>
      </c>
      <c r="C595" s="540"/>
      <c r="D595" s="540"/>
      <c r="E595" s="503">
        <f t="shared" si="216"/>
        <v>44.530419500000001</v>
      </c>
      <c r="F595" s="503"/>
      <c r="G595" s="503"/>
      <c r="H595" s="503">
        <f t="shared" si="217"/>
        <v>44.527949499999998</v>
      </c>
      <c r="I595" s="503"/>
      <c r="J595" s="503"/>
      <c r="K595" s="503">
        <f t="shared" si="218"/>
        <v>44.5529595</v>
      </c>
      <c r="L595" s="503"/>
      <c r="M595" s="503"/>
      <c r="N595" s="503">
        <f t="shared" si="219"/>
        <v>44.559399500000005</v>
      </c>
      <c r="O595" s="503"/>
      <c r="P595" s="503"/>
      <c r="Q595" s="503">
        <f t="shared" si="220"/>
        <v>44.513099500000003</v>
      </c>
      <c r="R595" s="503"/>
      <c r="S595" s="503"/>
      <c r="T595" s="503"/>
      <c r="U595" s="503"/>
      <c r="V595" s="503"/>
      <c r="W595" s="503">
        <f t="shared" si="221"/>
        <v>4.6300000000002228E-2</v>
      </c>
      <c r="X595" s="503"/>
      <c r="Y595" s="503"/>
      <c r="Z595" s="503"/>
      <c r="AA595" s="503"/>
      <c r="AB595" s="503"/>
      <c r="AC595" s="525"/>
      <c r="AD595" s="526"/>
      <c r="AE595" s="526"/>
      <c r="AF595" s="526"/>
      <c r="AG595" s="526"/>
      <c r="AH595" s="527"/>
      <c r="AI595" s="233"/>
      <c r="AJ595" s="233"/>
      <c r="AK595" s="197">
        <v>584</v>
      </c>
      <c r="AL595" s="207"/>
      <c r="AM595" s="207"/>
      <c r="AN595" s="207"/>
      <c r="AO595" s="207"/>
      <c r="AP595" s="207"/>
      <c r="AQ595" s="208"/>
      <c r="AR595" s="155"/>
      <c r="AS595" s="197">
        <f t="shared" si="222"/>
        <v>584</v>
      </c>
      <c r="AT595" s="175">
        <v>-5.9460499999999999E-2</v>
      </c>
      <c r="AU595" s="163">
        <v>5.0539500000000001E-2</v>
      </c>
      <c r="AV595" s="163">
        <v>-8.9460499999999998E-2</v>
      </c>
      <c r="AW595" s="163">
        <v>-0.13946050000000002</v>
      </c>
      <c r="AX595" s="163">
        <v>-6.9460500000000008E-2</v>
      </c>
      <c r="AY595" s="163">
        <v>-6.9460500000000008E-2</v>
      </c>
      <c r="BA595" s="331">
        <f t="shared" si="223"/>
        <v>584</v>
      </c>
      <c r="BB595" s="332" t="str">
        <f t="shared" si="224"/>
        <v/>
      </c>
      <c r="BC595" s="332" t="str">
        <f t="shared" si="225"/>
        <v/>
      </c>
      <c r="BD595" s="332" t="str">
        <f t="shared" si="226"/>
        <v/>
      </c>
      <c r="BE595" s="332" t="str">
        <f t="shared" si="227"/>
        <v/>
      </c>
      <c r="BF595" s="332" t="str">
        <f t="shared" si="228"/>
        <v/>
      </c>
      <c r="BG595" s="332" t="str">
        <f t="shared" si="229"/>
        <v/>
      </c>
      <c r="BH595" s="164">
        <v>584</v>
      </c>
      <c r="BI595" s="337" t="str">
        <f t="shared" si="230"/>
        <v/>
      </c>
      <c r="BJ595" s="337" t="str">
        <f t="shared" si="231"/>
        <v/>
      </c>
      <c r="BK595" s="337" t="str">
        <f t="shared" si="232"/>
        <v/>
      </c>
      <c r="BL595" s="337" t="str">
        <f t="shared" si="233"/>
        <v/>
      </c>
      <c r="BM595" s="165" t="str">
        <f t="shared" si="234"/>
        <v/>
      </c>
    </row>
    <row r="596" spans="1:65" ht="14.85" customHeight="1">
      <c r="A596" s="238"/>
      <c r="B596" s="540" t="s">
        <v>664</v>
      </c>
      <c r="C596" s="540"/>
      <c r="D596" s="540"/>
      <c r="E596" s="503">
        <f t="shared" si="216"/>
        <v>44.531069500000001</v>
      </c>
      <c r="F596" s="503"/>
      <c r="G596" s="503"/>
      <c r="H596" s="503">
        <f t="shared" si="217"/>
        <v>44.528079499999997</v>
      </c>
      <c r="I596" s="503"/>
      <c r="J596" s="503"/>
      <c r="K596" s="503">
        <f t="shared" si="218"/>
        <v>44.553359499999999</v>
      </c>
      <c r="L596" s="503"/>
      <c r="M596" s="503"/>
      <c r="N596" s="503">
        <f t="shared" si="219"/>
        <v>44.554479499999999</v>
      </c>
      <c r="O596" s="503"/>
      <c r="P596" s="503"/>
      <c r="Q596" s="503">
        <f t="shared" si="220"/>
        <v>44.5162695</v>
      </c>
      <c r="R596" s="503"/>
      <c r="S596" s="503"/>
      <c r="T596" s="503"/>
      <c r="U596" s="503"/>
      <c r="V596" s="503"/>
      <c r="W596" s="503">
        <f t="shared" si="221"/>
        <v>3.8209999999999411E-2</v>
      </c>
      <c r="X596" s="503"/>
      <c r="Y596" s="503"/>
      <c r="Z596" s="503"/>
      <c r="AA596" s="503"/>
      <c r="AB596" s="503"/>
      <c r="AC596" s="525"/>
      <c r="AD596" s="526"/>
      <c r="AE596" s="526"/>
      <c r="AF596" s="526"/>
      <c r="AG596" s="526"/>
      <c r="AH596" s="527"/>
      <c r="AI596" s="233"/>
      <c r="AJ596" s="233"/>
      <c r="AK596" s="197">
        <v>585</v>
      </c>
      <c r="AL596" s="207"/>
      <c r="AM596" s="207"/>
      <c r="AN596" s="207"/>
      <c r="AO596" s="207"/>
      <c r="AP596" s="207"/>
      <c r="AQ596" s="208"/>
      <c r="AR596" s="155"/>
      <c r="AS596" s="197">
        <f t="shared" si="222"/>
        <v>585</v>
      </c>
      <c r="AT596" s="175">
        <v>-5.9460499999999999E-2</v>
      </c>
      <c r="AU596" s="163">
        <v>5.0539500000000001E-2</v>
      </c>
      <c r="AV596" s="163">
        <v>-8.9460499999999998E-2</v>
      </c>
      <c r="AW596" s="163">
        <v>-0.13946050000000002</v>
      </c>
      <c r="AX596" s="163">
        <v>-6.9460500000000008E-2</v>
      </c>
      <c r="AY596" s="163">
        <v>-6.9460500000000008E-2</v>
      </c>
      <c r="BA596" s="331">
        <f t="shared" si="223"/>
        <v>585</v>
      </c>
      <c r="BB596" s="332" t="str">
        <f t="shared" si="224"/>
        <v/>
      </c>
      <c r="BC596" s="332" t="str">
        <f t="shared" si="225"/>
        <v/>
      </c>
      <c r="BD596" s="332" t="str">
        <f t="shared" si="226"/>
        <v/>
      </c>
      <c r="BE596" s="332" t="str">
        <f t="shared" si="227"/>
        <v/>
      </c>
      <c r="BF596" s="332" t="str">
        <f t="shared" si="228"/>
        <v/>
      </c>
      <c r="BG596" s="332" t="str">
        <f t="shared" si="229"/>
        <v/>
      </c>
      <c r="BH596" s="164">
        <v>585</v>
      </c>
      <c r="BI596" s="337" t="str">
        <f t="shared" si="230"/>
        <v/>
      </c>
      <c r="BJ596" s="337" t="str">
        <f t="shared" si="231"/>
        <v/>
      </c>
      <c r="BK596" s="337" t="str">
        <f t="shared" si="232"/>
        <v/>
      </c>
      <c r="BL596" s="337" t="str">
        <f t="shared" si="233"/>
        <v/>
      </c>
      <c r="BM596" s="165" t="str">
        <f t="shared" si="234"/>
        <v/>
      </c>
    </row>
    <row r="597" spans="1:65" ht="14.85" customHeight="1">
      <c r="A597" s="238"/>
      <c r="B597" s="540" t="s">
        <v>665</v>
      </c>
      <c r="C597" s="540"/>
      <c r="D597" s="540"/>
      <c r="E597" s="503">
        <f t="shared" si="216"/>
        <v>44.530009499999998</v>
      </c>
      <c r="F597" s="503"/>
      <c r="G597" s="503"/>
      <c r="H597" s="503">
        <f t="shared" si="217"/>
        <v>44.528439499999998</v>
      </c>
      <c r="I597" s="503"/>
      <c r="J597" s="503"/>
      <c r="K597" s="503">
        <f t="shared" si="218"/>
        <v>44.551969499999998</v>
      </c>
      <c r="L597" s="503"/>
      <c r="M597" s="503"/>
      <c r="N597" s="503">
        <f t="shared" si="219"/>
        <v>44.554729500000001</v>
      </c>
      <c r="O597" s="503"/>
      <c r="P597" s="503"/>
      <c r="Q597" s="503">
        <f t="shared" si="220"/>
        <v>44.514029499999999</v>
      </c>
      <c r="R597" s="503"/>
      <c r="S597" s="503"/>
      <c r="T597" s="503"/>
      <c r="U597" s="503"/>
      <c r="V597" s="503"/>
      <c r="W597" s="503">
        <f t="shared" si="221"/>
        <v>4.0700000000001069E-2</v>
      </c>
      <c r="X597" s="503"/>
      <c r="Y597" s="503"/>
      <c r="Z597" s="503"/>
      <c r="AA597" s="503"/>
      <c r="AB597" s="503"/>
      <c r="AC597" s="525"/>
      <c r="AD597" s="526"/>
      <c r="AE597" s="526"/>
      <c r="AF597" s="526"/>
      <c r="AG597" s="526"/>
      <c r="AH597" s="527"/>
      <c r="AI597" s="233"/>
      <c r="AJ597" s="233"/>
      <c r="AK597" s="197">
        <v>586</v>
      </c>
      <c r="AL597" s="207"/>
      <c r="AM597" s="207"/>
      <c r="AN597" s="207"/>
      <c r="AO597" s="207"/>
      <c r="AP597" s="207"/>
      <c r="AQ597" s="208"/>
      <c r="AR597" s="155"/>
      <c r="AS597" s="197">
        <f t="shared" si="222"/>
        <v>586</v>
      </c>
      <c r="AT597" s="175">
        <v>-5.9460499999999999E-2</v>
      </c>
      <c r="AU597" s="163">
        <v>5.0539500000000001E-2</v>
      </c>
      <c r="AV597" s="163">
        <v>-8.9460499999999998E-2</v>
      </c>
      <c r="AW597" s="163">
        <v>-0.13946050000000002</v>
      </c>
      <c r="AX597" s="163">
        <v>-6.9460500000000008E-2</v>
      </c>
      <c r="AY597" s="163">
        <v>-6.9460500000000008E-2</v>
      </c>
      <c r="BA597" s="331">
        <f t="shared" si="223"/>
        <v>586</v>
      </c>
      <c r="BB597" s="332" t="str">
        <f t="shared" si="224"/>
        <v/>
      </c>
      <c r="BC597" s="332" t="str">
        <f t="shared" si="225"/>
        <v/>
      </c>
      <c r="BD597" s="332" t="str">
        <f t="shared" si="226"/>
        <v/>
      </c>
      <c r="BE597" s="332" t="str">
        <f t="shared" si="227"/>
        <v/>
      </c>
      <c r="BF597" s="332" t="str">
        <f t="shared" si="228"/>
        <v/>
      </c>
      <c r="BG597" s="332" t="str">
        <f t="shared" si="229"/>
        <v/>
      </c>
      <c r="BH597" s="164">
        <v>586</v>
      </c>
      <c r="BI597" s="337" t="str">
        <f t="shared" si="230"/>
        <v/>
      </c>
      <c r="BJ597" s="337" t="str">
        <f t="shared" si="231"/>
        <v/>
      </c>
      <c r="BK597" s="337" t="str">
        <f t="shared" si="232"/>
        <v/>
      </c>
      <c r="BL597" s="337" t="str">
        <f t="shared" si="233"/>
        <v/>
      </c>
      <c r="BM597" s="165" t="str">
        <f t="shared" si="234"/>
        <v/>
      </c>
    </row>
    <row r="598" spans="1:65" ht="14.85" customHeight="1">
      <c r="A598" s="238"/>
      <c r="B598" s="540" t="s">
        <v>666</v>
      </c>
      <c r="C598" s="540"/>
      <c r="D598" s="540"/>
      <c r="E598" s="503">
        <f t="shared" si="216"/>
        <v>44.530579500000002</v>
      </c>
      <c r="F598" s="503"/>
      <c r="G598" s="503"/>
      <c r="H598" s="503">
        <f t="shared" si="217"/>
        <v>44.529779499999997</v>
      </c>
      <c r="I598" s="503"/>
      <c r="J598" s="503"/>
      <c r="K598" s="503">
        <f t="shared" si="218"/>
        <v>44.550999499999996</v>
      </c>
      <c r="L598" s="503"/>
      <c r="M598" s="503"/>
      <c r="N598" s="503">
        <f t="shared" si="219"/>
        <v>44.554199500000003</v>
      </c>
      <c r="O598" s="503"/>
      <c r="P598" s="503"/>
      <c r="Q598" s="503">
        <f t="shared" si="220"/>
        <v>44.511179500000004</v>
      </c>
      <c r="R598" s="503"/>
      <c r="S598" s="503"/>
      <c r="T598" s="503"/>
      <c r="U598" s="503"/>
      <c r="V598" s="503"/>
      <c r="W598" s="503">
        <f t="shared" si="221"/>
        <v>4.3019999999998504E-2</v>
      </c>
      <c r="X598" s="503"/>
      <c r="Y598" s="503"/>
      <c r="Z598" s="503"/>
      <c r="AA598" s="503"/>
      <c r="AB598" s="503"/>
      <c r="AC598" s="525"/>
      <c r="AD598" s="526"/>
      <c r="AE598" s="526"/>
      <c r="AF598" s="526"/>
      <c r="AG598" s="526"/>
      <c r="AH598" s="527"/>
      <c r="AI598" s="233"/>
      <c r="AJ598" s="233"/>
      <c r="AK598" s="197">
        <v>587</v>
      </c>
      <c r="AL598" s="207"/>
      <c r="AM598" s="207"/>
      <c r="AN598" s="207"/>
      <c r="AO598" s="207"/>
      <c r="AP598" s="207"/>
      <c r="AQ598" s="208"/>
      <c r="AR598" s="155"/>
      <c r="AS598" s="197">
        <f t="shared" si="222"/>
        <v>587</v>
      </c>
      <c r="AT598" s="175">
        <v>-5.9460499999999999E-2</v>
      </c>
      <c r="AU598" s="163">
        <v>5.0539500000000001E-2</v>
      </c>
      <c r="AV598" s="163">
        <v>-8.9460499999999998E-2</v>
      </c>
      <c r="AW598" s="163">
        <v>-0.13946050000000002</v>
      </c>
      <c r="AX598" s="163">
        <v>-6.9460500000000008E-2</v>
      </c>
      <c r="AY598" s="163">
        <v>-6.9460500000000008E-2</v>
      </c>
      <c r="BA598" s="331">
        <f t="shared" si="223"/>
        <v>587</v>
      </c>
      <c r="BB598" s="332" t="str">
        <f t="shared" si="224"/>
        <v/>
      </c>
      <c r="BC598" s="332" t="str">
        <f t="shared" si="225"/>
        <v/>
      </c>
      <c r="BD598" s="332" t="str">
        <f t="shared" si="226"/>
        <v/>
      </c>
      <c r="BE598" s="332" t="str">
        <f t="shared" si="227"/>
        <v/>
      </c>
      <c r="BF598" s="332" t="str">
        <f t="shared" si="228"/>
        <v/>
      </c>
      <c r="BG598" s="332" t="str">
        <f t="shared" si="229"/>
        <v/>
      </c>
      <c r="BH598" s="164">
        <v>587</v>
      </c>
      <c r="BI598" s="337" t="str">
        <f t="shared" si="230"/>
        <v/>
      </c>
      <c r="BJ598" s="337" t="str">
        <f t="shared" si="231"/>
        <v/>
      </c>
      <c r="BK598" s="337" t="str">
        <f t="shared" si="232"/>
        <v/>
      </c>
      <c r="BL598" s="337" t="str">
        <f t="shared" si="233"/>
        <v/>
      </c>
      <c r="BM598" s="165" t="str">
        <f t="shared" si="234"/>
        <v/>
      </c>
    </row>
    <row r="599" spans="1:65" ht="14.85" customHeight="1">
      <c r="A599" s="238"/>
      <c r="B599" s="540" t="s">
        <v>667</v>
      </c>
      <c r="C599" s="540"/>
      <c r="D599" s="540"/>
      <c r="E599" s="503">
        <f t="shared" si="216"/>
        <v>44.530299499999998</v>
      </c>
      <c r="F599" s="503"/>
      <c r="G599" s="503"/>
      <c r="H599" s="503">
        <f t="shared" si="217"/>
        <v>44.530469500000002</v>
      </c>
      <c r="I599" s="503"/>
      <c r="J599" s="503"/>
      <c r="K599" s="503">
        <f t="shared" si="218"/>
        <v>44.550309499999997</v>
      </c>
      <c r="L599" s="503"/>
      <c r="M599" s="503"/>
      <c r="N599" s="503">
        <f t="shared" si="219"/>
        <v>44.554509500000002</v>
      </c>
      <c r="O599" s="503"/>
      <c r="P599" s="503"/>
      <c r="Q599" s="503">
        <f t="shared" si="220"/>
        <v>44.513419500000005</v>
      </c>
      <c r="R599" s="503"/>
      <c r="S599" s="503"/>
      <c r="T599" s="503"/>
      <c r="U599" s="503"/>
      <c r="V599" s="503"/>
      <c r="W599" s="503">
        <f t="shared" si="221"/>
        <v>4.1089999999996962E-2</v>
      </c>
      <c r="X599" s="503"/>
      <c r="Y599" s="503"/>
      <c r="Z599" s="503"/>
      <c r="AA599" s="503"/>
      <c r="AB599" s="503"/>
      <c r="AC599" s="525"/>
      <c r="AD599" s="526"/>
      <c r="AE599" s="526"/>
      <c r="AF599" s="526"/>
      <c r="AG599" s="526"/>
      <c r="AH599" s="527"/>
      <c r="AI599" s="233"/>
      <c r="AJ599" s="233"/>
      <c r="AK599" s="197">
        <v>588</v>
      </c>
      <c r="AL599" s="207"/>
      <c r="AM599" s="207"/>
      <c r="AN599" s="207"/>
      <c r="AO599" s="207"/>
      <c r="AP599" s="207"/>
      <c r="AQ599" s="208"/>
      <c r="AR599" s="155"/>
      <c r="AS599" s="197">
        <f t="shared" si="222"/>
        <v>588</v>
      </c>
      <c r="AT599" s="175">
        <v>-5.9460499999999999E-2</v>
      </c>
      <c r="AU599" s="163">
        <v>5.0539500000000001E-2</v>
      </c>
      <c r="AV599" s="163">
        <v>-8.9460499999999998E-2</v>
      </c>
      <c r="AW599" s="163">
        <v>-0.13946050000000002</v>
      </c>
      <c r="AX599" s="163">
        <v>-6.9460500000000008E-2</v>
      </c>
      <c r="AY599" s="163">
        <v>-6.9460500000000008E-2</v>
      </c>
      <c r="BA599" s="331">
        <f t="shared" si="223"/>
        <v>588</v>
      </c>
      <c r="BB599" s="332" t="str">
        <f t="shared" si="224"/>
        <v/>
      </c>
      <c r="BC599" s="332" t="str">
        <f t="shared" si="225"/>
        <v/>
      </c>
      <c r="BD599" s="332" t="str">
        <f t="shared" si="226"/>
        <v/>
      </c>
      <c r="BE599" s="332" t="str">
        <f t="shared" si="227"/>
        <v/>
      </c>
      <c r="BF599" s="332" t="str">
        <f t="shared" si="228"/>
        <v/>
      </c>
      <c r="BG599" s="332" t="str">
        <f t="shared" si="229"/>
        <v/>
      </c>
      <c r="BH599" s="164">
        <v>588</v>
      </c>
      <c r="BI599" s="337" t="str">
        <f t="shared" si="230"/>
        <v/>
      </c>
      <c r="BJ599" s="337" t="str">
        <f t="shared" si="231"/>
        <v/>
      </c>
      <c r="BK599" s="337" t="str">
        <f t="shared" si="232"/>
        <v/>
      </c>
      <c r="BL599" s="337" t="str">
        <f t="shared" si="233"/>
        <v/>
      </c>
      <c r="BM599" s="165" t="str">
        <f t="shared" si="234"/>
        <v/>
      </c>
    </row>
    <row r="600" spans="1:65" ht="14.85" customHeight="1">
      <c r="A600" s="238"/>
      <c r="B600" s="540" t="s">
        <v>668</v>
      </c>
      <c r="C600" s="540"/>
      <c r="D600" s="540"/>
      <c r="E600" s="503">
        <f t="shared" si="216"/>
        <v>44.531429500000002</v>
      </c>
      <c r="F600" s="503"/>
      <c r="G600" s="503"/>
      <c r="H600" s="503">
        <f t="shared" si="217"/>
        <v>44.531209500000003</v>
      </c>
      <c r="I600" s="503"/>
      <c r="J600" s="503"/>
      <c r="K600" s="503">
        <f t="shared" si="218"/>
        <v>44.547109499999998</v>
      </c>
      <c r="L600" s="503"/>
      <c r="M600" s="503"/>
      <c r="N600" s="503">
        <f t="shared" si="219"/>
        <v>44.553959500000005</v>
      </c>
      <c r="O600" s="503"/>
      <c r="P600" s="503"/>
      <c r="Q600" s="503">
        <f t="shared" si="220"/>
        <v>44.517449500000005</v>
      </c>
      <c r="R600" s="503"/>
      <c r="S600" s="503"/>
      <c r="T600" s="503"/>
      <c r="U600" s="503"/>
      <c r="V600" s="503"/>
      <c r="W600" s="503">
        <f t="shared" si="221"/>
        <v>3.650999999999982E-2</v>
      </c>
      <c r="X600" s="503"/>
      <c r="Y600" s="503"/>
      <c r="Z600" s="503"/>
      <c r="AA600" s="503"/>
      <c r="AB600" s="503"/>
      <c r="AC600" s="525"/>
      <c r="AD600" s="526"/>
      <c r="AE600" s="526"/>
      <c r="AF600" s="526"/>
      <c r="AG600" s="526"/>
      <c r="AH600" s="527"/>
      <c r="AI600" s="233"/>
      <c r="AJ600" s="233"/>
      <c r="AK600" s="197">
        <v>589</v>
      </c>
      <c r="AL600" s="207"/>
      <c r="AM600" s="207"/>
      <c r="AN600" s="207"/>
      <c r="AO600" s="207"/>
      <c r="AP600" s="207"/>
      <c r="AQ600" s="208"/>
      <c r="AR600" s="155"/>
      <c r="AS600" s="197">
        <f t="shared" si="222"/>
        <v>589</v>
      </c>
      <c r="AT600" s="175">
        <v>-5.9460499999999999E-2</v>
      </c>
      <c r="AU600" s="163">
        <v>5.0539500000000001E-2</v>
      </c>
      <c r="AV600" s="163">
        <v>-8.9460499999999998E-2</v>
      </c>
      <c r="AW600" s="163">
        <v>-0.13946050000000002</v>
      </c>
      <c r="AX600" s="163">
        <v>-6.9460500000000008E-2</v>
      </c>
      <c r="AY600" s="163">
        <v>-6.9460500000000008E-2</v>
      </c>
      <c r="BA600" s="331">
        <f t="shared" si="223"/>
        <v>589</v>
      </c>
      <c r="BB600" s="332" t="str">
        <f t="shared" si="224"/>
        <v/>
      </c>
      <c r="BC600" s="332" t="str">
        <f t="shared" si="225"/>
        <v/>
      </c>
      <c r="BD600" s="332" t="str">
        <f t="shared" si="226"/>
        <v/>
      </c>
      <c r="BE600" s="332" t="str">
        <f t="shared" si="227"/>
        <v/>
      </c>
      <c r="BF600" s="332" t="str">
        <f t="shared" si="228"/>
        <v/>
      </c>
      <c r="BG600" s="332" t="str">
        <f t="shared" si="229"/>
        <v/>
      </c>
      <c r="BH600" s="164">
        <v>589</v>
      </c>
      <c r="BI600" s="337" t="str">
        <f t="shared" si="230"/>
        <v/>
      </c>
      <c r="BJ600" s="337" t="str">
        <f t="shared" si="231"/>
        <v/>
      </c>
      <c r="BK600" s="337" t="str">
        <f t="shared" si="232"/>
        <v/>
      </c>
      <c r="BL600" s="337" t="str">
        <f t="shared" si="233"/>
        <v/>
      </c>
      <c r="BM600" s="165" t="str">
        <f t="shared" si="234"/>
        <v/>
      </c>
    </row>
    <row r="601" spans="1:65" ht="14.85" customHeight="1">
      <c r="A601" s="238"/>
      <c r="B601" s="540" t="s">
        <v>669</v>
      </c>
      <c r="C601" s="540"/>
      <c r="D601" s="540"/>
      <c r="E601" s="503">
        <f t="shared" si="216"/>
        <v>44.531389500000003</v>
      </c>
      <c r="F601" s="503"/>
      <c r="G601" s="503"/>
      <c r="H601" s="503">
        <f t="shared" si="217"/>
        <v>44.530019500000002</v>
      </c>
      <c r="I601" s="503"/>
      <c r="J601" s="503"/>
      <c r="K601" s="503">
        <f t="shared" si="218"/>
        <v>44.544569500000001</v>
      </c>
      <c r="L601" s="503"/>
      <c r="M601" s="503"/>
      <c r="N601" s="503">
        <f t="shared" si="219"/>
        <v>44.555049500000003</v>
      </c>
      <c r="O601" s="503"/>
      <c r="P601" s="503"/>
      <c r="Q601" s="503">
        <f t="shared" si="220"/>
        <v>44.518959500000001</v>
      </c>
      <c r="R601" s="503"/>
      <c r="S601" s="503"/>
      <c r="T601" s="503"/>
      <c r="U601" s="503"/>
      <c r="V601" s="503"/>
      <c r="W601" s="503">
        <f t="shared" si="221"/>
        <v>3.609000000000151E-2</v>
      </c>
      <c r="X601" s="503"/>
      <c r="Y601" s="503"/>
      <c r="Z601" s="503"/>
      <c r="AA601" s="503"/>
      <c r="AB601" s="503"/>
      <c r="AC601" s="525"/>
      <c r="AD601" s="526"/>
      <c r="AE601" s="526"/>
      <c r="AF601" s="526"/>
      <c r="AG601" s="526"/>
      <c r="AH601" s="527"/>
      <c r="AI601" s="233"/>
      <c r="AJ601" s="233"/>
      <c r="AK601" s="197">
        <v>590</v>
      </c>
      <c r="AL601" s="207"/>
      <c r="AM601" s="207"/>
      <c r="AN601" s="207"/>
      <c r="AO601" s="207"/>
      <c r="AP601" s="207"/>
      <c r="AQ601" s="208"/>
      <c r="AR601" s="155"/>
      <c r="AS601" s="197">
        <f t="shared" si="222"/>
        <v>590</v>
      </c>
      <c r="AT601" s="175">
        <v>-5.9460499999999999E-2</v>
      </c>
      <c r="AU601" s="163">
        <v>5.0539500000000001E-2</v>
      </c>
      <c r="AV601" s="163">
        <v>-8.9460499999999998E-2</v>
      </c>
      <c r="AW601" s="163">
        <v>-0.13946050000000002</v>
      </c>
      <c r="AX601" s="163">
        <v>-6.9460500000000008E-2</v>
      </c>
      <c r="AY601" s="163">
        <v>-6.9460500000000008E-2</v>
      </c>
      <c r="BA601" s="331">
        <f t="shared" si="223"/>
        <v>590</v>
      </c>
      <c r="BB601" s="332" t="str">
        <f t="shared" si="224"/>
        <v/>
      </c>
      <c r="BC601" s="332" t="str">
        <f t="shared" si="225"/>
        <v/>
      </c>
      <c r="BD601" s="332" t="str">
        <f t="shared" si="226"/>
        <v/>
      </c>
      <c r="BE601" s="332" t="str">
        <f t="shared" si="227"/>
        <v/>
      </c>
      <c r="BF601" s="332" t="str">
        <f t="shared" si="228"/>
        <v/>
      </c>
      <c r="BG601" s="332" t="str">
        <f t="shared" si="229"/>
        <v/>
      </c>
      <c r="BH601" s="164">
        <v>590</v>
      </c>
      <c r="BI601" s="337" t="str">
        <f t="shared" si="230"/>
        <v/>
      </c>
      <c r="BJ601" s="337" t="str">
        <f t="shared" si="231"/>
        <v/>
      </c>
      <c r="BK601" s="337" t="str">
        <f t="shared" si="232"/>
        <v/>
      </c>
      <c r="BL601" s="337" t="str">
        <f t="shared" si="233"/>
        <v/>
      </c>
      <c r="BM601" s="165" t="str">
        <f t="shared" si="234"/>
        <v/>
      </c>
    </row>
    <row r="602" spans="1:65" ht="14.85" customHeight="1">
      <c r="A602" s="238"/>
      <c r="B602" s="540" t="s">
        <v>670</v>
      </c>
      <c r="C602" s="540"/>
      <c r="D602" s="540"/>
      <c r="E602" s="503">
        <f t="shared" si="216"/>
        <v>44.5333495</v>
      </c>
      <c r="F602" s="503"/>
      <c r="G602" s="503"/>
      <c r="H602" s="503">
        <f t="shared" si="217"/>
        <v>44.5295895</v>
      </c>
      <c r="I602" s="503"/>
      <c r="J602" s="503"/>
      <c r="K602" s="503">
        <f t="shared" si="218"/>
        <v>44.541569500000001</v>
      </c>
      <c r="L602" s="503"/>
      <c r="M602" s="503"/>
      <c r="N602" s="503">
        <f t="shared" si="219"/>
        <v>44.553129500000004</v>
      </c>
      <c r="O602" s="503"/>
      <c r="P602" s="503"/>
      <c r="Q602" s="503">
        <f t="shared" si="220"/>
        <v>44.518839499999999</v>
      </c>
      <c r="R602" s="503"/>
      <c r="S602" s="503"/>
      <c r="T602" s="503"/>
      <c r="U602" s="503"/>
      <c r="V602" s="503"/>
      <c r="W602" s="503">
        <f t="shared" si="221"/>
        <v>3.4290000000005705E-2</v>
      </c>
      <c r="X602" s="503"/>
      <c r="Y602" s="503"/>
      <c r="Z602" s="503"/>
      <c r="AA602" s="503"/>
      <c r="AB602" s="503"/>
      <c r="AC602" s="525"/>
      <c r="AD602" s="526"/>
      <c r="AE602" s="526"/>
      <c r="AF602" s="526"/>
      <c r="AG602" s="526"/>
      <c r="AH602" s="527"/>
      <c r="AI602" s="233"/>
      <c r="AJ602" s="233"/>
      <c r="AK602" s="197">
        <v>591</v>
      </c>
      <c r="AL602" s="207"/>
      <c r="AM602" s="207"/>
      <c r="AN602" s="207"/>
      <c r="AO602" s="207"/>
      <c r="AP602" s="207"/>
      <c r="AQ602" s="208"/>
      <c r="AR602" s="155"/>
      <c r="AS602" s="197">
        <f t="shared" si="222"/>
        <v>591</v>
      </c>
      <c r="AT602" s="175">
        <v>-5.9460499999999999E-2</v>
      </c>
      <c r="AU602" s="163">
        <v>5.0539500000000001E-2</v>
      </c>
      <c r="AV602" s="163">
        <v>-8.9460499999999998E-2</v>
      </c>
      <c r="AW602" s="163">
        <v>-0.13946050000000002</v>
      </c>
      <c r="AX602" s="163">
        <v>-6.9460500000000008E-2</v>
      </c>
      <c r="AY602" s="163">
        <v>-6.9460500000000008E-2</v>
      </c>
      <c r="BA602" s="331">
        <f t="shared" si="223"/>
        <v>591</v>
      </c>
      <c r="BB602" s="332" t="str">
        <f t="shared" si="224"/>
        <v/>
      </c>
      <c r="BC602" s="332" t="str">
        <f t="shared" si="225"/>
        <v/>
      </c>
      <c r="BD602" s="332" t="str">
        <f t="shared" si="226"/>
        <v/>
      </c>
      <c r="BE602" s="332" t="str">
        <f t="shared" si="227"/>
        <v/>
      </c>
      <c r="BF602" s="332" t="str">
        <f t="shared" si="228"/>
        <v/>
      </c>
      <c r="BG602" s="332" t="str">
        <f t="shared" si="229"/>
        <v/>
      </c>
      <c r="BH602" s="164">
        <v>591</v>
      </c>
      <c r="BI602" s="337" t="str">
        <f t="shared" si="230"/>
        <v/>
      </c>
      <c r="BJ602" s="337" t="str">
        <f t="shared" si="231"/>
        <v/>
      </c>
      <c r="BK602" s="337" t="str">
        <f t="shared" si="232"/>
        <v/>
      </c>
      <c r="BL602" s="337" t="str">
        <f t="shared" si="233"/>
        <v/>
      </c>
      <c r="BM602" s="165" t="str">
        <f t="shared" si="234"/>
        <v/>
      </c>
    </row>
    <row r="603" spans="1:65" ht="14.85" customHeight="1">
      <c r="A603" s="238"/>
      <c r="B603" s="540" t="s">
        <v>671</v>
      </c>
      <c r="C603" s="540"/>
      <c r="D603" s="540"/>
      <c r="E603" s="503">
        <f t="shared" si="216"/>
        <v>44.532579499999997</v>
      </c>
      <c r="F603" s="503"/>
      <c r="G603" s="503"/>
      <c r="H603" s="503">
        <f t="shared" si="217"/>
        <v>44.528599499999999</v>
      </c>
      <c r="I603" s="503"/>
      <c r="J603" s="503"/>
      <c r="K603" s="503">
        <f t="shared" si="218"/>
        <v>44.541169499999995</v>
      </c>
      <c r="L603" s="503"/>
      <c r="M603" s="503"/>
      <c r="N603" s="503">
        <f t="shared" si="219"/>
        <v>44.553939499999998</v>
      </c>
      <c r="O603" s="503"/>
      <c r="P603" s="503"/>
      <c r="Q603" s="503">
        <f t="shared" si="220"/>
        <v>44.517339499999999</v>
      </c>
      <c r="R603" s="503"/>
      <c r="S603" s="503"/>
      <c r="T603" s="503"/>
      <c r="U603" s="503"/>
      <c r="V603" s="503"/>
      <c r="W603" s="503">
        <f t="shared" si="221"/>
        <v>3.6599999999999966E-2</v>
      </c>
      <c r="X603" s="503"/>
      <c r="Y603" s="503"/>
      <c r="Z603" s="503"/>
      <c r="AA603" s="503"/>
      <c r="AB603" s="503"/>
      <c r="AC603" s="525"/>
      <c r="AD603" s="526"/>
      <c r="AE603" s="526"/>
      <c r="AF603" s="526"/>
      <c r="AG603" s="526"/>
      <c r="AH603" s="527"/>
      <c r="AI603" s="233"/>
      <c r="AJ603" s="233"/>
      <c r="AK603" s="197">
        <v>592</v>
      </c>
      <c r="AL603" s="207"/>
      <c r="AM603" s="207"/>
      <c r="AN603" s="207"/>
      <c r="AO603" s="207"/>
      <c r="AP603" s="207"/>
      <c r="AQ603" s="208"/>
      <c r="AR603" s="155"/>
      <c r="AS603" s="197">
        <f t="shared" si="222"/>
        <v>592</v>
      </c>
      <c r="AT603" s="175">
        <v>-5.9460499999999999E-2</v>
      </c>
      <c r="AU603" s="163">
        <v>5.0539500000000001E-2</v>
      </c>
      <c r="AV603" s="163">
        <v>-8.9460499999999998E-2</v>
      </c>
      <c r="AW603" s="163">
        <v>-0.13946050000000002</v>
      </c>
      <c r="AX603" s="163">
        <v>-6.9460500000000008E-2</v>
      </c>
      <c r="AY603" s="163">
        <v>-6.9460500000000008E-2</v>
      </c>
      <c r="BA603" s="331">
        <f t="shared" si="223"/>
        <v>592</v>
      </c>
      <c r="BB603" s="332" t="str">
        <f t="shared" si="224"/>
        <v/>
      </c>
      <c r="BC603" s="332" t="str">
        <f t="shared" si="225"/>
        <v/>
      </c>
      <c r="BD603" s="332" t="str">
        <f t="shared" si="226"/>
        <v/>
      </c>
      <c r="BE603" s="332" t="str">
        <f t="shared" si="227"/>
        <v/>
      </c>
      <c r="BF603" s="332" t="str">
        <f t="shared" si="228"/>
        <v/>
      </c>
      <c r="BG603" s="332" t="str">
        <f t="shared" si="229"/>
        <v/>
      </c>
      <c r="BH603" s="164">
        <v>592</v>
      </c>
      <c r="BI603" s="337" t="str">
        <f t="shared" si="230"/>
        <v/>
      </c>
      <c r="BJ603" s="337" t="str">
        <f t="shared" si="231"/>
        <v/>
      </c>
      <c r="BK603" s="337" t="str">
        <f t="shared" si="232"/>
        <v/>
      </c>
      <c r="BL603" s="337" t="str">
        <f t="shared" si="233"/>
        <v/>
      </c>
      <c r="BM603" s="165" t="str">
        <f t="shared" si="234"/>
        <v/>
      </c>
    </row>
    <row r="604" spans="1:65" ht="14.85" customHeight="1">
      <c r="A604" s="238"/>
      <c r="B604" s="540" t="s">
        <v>672</v>
      </c>
      <c r="C604" s="540"/>
      <c r="D604" s="540"/>
      <c r="E604" s="503">
        <f t="shared" si="216"/>
        <v>44.533549499999999</v>
      </c>
      <c r="F604" s="503"/>
      <c r="G604" s="503"/>
      <c r="H604" s="503">
        <f t="shared" si="217"/>
        <v>44.527169499999999</v>
      </c>
      <c r="I604" s="503"/>
      <c r="J604" s="503"/>
      <c r="K604" s="503">
        <f t="shared" si="218"/>
        <v>44.541819499999995</v>
      </c>
      <c r="L604" s="503"/>
      <c r="M604" s="503"/>
      <c r="N604" s="503">
        <f t="shared" si="219"/>
        <v>44.553779500000005</v>
      </c>
      <c r="O604" s="503"/>
      <c r="P604" s="503"/>
      <c r="Q604" s="503">
        <f t="shared" si="220"/>
        <v>44.518679500000005</v>
      </c>
      <c r="R604" s="503"/>
      <c r="S604" s="503"/>
      <c r="T604" s="503"/>
      <c r="U604" s="503"/>
      <c r="V604" s="503"/>
      <c r="W604" s="503">
        <f t="shared" si="221"/>
        <v>3.5099999999999909E-2</v>
      </c>
      <c r="X604" s="503"/>
      <c r="Y604" s="503"/>
      <c r="Z604" s="503"/>
      <c r="AA604" s="503"/>
      <c r="AB604" s="503"/>
      <c r="AC604" s="525"/>
      <c r="AD604" s="526"/>
      <c r="AE604" s="526"/>
      <c r="AF604" s="526"/>
      <c r="AG604" s="526"/>
      <c r="AH604" s="527"/>
      <c r="AI604" s="233"/>
      <c r="AJ604" s="233"/>
      <c r="AK604" s="197">
        <v>593</v>
      </c>
      <c r="AL604" s="207"/>
      <c r="AM604" s="207"/>
      <c r="AN604" s="207"/>
      <c r="AO604" s="207"/>
      <c r="AP604" s="207"/>
      <c r="AQ604" s="208"/>
      <c r="AR604" s="155"/>
      <c r="AS604" s="197">
        <f t="shared" si="222"/>
        <v>593</v>
      </c>
      <c r="AT604" s="175">
        <v>-5.9460499999999999E-2</v>
      </c>
      <c r="AU604" s="163">
        <v>5.0539500000000001E-2</v>
      </c>
      <c r="AV604" s="163">
        <v>-8.9460499999999998E-2</v>
      </c>
      <c r="AW604" s="163">
        <v>-0.13946050000000002</v>
      </c>
      <c r="AX604" s="163">
        <v>-6.9460500000000008E-2</v>
      </c>
      <c r="AY604" s="163">
        <v>-6.9460500000000008E-2</v>
      </c>
      <c r="BA604" s="331">
        <f t="shared" si="223"/>
        <v>593</v>
      </c>
      <c r="BB604" s="332" t="str">
        <f t="shared" si="224"/>
        <v/>
      </c>
      <c r="BC604" s="332" t="str">
        <f t="shared" si="225"/>
        <v/>
      </c>
      <c r="BD604" s="332" t="str">
        <f t="shared" si="226"/>
        <v/>
      </c>
      <c r="BE604" s="332" t="str">
        <f t="shared" si="227"/>
        <v/>
      </c>
      <c r="BF604" s="332" t="str">
        <f t="shared" si="228"/>
        <v/>
      </c>
      <c r="BG604" s="332" t="str">
        <f t="shared" si="229"/>
        <v/>
      </c>
      <c r="BH604" s="164">
        <v>593</v>
      </c>
      <c r="BI604" s="337" t="str">
        <f t="shared" si="230"/>
        <v/>
      </c>
      <c r="BJ604" s="337" t="str">
        <f t="shared" si="231"/>
        <v/>
      </c>
      <c r="BK604" s="337" t="str">
        <f t="shared" si="232"/>
        <v/>
      </c>
      <c r="BL604" s="337" t="str">
        <f t="shared" si="233"/>
        <v/>
      </c>
      <c r="BM604" s="165" t="str">
        <f t="shared" si="234"/>
        <v/>
      </c>
    </row>
    <row r="605" spans="1:65" ht="14.85" customHeight="1">
      <c r="A605" s="238"/>
      <c r="B605" s="540" t="s">
        <v>673</v>
      </c>
      <c r="C605" s="540"/>
      <c r="D605" s="540"/>
      <c r="E605" s="503">
        <f t="shared" si="216"/>
        <v>44.533659499999999</v>
      </c>
      <c r="F605" s="503"/>
      <c r="G605" s="503"/>
      <c r="H605" s="503">
        <f t="shared" si="217"/>
        <v>44.526359499999998</v>
      </c>
      <c r="I605" s="503"/>
      <c r="J605" s="503"/>
      <c r="K605" s="503">
        <f t="shared" si="218"/>
        <v>44.543149499999998</v>
      </c>
      <c r="L605" s="503"/>
      <c r="M605" s="503"/>
      <c r="N605" s="503">
        <f t="shared" si="219"/>
        <v>44.551309500000002</v>
      </c>
      <c r="O605" s="503"/>
      <c r="P605" s="503"/>
      <c r="Q605" s="503">
        <f t="shared" si="220"/>
        <v>44.520989499999999</v>
      </c>
      <c r="R605" s="503"/>
      <c r="S605" s="503"/>
      <c r="T605" s="503"/>
      <c r="U605" s="503"/>
      <c r="V605" s="503"/>
      <c r="W605" s="503">
        <f t="shared" si="221"/>
        <v>3.0320000000003233E-2</v>
      </c>
      <c r="X605" s="503"/>
      <c r="Y605" s="503"/>
      <c r="Z605" s="503"/>
      <c r="AA605" s="503"/>
      <c r="AB605" s="503"/>
      <c r="AC605" s="525"/>
      <c r="AD605" s="526"/>
      <c r="AE605" s="526"/>
      <c r="AF605" s="526"/>
      <c r="AG605" s="526"/>
      <c r="AH605" s="527"/>
      <c r="AI605" s="233"/>
      <c r="AJ605" s="233"/>
      <c r="AK605" s="197">
        <v>594</v>
      </c>
      <c r="AL605" s="207"/>
      <c r="AM605" s="207"/>
      <c r="AN605" s="207"/>
      <c r="AO605" s="207"/>
      <c r="AP605" s="207"/>
      <c r="AQ605" s="208"/>
      <c r="AR605" s="155"/>
      <c r="AS605" s="197">
        <f t="shared" si="222"/>
        <v>594</v>
      </c>
      <c r="AT605" s="175">
        <v>-5.9460499999999999E-2</v>
      </c>
      <c r="AU605" s="163">
        <v>5.0539500000000001E-2</v>
      </c>
      <c r="AV605" s="163">
        <v>-8.9460499999999998E-2</v>
      </c>
      <c r="AW605" s="163">
        <v>-0.13946050000000002</v>
      </c>
      <c r="AX605" s="163">
        <v>-6.9460500000000008E-2</v>
      </c>
      <c r="AY605" s="163">
        <v>-6.9460500000000008E-2</v>
      </c>
      <c r="BA605" s="331">
        <f t="shared" si="223"/>
        <v>594</v>
      </c>
      <c r="BB605" s="332" t="str">
        <f t="shared" si="224"/>
        <v/>
      </c>
      <c r="BC605" s="332" t="str">
        <f t="shared" si="225"/>
        <v/>
      </c>
      <c r="BD605" s="332" t="str">
        <f t="shared" si="226"/>
        <v/>
      </c>
      <c r="BE605" s="332" t="str">
        <f t="shared" si="227"/>
        <v/>
      </c>
      <c r="BF605" s="332" t="str">
        <f t="shared" si="228"/>
        <v/>
      </c>
      <c r="BG605" s="332" t="str">
        <f t="shared" si="229"/>
        <v/>
      </c>
      <c r="BH605" s="164">
        <v>594</v>
      </c>
      <c r="BI605" s="337" t="str">
        <f t="shared" si="230"/>
        <v/>
      </c>
      <c r="BJ605" s="337" t="str">
        <f t="shared" si="231"/>
        <v/>
      </c>
      <c r="BK605" s="337" t="str">
        <f t="shared" si="232"/>
        <v/>
      </c>
      <c r="BL605" s="337" t="str">
        <f t="shared" si="233"/>
        <v/>
      </c>
      <c r="BM605" s="165" t="str">
        <f t="shared" si="234"/>
        <v/>
      </c>
    </row>
    <row r="606" spans="1:65" ht="14.85" customHeight="1">
      <c r="A606" s="238"/>
      <c r="B606" s="540" t="s">
        <v>674</v>
      </c>
      <c r="C606" s="540"/>
      <c r="D606" s="540"/>
      <c r="E606" s="503">
        <f t="shared" si="216"/>
        <v>44.534359500000001</v>
      </c>
      <c r="F606" s="503"/>
      <c r="G606" s="503"/>
      <c r="H606" s="503">
        <f t="shared" si="217"/>
        <v>44.525119500000002</v>
      </c>
      <c r="I606" s="503"/>
      <c r="J606" s="503"/>
      <c r="K606" s="503">
        <f t="shared" si="218"/>
        <v>44.5456395</v>
      </c>
      <c r="L606" s="503"/>
      <c r="M606" s="503"/>
      <c r="N606" s="503">
        <f t="shared" si="219"/>
        <v>44.550119500000001</v>
      </c>
      <c r="O606" s="503"/>
      <c r="P606" s="503"/>
      <c r="Q606" s="503">
        <f t="shared" si="220"/>
        <v>44.522419500000005</v>
      </c>
      <c r="R606" s="503"/>
      <c r="S606" s="503"/>
      <c r="T606" s="503"/>
      <c r="U606" s="503"/>
      <c r="V606" s="503"/>
      <c r="W606" s="503">
        <f t="shared" si="221"/>
        <v>2.7699999999995839E-2</v>
      </c>
      <c r="X606" s="503"/>
      <c r="Y606" s="503"/>
      <c r="Z606" s="503"/>
      <c r="AA606" s="503"/>
      <c r="AB606" s="503"/>
      <c r="AC606" s="525"/>
      <c r="AD606" s="526"/>
      <c r="AE606" s="526"/>
      <c r="AF606" s="526"/>
      <c r="AG606" s="526"/>
      <c r="AH606" s="527"/>
      <c r="AI606" s="233"/>
      <c r="AJ606" s="233"/>
      <c r="AK606" s="197">
        <v>595</v>
      </c>
      <c r="AL606" s="207"/>
      <c r="AM606" s="207"/>
      <c r="AN606" s="207"/>
      <c r="AO606" s="207"/>
      <c r="AP606" s="207"/>
      <c r="AQ606" s="208"/>
      <c r="AR606" s="155"/>
      <c r="AS606" s="197">
        <f t="shared" si="222"/>
        <v>595</v>
      </c>
      <c r="AT606" s="175">
        <v>-5.9460499999999999E-2</v>
      </c>
      <c r="AU606" s="163">
        <v>5.0539500000000001E-2</v>
      </c>
      <c r="AV606" s="163">
        <v>-8.9460499999999998E-2</v>
      </c>
      <c r="AW606" s="163">
        <v>-0.13946050000000002</v>
      </c>
      <c r="AX606" s="163">
        <v>-6.9460500000000008E-2</v>
      </c>
      <c r="AY606" s="163">
        <v>-6.9460500000000008E-2</v>
      </c>
      <c r="BA606" s="331">
        <f t="shared" si="223"/>
        <v>595</v>
      </c>
      <c r="BB606" s="332" t="str">
        <f t="shared" si="224"/>
        <v/>
      </c>
      <c r="BC606" s="332" t="str">
        <f t="shared" si="225"/>
        <v/>
      </c>
      <c r="BD606" s="332" t="str">
        <f t="shared" si="226"/>
        <v/>
      </c>
      <c r="BE606" s="332" t="str">
        <f t="shared" si="227"/>
        <v/>
      </c>
      <c r="BF606" s="332" t="str">
        <f t="shared" si="228"/>
        <v/>
      </c>
      <c r="BG606" s="332" t="str">
        <f t="shared" si="229"/>
        <v/>
      </c>
      <c r="BH606" s="164">
        <v>595</v>
      </c>
      <c r="BI606" s="337" t="str">
        <f t="shared" si="230"/>
        <v/>
      </c>
      <c r="BJ606" s="337" t="str">
        <f t="shared" si="231"/>
        <v/>
      </c>
      <c r="BK606" s="337" t="str">
        <f t="shared" si="232"/>
        <v/>
      </c>
      <c r="BL606" s="337" t="str">
        <f t="shared" si="233"/>
        <v/>
      </c>
      <c r="BM606" s="165" t="str">
        <f t="shared" si="234"/>
        <v/>
      </c>
    </row>
    <row r="607" spans="1:65" ht="14.85" customHeight="1">
      <c r="A607" s="238"/>
      <c r="B607" s="540" t="s">
        <v>675</v>
      </c>
      <c r="C607" s="540"/>
      <c r="D607" s="540"/>
      <c r="E607" s="503">
        <f t="shared" si="216"/>
        <v>44.534499500000003</v>
      </c>
      <c r="F607" s="503"/>
      <c r="G607" s="503"/>
      <c r="H607" s="503">
        <f t="shared" si="217"/>
        <v>44.523929500000001</v>
      </c>
      <c r="I607" s="503"/>
      <c r="J607" s="503"/>
      <c r="K607" s="503">
        <f t="shared" si="218"/>
        <v>44.545269499999996</v>
      </c>
      <c r="L607" s="503"/>
      <c r="M607" s="503"/>
      <c r="N607" s="503">
        <f t="shared" si="219"/>
        <v>44.550119500000001</v>
      </c>
      <c r="O607" s="503"/>
      <c r="P607" s="503"/>
      <c r="Q607" s="503">
        <f t="shared" si="220"/>
        <v>44.525129499999998</v>
      </c>
      <c r="R607" s="503"/>
      <c r="S607" s="503"/>
      <c r="T607" s="503"/>
      <c r="U607" s="503"/>
      <c r="V607" s="503"/>
      <c r="W607" s="503">
        <f t="shared" si="221"/>
        <v>2.499000000000251E-2</v>
      </c>
      <c r="X607" s="503"/>
      <c r="Y607" s="503"/>
      <c r="Z607" s="503"/>
      <c r="AA607" s="503"/>
      <c r="AB607" s="503"/>
      <c r="AC607" s="525"/>
      <c r="AD607" s="526"/>
      <c r="AE607" s="526"/>
      <c r="AF607" s="526"/>
      <c r="AG607" s="526"/>
      <c r="AH607" s="527"/>
      <c r="AI607" s="233"/>
      <c r="AJ607" s="233"/>
      <c r="AK607" s="197">
        <v>596</v>
      </c>
      <c r="AL607" s="207"/>
      <c r="AM607" s="207"/>
      <c r="AN607" s="207"/>
      <c r="AO607" s="207"/>
      <c r="AP607" s="207"/>
      <c r="AQ607" s="208"/>
      <c r="AR607" s="155"/>
      <c r="AS607" s="197">
        <f t="shared" si="222"/>
        <v>596</v>
      </c>
      <c r="AT607" s="175">
        <v>-5.9460499999999999E-2</v>
      </c>
      <c r="AU607" s="163">
        <v>5.0539500000000001E-2</v>
      </c>
      <c r="AV607" s="163">
        <v>-8.9460499999999998E-2</v>
      </c>
      <c r="AW607" s="163">
        <v>-0.13946050000000002</v>
      </c>
      <c r="AX607" s="163">
        <v>-6.9460500000000008E-2</v>
      </c>
      <c r="AY607" s="163">
        <v>-6.9460500000000008E-2</v>
      </c>
      <c r="BA607" s="331">
        <f t="shared" si="223"/>
        <v>596</v>
      </c>
      <c r="BB607" s="332" t="str">
        <f t="shared" si="224"/>
        <v/>
      </c>
      <c r="BC607" s="332" t="str">
        <f t="shared" si="225"/>
        <v/>
      </c>
      <c r="BD607" s="332" t="str">
        <f t="shared" si="226"/>
        <v/>
      </c>
      <c r="BE607" s="332" t="str">
        <f t="shared" si="227"/>
        <v/>
      </c>
      <c r="BF607" s="332" t="str">
        <f t="shared" si="228"/>
        <v/>
      </c>
      <c r="BG607" s="332" t="str">
        <f t="shared" si="229"/>
        <v/>
      </c>
      <c r="BH607" s="164">
        <v>596</v>
      </c>
      <c r="BI607" s="337" t="str">
        <f t="shared" si="230"/>
        <v/>
      </c>
      <c r="BJ607" s="337" t="str">
        <f t="shared" si="231"/>
        <v/>
      </c>
      <c r="BK607" s="337" t="str">
        <f t="shared" si="232"/>
        <v/>
      </c>
      <c r="BL607" s="337" t="str">
        <f t="shared" si="233"/>
        <v/>
      </c>
      <c r="BM607" s="165" t="str">
        <f t="shared" si="234"/>
        <v/>
      </c>
    </row>
    <row r="608" spans="1:65" ht="14.85" customHeight="1">
      <c r="A608" s="238"/>
      <c r="B608" s="540" t="s">
        <v>676</v>
      </c>
      <c r="C608" s="540"/>
      <c r="D608" s="540"/>
      <c r="E608" s="503">
        <f t="shared" si="216"/>
        <v>44.533659499999999</v>
      </c>
      <c r="F608" s="503"/>
      <c r="G608" s="503"/>
      <c r="H608" s="503">
        <f t="shared" si="217"/>
        <v>44.522289499999999</v>
      </c>
      <c r="I608" s="503"/>
      <c r="J608" s="503"/>
      <c r="K608" s="503">
        <f t="shared" si="218"/>
        <v>44.544569500000001</v>
      </c>
      <c r="L608" s="503"/>
      <c r="M608" s="503"/>
      <c r="N608" s="503">
        <f t="shared" si="219"/>
        <v>44.552159500000002</v>
      </c>
      <c r="O608" s="503"/>
      <c r="P608" s="503"/>
      <c r="Q608" s="503">
        <f t="shared" si="220"/>
        <v>44.5252695</v>
      </c>
      <c r="R608" s="503"/>
      <c r="S608" s="503"/>
      <c r="T608" s="503"/>
      <c r="U608" s="503"/>
      <c r="V608" s="503"/>
      <c r="W608" s="503">
        <f t="shared" si="221"/>
        <v>2.6890000000001635E-2</v>
      </c>
      <c r="X608" s="503"/>
      <c r="Y608" s="503"/>
      <c r="Z608" s="503"/>
      <c r="AA608" s="503"/>
      <c r="AB608" s="503"/>
      <c r="AC608" s="525"/>
      <c r="AD608" s="526"/>
      <c r="AE608" s="526"/>
      <c r="AF608" s="526"/>
      <c r="AG608" s="526"/>
      <c r="AH608" s="527"/>
      <c r="AI608" s="233"/>
      <c r="AJ608" s="233"/>
      <c r="AK608" s="197">
        <v>597</v>
      </c>
      <c r="AL608" s="207"/>
      <c r="AM608" s="207"/>
      <c r="AN608" s="207"/>
      <c r="AO608" s="207"/>
      <c r="AP608" s="207"/>
      <c r="AQ608" s="208"/>
      <c r="AR608" s="155"/>
      <c r="AS608" s="197">
        <f t="shared" si="222"/>
        <v>597</v>
      </c>
      <c r="AT608" s="175">
        <v>-5.9460499999999999E-2</v>
      </c>
      <c r="AU608" s="163">
        <v>5.0539500000000001E-2</v>
      </c>
      <c r="AV608" s="163">
        <v>-8.9460499999999998E-2</v>
      </c>
      <c r="AW608" s="163">
        <v>-0.13946050000000002</v>
      </c>
      <c r="AX608" s="163">
        <v>-6.9460500000000008E-2</v>
      </c>
      <c r="AY608" s="163">
        <v>-6.9460500000000008E-2</v>
      </c>
      <c r="BA608" s="331">
        <f t="shared" si="223"/>
        <v>597</v>
      </c>
      <c r="BB608" s="332" t="str">
        <f t="shared" si="224"/>
        <v/>
      </c>
      <c r="BC608" s="332" t="str">
        <f t="shared" si="225"/>
        <v/>
      </c>
      <c r="BD608" s="332" t="str">
        <f t="shared" si="226"/>
        <v/>
      </c>
      <c r="BE608" s="332" t="str">
        <f t="shared" si="227"/>
        <v/>
      </c>
      <c r="BF608" s="332" t="str">
        <f t="shared" si="228"/>
        <v/>
      </c>
      <c r="BG608" s="332" t="str">
        <f t="shared" si="229"/>
        <v/>
      </c>
      <c r="BH608" s="164">
        <v>597</v>
      </c>
      <c r="BI608" s="337" t="str">
        <f t="shared" si="230"/>
        <v/>
      </c>
      <c r="BJ608" s="337" t="str">
        <f t="shared" si="231"/>
        <v/>
      </c>
      <c r="BK608" s="337" t="str">
        <f t="shared" si="232"/>
        <v/>
      </c>
      <c r="BL608" s="337" t="str">
        <f t="shared" si="233"/>
        <v/>
      </c>
      <c r="BM608" s="165" t="str">
        <f t="shared" si="234"/>
        <v/>
      </c>
    </row>
    <row r="609" spans="1:65" ht="14.85" customHeight="1">
      <c r="A609" s="238"/>
      <c r="B609" s="540" t="s">
        <v>677</v>
      </c>
      <c r="C609" s="540"/>
      <c r="D609" s="540"/>
      <c r="E609" s="503">
        <f t="shared" si="216"/>
        <v>44.532419500000003</v>
      </c>
      <c r="F609" s="503"/>
      <c r="G609" s="503"/>
      <c r="H609" s="503">
        <f t="shared" si="217"/>
        <v>44.521079499999999</v>
      </c>
      <c r="I609" s="503"/>
      <c r="J609" s="503"/>
      <c r="K609" s="503">
        <f t="shared" si="218"/>
        <v>44.543519500000002</v>
      </c>
      <c r="L609" s="503"/>
      <c r="M609" s="503"/>
      <c r="N609" s="503">
        <f t="shared" si="219"/>
        <v>44.552239499999999</v>
      </c>
      <c r="O609" s="503"/>
      <c r="P609" s="503"/>
      <c r="Q609" s="503">
        <f t="shared" si="220"/>
        <v>44.524729499999999</v>
      </c>
      <c r="R609" s="503"/>
      <c r="S609" s="503"/>
      <c r="T609" s="503"/>
      <c r="U609" s="503"/>
      <c r="V609" s="503"/>
      <c r="W609" s="503">
        <f t="shared" si="221"/>
        <v>2.7509999999999479E-2</v>
      </c>
      <c r="X609" s="503"/>
      <c r="Y609" s="503"/>
      <c r="Z609" s="503"/>
      <c r="AA609" s="503"/>
      <c r="AB609" s="503"/>
      <c r="AC609" s="525"/>
      <c r="AD609" s="526"/>
      <c r="AE609" s="526"/>
      <c r="AF609" s="526"/>
      <c r="AG609" s="526"/>
      <c r="AH609" s="527"/>
      <c r="AI609" s="233"/>
      <c r="AJ609" s="233"/>
      <c r="AK609" s="197">
        <v>598</v>
      </c>
      <c r="AL609" s="207"/>
      <c r="AM609" s="207"/>
      <c r="AN609" s="207"/>
      <c r="AO609" s="207"/>
      <c r="AP609" s="207"/>
      <c r="AQ609" s="208"/>
      <c r="AR609" s="155"/>
      <c r="AS609" s="197">
        <f t="shared" si="222"/>
        <v>598</v>
      </c>
      <c r="AT609" s="175">
        <v>-5.9460499999999999E-2</v>
      </c>
      <c r="AU609" s="163">
        <v>5.0539500000000001E-2</v>
      </c>
      <c r="AV609" s="163">
        <v>-8.9460499999999998E-2</v>
      </c>
      <c r="AW609" s="163">
        <v>-0.13946050000000002</v>
      </c>
      <c r="AX609" s="163">
        <v>-6.9460500000000008E-2</v>
      </c>
      <c r="AY609" s="163">
        <v>-6.9460500000000008E-2</v>
      </c>
      <c r="BA609" s="331">
        <f t="shared" si="223"/>
        <v>598</v>
      </c>
      <c r="BB609" s="332" t="str">
        <f t="shared" si="224"/>
        <v/>
      </c>
      <c r="BC609" s="332" t="str">
        <f t="shared" si="225"/>
        <v/>
      </c>
      <c r="BD609" s="332" t="str">
        <f t="shared" si="226"/>
        <v/>
      </c>
      <c r="BE609" s="332" t="str">
        <f t="shared" si="227"/>
        <v/>
      </c>
      <c r="BF609" s="332" t="str">
        <f t="shared" si="228"/>
        <v/>
      </c>
      <c r="BG609" s="332" t="str">
        <f t="shared" si="229"/>
        <v/>
      </c>
      <c r="BH609" s="164">
        <v>598</v>
      </c>
      <c r="BI609" s="337" t="str">
        <f t="shared" si="230"/>
        <v/>
      </c>
      <c r="BJ609" s="337" t="str">
        <f t="shared" si="231"/>
        <v/>
      </c>
      <c r="BK609" s="337" t="str">
        <f t="shared" si="232"/>
        <v/>
      </c>
      <c r="BL609" s="337" t="str">
        <f t="shared" si="233"/>
        <v/>
      </c>
      <c r="BM609" s="165" t="str">
        <f t="shared" si="234"/>
        <v/>
      </c>
    </row>
    <row r="610" spans="1:65" ht="14.85" customHeight="1">
      <c r="A610" s="238"/>
      <c r="B610" s="540" t="s">
        <v>678</v>
      </c>
      <c r="C610" s="540"/>
      <c r="D610" s="540"/>
      <c r="E610" s="503">
        <f t="shared" si="216"/>
        <v>44.531489499999999</v>
      </c>
      <c r="F610" s="503"/>
      <c r="G610" s="503"/>
      <c r="H610" s="503">
        <f t="shared" si="217"/>
        <v>44.521769499999998</v>
      </c>
      <c r="I610" s="503"/>
      <c r="J610" s="503"/>
      <c r="K610" s="503">
        <f t="shared" si="218"/>
        <v>44.5443395</v>
      </c>
      <c r="L610" s="503"/>
      <c r="M610" s="503"/>
      <c r="N610" s="503">
        <f t="shared" si="219"/>
        <v>44.554319499999998</v>
      </c>
      <c r="O610" s="503"/>
      <c r="P610" s="503"/>
      <c r="Q610" s="503">
        <f t="shared" si="220"/>
        <v>44.522619500000005</v>
      </c>
      <c r="R610" s="503"/>
      <c r="S610" s="503"/>
      <c r="T610" s="503"/>
      <c r="U610" s="503"/>
      <c r="V610" s="503"/>
      <c r="W610" s="503">
        <f t="shared" si="221"/>
        <v>3.1699999999993622E-2</v>
      </c>
      <c r="X610" s="503"/>
      <c r="Y610" s="503"/>
      <c r="Z610" s="503"/>
      <c r="AA610" s="503"/>
      <c r="AB610" s="503"/>
      <c r="AC610" s="525"/>
      <c r="AD610" s="526"/>
      <c r="AE610" s="526"/>
      <c r="AF610" s="526"/>
      <c r="AG610" s="526"/>
      <c r="AH610" s="527"/>
      <c r="AI610" s="233"/>
      <c r="AJ610" s="233"/>
      <c r="AK610" s="197">
        <v>599</v>
      </c>
      <c r="AL610" s="207"/>
      <c r="AM610" s="207"/>
      <c r="AN610" s="207"/>
      <c r="AO610" s="207"/>
      <c r="AP610" s="207"/>
      <c r="AQ610" s="208"/>
      <c r="AR610" s="155"/>
      <c r="AS610" s="197">
        <f t="shared" si="222"/>
        <v>599</v>
      </c>
      <c r="AT610" s="175">
        <v>-5.9460499999999999E-2</v>
      </c>
      <c r="AU610" s="163">
        <v>5.0539500000000001E-2</v>
      </c>
      <c r="AV610" s="163">
        <v>-8.9460499999999998E-2</v>
      </c>
      <c r="AW610" s="163">
        <v>-0.13946050000000002</v>
      </c>
      <c r="AX610" s="163">
        <v>-6.9460500000000008E-2</v>
      </c>
      <c r="AY610" s="163">
        <v>-6.9460500000000008E-2</v>
      </c>
      <c r="BA610" s="331">
        <f t="shared" si="223"/>
        <v>599</v>
      </c>
      <c r="BB610" s="332" t="str">
        <f t="shared" si="224"/>
        <v/>
      </c>
      <c r="BC610" s="332" t="str">
        <f t="shared" si="225"/>
        <v/>
      </c>
      <c r="BD610" s="332" t="str">
        <f t="shared" si="226"/>
        <v/>
      </c>
      <c r="BE610" s="332" t="str">
        <f t="shared" si="227"/>
        <v/>
      </c>
      <c r="BF610" s="332" t="str">
        <f t="shared" si="228"/>
        <v/>
      </c>
      <c r="BG610" s="332" t="str">
        <f t="shared" si="229"/>
        <v/>
      </c>
      <c r="BH610" s="164">
        <v>599</v>
      </c>
      <c r="BI610" s="337" t="str">
        <f t="shared" si="230"/>
        <v/>
      </c>
      <c r="BJ610" s="337" t="str">
        <f t="shared" si="231"/>
        <v/>
      </c>
      <c r="BK610" s="337" t="str">
        <f t="shared" si="232"/>
        <v/>
      </c>
      <c r="BL610" s="337" t="str">
        <f t="shared" si="233"/>
        <v/>
      </c>
      <c r="BM610" s="165" t="str">
        <f t="shared" si="234"/>
        <v/>
      </c>
    </row>
    <row r="611" spans="1:65" ht="14.85" customHeight="1">
      <c r="A611" s="238"/>
      <c r="B611" s="540" t="s">
        <v>679</v>
      </c>
      <c r="C611" s="540"/>
      <c r="D611" s="540"/>
      <c r="E611" s="503">
        <f t="shared" ref="E611:E638" si="235">BB524</f>
        <v>44.530699499999997</v>
      </c>
      <c r="F611" s="503"/>
      <c r="G611" s="503"/>
      <c r="H611" s="503">
        <f t="shared" ref="H611:H638" si="236">BC524</f>
        <v>44.520269499999998</v>
      </c>
      <c r="I611" s="503"/>
      <c r="J611" s="503"/>
      <c r="K611" s="503">
        <f t="shared" ref="K611:K638" si="237">BD524</f>
        <v>44.546729499999998</v>
      </c>
      <c r="L611" s="503"/>
      <c r="M611" s="503"/>
      <c r="N611" s="503">
        <f t="shared" ref="N611:N638" si="238">BE524</f>
        <v>44.554629500000004</v>
      </c>
      <c r="O611" s="503"/>
      <c r="P611" s="503"/>
      <c r="Q611" s="503">
        <f t="shared" ref="Q611:Q638" si="239">BF524</f>
        <v>44.519389500000003</v>
      </c>
      <c r="R611" s="503"/>
      <c r="S611" s="503"/>
      <c r="T611" s="503"/>
      <c r="U611" s="503"/>
      <c r="V611" s="503"/>
      <c r="W611" s="503">
        <f t="shared" ref="W611:W638" si="240">(BM524)</f>
        <v>3.5240000000001714E-2</v>
      </c>
      <c r="X611" s="503"/>
      <c r="Y611" s="503"/>
      <c r="Z611" s="503"/>
      <c r="AA611" s="503"/>
      <c r="AB611" s="503"/>
      <c r="AC611" s="525"/>
      <c r="AD611" s="526"/>
      <c r="AE611" s="526"/>
      <c r="AF611" s="526"/>
      <c r="AG611" s="526"/>
      <c r="AH611" s="527"/>
      <c r="AI611" s="233"/>
      <c r="AJ611" s="233"/>
      <c r="AK611" s="197">
        <v>600</v>
      </c>
      <c r="AL611" s="207"/>
      <c r="AM611" s="207"/>
      <c r="AN611" s="207"/>
      <c r="AO611" s="207"/>
      <c r="AP611" s="207"/>
      <c r="AQ611" s="208"/>
      <c r="AR611" s="155"/>
      <c r="AS611" s="197">
        <f t="shared" si="222"/>
        <v>600</v>
      </c>
      <c r="AT611" s="175">
        <v>-5.9460499999999999E-2</v>
      </c>
      <c r="AU611" s="163">
        <v>5.0539500000000001E-2</v>
      </c>
      <c r="AV611" s="163">
        <v>-8.9460499999999998E-2</v>
      </c>
      <c r="AW611" s="163">
        <v>-0.13946050000000002</v>
      </c>
      <c r="AX611" s="163">
        <v>-6.9460500000000008E-2</v>
      </c>
      <c r="AY611" s="163">
        <v>-6.9460500000000008E-2</v>
      </c>
      <c r="BA611" s="331">
        <f t="shared" si="223"/>
        <v>600</v>
      </c>
      <c r="BB611" s="332" t="str">
        <f t="shared" si="224"/>
        <v/>
      </c>
      <c r="BC611" s="332" t="str">
        <f t="shared" si="225"/>
        <v/>
      </c>
      <c r="BD611" s="332" t="str">
        <f t="shared" si="226"/>
        <v/>
      </c>
      <c r="BE611" s="332" t="str">
        <f t="shared" si="227"/>
        <v/>
      </c>
      <c r="BF611" s="332" t="str">
        <f t="shared" si="228"/>
        <v/>
      </c>
      <c r="BG611" s="332" t="str">
        <f t="shared" si="229"/>
        <v/>
      </c>
      <c r="BH611" s="164">
        <v>600</v>
      </c>
      <c r="BI611" s="337" t="str">
        <f t="shared" si="230"/>
        <v/>
      </c>
      <c r="BJ611" s="337" t="str">
        <f t="shared" si="231"/>
        <v/>
      </c>
      <c r="BK611" s="337" t="str">
        <f t="shared" si="232"/>
        <v/>
      </c>
      <c r="BL611" s="337" t="str">
        <f t="shared" si="233"/>
        <v/>
      </c>
      <c r="BM611" s="165" t="str">
        <f t="shared" si="234"/>
        <v/>
      </c>
    </row>
    <row r="612" spans="1:65" ht="14.85" customHeight="1">
      <c r="A612" s="238"/>
      <c r="B612" s="540" t="s">
        <v>680</v>
      </c>
      <c r="C612" s="540"/>
      <c r="D612" s="540"/>
      <c r="E612" s="503">
        <f t="shared" si="235"/>
        <v>44.529849499999997</v>
      </c>
      <c r="F612" s="503"/>
      <c r="G612" s="503"/>
      <c r="H612" s="503">
        <f t="shared" si="236"/>
        <v>44.519659499999996</v>
      </c>
      <c r="I612" s="503"/>
      <c r="J612" s="503"/>
      <c r="K612" s="503">
        <f t="shared" si="237"/>
        <v>44.548959500000002</v>
      </c>
      <c r="L612" s="503"/>
      <c r="M612" s="503"/>
      <c r="N612" s="503">
        <f t="shared" si="238"/>
        <v>44.553539499999999</v>
      </c>
      <c r="O612" s="503"/>
      <c r="P612" s="503"/>
      <c r="Q612" s="503">
        <f t="shared" si="239"/>
        <v>44.516349500000004</v>
      </c>
      <c r="R612" s="503"/>
      <c r="S612" s="503"/>
      <c r="T612" s="503"/>
      <c r="U612" s="503"/>
      <c r="V612" s="503"/>
      <c r="W612" s="503">
        <f t="shared" si="240"/>
        <v>3.7189999999995393E-2</v>
      </c>
      <c r="X612" s="503"/>
      <c r="Y612" s="503"/>
      <c r="Z612" s="503"/>
      <c r="AA612" s="503"/>
      <c r="AB612" s="503"/>
      <c r="AC612" s="525"/>
      <c r="AD612" s="526"/>
      <c r="AE612" s="526"/>
      <c r="AF612" s="526"/>
      <c r="AG612" s="526"/>
      <c r="AH612" s="527"/>
      <c r="AI612" s="233"/>
      <c r="AJ612" s="233"/>
      <c r="AK612" s="197">
        <v>601</v>
      </c>
      <c r="AL612" s="207"/>
      <c r="AM612" s="207"/>
      <c r="AN612" s="207"/>
      <c r="AO612" s="207"/>
      <c r="AP612" s="207"/>
      <c r="AQ612" s="208"/>
      <c r="AR612" s="155"/>
      <c r="AS612" s="197">
        <f t="shared" si="222"/>
        <v>601</v>
      </c>
      <c r="AT612" s="175">
        <v>-5.9460499999999999E-2</v>
      </c>
      <c r="AU612" s="163">
        <v>5.0539500000000001E-2</v>
      </c>
      <c r="AV612" s="163">
        <v>-8.9460499999999998E-2</v>
      </c>
      <c r="AW612" s="163">
        <v>-0.13946050000000002</v>
      </c>
      <c r="AX612" s="163">
        <v>-6.9460500000000008E-2</v>
      </c>
      <c r="AY612" s="163">
        <v>-6.9460500000000008E-2</v>
      </c>
      <c r="BA612" s="331">
        <f t="shared" si="223"/>
        <v>601</v>
      </c>
      <c r="BB612" s="332" t="str">
        <f t="shared" si="224"/>
        <v/>
      </c>
      <c r="BC612" s="332" t="str">
        <f t="shared" si="225"/>
        <v/>
      </c>
      <c r="BD612" s="332" t="str">
        <f t="shared" si="226"/>
        <v/>
      </c>
      <c r="BE612" s="332" t="str">
        <f t="shared" si="227"/>
        <v/>
      </c>
      <c r="BF612" s="332" t="str">
        <f t="shared" si="228"/>
        <v/>
      </c>
      <c r="BG612" s="332" t="str">
        <f t="shared" si="229"/>
        <v/>
      </c>
      <c r="BH612" s="164">
        <v>601</v>
      </c>
      <c r="BI612" s="337" t="str">
        <f t="shared" si="230"/>
        <v/>
      </c>
      <c r="BJ612" s="337" t="str">
        <f t="shared" si="231"/>
        <v/>
      </c>
      <c r="BK612" s="337" t="str">
        <f t="shared" si="232"/>
        <v/>
      </c>
      <c r="BL612" s="337" t="str">
        <f t="shared" si="233"/>
        <v/>
      </c>
      <c r="BM612" s="165" t="str">
        <f t="shared" si="234"/>
        <v/>
      </c>
    </row>
    <row r="613" spans="1:65" ht="14.85" customHeight="1">
      <c r="A613" s="238"/>
      <c r="B613" s="540" t="s">
        <v>681</v>
      </c>
      <c r="C613" s="540"/>
      <c r="D613" s="540"/>
      <c r="E613" s="503">
        <f t="shared" si="235"/>
        <v>44.528069500000001</v>
      </c>
      <c r="F613" s="503"/>
      <c r="G613" s="503"/>
      <c r="H613" s="503">
        <f t="shared" si="236"/>
        <v>44.520799500000003</v>
      </c>
      <c r="I613" s="503"/>
      <c r="J613" s="503"/>
      <c r="K613" s="503">
        <f t="shared" si="237"/>
        <v>44.547879500000001</v>
      </c>
      <c r="L613" s="503"/>
      <c r="M613" s="503"/>
      <c r="N613" s="503">
        <f t="shared" si="238"/>
        <v>44.552889499999999</v>
      </c>
      <c r="O613" s="503"/>
      <c r="P613" s="503"/>
      <c r="Q613" s="503">
        <f t="shared" si="239"/>
        <v>44.514329500000002</v>
      </c>
      <c r="R613" s="503"/>
      <c r="S613" s="503"/>
      <c r="T613" s="503"/>
      <c r="U613" s="503"/>
      <c r="V613" s="503"/>
      <c r="W613" s="503">
        <f t="shared" si="240"/>
        <v>3.8559999999996819E-2</v>
      </c>
      <c r="X613" s="503"/>
      <c r="Y613" s="503"/>
      <c r="Z613" s="503"/>
      <c r="AA613" s="503"/>
      <c r="AB613" s="503"/>
      <c r="AC613" s="525"/>
      <c r="AD613" s="526"/>
      <c r="AE613" s="526"/>
      <c r="AF613" s="526"/>
      <c r="AG613" s="526"/>
      <c r="AH613" s="527"/>
      <c r="AI613" s="233"/>
      <c r="AJ613" s="233"/>
      <c r="AK613" s="197">
        <v>602</v>
      </c>
      <c r="AL613" s="207"/>
      <c r="AM613" s="207"/>
      <c r="AN613" s="207"/>
      <c r="AO613" s="207"/>
      <c r="AP613" s="207"/>
      <c r="AQ613" s="208"/>
      <c r="AR613" s="155"/>
      <c r="AS613" s="197">
        <f t="shared" si="222"/>
        <v>602</v>
      </c>
      <c r="AT613" s="175">
        <v>-5.9460499999999999E-2</v>
      </c>
      <c r="AU613" s="163">
        <v>5.0539500000000001E-2</v>
      </c>
      <c r="AV613" s="163">
        <v>-8.9460499999999998E-2</v>
      </c>
      <c r="AW613" s="163">
        <v>-0.13946050000000002</v>
      </c>
      <c r="AX613" s="163">
        <v>-6.9460500000000008E-2</v>
      </c>
      <c r="AY613" s="163">
        <v>-6.9460500000000008E-2</v>
      </c>
      <c r="BA613" s="331">
        <f t="shared" si="223"/>
        <v>602</v>
      </c>
      <c r="BB613" s="332" t="str">
        <f t="shared" si="224"/>
        <v/>
      </c>
      <c r="BC613" s="332" t="str">
        <f t="shared" si="225"/>
        <v/>
      </c>
      <c r="BD613" s="332" t="str">
        <f t="shared" si="226"/>
        <v/>
      </c>
      <c r="BE613" s="332" t="str">
        <f t="shared" si="227"/>
        <v/>
      </c>
      <c r="BF613" s="332" t="str">
        <f t="shared" si="228"/>
        <v/>
      </c>
      <c r="BG613" s="332" t="str">
        <f t="shared" si="229"/>
        <v/>
      </c>
      <c r="BH613" s="164">
        <v>602</v>
      </c>
      <c r="BI613" s="337" t="str">
        <f t="shared" si="230"/>
        <v/>
      </c>
      <c r="BJ613" s="337" t="str">
        <f t="shared" si="231"/>
        <v/>
      </c>
      <c r="BK613" s="337" t="str">
        <f t="shared" si="232"/>
        <v/>
      </c>
      <c r="BL613" s="337" t="str">
        <f t="shared" si="233"/>
        <v/>
      </c>
      <c r="BM613" s="165" t="str">
        <f t="shared" si="234"/>
        <v/>
      </c>
    </row>
    <row r="614" spans="1:65" ht="14.85" customHeight="1">
      <c r="A614" s="238"/>
      <c r="B614" s="540" t="s">
        <v>682</v>
      </c>
      <c r="C614" s="540"/>
      <c r="D614" s="540"/>
      <c r="E614" s="503">
        <f t="shared" si="235"/>
        <v>44.522729499999997</v>
      </c>
      <c r="F614" s="503"/>
      <c r="G614" s="503"/>
      <c r="H614" s="503">
        <f t="shared" si="236"/>
        <v>44.520509500000003</v>
      </c>
      <c r="I614" s="503"/>
      <c r="J614" s="503"/>
      <c r="K614" s="503">
        <f t="shared" si="237"/>
        <v>44.545189499999999</v>
      </c>
      <c r="L614" s="503"/>
      <c r="M614" s="503"/>
      <c r="N614" s="503">
        <f t="shared" si="238"/>
        <v>44.552609500000003</v>
      </c>
      <c r="O614" s="503"/>
      <c r="P614" s="503"/>
      <c r="Q614" s="503">
        <f t="shared" si="239"/>
        <v>44.514249500000005</v>
      </c>
      <c r="R614" s="503"/>
      <c r="S614" s="503"/>
      <c r="T614" s="503"/>
      <c r="U614" s="503"/>
      <c r="V614" s="503"/>
      <c r="W614" s="503">
        <f t="shared" si="240"/>
        <v>3.8359999999997285E-2</v>
      </c>
      <c r="X614" s="503"/>
      <c r="Y614" s="503"/>
      <c r="Z614" s="503"/>
      <c r="AA614" s="503"/>
      <c r="AB614" s="503"/>
      <c r="AC614" s="525"/>
      <c r="AD614" s="526"/>
      <c r="AE614" s="526"/>
      <c r="AF614" s="526"/>
      <c r="AG614" s="526"/>
      <c r="AH614" s="527"/>
      <c r="AI614" s="233"/>
      <c r="AJ614" s="233"/>
      <c r="AK614" s="197">
        <v>603</v>
      </c>
      <c r="AL614" s="207"/>
      <c r="AM614" s="207"/>
      <c r="AN614" s="207"/>
      <c r="AO614" s="207"/>
      <c r="AP614" s="207"/>
      <c r="AQ614" s="208"/>
      <c r="AR614" s="155"/>
      <c r="AS614" s="197">
        <f t="shared" si="222"/>
        <v>603</v>
      </c>
      <c r="AT614" s="175">
        <v>-5.9460499999999999E-2</v>
      </c>
      <c r="AU614" s="163">
        <v>5.0539500000000001E-2</v>
      </c>
      <c r="AV614" s="163">
        <v>-8.9460499999999998E-2</v>
      </c>
      <c r="AW614" s="163">
        <v>-0.13946050000000002</v>
      </c>
      <c r="AX614" s="163">
        <v>-6.9460500000000008E-2</v>
      </c>
      <c r="AY614" s="163">
        <v>-6.9460500000000008E-2</v>
      </c>
      <c r="BA614" s="331">
        <f t="shared" si="223"/>
        <v>603</v>
      </c>
      <c r="BB614" s="332" t="str">
        <f t="shared" si="224"/>
        <v/>
      </c>
      <c r="BC614" s="332" t="str">
        <f t="shared" si="225"/>
        <v/>
      </c>
      <c r="BD614" s="332" t="str">
        <f t="shared" si="226"/>
        <v/>
      </c>
      <c r="BE614" s="332" t="str">
        <f t="shared" si="227"/>
        <v/>
      </c>
      <c r="BF614" s="332" t="str">
        <f t="shared" si="228"/>
        <v/>
      </c>
      <c r="BG614" s="332" t="str">
        <f t="shared" si="229"/>
        <v/>
      </c>
      <c r="BH614" s="164">
        <v>603</v>
      </c>
      <c r="BI614" s="337" t="str">
        <f t="shared" si="230"/>
        <v/>
      </c>
      <c r="BJ614" s="337" t="str">
        <f t="shared" si="231"/>
        <v/>
      </c>
      <c r="BK614" s="337" t="str">
        <f t="shared" si="232"/>
        <v/>
      </c>
      <c r="BL614" s="337" t="str">
        <f t="shared" si="233"/>
        <v/>
      </c>
      <c r="BM614" s="165" t="str">
        <f t="shared" si="234"/>
        <v/>
      </c>
    </row>
    <row r="615" spans="1:65" ht="14.85" customHeight="1">
      <c r="A615" s="238"/>
      <c r="B615" s="540" t="s">
        <v>683</v>
      </c>
      <c r="C615" s="540"/>
      <c r="D615" s="540"/>
      <c r="E615" s="503">
        <f t="shared" si="235"/>
        <v>44.519679500000002</v>
      </c>
      <c r="F615" s="503"/>
      <c r="G615" s="503"/>
      <c r="H615" s="503">
        <f t="shared" si="236"/>
        <v>44.518689500000001</v>
      </c>
      <c r="I615" s="503"/>
      <c r="J615" s="503"/>
      <c r="K615" s="503">
        <f t="shared" si="237"/>
        <v>44.544909499999996</v>
      </c>
      <c r="L615" s="503"/>
      <c r="M615" s="503"/>
      <c r="N615" s="503">
        <f t="shared" si="238"/>
        <v>44.548499499999998</v>
      </c>
      <c r="O615" s="503"/>
      <c r="P615" s="503"/>
      <c r="Q615" s="503">
        <f t="shared" si="239"/>
        <v>44.5116795</v>
      </c>
      <c r="R615" s="503"/>
      <c r="S615" s="503"/>
      <c r="T615" s="503"/>
      <c r="U615" s="503"/>
      <c r="V615" s="503"/>
      <c r="W615" s="503">
        <f t="shared" si="240"/>
        <v>3.6819999999998743E-2</v>
      </c>
      <c r="X615" s="503"/>
      <c r="Y615" s="503"/>
      <c r="Z615" s="503"/>
      <c r="AA615" s="503"/>
      <c r="AB615" s="503"/>
      <c r="AC615" s="525"/>
      <c r="AD615" s="526"/>
      <c r="AE615" s="526"/>
      <c r="AF615" s="526"/>
      <c r="AG615" s="526"/>
      <c r="AH615" s="527"/>
      <c r="AI615" s="233"/>
      <c r="AJ615" s="233"/>
      <c r="AK615" s="197">
        <v>604</v>
      </c>
      <c r="AL615" s="207"/>
      <c r="AM615" s="207"/>
      <c r="AN615" s="207"/>
      <c r="AO615" s="207"/>
      <c r="AP615" s="207"/>
      <c r="AQ615" s="208"/>
      <c r="AR615" s="155"/>
      <c r="AS615" s="197">
        <f t="shared" si="222"/>
        <v>604</v>
      </c>
      <c r="AT615" s="175">
        <v>-5.9460499999999999E-2</v>
      </c>
      <c r="AU615" s="163">
        <v>5.0539500000000001E-2</v>
      </c>
      <c r="AV615" s="163">
        <v>-8.9460499999999998E-2</v>
      </c>
      <c r="AW615" s="163">
        <v>-0.13946050000000002</v>
      </c>
      <c r="AX615" s="163">
        <v>-6.9460500000000008E-2</v>
      </c>
      <c r="AY615" s="163">
        <v>-6.9460500000000008E-2</v>
      </c>
      <c r="BA615" s="331">
        <f t="shared" si="223"/>
        <v>604</v>
      </c>
      <c r="BB615" s="332" t="str">
        <f t="shared" si="224"/>
        <v/>
      </c>
      <c r="BC615" s="332" t="str">
        <f t="shared" si="225"/>
        <v/>
      </c>
      <c r="BD615" s="332" t="str">
        <f t="shared" si="226"/>
        <v/>
      </c>
      <c r="BE615" s="332" t="str">
        <f t="shared" si="227"/>
        <v/>
      </c>
      <c r="BF615" s="332" t="str">
        <f t="shared" si="228"/>
        <v/>
      </c>
      <c r="BG615" s="332" t="str">
        <f t="shared" si="229"/>
        <v/>
      </c>
      <c r="BH615" s="164">
        <v>604</v>
      </c>
      <c r="BI615" s="337" t="str">
        <f t="shared" si="230"/>
        <v/>
      </c>
      <c r="BJ615" s="337" t="str">
        <f t="shared" si="231"/>
        <v/>
      </c>
      <c r="BK615" s="337" t="str">
        <f t="shared" si="232"/>
        <v/>
      </c>
      <c r="BL615" s="337" t="str">
        <f t="shared" si="233"/>
        <v/>
      </c>
      <c r="BM615" s="165" t="str">
        <f t="shared" si="234"/>
        <v/>
      </c>
    </row>
    <row r="616" spans="1:65" ht="14.85" customHeight="1">
      <c r="A616" s="238"/>
      <c r="B616" s="540" t="s">
        <v>684</v>
      </c>
      <c r="C616" s="540"/>
      <c r="D616" s="540"/>
      <c r="E616" s="503">
        <f t="shared" si="235"/>
        <v>44.516709499999997</v>
      </c>
      <c r="F616" s="503"/>
      <c r="G616" s="503"/>
      <c r="H616" s="503">
        <f t="shared" si="236"/>
        <v>44.517739499999998</v>
      </c>
      <c r="I616" s="503"/>
      <c r="J616" s="503"/>
      <c r="K616" s="503">
        <f t="shared" si="237"/>
        <v>44.539049499999997</v>
      </c>
      <c r="L616" s="503"/>
      <c r="M616" s="503"/>
      <c r="N616" s="503">
        <f t="shared" si="238"/>
        <v>44.540899500000002</v>
      </c>
      <c r="O616" s="503"/>
      <c r="P616" s="503"/>
      <c r="Q616" s="503">
        <f t="shared" si="239"/>
        <v>44.509559500000002</v>
      </c>
      <c r="R616" s="503"/>
      <c r="S616" s="503"/>
      <c r="T616" s="503"/>
      <c r="U616" s="503"/>
      <c r="V616" s="503"/>
      <c r="W616" s="503">
        <f t="shared" si="240"/>
        <v>3.1340000000000146E-2</v>
      </c>
      <c r="X616" s="503"/>
      <c r="Y616" s="503"/>
      <c r="Z616" s="503"/>
      <c r="AA616" s="503"/>
      <c r="AB616" s="503"/>
      <c r="AC616" s="525"/>
      <c r="AD616" s="526"/>
      <c r="AE616" s="526"/>
      <c r="AF616" s="526"/>
      <c r="AG616" s="526"/>
      <c r="AH616" s="527"/>
      <c r="AI616" s="233"/>
      <c r="AJ616" s="233"/>
      <c r="AK616" s="197">
        <v>605</v>
      </c>
      <c r="AL616" s="207"/>
      <c r="AM616" s="207"/>
      <c r="AN616" s="207"/>
      <c r="AO616" s="207"/>
      <c r="AP616" s="207"/>
      <c r="AQ616" s="208"/>
      <c r="AR616" s="155"/>
      <c r="AS616" s="197">
        <f t="shared" si="222"/>
        <v>605</v>
      </c>
      <c r="AT616" s="175">
        <v>-5.9460499999999999E-2</v>
      </c>
      <c r="AU616" s="163">
        <v>5.0539500000000001E-2</v>
      </c>
      <c r="AV616" s="163">
        <v>-8.9460499999999998E-2</v>
      </c>
      <c r="AW616" s="163">
        <v>-0.13946050000000002</v>
      </c>
      <c r="AX616" s="163">
        <v>-6.9460500000000008E-2</v>
      </c>
      <c r="AY616" s="163">
        <v>-6.9460500000000008E-2</v>
      </c>
      <c r="BA616" s="331">
        <f t="shared" si="223"/>
        <v>605</v>
      </c>
      <c r="BB616" s="332" t="str">
        <f t="shared" si="224"/>
        <v/>
      </c>
      <c r="BC616" s="332" t="str">
        <f t="shared" si="225"/>
        <v/>
      </c>
      <c r="BD616" s="332" t="str">
        <f t="shared" si="226"/>
        <v/>
      </c>
      <c r="BE616" s="332" t="str">
        <f t="shared" si="227"/>
        <v/>
      </c>
      <c r="BF616" s="332" t="str">
        <f t="shared" si="228"/>
        <v/>
      </c>
      <c r="BG616" s="332" t="str">
        <f t="shared" si="229"/>
        <v/>
      </c>
      <c r="BH616" s="164">
        <v>605</v>
      </c>
      <c r="BI616" s="337" t="str">
        <f t="shared" si="230"/>
        <v/>
      </c>
      <c r="BJ616" s="337" t="str">
        <f t="shared" si="231"/>
        <v/>
      </c>
      <c r="BK616" s="337" t="str">
        <f t="shared" si="232"/>
        <v/>
      </c>
      <c r="BL616" s="337" t="str">
        <f t="shared" si="233"/>
        <v/>
      </c>
      <c r="BM616" s="165" t="str">
        <f t="shared" si="234"/>
        <v/>
      </c>
    </row>
    <row r="617" spans="1:65" ht="14.85" customHeight="1">
      <c r="A617" s="238"/>
      <c r="B617" s="540" t="s">
        <v>685</v>
      </c>
      <c r="C617" s="540"/>
      <c r="D617" s="540"/>
      <c r="E617" s="503">
        <f t="shared" si="235"/>
        <v>44.509429500000003</v>
      </c>
      <c r="F617" s="503"/>
      <c r="G617" s="503"/>
      <c r="H617" s="503">
        <f t="shared" si="236"/>
        <v>44.515839499999998</v>
      </c>
      <c r="I617" s="503"/>
      <c r="J617" s="503"/>
      <c r="K617" s="503">
        <f t="shared" si="237"/>
        <v>44.535059499999996</v>
      </c>
      <c r="L617" s="503"/>
      <c r="M617" s="503"/>
      <c r="N617" s="503">
        <f t="shared" si="238"/>
        <v>44.535939500000005</v>
      </c>
      <c r="O617" s="503"/>
      <c r="P617" s="503"/>
      <c r="Q617" s="503">
        <f t="shared" si="239"/>
        <v>44.505049499999998</v>
      </c>
      <c r="R617" s="503"/>
      <c r="S617" s="503"/>
      <c r="T617" s="503"/>
      <c r="U617" s="503"/>
      <c r="V617" s="503"/>
      <c r="W617" s="503">
        <f t="shared" si="240"/>
        <v>3.0890000000006523E-2</v>
      </c>
      <c r="X617" s="503"/>
      <c r="Y617" s="503"/>
      <c r="Z617" s="503"/>
      <c r="AA617" s="503"/>
      <c r="AB617" s="503"/>
      <c r="AC617" s="525"/>
      <c r="AD617" s="526"/>
      <c r="AE617" s="526"/>
      <c r="AF617" s="526"/>
      <c r="AG617" s="526"/>
      <c r="AH617" s="527"/>
      <c r="AI617" s="233"/>
      <c r="AJ617" s="233"/>
      <c r="AK617" s="197">
        <v>606</v>
      </c>
      <c r="AL617" s="207"/>
      <c r="AM617" s="207"/>
      <c r="AN617" s="207"/>
      <c r="AO617" s="207"/>
      <c r="AP617" s="207"/>
      <c r="AQ617" s="208"/>
      <c r="AR617" s="155"/>
      <c r="AS617" s="197">
        <f t="shared" si="222"/>
        <v>606</v>
      </c>
      <c r="AT617" s="175">
        <v>-5.9460499999999999E-2</v>
      </c>
      <c r="AU617" s="163">
        <v>5.0539500000000001E-2</v>
      </c>
      <c r="AV617" s="163">
        <v>-8.9460499999999998E-2</v>
      </c>
      <c r="AW617" s="163">
        <v>-0.13946050000000002</v>
      </c>
      <c r="AX617" s="163">
        <v>-6.9460500000000008E-2</v>
      </c>
      <c r="AY617" s="163">
        <v>-6.9460500000000008E-2</v>
      </c>
      <c r="BA617" s="331">
        <f t="shared" si="223"/>
        <v>606</v>
      </c>
      <c r="BB617" s="332" t="str">
        <f t="shared" si="224"/>
        <v/>
      </c>
      <c r="BC617" s="332" t="str">
        <f t="shared" si="225"/>
        <v/>
      </c>
      <c r="BD617" s="332" t="str">
        <f t="shared" si="226"/>
        <v/>
      </c>
      <c r="BE617" s="332" t="str">
        <f t="shared" si="227"/>
        <v/>
      </c>
      <c r="BF617" s="332" t="str">
        <f t="shared" si="228"/>
        <v/>
      </c>
      <c r="BG617" s="332" t="str">
        <f t="shared" si="229"/>
        <v/>
      </c>
      <c r="BH617" s="164">
        <v>606</v>
      </c>
      <c r="BI617" s="337" t="str">
        <f t="shared" si="230"/>
        <v/>
      </c>
      <c r="BJ617" s="337" t="str">
        <f t="shared" si="231"/>
        <v/>
      </c>
      <c r="BK617" s="337" t="str">
        <f t="shared" si="232"/>
        <v/>
      </c>
      <c r="BL617" s="337" t="str">
        <f t="shared" si="233"/>
        <v/>
      </c>
      <c r="BM617" s="165" t="str">
        <f t="shared" si="234"/>
        <v/>
      </c>
    </row>
    <row r="618" spans="1:65" ht="14.85" customHeight="1">
      <c r="A618" s="238"/>
      <c r="B618" s="540" t="s">
        <v>686</v>
      </c>
      <c r="C618" s="540"/>
      <c r="D618" s="540"/>
      <c r="E618" s="503">
        <f t="shared" si="235"/>
        <v>44.500409499999996</v>
      </c>
      <c r="F618" s="503"/>
      <c r="G618" s="503"/>
      <c r="H618" s="503">
        <f t="shared" si="236"/>
        <v>44.515299499999998</v>
      </c>
      <c r="I618" s="503"/>
      <c r="J618" s="503"/>
      <c r="K618" s="503">
        <f t="shared" si="237"/>
        <v>44.532959499999997</v>
      </c>
      <c r="L618" s="503"/>
      <c r="M618" s="503"/>
      <c r="N618" s="503">
        <f t="shared" si="238"/>
        <v>44.534259500000005</v>
      </c>
      <c r="O618" s="503"/>
      <c r="P618" s="503"/>
      <c r="Q618" s="503">
        <f t="shared" si="239"/>
        <v>44.502739500000004</v>
      </c>
      <c r="R618" s="503"/>
      <c r="S618" s="503"/>
      <c r="T618" s="503"/>
      <c r="U618" s="503"/>
      <c r="V618" s="503"/>
      <c r="W618" s="503">
        <f t="shared" si="240"/>
        <v>3.1520000000000437E-2</v>
      </c>
      <c r="X618" s="503"/>
      <c r="Y618" s="503"/>
      <c r="Z618" s="503"/>
      <c r="AA618" s="503"/>
      <c r="AB618" s="503"/>
      <c r="AC618" s="525"/>
      <c r="AD618" s="526"/>
      <c r="AE618" s="526"/>
      <c r="AF618" s="526"/>
      <c r="AG618" s="526"/>
      <c r="AH618" s="527"/>
      <c r="AI618" s="233"/>
      <c r="AJ618" s="233"/>
      <c r="AK618" s="197">
        <v>607</v>
      </c>
      <c r="AL618" s="207"/>
      <c r="AM618" s="207"/>
      <c r="AN618" s="207"/>
      <c r="AO618" s="207"/>
      <c r="AP618" s="207"/>
      <c r="AQ618" s="208"/>
      <c r="AR618" s="155"/>
      <c r="AS618" s="197">
        <f t="shared" si="222"/>
        <v>607</v>
      </c>
      <c r="AT618" s="175">
        <v>-5.9460499999999999E-2</v>
      </c>
      <c r="AU618" s="163">
        <v>5.0539500000000001E-2</v>
      </c>
      <c r="AV618" s="163">
        <v>-8.9460499999999998E-2</v>
      </c>
      <c r="AW618" s="163">
        <v>-0.13946050000000002</v>
      </c>
      <c r="AX618" s="163">
        <v>-6.9460500000000008E-2</v>
      </c>
      <c r="AY618" s="163">
        <v>-6.9460500000000008E-2</v>
      </c>
      <c r="BA618" s="331">
        <f t="shared" si="223"/>
        <v>607</v>
      </c>
      <c r="BB618" s="332" t="str">
        <f t="shared" si="224"/>
        <v/>
      </c>
      <c r="BC618" s="332" t="str">
        <f t="shared" si="225"/>
        <v/>
      </c>
      <c r="BD618" s="332" t="str">
        <f t="shared" si="226"/>
        <v/>
      </c>
      <c r="BE618" s="332" t="str">
        <f t="shared" si="227"/>
        <v/>
      </c>
      <c r="BF618" s="332" t="str">
        <f t="shared" si="228"/>
        <v/>
      </c>
      <c r="BG618" s="332" t="str">
        <f t="shared" si="229"/>
        <v/>
      </c>
      <c r="BH618" s="164">
        <v>607</v>
      </c>
      <c r="BI618" s="337" t="str">
        <f t="shared" si="230"/>
        <v/>
      </c>
      <c r="BJ618" s="337" t="str">
        <f t="shared" si="231"/>
        <v/>
      </c>
      <c r="BK618" s="337" t="str">
        <f t="shared" si="232"/>
        <v/>
      </c>
      <c r="BL618" s="337" t="str">
        <f t="shared" si="233"/>
        <v/>
      </c>
      <c r="BM618" s="165" t="str">
        <f t="shared" si="234"/>
        <v/>
      </c>
    </row>
    <row r="619" spans="1:65" ht="14.85" customHeight="1">
      <c r="A619" s="239"/>
      <c r="B619" s="540" t="s">
        <v>687</v>
      </c>
      <c r="C619" s="540"/>
      <c r="D619" s="540"/>
      <c r="E619" s="503">
        <f t="shared" si="235"/>
        <v>44.4983395</v>
      </c>
      <c r="F619" s="503"/>
      <c r="G619" s="503"/>
      <c r="H619" s="503">
        <f t="shared" si="236"/>
        <v>44.512499499999997</v>
      </c>
      <c r="I619" s="503"/>
      <c r="J619" s="503"/>
      <c r="K619" s="503">
        <f t="shared" si="237"/>
        <v>44.533689500000001</v>
      </c>
      <c r="L619" s="503"/>
      <c r="M619" s="503"/>
      <c r="N619" s="503">
        <f t="shared" si="238"/>
        <v>44.537399499999999</v>
      </c>
      <c r="O619" s="503"/>
      <c r="P619" s="503"/>
      <c r="Q619" s="503">
        <f t="shared" si="239"/>
        <v>44.500659500000005</v>
      </c>
      <c r="R619" s="503"/>
      <c r="S619" s="503"/>
      <c r="T619" s="503"/>
      <c r="U619" s="503"/>
      <c r="V619" s="503"/>
      <c r="W619" s="503">
        <f t="shared" si="240"/>
        <v>3.6739999999994666E-2</v>
      </c>
      <c r="X619" s="503"/>
      <c r="Y619" s="503"/>
      <c r="Z619" s="503"/>
      <c r="AA619" s="503"/>
      <c r="AB619" s="503"/>
      <c r="AC619" s="525"/>
      <c r="AD619" s="526"/>
      <c r="AE619" s="526"/>
      <c r="AF619" s="526"/>
      <c r="AG619" s="526"/>
      <c r="AH619" s="527"/>
      <c r="AI619" s="233"/>
      <c r="AJ619" s="233"/>
      <c r="AK619" s="197">
        <v>608</v>
      </c>
      <c r="AL619" s="207"/>
      <c r="AM619" s="207"/>
      <c r="AN619" s="207"/>
      <c r="AO619" s="207"/>
      <c r="AP619" s="207"/>
      <c r="AQ619" s="208"/>
      <c r="AR619" s="155"/>
      <c r="AS619" s="197">
        <f t="shared" si="222"/>
        <v>608</v>
      </c>
      <c r="AT619" s="175">
        <v>-5.9460499999999999E-2</v>
      </c>
      <c r="AU619" s="163">
        <v>5.0539500000000001E-2</v>
      </c>
      <c r="AV619" s="163">
        <v>-8.9460499999999998E-2</v>
      </c>
      <c r="AW619" s="163">
        <v>-0.13946050000000002</v>
      </c>
      <c r="AX619" s="163">
        <v>-6.9460500000000008E-2</v>
      </c>
      <c r="AY619" s="163">
        <v>-6.9460500000000008E-2</v>
      </c>
      <c r="BA619" s="331">
        <f t="shared" si="223"/>
        <v>608</v>
      </c>
      <c r="BB619" s="332" t="str">
        <f t="shared" si="224"/>
        <v/>
      </c>
      <c r="BC619" s="332" t="str">
        <f t="shared" si="225"/>
        <v/>
      </c>
      <c r="BD619" s="332" t="str">
        <f t="shared" si="226"/>
        <v/>
      </c>
      <c r="BE619" s="332" t="str">
        <f t="shared" si="227"/>
        <v/>
      </c>
      <c r="BF619" s="332" t="str">
        <f t="shared" si="228"/>
        <v/>
      </c>
      <c r="BG619" s="332" t="str">
        <f t="shared" si="229"/>
        <v/>
      </c>
      <c r="BH619" s="164">
        <v>608</v>
      </c>
      <c r="BI619" s="337" t="str">
        <f t="shared" si="230"/>
        <v/>
      </c>
      <c r="BJ619" s="337" t="str">
        <f t="shared" si="231"/>
        <v/>
      </c>
      <c r="BK619" s="337" t="str">
        <f t="shared" si="232"/>
        <v/>
      </c>
      <c r="BL619" s="337" t="str">
        <f t="shared" si="233"/>
        <v/>
      </c>
      <c r="BM619" s="165" t="str">
        <f t="shared" si="234"/>
        <v/>
      </c>
    </row>
    <row r="620" spans="1:65" ht="14.85" customHeight="1">
      <c r="A620" s="239"/>
      <c r="B620" s="540" t="s">
        <v>688</v>
      </c>
      <c r="C620" s="540"/>
      <c r="D620" s="540"/>
      <c r="E620" s="503">
        <f t="shared" si="235"/>
        <v>44.493979500000002</v>
      </c>
      <c r="F620" s="503"/>
      <c r="G620" s="503"/>
      <c r="H620" s="503">
        <f t="shared" si="236"/>
        <v>44.511249499999998</v>
      </c>
      <c r="I620" s="503"/>
      <c r="J620" s="503"/>
      <c r="K620" s="503">
        <f t="shared" si="237"/>
        <v>44.533239500000001</v>
      </c>
      <c r="L620" s="503"/>
      <c r="M620" s="503"/>
      <c r="N620" s="503">
        <f t="shared" si="238"/>
        <v>44.540859500000003</v>
      </c>
      <c r="O620" s="503"/>
      <c r="P620" s="503"/>
      <c r="Q620" s="503">
        <f t="shared" si="239"/>
        <v>44.493219500000002</v>
      </c>
      <c r="R620" s="503"/>
      <c r="S620" s="503"/>
      <c r="T620" s="503"/>
      <c r="U620" s="503"/>
      <c r="V620" s="503"/>
      <c r="W620" s="503">
        <f t="shared" si="240"/>
        <v>4.7640000000001237E-2</v>
      </c>
      <c r="X620" s="503"/>
      <c r="Y620" s="503"/>
      <c r="Z620" s="503"/>
      <c r="AA620" s="503"/>
      <c r="AB620" s="503"/>
      <c r="AC620" s="525"/>
      <c r="AD620" s="526"/>
      <c r="AE620" s="526"/>
      <c r="AF620" s="526"/>
      <c r="AG620" s="526"/>
      <c r="AH620" s="527"/>
      <c r="AI620" s="233"/>
      <c r="AJ620" s="233"/>
      <c r="AK620" s="197">
        <v>609</v>
      </c>
      <c r="AL620" s="207"/>
      <c r="AM620" s="207"/>
      <c r="AN620" s="207"/>
      <c r="AO620" s="207"/>
      <c r="AP620" s="207"/>
      <c r="AQ620" s="208"/>
      <c r="AR620" s="155"/>
      <c r="AS620" s="197">
        <f t="shared" si="222"/>
        <v>609</v>
      </c>
      <c r="AT620" s="175">
        <v>-5.9460499999999999E-2</v>
      </c>
      <c r="AU620" s="163">
        <v>5.0539500000000001E-2</v>
      </c>
      <c r="AV620" s="163">
        <v>-8.9460499999999998E-2</v>
      </c>
      <c r="AW620" s="163">
        <v>-0.13946050000000002</v>
      </c>
      <c r="AX620" s="163">
        <v>-6.9460500000000008E-2</v>
      </c>
      <c r="AY620" s="163">
        <v>-6.9460500000000008E-2</v>
      </c>
      <c r="BA620" s="331">
        <f t="shared" si="223"/>
        <v>609</v>
      </c>
      <c r="BB620" s="332" t="str">
        <f t="shared" si="224"/>
        <v/>
      </c>
      <c r="BC620" s="332" t="str">
        <f t="shared" si="225"/>
        <v/>
      </c>
      <c r="BD620" s="332" t="str">
        <f t="shared" si="226"/>
        <v/>
      </c>
      <c r="BE620" s="332" t="str">
        <f t="shared" si="227"/>
        <v/>
      </c>
      <c r="BF620" s="332" t="str">
        <f t="shared" si="228"/>
        <v/>
      </c>
      <c r="BG620" s="332" t="str">
        <f t="shared" si="229"/>
        <v/>
      </c>
      <c r="BH620" s="164">
        <v>609</v>
      </c>
      <c r="BI620" s="337" t="str">
        <f t="shared" si="230"/>
        <v/>
      </c>
      <c r="BJ620" s="337" t="str">
        <f t="shared" si="231"/>
        <v/>
      </c>
      <c r="BK620" s="337" t="str">
        <f t="shared" si="232"/>
        <v/>
      </c>
      <c r="BL620" s="337" t="str">
        <f t="shared" si="233"/>
        <v/>
      </c>
      <c r="BM620" s="165" t="str">
        <f t="shared" si="234"/>
        <v/>
      </c>
    </row>
    <row r="621" spans="1:65" ht="14.85" customHeight="1">
      <c r="A621" s="239"/>
      <c r="B621" s="540" t="s">
        <v>689</v>
      </c>
      <c r="C621" s="540"/>
      <c r="D621" s="540"/>
      <c r="E621" s="503">
        <f t="shared" si="235"/>
        <v>44.489469499999998</v>
      </c>
      <c r="F621" s="503"/>
      <c r="G621" s="503"/>
      <c r="H621" s="503">
        <f t="shared" si="236"/>
        <v>44.506359500000002</v>
      </c>
      <c r="I621" s="503"/>
      <c r="J621" s="503"/>
      <c r="K621" s="503">
        <f t="shared" si="237"/>
        <v>44.531809500000001</v>
      </c>
      <c r="L621" s="503"/>
      <c r="M621" s="503"/>
      <c r="N621" s="503">
        <f t="shared" si="238"/>
        <v>44.541339499999999</v>
      </c>
      <c r="O621" s="503"/>
      <c r="P621" s="503"/>
      <c r="Q621" s="503">
        <f t="shared" si="239"/>
        <v>44.485819500000005</v>
      </c>
      <c r="R621" s="503"/>
      <c r="S621" s="503"/>
      <c r="T621" s="503"/>
      <c r="U621" s="503"/>
      <c r="V621" s="503"/>
      <c r="W621" s="503">
        <f t="shared" si="240"/>
        <v>5.5519999999994241E-2</v>
      </c>
      <c r="X621" s="503"/>
      <c r="Y621" s="503"/>
      <c r="Z621" s="503"/>
      <c r="AA621" s="503"/>
      <c r="AB621" s="503"/>
      <c r="AC621" s="525"/>
      <c r="AD621" s="526"/>
      <c r="AE621" s="526"/>
      <c r="AF621" s="526"/>
      <c r="AG621" s="526"/>
      <c r="AH621" s="527"/>
      <c r="AI621" s="233"/>
      <c r="AJ621" s="233"/>
      <c r="AK621" s="197">
        <v>610</v>
      </c>
      <c r="AL621" s="207"/>
      <c r="AM621" s="207"/>
      <c r="AN621" s="207"/>
      <c r="AO621" s="207"/>
      <c r="AP621" s="207"/>
      <c r="AQ621" s="208"/>
      <c r="AR621" s="155"/>
      <c r="AS621" s="197">
        <f t="shared" si="222"/>
        <v>610</v>
      </c>
      <c r="AT621" s="175">
        <v>-5.9460499999999999E-2</v>
      </c>
      <c r="AU621" s="163">
        <v>5.0539500000000001E-2</v>
      </c>
      <c r="AV621" s="163">
        <v>-8.9460499999999998E-2</v>
      </c>
      <c r="AW621" s="163">
        <v>-0.13946050000000002</v>
      </c>
      <c r="AX621" s="163">
        <v>-6.9460500000000008E-2</v>
      </c>
      <c r="AY621" s="163">
        <v>-6.9460500000000008E-2</v>
      </c>
      <c r="BA621" s="331">
        <f t="shared" si="223"/>
        <v>610</v>
      </c>
      <c r="BB621" s="332" t="str">
        <f t="shared" si="224"/>
        <v/>
      </c>
      <c r="BC621" s="332" t="str">
        <f t="shared" si="225"/>
        <v/>
      </c>
      <c r="BD621" s="332" t="str">
        <f t="shared" si="226"/>
        <v/>
      </c>
      <c r="BE621" s="332" t="str">
        <f t="shared" si="227"/>
        <v/>
      </c>
      <c r="BF621" s="332" t="str">
        <f t="shared" si="228"/>
        <v/>
      </c>
      <c r="BG621" s="332" t="str">
        <f t="shared" si="229"/>
        <v/>
      </c>
      <c r="BH621" s="164">
        <v>610</v>
      </c>
      <c r="BI621" s="337" t="str">
        <f t="shared" si="230"/>
        <v/>
      </c>
      <c r="BJ621" s="337" t="str">
        <f t="shared" si="231"/>
        <v/>
      </c>
      <c r="BK621" s="337" t="str">
        <f t="shared" si="232"/>
        <v/>
      </c>
      <c r="BL621" s="337" t="str">
        <f t="shared" si="233"/>
        <v/>
      </c>
      <c r="BM621" s="165" t="str">
        <f t="shared" si="234"/>
        <v/>
      </c>
    </row>
    <row r="622" spans="1:65" ht="14.85" customHeight="1">
      <c r="A622" s="239"/>
      <c r="B622" s="540" t="s">
        <v>690</v>
      </c>
      <c r="C622" s="540"/>
      <c r="D622" s="540"/>
      <c r="E622" s="503">
        <f t="shared" si="235"/>
        <v>44.489079500000003</v>
      </c>
      <c r="F622" s="503"/>
      <c r="G622" s="503"/>
      <c r="H622" s="503">
        <f t="shared" si="236"/>
        <v>44.501319500000001</v>
      </c>
      <c r="I622" s="503"/>
      <c r="J622" s="503"/>
      <c r="K622" s="503">
        <f t="shared" si="237"/>
        <v>44.526369500000001</v>
      </c>
      <c r="L622" s="503"/>
      <c r="M622" s="503"/>
      <c r="N622" s="503">
        <f t="shared" si="238"/>
        <v>44.541669500000005</v>
      </c>
      <c r="O622" s="503"/>
      <c r="P622" s="503"/>
      <c r="Q622" s="503">
        <f t="shared" si="239"/>
        <v>44.487489500000002</v>
      </c>
      <c r="R622" s="503"/>
      <c r="S622" s="503"/>
      <c r="T622" s="503"/>
      <c r="U622" s="503"/>
      <c r="V622" s="503"/>
      <c r="W622" s="503">
        <f t="shared" si="240"/>
        <v>5.4180000000002337E-2</v>
      </c>
      <c r="X622" s="503"/>
      <c r="Y622" s="503"/>
      <c r="Z622" s="503"/>
      <c r="AA622" s="503"/>
      <c r="AB622" s="503"/>
      <c r="AC622" s="525"/>
      <c r="AD622" s="526"/>
      <c r="AE622" s="526"/>
      <c r="AF622" s="526"/>
      <c r="AG622" s="526"/>
      <c r="AH622" s="527"/>
      <c r="AI622" s="233"/>
      <c r="AJ622" s="233"/>
      <c r="AK622" s="197">
        <v>611</v>
      </c>
      <c r="AL622" s="207"/>
      <c r="AM622" s="207"/>
      <c r="AN622" s="207"/>
      <c r="AO622" s="207"/>
      <c r="AP622" s="207"/>
      <c r="AQ622" s="208"/>
      <c r="AR622" s="155"/>
      <c r="AS622" s="197">
        <f t="shared" si="222"/>
        <v>611</v>
      </c>
      <c r="AT622" s="175">
        <v>-5.9460499999999999E-2</v>
      </c>
      <c r="AU622" s="163">
        <v>5.0539500000000001E-2</v>
      </c>
      <c r="AV622" s="163">
        <v>-8.9460499999999998E-2</v>
      </c>
      <c r="AW622" s="163">
        <v>-0.13946050000000002</v>
      </c>
      <c r="AX622" s="163">
        <v>-6.9460500000000008E-2</v>
      </c>
      <c r="AY622" s="163">
        <v>-6.9460500000000008E-2</v>
      </c>
      <c r="BA622" s="331">
        <f t="shared" si="223"/>
        <v>611</v>
      </c>
      <c r="BB622" s="332" t="str">
        <f t="shared" si="224"/>
        <v/>
      </c>
      <c r="BC622" s="332" t="str">
        <f t="shared" si="225"/>
        <v/>
      </c>
      <c r="BD622" s="332" t="str">
        <f t="shared" si="226"/>
        <v/>
      </c>
      <c r="BE622" s="332" t="str">
        <f t="shared" si="227"/>
        <v/>
      </c>
      <c r="BF622" s="332" t="str">
        <f t="shared" si="228"/>
        <v/>
      </c>
      <c r="BG622" s="332" t="str">
        <f t="shared" si="229"/>
        <v/>
      </c>
      <c r="BH622" s="164">
        <v>611</v>
      </c>
      <c r="BI622" s="337" t="str">
        <f t="shared" si="230"/>
        <v/>
      </c>
      <c r="BJ622" s="337" t="str">
        <f t="shared" si="231"/>
        <v/>
      </c>
      <c r="BK622" s="337" t="str">
        <f t="shared" si="232"/>
        <v/>
      </c>
      <c r="BL622" s="337" t="str">
        <f t="shared" si="233"/>
        <v/>
      </c>
      <c r="BM622" s="165" t="str">
        <f t="shared" si="234"/>
        <v/>
      </c>
    </row>
    <row r="623" spans="1:65" ht="14.85" customHeight="1">
      <c r="A623" s="239"/>
      <c r="B623" s="540" t="s">
        <v>691</v>
      </c>
      <c r="C623" s="540"/>
      <c r="D623" s="540"/>
      <c r="E623" s="503">
        <f t="shared" si="235"/>
        <v>44.491169499999998</v>
      </c>
      <c r="F623" s="503"/>
      <c r="G623" s="503"/>
      <c r="H623" s="503">
        <f t="shared" si="236"/>
        <v>44.498549499999996</v>
      </c>
      <c r="I623" s="503"/>
      <c r="J623" s="503"/>
      <c r="K623" s="503">
        <f t="shared" si="237"/>
        <v>44.5211495</v>
      </c>
      <c r="L623" s="503"/>
      <c r="M623" s="503"/>
      <c r="N623" s="503">
        <f t="shared" si="238"/>
        <v>44.540769500000003</v>
      </c>
      <c r="O623" s="503"/>
      <c r="P623" s="503"/>
      <c r="Q623" s="503">
        <f t="shared" si="239"/>
        <v>44.489959500000005</v>
      </c>
      <c r="R623" s="503"/>
      <c r="S623" s="503"/>
      <c r="T623" s="503"/>
      <c r="U623" s="503"/>
      <c r="V623" s="503"/>
      <c r="W623" s="503">
        <f t="shared" si="240"/>
        <v>5.0809999999998468E-2</v>
      </c>
      <c r="X623" s="503"/>
      <c r="Y623" s="503"/>
      <c r="Z623" s="503"/>
      <c r="AA623" s="503"/>
      <c r="AB623" s="503"/>
      <c r="AC623" s="525"/>
      <c r="AD623" s="526"/>
      <c r="AE623" s="526"/>
      <c r="AF623" s="526"/>
      <c r="AG623" s="526"/>
      <c r="AH623" s="527"/>
      <c r="AI623" s="233"/>
      <c r="AJ623" s="233"/>
      <c r="AK623" s="197">
        <v>612</v>
      </c>
      <c r="AL623" s="207"/>
      <c r="AM623" s="207"/>
      <c r="AN623" s="207"/>
      <c r="AO623" s="207"/>
      <c r="AP623" s="207"/>
      <c r="AQ623" s="208"/>
      <c r="AR623" s="155"/>
      <c r="AS623" s="197">
        <f t="shared" si="222"/>
        <v>612</v>
      </c>
      <c r="AT623" s="175">
        <v>-5.9460499999999999E-2</v>
      </c>
      <c r="AU623" s="163">
        <v>5.0539500000000001E-2</v>
      </c>
      <c r="AV623" s="163">
        <v>-8.9460499999999998E-2</v>
      </c>
      <c r="AW623" s="163">
        <v>-0.13946050000000002</v>
      </c>
      <c r="AX623" s="163">
        <v>-6.9460500000000008E-2</v>
      </c>
      <c r="AY623" s="163">
        <v>-6.9460500000000008E-2</v>
      </c>
      <c r="BA623" s="331">
        <f t="shared" si="223"/>
        <v>612</v>
      </c>
      <c r="BB623" s="332" t="str">
        <f t="shared" si="224"/>
        <v/>
      </c>
      <c r="BC623" s="332" t="str">
        <f t="shared" si="225"/>
        <v/>
      </c>
      <c r="BD623" s="332" t="str">
        <f t="shared" si="226"/>
        <v/>
      </c>
      <c r="BE623" s="332" t="str">
        <f t="shared" si="227"/>
        <v/>
      </c>
      <c r="BF623" s="332" t="str">
        <f t="shared" si="228"/>
        <v/>
      </c>
      <c r="BG623" s="332" t="str">
        <f t="shared" si="229"/>
        <v/>
      </c>
      <c r="BH623" s="164">
        <v>612</v>
      </c>
      <c r="BI623" s="337" t="str">
        <f t="shared" si="230"/>
        <v/>
      </c>
      <c r="BJ623" s="337" t="str">
        <f t="shared" si="231"/>
        <v/>
      </c>
      <c r="BK623" s="337" t="str">
        <f t="shared" si="232"/>
        <v/>
      </c>
      <c r="BL623" s="337" t="str">
        <f t="shared" si="233"/>
        <v/>
      </c>
      <c r="BM623" s="165" t="str">
        <f t="shared" si="234"/>
        <v/>
      </c>
    </row>
    <row r="624" spans="1:65" ht="14.85" customHeight="1">
      <c r="A624" s="238"/>
      <c r="B624" s="540" t="s">
        <v>692</v>
      </c>
      <c r="C624" s="540"/>
      <c r="D624" s="540"/>
      <c r="E624" s="503">
        <f t="shared" si="235"/>
        <v>44.4958995</v>
      </c>
      <c r="F624" s="503"/>
      <c r="G624" s="503"/>
      <c r="H624" s="503">
        <f t="shared" si="236"/>
        <v>44.495209500000001</v>
      </c>
      <c r="I624" s="503"/>
      <c r="J624" s="503"/>
      <c r="K624" s="503">
        <f t="shared" si="237"/>
        <v>44.519789500000002</v>
      </c>
      <c r="L624" s="503"/>
      <c r="M624" s="503"/>
      <c r="N624" s="503">
        <f t="shared" si="238"/>
        <v>44.539379500000003</v>
      </c>
      <c r="O624" s="503"/>
      <c r="P624" s="503"/>
      <c r="Q624" s="503">
        <f t="shared" si="239"/>
        <v>44.489879500000001</v>
      </c>
      <c r="R624" s="503"/>
      <c r="S624" s="503"/>
      <c r="T624" s="503"/>
      <c r="U624" s="503"/>
      <c r="V624" s="503"/>
      <c r="W624" s="503">
        <f t="shared" si="240"/>
        <v>4.9500000000001876E-2</v>
      </c>
      <c r="X624" s="503"/>
      <c r="Y624" s="503"/>
      <c r="Z624" s="503"/>
      <c r="AA624" s="503"/>
      <c r="AB624" s="503"/>
      <c r="AC624" s="525"/>
      <c r="AD624" s="526"/>
      <c r="AE624" s="526"/>
      <c r="AF624" s="526"/>
      <c r="AG624" s="526"/>
      <c r="AH624" s="527"/>
      <c r="AI624" s="233"/>
      <c r="AJ624" s="233"/>
      <c r="AK624" s="197">
        <v>613</v>
      </c>
      <c r="AL624" s="207"/>
      <c r="AM624" s="207"/>
      <c r="AN624" s="207"/>
      <c r="AO624" s="207"/>
      <c r="AP624" s="207"/>
      <c r="AQ624" s="208"/>
      <c r="AR624" s="155"/>
      <c r="AS624" s="197">
        <f t="shared" si="222"/>
        <v>613</v>
      </c>
      <c r="AT624" s="175">
        <v>-5.9460499999999999E-2</v>
      </c>
      <c r="AU624" s="163">
        <v>5.0539500000000001E-2</v>
      </c>
      <c r="AV624" s="163">
        <v>-8.9460499999999998E-2</v>
      </c>
      <c r="AW624" s="163">
        <v>-0.13946050000000002</v>
      </c>
      <c r="AX624" s="163">
        <v>-6.9460500000000008E-2</v>
      </c>
      <c r="AY624" s="163">
        <v>-6.9460500000000008E-2</v>
      </c>
      <c r="BA624" s="331">
        <f t="shared" si="223"/>
        <v>613</v>
      </c>
      <c r="BB624" s="332" t="str">
        <f t="shared" si="224"/>
        <v/>
      </c>
      <c r="BC624" s="332" t="str">
        <f t="shared" si="225"/>
        <v/>
      </c>
      <c r="BD624" s="332" t="str">
        <f t="shared" si="226"/>
        <v/>
      </c>
      <c r="BE624" s="332" t="str">
        <f t="shared" si="227"/>
        <v/>
      </c>
      <c r="BF624" s="332" t="str">
        <f t="shared" si="228"/>
        <v/>
      </c>
      <c r="BG624" s="332" t="str">
        <f t="shared" si="229"/>
        <v/>
      </c>
      <c r="BH624" s="164">
        <v>613</v>
      </c>
      <c r="BI624" s="337" t="str">
        <f t="shared" si="230"/>
        <v/>
      </c>
      <c r="BJ624" s="337" t="str">
        <f t="shared" si="231"/>
        <v/>
      </c>
      <c r="BK624" s="337" t="str">
        <f t="shared" si="232"/>
        <v/>
      </c>
      <c r="BL624" s="337" t="str">
        <f t="shared" si="233"/>
        <v/>
      </c>
      <c r="BM624" s="165" t="str">
        <f t="shared" si="234"/>
        <v/>
      </c>
    </row>
    <row r="625" spans="1:65" ht="14.85" customHeight="1">
      <c r="A625" s="238"/>
      <c r="B625" s="540" t="s">
        <v>693</v>
      </c>
      <c r="C625" s="540"/>
      <c r="D625" s="540"/>
      <c r="E625" s="503">
        <f t="shared" si="235"/>
        <v>44.500749499999998</v>
      </c>
      <c r="F625" s="503"/>
      <c r="G625" s="503"/>
      <c r="H625" s="503">
        <f t="shared" si="236"/>
        <v>44.493229499999998</v>
      </c>
      <c r="I625" s="503"/>
      <c r="J625" s="503"/>
      <c r="K625" s="503">
        <f t="shared" si="237"/>
        <v>44.517449499999998</v>
      </c>
      <c r="L625" s="503"/>
      <c r="M625" s="503"/>
      <c r="N625" s="503">
        <f t="shared" si="238"/>
        <v>44.538949500000001</v>
      </c>
      <c r="O625" s="503"/>
      <c r="P625" s="503"/>
      <c r="Q625" s="503">
        <f t="shared" si="239"/>
        <v>44.492369500000002</v>
      </c>
      <c r="R625" s="503"/>
      <c r="S625" s="503"/>
      <c r="T625" s="503"/>
      <c r="U625" s="503"/>
      <c r="V625" s="503"/>
      <c r="W625" s="503">
        <f t="shared" si="240"/>
        <v>4.6579999999998734E-2</v>
      </c>
      <c r="X625" s="503"/>
      <c r="Y625" s="503"/>
      <c r="Z625" s="503"/>
      <c r="AA625" s="503"/>
      <c r="AB625" s="503"/>
      <c r="AC625" s="525"/>
      <c r="AD625" s="526"/>
      <c r="AE625" s="526"/>
      <c r="AF625" s="526"/>
      <c r="AG625" s="526"/>
      <c r="AH625" s="527"/>
      <c r="AI625" s="233"/>
      <c r="AJ625" s="233"/>
      <c r="AK625" s="197">
        <v>614</v>
      </c>
      <c r="AL625" s="207"/>
      <c r="AM625" s="207"/>
      <c r="AN625" s="207"/>
      <c r="AO625" s="207"/>
      <c r="AP625" s="207"/>
      <c r="AQ625" s="208"/>
      <c r="AR625" s="155"/>
      <c r="AS625" s="197">
        <f t="shared" si="222"/>
        <v>614</v>
      </c>
      <c r="AT625" s="175">
        <v>-5.9460499999999999E-2</v>
      </c>
      <c r="AU625" s="163">
        <v>5.0539500000000001E-2</v>
      </c>
      <c r="AV625" s="163">
        <v>-8.9460499999999998E-2</v>
      </c>
      <c r="AW625" s="163">
        <v>-0.13946050000000002</v>
      </c>
      <c r="AX625" s="163">
        <v>-6.9460500000000008E-2</v>
      </c>
      <c r="AY625" s="163">
        <v>-6.9460500000000008E-2</v>
      </c>
      <c r="BA625" s="331">
        <f t="shared" si="223"/>
        <v>614</v>
      </c>
      <c r="BB625" s="332" t="str">
        <f t="shared" si="224"/>
        <v/>
      </c>
      <c r="BC625" s="332" t="str">
        <f t="shared" si="225"/>
        <v/>
      </c>
      <c r="BD625" s="332" t="str">
        <f t="shared" si="226"/>
        <v/>
      </c>
      <c r="BE625" s="332" t="str">
        <f t="shared" si="227"/>
        <v/>
      </c>
      <c r="BF625" s="332" t="str">
        <f t="shared" si="228"/>
        <v/>
      </c>
      <c r="BG625" s="332" t="str">
        <f t="shared" si="229"/>
        <v/>
      </c>
      <c r="BH625" s="164">
        <v>614</v>
      </c>
      <c r="BI625" s="337" t="str">
        <f t="shared" si="230"/>
        <v/>
      </c>
      <c r="BJ625" s="337" t="str">
        <f t="shared" si="231"/>
        <v/>
      </c>
      <c r="BK625" s="337" t="str">
        <f t="shared" si="232"/>
        <v/>
      </c>
      <c r="BL625" s="337" t="str">
        <f t="shared" si="233"/>
        <v/>
      </c>
      <c r="BM625" s="165" t="str">
        <f t="shared" si="234"/>
        <v/>
      </c>
    </row>
    <row r="626" spans="1:65" ht="14.85" customHeight="1">
      <c r="A626" s="238"/>
      <c r="B626" s="540" t="s">
        <v>694</v>
      </c>
      <c r="C626" s="540"/>
      <c r="D626" s="540"/>
      <c r="E626" s="503">
        <f t="shared" si="235"/>
        <v>44.503679499999997</v>
      </c>
      <c r="F626" s="503"/>
      <c r="G626" s="503"/>
      <c r="H626" s="503">
        <f t="shared" si="236"/>
        <v>44.492259499999996</v>
      </c>
      <c r="I626" s="503"/>
      <c r="J626" s="503"/>
      <c r="K626" s="503">
        <f t="shared" si="237"/>
        <v>44.516719500000001</v>
      </c>
      <c r="L626" s="503"/>
      <c r="M626" s="503"/>
      <c r="N626" s="503">
        <f t="shared" si="238"/>
        <v>44.538489500000004</v>
      </c>
      <c r="O626" s="503"/>
      <c r="P626" s="503"/>
      <c r="Q626" s="503">
        <f t="shared" si="239"/>
        <v>44.499469500000004</v>
      </c>
      <c r="R626" s="503"/>
      <c r="S626" s="503"/>
      <c r="T626" s="503"/>
      <c r="U626" s="503"/>
      <c r="V626" s="503"/>
      <c r="W626" s="503">
        <f t="shared" si="240"/>
        <v>3.9020000000000721E-2</v>
      </c>
      <c r="X626" s="503"/>
      <c r="Y626" s="503"/>
      <c r="Z626" s="503"/>
      <c r="AA626" s="503"/>
      <c r="AB626" s="503"/>
      <c r="AC626" s="525"/>
      <c r="AD626" s="526"/>
      <c r="AE626" s="526"/>
      <c r="AF626" s="526"/>
      <c r="AG626" s="526"/>
      <c r="AH626" s="527"/>
      <c r="AI626" s="233"/>
      <c r="AJ626" s="233"/>
      <c r="AK626" s="197">
        <v>615</v>
      </c>
      <c r="AL626" s="207"/>
      <c r="AM626" s="207"/>
      <c r="AN626" s="207"/>
      <c r="AO626" s="207"/>
      <c r="AP626" s="207"/>
      <c r="AQ626" s="208"/>
      <c r="AR626" s="155"/>
      <c r="AS626" s="197">
        <f t="shared" si="222"/>
        <v>615</v>
      </c>
      <c r="AT626" s="175">
        <v>-5.9460499999999999E-2</v>
      </c>
      <c r="AU626" s="163">
        <v>5.0539500000000001E-2</v>
      </c>
      <c r="AV626" s="163">
        <v>-8.9460499999999998E-2</v>
      </c>
      <c r="AW626" s="163">
        <v>-0.13946050000000002</v>
      </c>
      <c r="AX626" s="163">
        <v>-6.9460500000000008E-2</v>
      </c>
      <c r="AY626" s="163">
        <v>-6.9460500000000008E-2</v>
      </c>
      <c r="BA626" s="331">
        <f t="shared" si="223"/>
        <v>615</v>
      </c>
      <c r="BB626" s="332" t="str">
        <f t="shared" si="224"/>
        <v/>
      </c>
      <c r="BC626" s="332" t="str">
        <f t="shared" si="225"/>
        <v/>
      </c>
      <c r="BD626" s="332" t="str">
        <f t="shared" si="226"/>
        <v/>
      </c>
      <c r="BE626" s="332" t="str">
        <f t="shared" si="227"/>
        <v/>
      </c>
      <c r="BF626" s="332" t="str">
        <f t="shared" si="228"/>
        <v/>
      </c>
      <c r="BG626" s="332" t="str">
        <f t="shared" si="229"/>
        <v/>
      </c>
      <c r="BH626" s="164">
        <v>615</v>
      </c>
      <c r="BI626" s="337" t="str">
        <f t="shared" si="230"/>
        <v/>
      </c>
      <c r="BJ626" s="337" t="str">
        <f t="shared" si="231"/>
        <v/>
      </c>
      <c r="BK626" s="337" t="str">
        <f t="shared" si="232"/>
        <v/>
      </c>
      <c r="BL626" s="337" t="str">
        <f t="shared" si="233"/>
        <v/>
      </c>
      <c r="BM626" s="165" t="str">
        <f t="shared" si="234"/>
        <v/>
      </c>
    </row>
    <row r="627" spans="1:65" ht="14.85" customHeight="1">
      <c r="A627" s="238"/>
      <c r="B627" s="540" t="s">
        <v>695</v>
      </c>
      <c r="C627" s="540"/>
      <c r="D627" s="540"/>
      <c r="E627" s="503">
        <f t="shared" si="235"/>
        <v>44.5052995</v>
      </c>
      <c r="F627" s="503"/>
      <c r="G627" s="503"/>
      <c r="H627" s="503">
        <f t="shared" si="236"/>
        <v>44.488599499999999</v>
      </c>
      <c r="I627" s="503"/>
      <c r="J627" s="503"/>
      <c r="K627" s="503">
        <f t="shared" si="237"/>
        <v>44.516679500000002</v>
      </c>
      <c r="L627" s="503"/>
      <c r="M627" s="503"/>
      <c r="N627" s="503">
        <f t="shared" si="238"/>
        <v>44.534869499999999</v>
      </c>
      <c r="O627" s="503"/>
      <c r="P627" s="503"/>
      <c r="Q627" s="503">
        <f t="shared" si="239"/>
        <v>44.5058595</v>
      </c>
      <c r="R627" s="503"/>
      <c r="S627" s="503"/>
      <c r="T627" s="503"/>
      <c r="U627" s="503"/>
      <c r="V627" s="503"/>
      <c r="W627" s="503">
        <f t="shared" si="240"/>
        <v>2.9009999999999536E-2</v>
      </c>
      <c r="X627" s="503"/>
      <c r="Y627" s="503"/>
      <c r="Z627" s="503"/>
      <c r="AA627" s="503"/>
      <c r="AB627" s="503"/>
      <c r="AC627" s="525"/>
      <c r="AD627" s="526"/>
      <c r="AE627" s="526"/>
      <c r="AF627" s="526"/>
      <c r="AG627" s="526"/>
      <c r="AH627" s="527"/>
      <c r="AI627" s="233"/>
      <c r="AJ627" s="233"/>
      <c r="AK627" s="197">
        <v>616</v>
      </c>
      <c r="AL627" s="207"/>
      <c r="AM627" s="207"/>
      <c r="AN627" s="207"/>
      <c r="AO627" s="207"/>
      <c r="AP627" s="207"/>
      <c r="AQ627" s="208"/>
      <c r="AR627" s="155"/>
      <c r="AS627" s="197">
        <f t="shared" si="222"/>
        <v>616</v>
      </c>
      <c r="AT627" s="175">
        <v>-5.9460499999999999E-2</v>
      </c>
      <c r="AU627" s="163">
        <v>5.0539500000000001E-2</v>
      </c>
      <c r="AV627" s="163">
        <v>-8.9460499999999998E-2</v>
      </c>
      <c r="AW627" s="163">
        <v>-0.13946050000000002</v>
      </c>
      <c r="AX627" s="163">
        <v>-6.9460500000000008E-2</v>
      </c>
      <c r="AY627" s="163">
        <v>-6.9460500000000008E-2</v>
      </c>
      <c r="BA627" s="331">
        <f t="shared" si="223"/>
        <v>616</v>
      </c>
      <c r="BB627" s="332" t="str">
        <f t="shared" si="224"/>
        <v/>
      </c>
      <c r="BC627" s="332" t="str">
        <f t="shared" si="225"/>
        <v/>
      </c>
      <c r="BD627" s="332" t="str">
        <f t="shared" si="226"/>
        <v/>
      </c>
      <c r="BE627" s="332" t="str">
        <f t="shared" si="227"/>
        <v/>
      </c>
      <c r="BF627" s="332" t="str">
        <f t="shared" si="228"/>
        <v/>
      </c>
      <c r="BG627" s="332" t="str">
        <f t="shared" si="229"/>
        <v/>
      </c>
      <c r="BH627" s="164">
        <v>616</v>
      </c>
      <c r="BI627" s="337" t="str">
        <f t="shared" si="230"/>
        <v/>
      </c>
      <c r="BJ627" s="337" t="str">
        <f t="shared" si="231"/>
        <v/>
      </c>
      <c r="BK627" s="337" t="str">
        <f t="shared" si="232"/>
        <v/>
      </c>
      <c r="BL627" s="337" t="str">
        <f t="shared" si="233"/>
        <v/>
      </c>
      <c r="BM627" s="165" t="str">
        <f t="shared" si="234"/>
        <v/>
      </c>
    </row>
    <row r="628" spans="1:65" ht="14.85" customHeight="1">
      <c r="A628" s="238"/>
      <c r="B628" s="540" t="s">
        <v>696</v>
      </c>
      <c r="C628" s="540"/>
      <c r="D628" s="540"/>
      <c r="E628" s="503">
        <f t="shared" si="235"/>
        <v>44.507039499999998</v>
      </c>
      <c r="F628" s="503"/>
      <c r="G628" s="503"/>
      <c r="H628" s="503">
        <f t="shared" si="236"/>
        <v>44.484799500000001</v>
      </c>
      <c r="I628" s="503"/>
      <c r="J628" s="503"/>
      <c r="K628" s="503">
        <f t="shared" si="237"/>
        <v>44.515749499999998</v>
      </c>
      <c r="L628" s="503"/>
      <c r="M628" s="503"/>
      <c r="N628" s="503">
        <f t="shared" si="238"/>
        <v>44.533009499999999</v>
      </c>
      <c r="O628" s="503"/>
      <c r="P628" s="503"/>
      <c r="Q628" s="503">
        <f t="shared" si="239"/>
        <v>44.5080995</v>
      </c>
      <c r="R628" s="503"/>
      <c r="S628" s="503"/>
      <c r="T628" s="503"/>
      <c r="U628" s="503"/>
      <c r="V628" s="503"/>
      <c r="W628" s="503">
        <f t="shared" si="240"/>
        <v>2.4909999999998433E-2</v>
      </c>
      <c r="X628" s="503"/>
      <c r="Y628" s="503"/>
      <c r="Z628" s="503"/>
      <c r="AA628" s="503"/>
      <c r="AB628" s="503"/>
      <c r="AC628" s="525"/>
      <c r="AD628" s="526"/>
      <c r="AE628" s="526"/>
      <c r="AF628" s="526"/>
      <c r="AG628" s="526"/>
      <c r="AH628" s="527"/>
      <c r="AI628" s="233"/>
      <c r="AJ628" s="233"/>
      <c r="AK628" s="197">
        <v>617</v>
      </c>
      <c r="AL628" s="207"/>
      <c r="AM628" s="207"/>
      <c r="AN628" s="207"/>
      <c r="AO628" s="207"/>
      <c r="AP628" s="207"/>
      <c r="AQ628" s="208"/>
      <c r="AR628" s="155"/>
      <c r="AS628" s="197">
        <f t="shared" si="222"/>
        <v>617</v>
      </c>
      <c r="AT628" s="175">
        <v>-5.9460499999999999E-2</v>
      </c>
      <c r="AU628" s="163">
        <v>5.0539500000000001E-2</v>
      </c>
      <c r="AV628" s="163">
        <v>-8.9460499999999998E-2</v>
      </c>
      <c r="AW628" s="163">
        <v>-0.13946050000000002</v>
      </c>
      <c r="AX628" s="163">
        <v>-6.9460500000000008E-2</v>
      </c>
      <c r="AY628" s="163">
        <v>-6.9460500000000008E-2</v>
      </c>
      <c r="BA628" s="331">
        <f t="shared" si="223"/>
        <v>617</v>
      </c>
      <c r="BB628" s="332" t="str">
        <f t="shared" si="224"/>
        <v/>
      </c>
      <c r="BC628" s="332" t="str">
        <f t="shared" si="225"/>
        <v/>
      </c>
      <c r="BD628" s="332" t="str">
        <f t="shared" si="226"/>
        <v/>
      </c>
      <c r="BE628" s="332" t="str">
        <f t="shared" si="227"/>
        <v/>
      </c>
      <c r="BF628" s="332" t="str">
        <f t="shared" si="228"/>
        <v/>
      </c>
      <c r="BG628" s="332" t="str">
        <f t="shared" si="229"/>
        <v/>
      </c>
      <c r="BH628" s="164">
        <v>617</v>
      </c>
      <c r="BI628" s="337" t="str">
        <f t="shared" si="230"/>
        <v/>
      </c>
      <c r="BJ628" s="337" t="str">
        <f t="shared" si="231"/>
        <v/>
      </c>
      <c r="BK628" s="337" t="str">
        <f t="shared" si="232"/>
        <v/>
      </c>
      <c r="BL628" s="337" t="str">
        <f t="shared" si="233"/>
        <v/>
      </c>
      <c r="BM628" s="165" t="str">
        <f t="shared" si="234"/>
        <v/>
      </c>
    </row>
    <row r="629" spans="1:65" ht="14.85" customHeight="1">
      <c r="A629" s="238"/>
      <c r="B629" s="540" t="s">
        <v>697</v>
      </c>
      <c r="C629" s="540"/>
      <c r="D629" s="540"/>
      <c r="E629" s="503">
        <f t="shared" si="235"/>
        <v>44.5103595</v>
      </c>
      <c r="F629" s="503"/>
      <c r="G629" s="503"/>
      <c r="H629" s="503">
        <f t="shared" si="236"/>
        <v>44.483059499999996</v>
      </c>
      <c r="I629" s="503"/>
      <c r="J629" s="503"/>
      <c r="K629" s="503">
        <f t="shared" si="237"/>
        <v>44.514939499999997</v>
      </c>
      <c r="L629" s="503"/>
      <c r="M629" s="503"/>
      <c r="N629" s="503">
        <f t="shared" si="238"/>
        <v>44.530739500000003</v>
      </c>
      <c r="O629" s="503"/>
      <c r="P629" s="503"/>
      <c r="Q629" s="503">
        <f t="shared" si="239"/>
        <v>44.507659500000003</v>
      </c>
      <c r="R629" s="503"/>
      <c r="S629" s="503"/>
      <c r="T629" s="503"/>
      <c r="U629" s="503"/>
      <c r="V629" s="503"/>
      <c r="W629" s="503">
        <f t="shared" si="240"/>
        <v>2.4600000000006617E-2</v>
      </c>
      <c r="X629" s="503"/>
      <c r="Y629" s="503"/>
      <c r="Z629" s="503"/>
      <c r="AA629" s="503"/>
      <c r="AB629" s="503"/>
      <c r="AC629" s="525"/>
      <c r="AD629" s="526"/>
      <c r="AE629" s="526"/>
      <c r="AF629" s="526"/>
      <c r="AG629" s="526"/>
      <c r="AH629" s="527"/>
      <c r="AI629" s="233"/>
      <c r="AJ629" s="233"/>
      <c r="AK629" s="197">
        <v>618</v>
      </c>
      <c r="AL629" s="207"/>
      <c r="AM629" s="207"/>
      <c r="AN629" s="207"/>
      <c r="AO629" s="207"/>
      <c r="AP629" s="207"/>
      <c r="AQ629" s="208"/>
      <c r="AR629" s="155"/>
      <c r="AS629" s="197">
        <f t="shared" si="222"/>
        <v>618</v>
      </c>
      <c r="AT629" s="175">
        <v>-5.9460499999999999E-2</v>
      </c>
      <c r="AU629" s="163">
        <v>5.0539500000000001E-2</v>
      </c>
      <c r="AV629" s="163">
        <v>-8.9460499999999998E-2</v>
      </c>
      <c r="AW629" s="163">
        <v>-0.13946050000000002</v>
      </c>
      <c r="AX629" s="163">
        <v>-6.9460500000000008E-2</v>
      </c>
      <c r="AY629" s="163">
        <v>-6.9460500000000008E-2</v>
      </c>
      <c r="BA629" s="331">
        <f t="shared" si="223"/>
        <v>618</v>
      </c>
      <c r="BB629" s="332" t="str">
        <f t="shared" si="224"/>
        <v/>
      </c>
      <c r="BC629" s="332" t="str">
        <f t="shared" si="225"/>
        <v/>
      </c>
      <c r="BD629" s="332" t="str">
        <f t="shared" si="226"/>
        <v/>
      </c>
      <c r="BE629" s="332" t="str">
        <f t="shared" si="227"/>
        <v/>
      </c>
      <c r="BF629" s="332" t="str">
        <f t="shared" si="228"/>
        <v/>
      </c>
      <c r="BG629" s="332" t="str">
        <f t="shared" si="229"/>
        <v/>
      </c>
      <c r="BH629" s="164">
        <v>618</v>
      </c>
      <c r="BI629" s="337" t="str">
        <f t="shared" si="230"/>
        <v/>
      </c>
      <c r="BJ629" s="337" t="str">
        <f t="shared" si="231"/>
        <v/>
      </c>
      <c r="BK629" s="337" t="str">
        <f t="shared" si="232"/>
        <v/>
      </c>
      <c r="BL629" s="337" t="str">
        <f t="shared" si="233"/>
        <v/>
      </c>
      <c r="BM629" s="165" t="str">
        <f t="shared" si="234"/>
        <v/>
      </c>
    </row>
    <row r="630" spans="1:65" ht="14.85" customHeight="1">
      <c r="A630" s="238"/>
      <c r="B630" s="540" t="s">
        <v>698</v>
      </c>
      <c r="C630" s="540"/>
      <c r="D630" s="540"/>
      <c r="E630" s="503">
        <f t="shared" si="235"/>
        <v>44.511669499999996</v>
      </c>
      <c r="F630" s="503"/>
      <c r="G630" s="503"/>
      <c r="H630" s="503">
        <f t="shared" si="236"/>
        <v>44.481279499999999</v>
      </c>
      <c r="I630" s="503"/>
      <c r="J630" s="503"/>
      <c r="K630" s="503">
        <f t="shared" si="237"/>
        <v>44.514699499999999</v>
      </c>
      <c r="L630" s="503"/>
      <c r="M630" s="503"/>
      <c r="N630" s="503">
        <f t="shared" si="238"/>
        <v>44.5280895</v>
      </c>
      <c r="O630" s="503"/>
      <c r="P630" s="503"/>
      <c r="Q630" s="503">
        <f t="shared" si="239"/>
        <v>44.509859500000005</v>
      </c>
      <c r="R630" s="503"/>
      <c r="S630" s="503"/>
      <c r="T630" s="503"/>
      <c r="U630" s="503"/>
      <c r="V630" s="503"/>
      <c r="W630" s="503">
        <f t="shared" si="240"/>
        <v>2.8580000000005157E-2</v>
      </c>
      <c r="X630" s="503"/>
      <c r="Y630" s="503"/>
      <c r="Z630" s="503"/>
      <c r="AA630" s="503"/>
      <c r="AB630" s="503"/>
      <c r="AC630" s="525"/>
      <c r="AD630" s="526"/>
      <c r="AE630" s="526"/>
      <c r="AF630" s="526"/>
      <c r="AG630" s="526"/>
      <c r="AH630" s="527"/>
      <c r="AI630" s="233"/>
      <c r="AJ630" s="233"/>
      <c r="AK630" s="197">
        <v>619</v>
      </c>
      <c r="AL630" s="207"/>
      <c r="AM630" s="207"/>
      <c r="AN630" s="207"/>
      <c r="AO630" s="207"/>
      <c r="AP630" s="207"/>
      <c r="AQ630" s="208"/>
      <c r="AR630" s="155"/>
      <c r="AS630" s="197">
        <f t="shared" si="222"/>
        <v>619</v>
      </c>
      <c r="AT630" s="175">
        <v>-5.9460499999999999E-2</v>
      </c>
      <c r="AU630" s="163">
        <v>5.0539500000000001E-2</v>
      </c>
      <c r="AV630" s="163">
        <v>-8.9460499999999998E-2</v>
      </c>
      <c r="AW630" s="163">
        <v>-0.13946050000000002</v>
      </c>
      <c r="AX630" s="163">
        <v>-6.9460500000000008E-2</v>
      </c>
      <c r="AY630" s="163">
        <v>-6.9460500000000008E-2</v>
      </c>
      <c r="BA630" s="331">
        <f t="shared" si="223"/>
        <v>619</v>
      </c>
      <c r="BB630" s="332" t="str">
        <f t="shared" si="224"/>
        <v/>
      </c>
      <c r="BC630" s="332" t="str">
        <f t="shared" si="225"/>
        <v/>
      </c>
      <c r="BD630" s="332" t="str">
        <f t="shared" si="226"/>
        <v/>
      </c>
      <c r="BE630" s="332" t="str">
        <f t="shared" si="227"/>
        <v/>
      </c>
      <c r="BF630" s="332" t="str">
        <f t="shared" si="228"/>
        <v/>
      </c>
      <c r="BG630" s="332" t="str">
        <f t="shared" si="229"/>
        <v/>
      </c>
      <c r="BH630" s="164">
        <v>619</v>
      </c>
      <c r="BI630" s="337" t="str">
        <f t="shared" si="230"/>
        <v/>
      </c>
      <c r="BJ630" s="337" t="str">
        <f t="shared" si="231"/>
        <v/>
      </c>
      <c r="BK630" s="337" t="str">
        <f t="shared" si="232"/>
        <v/>
      </c>
      <c r="BL630" s="337" t="str">
        <f t="shared" si="233"/>
        <v/>
      </c>
      <c r="BM630" s="165" t="str">
        <f t="shared" si="234"/>
        <v/>
      </c>
    </row>
    <row r="631" spans="1:65" ht="14.85" customHeight="1">
      <c r="A631" s="238"/>
      <c r="B631" s="540" t="s">
        <v>699</v>
      </c>
      <c r="C631" s="540"/>
      <c r="D631" s="540"/>
      <c r="E631" s="503">
        <f t="shared" si="235"/>
        <v>44.512579500000001</v>
      </c>
      <c r="F631" s="503"/>
      <c r="G631" s="503"/>
      <c r="H631" s="503">
        <f t="shared" si="236"/>
        <v>44.4804095</v>
      </c>
      <c r="I631" s="503"/>
      <c r="J631" s="503"/>
      <c r="K631" s="503">
        <f t="shared" si="237"/>
        <v>44.515949499999998</v>
      </c>
      <c r="L631" s="503"/>
      <c r="M631" s="503"/>
      <c r="N631" s="503">
        <f t="shared" si="238"/>
        <v>44.527189499999999</v>
      </c>
      <c r="O631" s="503"/>
      <c r="P631" s="503"/>
      <c r="Q631" s="503">
        <f t="shared" si="239"/>
        <v>44.512209500000004</v>
      </c>
      <c r="R631" s="503"/>
      <c r="S631" s="503"/>
      <c r="T631" s="503"/>
      <c r="U631" s="503"/>
      <c r="V631" s="503"/>
      <c r="W631" s="503">
        <f t="shared" si="240"/>
        <v>3.1800000000004047E-2</v>
      </c>
      <c r="X631" s="503"/>
      <c r="Y631" s="503"/>
      <c r="Z631" s="503"/>
      <c r="AA631" s="503"/>
      <c r="AB631" s="503"/>
      <c r="AC631" s="525"/>
      <c r="AD631" s="526"/>
      <c r="AE631" s="526"/>
      <c r="AF631" s="526"/>
      <c r="AG631" s="526"/>
      <c r="AH631" s="527"/>
      <c r="AI631" s="233"/>
      <c r="AJ631" s="233"/>
      <c r="AK631" s="197">
        <v>620</v>
      </c>
      <c r="AL631" s="207"/>
      <c r="AM631" s="207"/>
      <c r="AN631" s="207"/>
      <c r="AO631" s="207"/>
      <c r="AP631" s="207"/>
      <c r="AQ631" s="208"/>
      <c r="AR631" s="155"/>
      <c r="AS631" s="197">
        <f t="shared" si="222"/>
        <v>620</v>
      </c>
      <c r="AT631" s="175">
        <v>-5.9460499999999999E-2</v>
      </c>
      <c r="AU631" s="163">
        <v>5.0539500000000001E-2</v>
      </c>
      <c r="AV631" s="163">
        <v>-8.9460499999999998E-2</v>
      </c>
      <c r="AW631" s="163">
        <v>-0.13946050000000002</v>
      </c>
      <c r="AX631" s="163">
        <v>-6.9460500000000008E-2</v>
      </c>
      <c r="AY631" s="163">
        <v>-6.9460500000000008E-2</v>
      </c>
      <c r="BA631" s="331">
        <f t="shared" si="223"/>
        <v>620</v>
      </c>
      <c r="BB631" s="332" t="str">
        <f t="shared" si="224"/>
        <v/>
      </c>
      <c r="BC631" s="332" t="str">
        <f t="shared" si="225"/>
        <v/>
      </c>
      <c r="BD631" s="332" t="str">
        <f t="shared" si="226"/>
        <v/>
      </c>
      <c r="BE631" s="332" t="str">
        <f t="shared" si="227"/>
        <v/>
      </c>
      <c r="BF631" s="332" t="str">
        <f t="shared" si="228"/>
        <v/>
      </c>
      <c r="BG631" s="332" t="str">
        <f t="shared" si="229"/>
        <v/>
      </c>
      <c r="BH631" s="164">
        <v>620</v>
      </c>
      <c r="BI631" s="337" t="str">
        <f t="shared" si="230"/>
        <v/>
      </c>
      <c r="BJ631" s="337" t="str">
        <f t="shared" si="231"/>
        <v/>
      </c>
      <c r="BK631" s="337" t="str">
        <f t="shared" si="232"/>
        <v/>
      </c>
      <c r="BL631" s="337" t="str">
        <f t="shared" si="233"/>
        <v/>
      </c>
      <c r="BM631" s="165" t="str">
        <f t="shared" si="234"/>
        <v/>
      </c>
    </row>
    <row r="632" spans="1:65" ht="14.85" customHeight="1">
      <c r="A632" s="238"/>
      <c r="B632" s="540" t="s">
        <v>700</v>
      </c>
      <c r="C632" s="540"/>
      <c r="D632" s="540"/>
      <c r="E632" s="503">
        <f t="shared" si="235"/>
        <v>44.514689500000003</v>
      </c>
      <c r="F632" s="503"/>
      <c r="G632" s="503"/>
      <c r="H632" s="503">
        <f t="shared" si="236"/>
        <v>44.482709499999999</v>
      </c>
      <c r="I632" s="503"/>
      <c r="J632" s="503"/>
      <c r="K632" s="503">
        <f t="shared" si="237"/>
        <v>44.517179499999997</v>
      </c>
      <c r="L632" s="503"/>
      <c r="M632" s="503"/>
      <c r="N632" s="503">
        <f t="shared" si="238"/>
        <v>44.528579499999999</v>
      </c>
      <c r="O632" s="503"/>
      <c r="P632" s="503"/>
      <c r="Q632" s="503">
        <f t="shared" si="239"/>
        <v>44.5170995</v>
      </c>
      <c r="R632" s="503"/>
      <c r="S632" s="503"/>
      <c r="T632" s="503"/>
      <c r="U632" s="503"/>
      <c r="V632" s="503"/>
      <c r="W632" s="503">
        <f t="shared" si="240"/>
        <v>3.4390000000001919E-2</v>
      </c>
      <c r="X632" s="503"/>
      <c r="Y632" s="503"/>
      <c r="Z632" s="503"/>
      <c r="AA632" s="503"/>
      <c r="AB632" s="503"/>
      <c r="AC632" s="525"/>
      <c r="AD632" s="526"/>
      <c r="AE632" s="526"/>
      <c r="AF632" s="526"/>
      <c r="AG632" s="526"/>
      <c r="AH632" s="527"/>
      <c r="AI632" s="233"/>
      <c r="AJ632" s="233"/>
      <c r="AK632" s="197">
        <v>621</v>
      </c>
      <c r="AL632" s="207"/>
      <c r="AM632" s="207"/>
      <c r="AN632" s="207"/>
      <c r="AO632" s="207"/>
      <c r="AP632" s="207"/>
      <c r="AQ632" s="208"/>
      <c r="AR632" s="155"/>
      <c r="AS632" s="197">
        <f t="shared" si="222"/>
        <v>621</v>
      </c>
      <c r="AT632" s="175">
        <v>-5.9460499999999999E-2</v>
      </c>
      <c r="AU632" s="163">
        <v>5.0539500000000001E-2</v>
      </c>
      <c r="AV632" s="163">
        <v>-8.9460499999999998E-2</v>
      </c>
      <c r="AW632" s="163">
        <v>-0.13946050000000002</v>
      </c>
      <c r="AX632" s="163">
        <v>-6.9460500000000008E-2</v>
      </c>
      <c r="AY632" s="163">
        <v>-6.9460500000000008E-2</v>
      </c>
      <c r="BA632" s="331">
        <f t="shared" si="223"/>
        <v>621</v>
      </c>
      <c r="BB632" s="332" t="str">
        <f t="shared" si="224"/>
        <v/>
      </c>
      <c r="BC632" s="332" t="str">
        <f t="shared" si="225"/>
        <v/>
      </c>
      <c r="BD632" s="332" t="str">
        <f t="shared" si="226"/>
        <v/>
      </c>
      <c r="BE632" s="332" t="str">
        <f t="shared" si="227"/>
        <v/>
      </c>
      <c r="BF632" s="332" t="str">
        <f t="shared" si="228"/>
        <v/>
      </c>
      <c r="BG632" s="332" t="str">
        <f t="shared" si="229"/>
        <v/>
      </c>
      <c r="BH632" s="164">
        <v>621</v>
      </c>
      <c r="BI632" s="337" t="str">
        <f t="shared" si="230"/>
        <v/>
      </c>
      <c r="BJ632" s="337" t="str">
        <f t="shared" si="231"/>
        <v/>
      </c>
      <c r="BK632" s="337" t="str">
        <f t="shared" si="232"/>
        <v/>
      </c>
      <c r="BL632" s="337" t="str">
        <f t="shared" si="233"/>
        <v/>
      </c>
      <c r="BM632" s="165" t="str">
        <f t="shared" si="234"/>
        <v/>
      </c>
    </row>
    <row r="633" spans="1:65" ht="14.85" customHeight="1">
      <c r="A633" s="238"/>
      <c r="B633" s="540" t="s">
        <v>701</v>
      </c>
      <c r="C633" s="540"/>
      <c r="D633" s="540"/>
      <c r="E633" s="503">
        <f t="shared" si="235"/>
        <v>44.515169499999999</v>
      </c>
      <c r="F633" s="503"/>
      <c r="G633" s="503"/>
      <c r="H633" s="503">
        <f t="shared" si="236"/>
        <v>44.482729499999998</v>
      </c>
      <c r="I633" s="503"/>
      <c r="J633" s="503"/>
      <c r="K633" s="503">
        <f t="shared" si="237"/>
        <v>44.519789500000002</v>
      </c>
      <c r="L633" s="503"/>
      <c r="M633" s="503"/>
      <c r="N633" s="503">
        <f t="shared" si="238"/>
        <v>44.530039500000001</v>
      </c>
      <c r="O633" s="503"/>
      <c r="P633" s="503"/>
      <c r="Q633" s="503">
        <f t="shared" si="239"/>
        <v>44.523189500000001</v>
      </c>
      <c r="R633" s="503"/>
      <c r="S633" s="503"/>
      <c r="T633" s="503"/>
      <c r="U633" s="503"/>
      <c r="V633" s="503"/>
      <c r="W633" s="503">
        <f t="shared" si="240"/>
        <v>4.0460000000003049E-2</v>
      </c>
      <c r="X633" s="503"/>
      <c r="Y633" s="503"/>
      <c r="Z633" s="503"/>
      <c r="AA633" s="503"/>
      <c r="AB633" s="503"/>
      <c r="AC633" s="525"/>
      <c r="AD633" s="526"/>
      <c r="AE633" s="526"/>
      <c r="AF633" s="526"/>
      <c r="AG633" s="526"/>
      <c r="AH633" s="527"/>
      <c r="AI633" s="233"/>
      <c r="AJ633" s="233"/>
      <c r="AK633" s="197">
        <v>622</v>
      </c>
      <c r="AL633" s="207"/>
      <c r="AM633" s="207"/>
      <c r="AN633" s="207"/>
      <c r="AO633" s="207"/>
      <c r="AP633" s="207"/>
      <c r="AQ633" s="208"/>
      <c r="AR633" s="155"/>
      <c r="AS633" s="197">
        <f t="shared" si="222"/>
        <v>622</v>
      </c>
      <c r="AT633" s="175">
        <v>-5.9460499999999999E-2</v>
      </c>
      <c r="AU633" s="163">
        <v>5.0539500000000001E-2</v>
      </c>
      <c r="AV633" s="163">
        <v>-8.9460499999999998E-2</v>
      </c>
      <c r="AW633" s="163">
        <v>-0.13946050000000002</v>
      </c>
      <c r="AX633" s="163">
        <v>-6.9460500000000008E-2</v>
      </c>
      <c r="AY633" s="163">
        <v>-6.9460500000000008E-2</v>
      </c>
      <c r="BA633" s="331">
        <f t="shared" si="223"/>
        <v>622</v>
      </c>
      <c r="BB633" s="332" t="str">
        <f t="shared" si="224"/>
        <v/>
      </c>
      <c r="BC633" s="332" t="str">
        <f t="shared" si="225"/>
        <v/>
      </c>
      <c r="BD633" s="332" t="str">
        <f t="shared" si="226"/>
        <v/>
      </c>
      <c r="BE633" s="332" t="str">
        <f t="shared" si="227"/>
        <v/>
      </c>
      <c r="BF633" s="332" t="str">
        <f t="shared" si="228"/>
        <v/>
      </c>
      <c r="BG633" s="332" t="str">
        <f t="shared" si="229"/>
        <v/>
      </c>
      <c r="BH633" s="164">
        <v>622</v>
      </c>
      <c r="BI633" s="337" t="str">
        <f t="shared" si="230"/>
        <v/>
      </c>
      <c r="BJ633" s="337" t="str">
        <f t="shared" si="231"/>
        <v/>
      </c>
      <c r="BK633" s="337" t="str">
        <f t="shared" si="232"/>
        <v/>
      </c>
      <c r="BL633" s="337" t="str">
        <f t="shared" si="233"/>
        <v/>
      </c>
      <c r="BM633" s="165" t="str">
        <f t="shared" si="234"/>
        <v/>
      </c>
    </row>
    <row r="634" spans="1:65" ht="14.85" customHeight="1">
      <c r="A634" s="238"/>
      <c r="B634" s="540" t="s">
        <v>702</v>
      </c>
      <c r="C634" s="540"/>
      <c r="D634" s="540"/>
      <c r="E634" s="503">
        <f t="shared" si="235"/>
        <v>44.513859500000002</v>
      </c>
      <c r="F634" s="503"/>
      <c r="G634" s="503"/>
      <c r="H634" s="503">
        <f t="shared" si="236"/>
        <v>44.483019499999997</v>
      </c>
      <c r="I634" s="503"/>
      <c r="J634" s="503"/>
      <c r="K634" s="503">
        <f t="shared" si="237"/>
        <v>44.523919499999998</v>
      </c>
      <c r="L634" s="503"/>
      <c r="M634" s="503"/>
      <c r="N634" s="503">
        <f t="shared" si="238"/>
        <v>44.5312895</v>
      </c>
      <c r="O634" s="503"/>
      <c r="P634" s="503"/>
      <c r="Q634" s="503">
        <f t="shared" si="239"/>
        <v>44.522419500000005</v>
      </c>
      <c r="R634" s="503"/>
      <c r="S634" s="503"/>
      <c r="T634" s="503"/>
      <c r="U634" s="503"/>
      <c r="V634" s="503"/>
      <c r="W634" s="503">
        <f t="shared" si="240"/>
        <v>3.9400000000007651E-2</v>
      </c>
      <c r="X634" s="503"/>
      <c r="Y634" s="503"/>
      <c r="Z634" s="503"/>
      <c r="AA634" s="503"/>
      <c r="AB634" s="503"/>
      <c r="AC634" s="525"/>
      <c r="AD634" s="526"/>
      <c r="AE634" s="526"/>
      <c r="AF634" s="526"/>
      <c r="AG634" s="526"/>
      <c r="AH634" s="527"/>
      <c r="AI634" s="233"/>
      <c r="AJ634" s="233"/>
      <c r="AK634" s="197">
        <v>623</v>
      </c>
      <c r="AL634" s="207"/>
      <c r="AM634" s="207"/>
      <c r="AN634" s="207"/>
      <c r="AO634" s="207"/>
      <c r="AP634" s="207"/>
      <c r="AQ634" s="208"/>
      <c r="AR634" s="155"/>
      <c r="AS634" s="197">
        <f t="shared" si="222"/>
        <v>623</v>
      </c>
      <c r="AT634" s="175">
        <v>-5.9460499999999999E-2</v>
      </c>
      <c r="AU634" s="163">
        <v>5.0539500000000001E-2</v>
      </c>
      <c r="AV634" s="163">
        <v>-8.9460499999999998E-2</v>
      </c>
      <c r="AW634" s="163">
        <v>-0.13946050000000002</v>
      </c>
      <c r="AX634" s="163">
        <v>-6.9460500000000008E-2</v>
      </c>
      <c r="AY634" s="163">
        <v>-6.9460500000000008E-2</v>
      </c>
      <c r="BA634" s="331">
        <f t="shared" si="223"/>
        <v>623</v>
      </c>
      <c r="BB634" s="332" t="str">
        <f t="shared" si="224"/>
        <v/>
      </c>
      <c r="BC634" s="332" t="str">
        <f t="shared" si="225"/>
        <v/>
      </c>
      <c r="BD634" s="332" t="str">
        <f t="shared" si="226"/>
        <v/>
      </c>
      <c r="BE634" s="332" t="str">
        <f t="shared" si="227"/>
        <v/>
      </c>
      <c r="BF634" s="332" t="str">
        <f t="shared" si="228"/>
        <v/>
      </c>
      <c r="BG634" s="332" t="str">
        <f t="shared" si="229"/>
        <v/>
      </c>
      <c r="BH634" s="164">
        <v>623</v>
      </c>
      <c r="BI634" s="337" t="str">
        <f t="shared" si="230"/>
        <v/>
      </c>
      <c r="BJ634" s="337" t="str">
        <f t="shared" si="231"/>
        <v/>
      </c>
      <c r="BK634" s="337" t="str">
        <f t="shared" si="232"/>
        <v/>
      </c>
      <c r="BL634" s="337" t="str">
        <f t="shared" si="233"/>
        <v/>
      </c>
      <c r="BM634" s="165" t="str">
        <f t="shared" si="234"/>
        <v/>
      </c>
    </row>
    <row r="635" spans="1:65" ht="14.85" customHeight="1">
      <c r="A635" s="238"/>
      <c r="B635" s="540" t="s">
        <v>703</v>
      </c>
      <c r="C635" s="540"/>
      <c r="D635" s="540"/>
      <c r="E635" s="503">
        <f t="shared" si="235"/>
        <v>44.5126895</v>
      </c>
      <c r="F635" s="503"/>
      <c r="G635" s="503"/>
      <c r="H635" s="503">
        <f t="shared" si="236"/>
        <v>44.485709499999999</v>
      </c>
      <c r="I635" s="503"/>
      <c r="J635" s="503"/>
      <c r="K635" s="503">
        <f t="shared" si="237"/>
        <v>44.526159499999999</v>
      </c>
      <c r="L635" s="503"/>
      <c r="M635" s="503"/>
      <c r="N635" s="503">
        <f t="shared" si="238"/>
        <v>44.530519500000004</v>
      </c>
      <c r="O635" s="503"/>
      <c r="P635" s="503"/>
      <c r="Q635" s="503">
        <f t="shared" si="239"/>
        <v>44.521039500000001</v>
      </c>
      <c r="R635" s="503"/>
      <c r="S635" s="503"/>
      <c r="T635" s="503"/>
      <c r="U635" s="503"/>
      <c r="V635" s="503"/>
      <c r="W635" s="503">
        <f t="shared" si="240"/>
        <v>3.533000000000186E-2</v>
      </c>
      <c r="X635" s="503"/>
      <c r="Y635" s="503"/>
      <c r="Z635" s="503"/>
      <c r="AA635" s="503"/>
      <c r="AB635" s="503"/>
      <c r="AC635" s="525"/>
      <c r="AD635" s="526"/>
      <c r="AE635" s="526"/>
      <c r="AF635" s="526"/>
      <c r="AG635" s="526"/>
      <c r="AH635" s="527"/>
      <c r="AI635" s="233"/>
      <c r="AJ635" s="233"/>
      <c r="AK635" s="197">
        <v>624</v>
      </c>
      <c r="AL635" s="207"/>
      <c r="AM635" s="207"/>
      <c r="AN635" s="207"/>
      <c r="AO635" s="207"/>
      <c r="AP635" s="207"/>
      <c r="AQ635" s="208"/>
      <c r="AR635" s="155"/>
      <c r="AS635" s="197">
        <f t="shared" si="222"/>
        <v>624</v>
      </c>
      <c r="AT635" s="175">
        <v>-5.9460499999999999E-2</v>
      </c>
      <c r="AU635" s="163">
        <v>5.0539500000000001E-2</v>
      </c>
      <c r="AV635" s="163">
        <v>-8.9460499999999998E-2</v>
      </c>
      <c r="AW635" s="163">
        <v>-0.13946050000000002</v>
      </c>
      <c r="AX635" s="163">
        <v>-6.9460500000000008E-2</v>
      </c>
      <c r="AY635" s="163">
        <v>-6.9460500000000008E-2</v>
      </c>
      <c r="BA635" s="331">
        <f t="shared" si="223"/>
        <v>624</v>
      </c>
      <c r="BB635" s="332" t="str">
        <f t="shared" si="224"/>
        <v/>
      </c>
      <c r="BC635" s="332" t="str">
        <f t="shared" si="225"/>
        <v/>
      </c>
      <c r="BD635" s="332" t="str">
        <f t="shared" si="226"/>
        <v/>
      </c>
      <c r="BE635" s="332" t="str">
        <f t="shared" si="227"/>
        <v/>
      </c>
      <c r="BF635" s="332" t="str">
        <f t="shared" si="228"/>
        <v/>
      </c>
      <c r="BG635" s="332" t="str">
        <f t="shared" si="229"/>
        <v/>
      </c>
      <c r="BH635" s="164">
        <v>624</v>
      </c>
      <c r="BI635" s="337" t="str">
        <f t="shared" si="230"/>
        <v/>
      </c>
      <c r="BJ635" s="337" t="str">
        <f t="shared" si="231"/>
        <v/>
      </c>
      <c r="BK635" s="337" t="str">
        <f t="shared" si="232"/>
        <v/>
      </c>
      <c r="BL635" s="337" t="str">
        <f t="shared" si="233"/>
        <v/>
      </c>
      <c r="BM635" s="165" t="str">
        <f t="shared" si="234"/>
        <v/>
      </c>
    </row>
    <row r="636" spans="1:65" ht="14.85" customHeight="1">
      <c r="A636" s="238"/>
      <c r="B636" s="540" t="s">
        <v>704</v>
      </c>
      <c r="C636" s="540"/>
      <c r="D636" s="540"/>
      <c r="E636" s="503">
        <f t="shared" si="235"/>
        <v>44.511229499999999</v>
      </c>
      <c r="F636" s="503"/>
      <c r="G636" s="503"/>
      <c r="H636" s="503">
        <f t="shared" si="236"/>
        <v>44.4882195</v>
      </c>
      <c r="I636" s="503"/>
      <c r="J636" s="503"/>
      <c r="K636" s="503">
        <f t="shared" si="237"/>
        <v>44.529579499999997</v>
      </c>
      <c r="L636" s="503"/>
      <c r="M636" s="503"/>
      <c r="N636" s="503">
        <f t="shared" si="238"/>
        <v>44.526739500000005</v>
      </c>
      <c r="O636" s="503"/>
      <c r="P636" s="503"/>
      <c r="Q636" s="503">
        <f t="shared" si="239"/>
        <v>44.517449500000005</v>
      </c>
      <c r="R636" s="503"/>
      <c r="S636" s="503"/>
      <c r="T636" s="503"/>
      <c r="U636" s="503"/>
      <c r="V636" s="503"/>
      <c r="W636" s="503">
        <f t="shared" si="240"/>
        <v>2.9230000000005418E-2</v>
      </c>
      <c r="X636" s="503"/>
      <c r="Y636" s="503"/>
      <c r="Z636" s="503"/>
      <c r="AA636" s="503"/>
      <c r="AB636" s="503"/>
      <c r="AC636" s="525"/>
      <c r="AD636" s="526"/>
      <c r="AE636" s="526"/>
      <c r="AF636" s="526"/>
      <c r="AG636" s="526"/>
      <c r="AH636" s="527"/>
      <c r="AI636" s="233"/>
      <c r="AJ636" s="233"/>
      <c r="AK636" s="197">
        <v>625</v>
      </c>
      <c r="AL636" s="207"/>
      <c r="AM636" s="207"/>
      <c r="AN636" s="207"/>
      <c r="AO636" s="207"/>
      <c r="AP636" s="207"/>
      <c r="AQ636" s="208"/>
      <c r="AR636" s="155"/>
      <c r="AS636" s="197">
        <f t="shared" si="222"/>
        <v>625</v>
      </c>
      <c r="AT636" s="175">
        <v>-5.9460499999999999E-2</v>
      </c>
      <c r="AU636" s="163">
        <v>5.0539500000000001E-2</v>
      </c>
      <c r="AV636" s="163">
        <v>-8.9460499999999998E-2</v>
      </c>
      <c r="AW636" s="163">
        <v>-0.13946050000000002</v>
      </c>
      <c r="AX636" s="163">
        <v>-6.9460500000000008E-2</v>
      </c>
      <c r="AY636" s="163">
        <v>-6.9460500000000008E-2</v>
      </c>
      <c r="BA636" s="331">
        <f t="shared" si="223"/>
        <v>625</v>
      </c>
      <c r="BB636" s="332" t="str">
        <f t="shared" si="224"/>
        <v/>
      </c>
      <c r="BC636" s="332" t="str">
        <f t="shared" si="225"/>
        <v/>
      </c>
      <c r="BD636" s="332" t="str">
        <f t="shared" si="226"/>
        <v/>
      </c>
      <c r="BE636" s="332" t="str">
        <f t="shared" si="227"/>
        <v/>
      </c>
      <c r="BF636" s="332" t="str">
        <f t="shared" si="228"/>
        <v/>
      </c>
      <c r="BG636" s="332" t="str">
        <f t="shared" si="229"/>
        <v/>
      </c>
      <c r="BH636" s="164">
        <v>625</v>
      </c>
      <c r="BI636" s="337" t="str">
        <f t="shared" si="230"/>
        <v/>
      </c>
      <c r="BJ636" s="337" t="str">
        <f t="shared" si="231"/>
        <v/>
      </c>
      <c r="BK636" s="337" t="str">
        <f t="shared" si="232"/>
        <v/>
      </c>
      <c r="BL636" s="337" t="str">
        <f t="shared" si="233"/>
        <v/>
      </c>
      <c r="BM636" s="165" t="str">
        <f t="shared" si="234"/>
        <v/>
      </c>
    </row>
    <row r="637" spans="1:65" ht="14.85" customHeight="1">
      <c r="A637" s="238"/>
      <c r="B637" s="540" t="s">
        <v>705</v>
      </c>
      <c r="C637" s="540"/>
      <c r="D637" s="540"/>
      <c r="E637" s="503">
        <f t="shared" si="235"/>
        <v>44.510969500000002</v>
      </c>
      <c r="F637" s="503"/>
      <c r="G637" s="503"/>
      <c r="H637" s="503">
        <f t="shared" si="236"/>
        <v>44.489269499999999</v>
      </c>
      <c r="I637" s="503"/>
      <c r="J637" s="503"/>
      <c r="K637" s="503">
        <f t="shared" si="237"/>
        <v>44.533279499999999</v>
      </c>
      <c r="L637" s="503"/>
      <c r="M637" s="503"/>
      <c r="N637" s="503">
        <f t="shared" si="238"/>
        <v>44.525969500000002</v>
      </c>
      <c r="O637" s="503"/>
      <c r="P637" s="503"/>
      <c r="Q637" s="503">
        <f t="shared" si="239"/>
        <v>44.514109500000004</v>
      </c>
      <c r="R637" s="503"/>
      <c r="S637" s="503"/>
      <c r="T637" s="503"/>
      <c r="U637" s="503"/>
      <c r="V637" s="503"/>
      <c r="W637" s="503">
        <f t="shared" si="240"/>
        <v>2.4840000000004636E-2</v>
      </c>
      <c r="X637" s="503"/>
      <c r="Y637" s="503"/>
      <c r="Z637" s="503"/>
      <c r="AA637" s="503"/>
      <c r="AB637" s="503"/>
      <c r="AC637" s="525"/>
      <c r="AD637" s="526"/>
      <c r="AE637" s="526"/>
      <c r="AF637" s="526"/>
      <c r="AG637" s="526"/>
      <c r="AH637" s="527"/>
      <c r="AI637" s="233"/>
      <c r="AJ637" s="233"/>
      <c r="AK637" s="197">
        <v>626</v>
      </c>
      <c r="AL637" s="207"/>
      <c r="AM637" s="207"/>
      <c r="AN637" s="207"/>
      <c r="AO637" s="207"/>
      <c r="AP637" s="207"/>
      <c r="AQ637" s="208"/>
      <c r="AR637" s="155"/>
      <c r="AS637" s="197">
        <f t="shared" si="222"/>
        <v>626</v>
      </c>
      <c r="AT637" s="175">
        <v>-5.9460499999999999E-2</v>
      </c>
      <c r="AU637" s="163">
        <v>5.0539500000000001E-2</v>
      </c>
      <c r="AV637" s="163">
        <v>-8.9460499999999998E-2</v>
      </c>
      <c r="AW637" s="163">
        <v>-0.13946050000000002</v>
      </c>
      <c r="AX637" s="163">
        <v>-6.9460500000000008E-2</v>
      </c>
      <c r="AY637" s="163">
        <v>-6.9460500000000008E-2</v>
      </c>
      <c r="BA637" s="331">
        <f t="shared" si="223"/>
        <v>626</v>
      </c>
      <c r="BB637" s="332" t="str">
        <f t="shared" si="224"/>
        <v/>
      </c>
      <c r="BC637" s="332" t="str">
        <f t="shared" si="225"/>
        <v/>
      </c>
      <c r="BD637" s="332" t="str">
        <f t="shared" si="226"/>
        <v/>
      </c>
      <c r="BE637" s="332" t="str">
        <f t="shared" si="227"/>
        <v/>
      </c>
      <c r="BF637" s="332" t="str">
        <f t="shared" si="228"/>
        <v/>
      </c>
      <c r="BG637" s="332" t="str">
        <f t="shared" si="229"/>
        <v/>
      </c>
      <c r="BH637" s="164">
        <v>626</v>
      </c>
      <c r="BI637" s="337" t="str">
        <f t="shared" si="230"/>
        <v/>
      </c>
      <c r="BJ637" s="337" t="str">
        <f t="shared" si="231"/>
        <v/>
      </c>
      <c r="BK637" s="337" t="str">
        <f t="shared" si="232"/>
        <v/>
      </c>
      <c r="BL637" s="337" t="str">
        <f t="shared" si="233"/>
        <v/>
      </c>
      <c r="BM637" s="165" t="str">
        <f t="shared" si="234"/>
        <v/>
      </c>
    </row>
    <row r="638" spans="1:65" ht="14.85" customHeight="1" thickBot="1">
      <c r="A638" s="238"/>
      <c r="B638" s="572" t="s">
        <v>706</v>
      </c>
      <c r="C638" s="572"/>
      <c r="D638" s="572"/>
      <c r="E638" s="573">
        <f t="shared" si="235"/>
        <v>44.510899500000001</v>
      </c>
      <c r="F638" s="573"/>
      <c r="G638" s="573"/>
      <c r="H638" s="573">
        <f t="shared" si="236"/>
        <v>44.489969500000001</v>
      </c>
      <c r="I638" s="573"/>
      <c r="J638" s="573"/>
      <c r="K638" s="573">
        <f t="shared" si="237"/>
        <v>44.533849499999995</v>
      </c>
      <c r="L638" s="573"/>
      <c r="M638" s="573"/>
      <c r="N638" s="573">
        <f t="shared" si="238"/>
        <v>44.531629500000001</v>
      </c>
      <c r="O638" s="573"/>
      <c r="P638" s="573"/>
      <c r="Q638" s="573">
        <f t="shared" si="239"/>
        <v>44.510669499999999</v>
      </c>
      <c r="R638" s="573"/>
      <c r="S638" s="573"/>
      <c r="T638" s="573"/>
      <c r="U638" s="573"/>
      <c r="V638" s="573"/>
      <c r="W638" s="573">
        <f t="shared" si="240"/>
        <v>2.3179999999996426E-2</v>
      </c>
      <c r="X638" s="573"/>
      <c r="Y638" s="573"/>
      <c r="Z638" s="573"/>
      <c r="AA638" s="573"/>
      <c r="AB638" s="573"/>
      <c r="AC638" s="528"/>
      <c r="AD638" s="529"/>
      <c r="AE638" s="529"/>
      <c r="AF638" s="529"/>
      <c r="AG638" s="529"/>
      <c r="AH638" s="530"/>
      <c r="AI638" s="233"/>
      <c r="AJ638" s="233"/>
      <c r="AK638" s="197">
        <v>627</v>
      </c>
      <c r="AL638" s="207"/>
      <c r="AM638" s="207"/>
      <c r="AN638" s="207"/>
      <c r="AO638" s="207"/>
      <c r="AP638" s="207"/>
      <c r="AQ638" s="208"/>
      <c r="AR638" s="155"/>
      <c r="AS638" s="197">
        <f t="shared" si="222"/>
        <v>627</v>
      </c>
      <c r="AT638" s="175">
        <v>-5.9460499999999999E-2</v>
      </c>
      <c r="AU638" s="163">
        <v>5.0539500000000001E-2</v>
      </c>
      <c r="AV638" s="163">
        <v>-8.9460499999999998E-2</v>
      </c>
      <c r="AW638" s="163">
        <v>-0.13946050000000002</v>
      </c>
      <c r="AX638" s="163">
        <v>-6.9460500000000008E-2</v>
      </c>
      <c r="AY638" s="163">
        <v>-6.9460500000000008E-2</v>
      </c>
      <c r="BA638" s="331">
        <f t="shared" si="223"/>
        <v>627</v>
      </c>
      <c r="BB638" s="332" t="str">
        <f t="shared" si="224"/>
        <v/>
      </c>
      <c r="BC638" s="332" t="str">
        <f t="shared" si="225"/>
        <v/>
      </c>
      <c r="BD638" s="332" t="str">
        <f t="shared" si="226"/>
        <v/>
      </c>
      <c r="BE638" s="332" t="str">
        <f t="shared" si="227"/>
        <v/>
      </c>
      <c r="BF638" s="332" t="str">
        <f t="shared" si="228"/>
        <v/>
      </c>
      <c r="BG638" s="332" t="str">
        <f t="shared" si="229"/>
        <v/>
      </c>
      <c r="BH638" s="164">
        <v>627</v>
      </c>
      <c r="BI638" s="337" t="str">
        <f t="shared" si="230"/>
        <v/>
      </c>
      <c r="BJ638" s="337" t="str">
        <f t="shared" si="231"/>
        <v/>
      </c>
      <c r="BK638" s="337" t="str">
        <f t="shared" si="232"/>
        <v/>
      </c>
      <c r="BL638" s="337" t="str">
        <f t="shared" si="233"/>
        <v/>
      </c>
      <c r="BM638" s="165" t="str">
        <f t="shared" si="234"/>
        <v/>
      </c>
    </row>
    <row r="639" spans="1:65" ht="14.85" customHeight="1" thickTop="1">
      <c r="A639" s="239"/>
      <c r="B639" s="240"/>
      <c r="C639" s="240"/>
      <c r="D639" s="240"/>
      <c r="E639" s="252"/>
      <c r="F639" s="252"/>
      <c r="G639" s="252"/>
      <c r="H639" s="252"/>
      <c r="I639" s="252"/>
      <c r="J639" s="252"/>
      <c r="K639" s="252"/>
      <c r="L639" s="252"/>
      <c r="M639" s="252"/>
      <c r="N639" s="252"/>
      <c r="O639" s="252"/>
      <c r="P639" s="252"/>
      <c r="Q639" s="252"/>
      <c r="R639" s="252"/>
      <c r="S639" s="252"/>
      <c r="T639" s="252"/>
      <c r="U639" s="252"/>
      <c r="V639" s="252"/>
      <c r="W639" s="252"/>
      <c r="X639" s="252"/>
      <c r="Y639" s="252"/>
      <c r="Z639" s="252"/>
      <c r="AA639" s="252"/>
      <c r="AB639" s="252"/>
      <c r="AC639" s="233"/>
      <c r="AD639" s="233"/>
      <c r="AE639" s="233"/>
      <c r="AF639" s="233"/>
      <c r="AG639" s="233"/>
      <c r="AH639" s="233"/>
      <c r="AI639" s="233"/>
      <c r="AJ639" s="233"/>
      <c r="AK639" s="197">
        <v>628</v>
      </c>
      <c r="AL639" s="207"/>
      <c r="AM639" s="207"/>
      <c r="AN639" s="207"/>
      <c r="AO639" s="207"/>
      <c r="AP639" s="207"/>
      <c r="AQ639" s="208"/>
      <c r="AR639" s="155"/>
      <c r="AS639" s="197">
        <f t="shared" si="222"/>
        <v>628</v>
      </c>
      <c r="AT639" s="175">
        <v>-5.9460499999999999E-2</v>
      </c>
      <c r="AU639" s="163">
        <v>5.0539500000000001E-2</v>
      </c>
      <c r="AV639" s="163">
        <v>-8.9460499999999998E-2</v>
      </c>
      <c r="AW639" s="163">
        <v>-0.13946050000000002</v>
      </c>
      <c r="AX639" s="163">
        <v>-6.9460500000000008E-2</v>
      </c>
      <c r="AY639" s="163">
        <v>-6.9460500000000008E-2</v>
      </c>
      <c r="BA639" s="331">
        <f t="shared" si="223"/>
        <v>628</v>
      </c>
      <c r="BB639" s="332" t="str">
        <f t="shared" si="224"/>
        <v/>
      </c>
      <c r="BC639" s="332" t="str">
        <f t="shared" si="225"/>
        <v/>
      </c>
      <c r="BD639" s="332" t="str">
        <f t="shared" si="226"/>
        <v/>
      </c>
      <c r="BE639" s="332" t="str">
        <f t="shared" si="227"/>
        <v/>
      </c>
      <c r="BF639" s="332" t="str">
        <f t="shared" si="228"/>
        <v/>
      </c>
      <c r="BG639" s="332" t="str">
        <f t="shared" si="229"/>
        <v/>
      </c>
      <c r="BH639" s="164">
        <v>628</v>
      </c>
      <c r="BI639" s="337" t="str">
        <f t="shared" si="230"/>
        <v/>
      </c>
      <c r="BJ639" s="337" t="str">
        <f t="shared" si="231"/>
        <v/>
      </c>
      <c r="BK639" s="337" t="str">
        <f t="shared" si="232"/>
        <v/>
      </c>
      <c r="BL639" s="337" t="str">
        <f t="shared" si="233"/>
        <v/>
      </c>
      <c r="BM639" s="165" t="str">
        <f t="shared" si="234"/>
        <v/>
      </c>
    </row>
    <row r="640" spans="1:65" ht="14.85" customHeight="1">
      <c r="B640" s="245"/>
      <c r="C640" s="245"/>
      <c r="D640" s="245"/>
      <c r="E640" s="246"/>
      <c r="F640" s="246"/>
      <c r="G640" s="246"/>
      <c r="H640" s="247"/>
      <c r="J640" s="246"/>
      <c r="K640" s="246"/>
      <c r="AA640" s="494" t="s">
        <v>7</v>
      </c>
      <c r="AB640" s="494"/>
      <c r="AC640" s="494"/>
      <c r="AD640" s="495">
        <f>AD569+1</f>
        <v>11</v>
      </c>
      <c r="AE640" s="495"/>
      <c r="AF640" s="223" t="s">
        <v>8</v>
      </c>
      <c r="AG640" s="495">
        <f>Page1!$AR$1</f>
        <v>1</v>
      </c>
      <c r="AH640" s="495"/>
      <c r="AI640" s="218"/>
      <c r="AJ640" s="218"/>
      <c r="AK640" s="197">
        <v>629</v>
      </c>
      <c r="AL640" s="207"/>
      <c r="AM640" s="207"/>
      <c r="AN640" s="207"/>
      <c r="AO640" s="207"/>
      <c r="AP640" s="207"/>
      <c r="AQ640" s="208"/>
      <c r="AR640" s="155"/>
      <c r="AS640" s="197">
        <f t="shared" si="222"/>
        <v>629</v>
      </c>
      <c r="AT640" s="175">
        <v>-5.9460499999999999E-2</v>
      </c>
      <c r="AU640" s="163">
        <v>5.0539500000000001E-2</v>
      </c>
      <c r="AV640" s="163">
        <v>-8.9460499999999998E-2</v>
      </c>
      <c r="AW640" s="163">
        <v>-0.13946050000000002</v>
      </c>
      <c r="AX640" s="163">
        <v>-6.9460500000000008E-2</v>
      </c>
      <c r="AY640" s="163">
        <v>-6.9460500000000008E-2</v>
      </c>
      <c r="BA640" s="331">
        <f t="shared" si="223"/>
        <v>629</v>
      </c>
      <c r="BB640" s="332" t="str">
        <f t="shared" si="224"/>
        <v/>
      </c>
      <c r="BC640" s="332" t="str">
        <f t="shared" si="225"/>
        <v/>
      </c>
      <c r="BD640" s="332" t="str">
        <f t="shared" si="226"/>
        <v/>
      </c>
      <c r="BE640" s="332" t="str">
        <f t="shared" si="227"/>
        <v/>
      </c>
      <c r="BF640" s="332" t="str">
        <f t="shared" si="228"/>
        <v/>
      </c>
      <c r="BG640" s="332" t="str">
        <f t="shared" si="229"/>
        <v/>
      </c>
      <c r="BH640" s="164">
        <v>629</v>
      </c>
      <c r="BI640" s="337" t="str">
        <f t="shared" si="230"/>
        <v/>
      </c>
      <c r="BJ640" s="337" t="str">
        <f t="shared" si="231"/>
        <v/>
      </c>
      <c r="BK640" s="337" t="str">
        <f t="shared" si="232"/>
        <v/>
      </c>
      <c r="BL640" s="337" t="str">
        <f t="shared" si="233"/>
        <v/>
      </c>
      <c r="BM640" s="165" t="str">
        <f t="shared" si="234"/>
        <v/>
      </c>
    </row>
    <row r="641" spans="1:65" ht="14.85" customHeight="1">
      <c r="B641" s="248"/>
      <c r="C641" s="248"/>
      <c r="D641" s="248"/>
      <c r="E641" s="249"/>
      <c r="F641" s="227"/>
      <c r="G641" s="249"/>
      <c r="H641" s="249"/>
      <c r="I641" s="249"/>
      <c r="J641" s="249"/>
      <c r="K641" s="249"/>
      <c r="Y641" s="222"/>
      <c r="AK641" s="197">
        <v>630</v>
      </c>
      <c r="AL641" s="207"/>
      <c r="AM641" s="207"/>
      <c r="AN641" s="207"/>
      <c r="AO641" s="207"/>
      <c r="AP641" s="207"/>
      <c r="AQ641" s="208"/>
      <c r="AR641" s="155"/>
      <c r="AS641" s="197">
        <f t="shared" si="222"/>
        <v>630</v>
      </c>
      <c r="AT641" s="175">
        <v>-5.9460499999999999E-2</v>
      </c>
      <c r="AU641" s="163">
        <v>5.0539500000000001E-2</v>
      </c>
      <c r="AV641" s="163">
        <v>-8.9460499999999998E-2</v>
      </c>
      <c r="AW641" s="163">
        <v>-0.13946050000000002</v>
      </c>
      <c r="AX641" s="163">
        <v>-6.9460500000000008E-2</v>
      </c>
      <c r="AY641" s="163">
        <v>-6.9460500000000008E-2</v>
      </c>
      <c r="BA641" s="331">
        <f t="shared" si="223"/>
        <v>630</v>
      </c>
      <c r="BB641" s="332" t="str">
        <f t="shared" si="224"/>
        <v/>
      </c>
      <c r="BC641" s="332" t="str">
        <f t="shared" si="225"/>
        <v/>
      </c>
      <c r="BD641" s="332" t="str">
        <f t="shared" si="226"/>
        <v/>
      </c>
      <c r="BE641" s="332" t="str">
        <f t="shared" si="227"/>
        <v/>
      </c>
      <c r="BF641" s="332" t="str">
        <f t="shared" si="228"/>
        <v/>
      </c>
      <c r="BG641" s="332" t="str">
        <f t="shared" si="229"/>
        <v/>
      </c>
      <c r="BH641" s="164">
        <v>630</v>
      </c>
      <c r="BI641" s="337" t="str">
        <f t="shared" si="230"/>
        <v/>
      </c>
      <c r="BJ641" s="337" t="str">
        <f t="shared" si="231"/>
        <v/>
      </c>
      <c r="BK641" s="337" t="str">
        <f t="shared" si="232"/>
        <v/>
      </c>
      <c r="BL641" s="337" t="str">
        <f t="shared" si="233"/>
        <v/>
      </c>
      <c r="BM641" s="165" t="str">
        <f t="shared" si="234"/>
        <v/>
      </c>
    </row>
    <row r="642" spans="1:65" ht="14.85" customHeight="1">
      <c r="A642" s="218"/>
      <c r="B642" s="218"/>
      <c r="C642" s="218"/>
      <c r="D642" s="218"/>
      <c r="E642" s="250"/>
      <c r="K642" s="250"/>
      <c r="Y642" s="222"/>
      <c r="AK642" s="197">
        <v>631</v>
      </c>
      <c r="AL642" s="207"/>
      <c r="AM642" s="207"/>
      <c r="AN642" s="207"/>
      <c r="AO642" s="207"/>
      <c r="AP642" s="207"/>
      <c r="AQ642" s="208"/>
      <c r="AR642" s="155"/>
      <c r="AS642" s="197">
        <f t="shared" si="222"/>
        <v>631</v>
      </c>
      <c r="AT642" s="175">
        <v>-5.9460499999999999E-2</v>
      </c>
      <c r="AU642" s="163">
        <v>5.0539500000000001E-2</v>
      </c>
      <c r="AV642" s="163">
        <v>-8.9460499999999998E-2</v>
      </c>
      <c r="AW642" s="163">
        <v>-0.13946050000000002</v>
      </c>
      <c r="AX642" s="163">
        <v>-6.9460500000000008E-2</v>
      </c>
      <c r="AY642" s="163">
        <v>-6.9460500000000008E-2</v>
      </c>
      <c r="BA642" s="331">
        <f t="shared" si="223"/>
        <v>631</v>
      </c>
      <c r="BB642" s="332" t="str">
        <f t="shared" si="224"/>
        <v/>
      </c>
      <c r="BC642" s="332" t="str">
        <f t="shared" si="225"/>
        <v/>
      </c>
      <c r="BD642" s="332" t="str">
        <f t="shared" si="226"/>
        <v/>
      </c>
      <c r="BE642" s="332" t="str">
        <f t="shared" si="227"/>
        <v/>
      </c>
      <c r="BF642" s="332" t="str">
        <f t="shared" si="228"/>
        <v/>
      </c>
      <c r="BG642" s="332" t="str">
        <f t="shared" si="229"/>
        <v/>
      </c>
      <c r="BH642" s="164">
        <v>631</v>
      </c>
      <c r="BI642" s="337" t="str">
        <f t="shared" si="230"/>
        <v/>
      </c>
      <c r="BJ642" s="337" t="str">
        <f t="shared" si="231"/>
        <v/>
      </c>
      <c r="BK642" s="337" t="str">
        <f t="shared" si="232"/>
        <v/>
      </c>
      <c r="BL642" s="337" t="str">
        <f t="shared" si="233"/>
        <v/>
      </c>
      <c r="BM642" s="165" t="str">
        <f t="shared" si="234"/>
        <v/>
      </c>
    </row>
    <row r="643" spans="1:65" ht="14.85" customHeight="1">
      <c r="A643" s="218"/>
      <c r="B643" s="218"/>
      <c r="C643" s="218"/>
      <c r="D643" s="218"/>
      <c r="E643" s="250"/>
      <c r="F643" s="227"/>
      <c r="H643" s="250"/>
      <c r="I643" s="250"/>
      <c r="J643" s="250"/>
      <c r="K643" s="250"/>
      <c r="W643" s="498" t="s">
        <v>9</v>
      </c>
      <c r="X643" s="498"/>
      <c r="Y643" s="498"/>
      <c r="Z643" s="498"/>
      <c r="AA643" s="498"/>
      <c r="AB643" s="498"/>
      <c r="AC643" s="498"/>
      <c r="AD643" s="499" t="str">
        <f>AD217</f>
        <v xml:space="preserve"> PT2/67 </v>
      </c>
      <c r="AE643" s="499"/>
      <c r="AF643" s="499"/>
      <c r="AG643" s="499"/>
      <c r="AH643" s="499"/>
      <c r="AI643" s="218"/>
      <c r="AJ643" s="218"/>
      <c r="AK643" s="197">
        <v>632</v>
      </c>
      <c r="AL643" s="207"/>
      <c r="AM643" s="207"/>
      <c r="AN643" s="207"/>
      <c r="AO643" s="207"/>
      <c r="AP643" s="207"/>
      <c r="AQ643" s="208"/>
      <c r="AR643" s="155"/>
      <c r="AS643" s="197">
        <f t="shared" si="222"/>
        <v>632</v>
      </c>
      <c r="AT643" s="175">
        <v>-5.9460499999999999E-2</v>
      </c>
      <c r="AU643" s="163">
        <v>5.0539500000000001E-2</v>
      </c>
      <c r="AV643" s="163">
        <v>-8.9460499999999998E-2</v>
      </c>
      <c r="AW643" s="163">
        <v>-0.13946050000000002</v>
      </c>
      <c r="AX643" s="163">
        <v>-6.9460500000000008E-2</v>
      </c>
      <c r="AY643" s="163">
        <v>-6.9460500000000008E-2</v>
      </c>
      <c r="BA643" s="331">
        <f t="shared" si="223"/>
        <v>632</v>
      </c>
      <c r="BB643" s="332" t="str">
        <f t="shared" si="224"/>
        <v/>
      </c>
      <c r="BC643" s="332" t="str">
        <f t="shared" si="225"/>
        <v/>
      </c>
      <c r="BD643" s="332" t="str">
        <f t="shared" si="226"/>
        <v/>
      </c>
      <c r="BE643" s="332" t="str">
        <f t="shared" si="227"/>
        <v/>
      </c>
      <c r="BF643" s="332" t="str">
        <f t="shared" si="228"/>
        <v/>
      </c>
      <c r="BG643" s="332" t="str">
        <f t="shared" si="229"/>
        <v/>
      </c>
      <c r="BH643" s="164">
        <v>632</v>
      </c>
      <c r="BI643" s="337" t="str">
        <f t="shared" si="230"/>
        <v/>
      </c>
      <c r="BJ643" s="337" t="str">
        <f t="shared" si="231"/>
        <v/>
      </c>
      <c r="BK643" s="337" t="str">
        <f t="shared" si="232"/>
        <v/>
      </c>
      <c r="BL643" s="337" t="str">
        <f t="shared" si="233"/>
        <v/>
      </c>
      <c r="BM643" s="165" t="str">
        <f t="shared" si="234"/>
        <v/>
      </c>
    </row>
    <row r="644" spans="1:65" ht="14.85" customHeight="1">
      <c r="A644" s="224"/>
      <c r="C644" s="224"/>
      <c r="E644" s="227"/>
      <c r="H644" s="251"/>
      <c r="L644" s="227"/>
      <c r="W644" s="498" t="s">
        <v>2</v>
      </c>
      <c r="X644" s="498"/>
      <c r="Y644" s="498"/>
      <c r="Z644" s="498"/>
      <c r="AA644" s="498"/>
      <c r="AB644" s="498"/>
      <c r="AC644" s="498"/>
      <c r="AD644" s="537" t="str">
        <f>AD4</f>
        <v>-</v>
      </c>
      <c r="AE644" s="537"/>
      <c r="AF644" s="537"/>
      <c r="AG644" s="537"/>
      <c r="AH644" s="537"/>
      <c r="AI644" s="218"/>
      <c r="AJ644" s="218"/>
      <c r="AK644" s="197">
        <v>633</v>
      </c>
      <c r="AL644" s="207"/>
      <c r="AM644" s="207"/>
      <c r="AN644" s="207"/>
      <c r="AO644" s="207"/>
      <c r="AP644" s="207"/>
      <c r="AQ644" s="208"/>
      <c r="AR644" s="155"/>
      <c r="AS644" s="197">
        <f t="shared" si="222"/>
        <v>633</v>
      </c>
      <c r="AT644" s="175">
        <v>-5.9460499999999999E-2</v>
      </c>
      <c r="AU644" s="163">
        <v>5.0539500000000001E-2</v>
      </c>
      <c r="AV644" s="163">
        <v>-8.9460499999999998E-2</v>
      </c>
      <c r="AW644" s="163">
        <v>-0.13946050000000002</v>
      </c>
      <c r="AX644" s="163">
        <v>-6.9460500000000008E-2</v>
      </c>
      <c r="AY644" s="163">
        <v>-6.9460500000000008E-2</v>
      </c>
      <c r="BA644" s="331">
        <f t="shared" si="223"/>
        <v>633</v>
      </c>
      <c r="BB644" s="332" t="str">
        <f t="shared" si="224"/>
        <v/>
      </c>
      <c r="BC644" s="332" t="str">
        <f t="shared" si="225"/>
        <v/>
      </c>
      <c r="BD644" s="332" t="str">
        <f t="shared" si="226"/>
        <v/>
      </c>
      <c r="BE644" s="332" t="str">
        <f t="shared" si="227"/>
        <v/>
      </c>
      <c r="BF644" s="332" t="str">
        <f t="shared" si="228"/>
        <v/>
      </c>
      <c r="BG644" s="332" t="str">
        <f t="shared" si="229"/>
        <v/>
      </c>
      <c r="BH644" s="164">
        <v>633</v>
      </c>
      <c r="BI644" s="337" t="str">
        <f t="shared" si="230"/>
        <v/>
      </c>
      <c r="BJ644" s="337" t="str">
        <f t="shared" si="231"/>
        <v/>
      </c>
      <c r="BK644" s="337" t="str">
        <f t="shared" si="232"/>
        <v/>
      </c>
      <c r="BL644" s="337" t="str">
        <f t="shared" si="233"/>
        <v/>
      </c>
      <c r="BM644" s="165" t="str">
        <f t="shared" si="234"/>
        <v/>
      </c>
    </row>
    <row r="645" spans="1:65" ht="14.85" customHeight="1" thickBot="1">
      <c r="A645" s="226"/>
      <c r="B645" s="494" t="s">
        <v>10</v>
      </c>
      <c r="C645" s="494"/>
      <c r="D645" s="494"/>
      <c r="E645" s="494"/>
      <c r="F645" s="494"/>
      <c r="G645" s="494"/>
      <c r="H645" s="494"/>
      <c r="I645" s="494"/>
      <c r="J645" s="574">
        <f>$J$3</f>
        <v>44.5</v>
      </c>
      <c r="K645" s="574"/>
      <c r="L645" s="574"/>
      <c r="M645" s="497" t="s">
        <v>165</v>
      </c>
      <c r="N645" s="497"/>
      <c r="O645" s="227"/>
      <c r="P645" s="227"/>
      <c r="Q645" s="227"/>
      <c r="R645" s="228"/>
      <c r="S645" s="228"/>
      <c r="T645" s="228"/>
      <c r="U645" s="228"/>
      <c r="V645" s="228"/>
      <c r="AE645" s="229"/>
      <c r="AF645" s="494"/>
      <c r="AG645" s="494"/>
      <c r="AH645" s="230"/>
      <c r="AI645" s="230"/>
      <c r="AJ645" s="230"/>
      <c r="AK645" s="197">
        <v>634</v>
      </c>
      <c r="AL645" s="207"/>
      <c r="AM645" s="207"/>
      <c r="AN645" s="207"/>
      <c r="AO645" s="207"/>
      <c r="AP645" s="207"/>
      <c r="AQ645" s="208"/>
      <c r="AR645" s="155"/>
      <c r="AS645" s="197">
        <f t="shared" si="222"/>
        <v>634</v>
      </c>
      <c r="AT645" s="175">
        <v>-5.9460499999999999E-2</v>
      </c>
      <c r="AU645" s="163">
        <v>5.0539500000000001E-2</v>
      </c>
      <c r="AV645" s="163">
        <v>-8.9460499999999998E-2</v>
      </c>
      <c r="AW645" s="163">
        <v>-0.13946050000000002</v>
      </c>
      <c r="AX645" s="163">
        <v>-6.9460500000000008E-2</v>
      </c>
      <c r="AY645" s="163">
        <v>-6.9460500000000008E-2</v>
      </c>
      <c r="BA645" s="331">
        <f t="shared" si="223"/>
        <v>634</v>
      </c>
      <c r="BB645" s="332" t="str">
        <f t="shared" si="224"/>
        <v/>
      </c>
      <c r="BC645" s="332" t="str">
        <f t="shared" si="225"/>
        <v/>
      </c>
      <c r="BD645" s="332" t="str">
        <f t="shared" si="226"/>
        <v/>
      </c>
      <c r="BE645" s="332" t="str">
        <f t="shared" si="227"/>
        <v/>
      </c>
      <c r="BF645" s="332" t="str">
        <f t="shared" si="228"/>
        <v/>
      </c>
      <c r="BG645" s="332" t="str">
        <f t="shared" si="229"/>
        <v/>
      </c>
      <c r="BH645" s="164">
        <v>634</v>
      </c>
      <c r="BI645" s="337" t="str">
        <f t="shared" si="230"/>
        <v/>
      </c>
      <c r="BJ645" s="337" t="str">
        <f t="shared" si="231"/>
        <v/>
      </c>
      <c r="BK645" s="337" t="str">
        <f t="shared" si="232"/>
        <v/>
      </c>
      <c r="BL645" s="337" t="str">
        <f t="shared" si="233"/>
        <v/>
      </c>
      <c r="BM645" s="165" t="str">
        <f t="shared" si="234"/>
        <v/>
      </c>
    </row>
    <row r="646" spans="1:65" ht="14.85" customHeight="1" thickTop="1" thickBot="1">
      <c r="A646" s="231"/>
      <c r="B646" s="514" t="s">
        <v>13</v>
      </c>
      <c r="C646" s="515"/>
      <c r="D646" s="516"/>
      <c r="E646" s="517" t="s">
        <v>67</v>
      </c>
      <c r="F646" s="518"/>
      <c r="G646" s="518"/>
      <c r="H646" s="518"/>
      <c r="I646" s="518"/>
      <c r="J646" s="518"/>
      <c r="K646" s="518"/>
      <c r="L646" s="518"/>
      <c r="M646" s="518"/>
      <c r="N646" s="518"/>
      <c r="O646" s="518"/>
      <c r="P646" s="518"/>
      <c r="Q646" s="518"/>
      <c r="R646" s="518"/>
      <c r="S646" s="518"/>
      <c r="T646" s="232"/>
      <c r="U646" s="232"/>
      <c r="V646" s="232"/>
      <c r="W646" s="519" t="s">
        <v>55</v>
      </c>
      <c r="X646" s="520"/>
      <c r="Y646" s="520"/>
      <c r="Z646" s="520"/>
      <c r="AA646" s="520"/>
      <c r="AB646" s="521"/>
      <c r="AC646" s="522" t="s">
        <v>1176</v>
      </c>
      <c r="AD646" s="523"/>
      <c r="AE646" s="523"/>
      <c r="AF646" s="523"/>
      <c r="AG646" s="523"/>
      <c r="AH646" s="524"/>
      <c r="AI646" s="233"/>
      <c r="AJ646" s="233"/>
      <c r="AK646" s="197">
        <v>635</v>
      </c>
      <c r="AL646" s="207"/>
      <c r="AM646" s="207"/>
      <c r="AN646" s="207"/>
      <c r="AO646" s="207"/>
      <c r="AP646" s="207"/>
      <c r="AQ646" s="208"/>
      <c r="AR646" s="155"/>
      <c r="AS646" s="197">
        <f t="shared" si="222"/>
        <v>635</v>
      </c>
      <c r="AT646" s="175">
        <v>-5.9460499999999999E-2</v>
      </c>
      <c r="AU646" s="163">
        <v>5.0539500000000001E-2</v>
      </c>
      <c r="AV646" s="163">
        <v>-8.9460499999999998E-2</v>
      </c>
      <c r="AW646" s="163">
        <v>-0.13946050000000002</v>
      </c>
      <c r="AX646" s="163">
        <v>-6.9460500000000008E-2</v>
      </c>
      <c r="AY646" s="163">
        <v>-6.9460500000000008E-2</v>
      </c>
      <c r="BA646" s="331">
        <f t="shared" si="223"/>
        <v>635</v>
      </c>
      <c r="BB646" s="332" t="str">
        <f t="shared" si="224"/>
        <v/>
      </c>
      <c r="BC646" s="332" t="str">
        <f t="shared" si="225"/>
        <v/>
      </c>
      <c r="BD646" s="332" t="str">
        <f t="shared" si="226"/>
        <v/>
      </c>
      <c r="BE646" s="332" t="str">
        <f t="shared" si="227"/>
        <v/>
      </c>
      <c r="BF646" s="332" t="str">
        <f t="shared" si="228"/>
        <v/>
      </c>
      <c r="BG646" s="332" t="str">
        <f t="shared" si="229"/>
        <v/>
      </c>
      <c r="BH646" s="164">
        <v>635</v>
      </c>
      <c r="BI646" s="337" t="str">
        <f t="shared" si="230"/>
        <v/>
      </c>
      <c r="BJ646" s="337" t="str">
        <f t="shared" si="231"/>
        <v/>
      </c>
      <c r="BK646" s="337" t="str">
        <f t="shared" si="232"/>
        <v/>
      </c>
      <c r="BL646" s="337" t="str">
        <f t="shared" si="233"/>
        <v/>
      </c>
      <c r="BM646" s="165" t="str">
        <f t="shared" si="234"/>
        <v/>
      </c>
    </row>
    <row r="647" spans="1:65" ht="14.85" customHeight="1" thickTop="1">
      <c r="A647" s="231"/>
      <c r="B647" s="555" t="s">
        <v>8</v>
      </c>
      <c r="C647" s="556"/>
      <c r="D647" s="557"/>
      <c r="E647" s="504" t="s">
        <v>15</v>
      </c>
      <c r="F647" s="505"/>
      <c r="G647" s="506"/>
      <c r="H647" s="504" t="s">
        <v>16</v>
      </c>
      <c r="I647" s="505"/>
      <c r="J647" s="506"/>
      <c r="K647" s="504" t="s">
        <v>17</v>
      </c>
      <c r="L647" s="505"/>
      <c r="M647" s="506"/>
      <c r="N647" s="504" t="s">
        <v>18</v>
      </c>
      <c r="O647" s="505"/>
      <c r="P647" s="506"/>
      <c r="Q647" s="504" t="s">
        <v>19</v>
      </c>
      <c r="R647" s="505"/>
      <c r="S647" s="506"/>
      <c r="T647" s="504"/>
      <c r="U647" s="505"/>
      <c r="V647" s="506"/>
      <c r="W647" s="558" t="s">
        <v>5</v>
      </c>
      <c r="X647" s="494"/>
      <c r="Y647" s="494"/>
      <c r="Z647" s="494"/>
      <c r="AA647" s="494"/>
      <c r="AB647" s="559"/>
      <c r="AC647" s="525"/>
      <c r="AD647" s="526"/>
      <c r="AE647" s="526"/>
      <c r="AF647" s="526"/>
      <c r="AG647" s="526"/>
      <c r="AH647" s="527"/>
      <c r="AI647" s="233"/>
      <c r="AJ647" s="233"/>
      <c r="AK647" s="197">
        <v>636</v>
      </c>
      <c r="AL647" s="207"/>
      <c r="AM647" s="207"/>
      <c r="AN647" s="207"/>
      <c r="AO647" s="207"/>
      <c r="AP647" s="207"/>
      <c r="AQ647" s="208"/>
      <c r="AR647" s="155"/>
      <c r="AS647" s="197">
        <f t="shared" si="222"/>
        <v>636</v>
      </c>
      <c r="AT647" s="175">
        <v>-5.9460499999999999E-2</v>
      </c>
      <c r="AU647" s="163">
        <v>5.0539500000000001E-2</v>
      </c>
      <c r="AV647" s="163">
        <v>-8.9460499999999998E-2</v>
      </c>
      <c r="AW647" s="163">
        <v>-0.13946050000000002</v>
      </c>
      <c r="AX647" s="163">
        <v>-6.9460500000000008E-2</v>
      </c>
      <c r="AY647" s="163">
        <v>-6.9460500000000008E-2</v>
      </c>
      <c r="BA647" s="331">
        <f t="shared" si="223"/>
        <v>636</v>
      </c>
      <c r="BB647" s="332" t="str">
        <f t="shared" si="224"/>
        <v/>
      </c>
      <c r="BC647" s="332" t="str">
        <f t="shared" si="225"/>
        <v/>
      </c>
      <c r="BD647" s="332" t="str">
        <f t="shared" si="226"/>
        <v/>
      </c>
      <c r="BE647" s="332" t="str">
        <f t="shared" si="227"/>
        <v/>
      </c>
      <c r="BF647" s="332" t="str">
        <f t="shared" si="228"/>
        <v/>
      </c>
      <c r="BG647" s="332" t="str">
        <f t="shared" si="229"/>
        <v/>
      </c>
      <c r="BH647" s="164">
        <v>636</v>
      </c>
      <c r="BI647" s="337" t="str">
        <f t="shared" si="230"/>
        <v/>
      </c>
      <c r="BJ647" s="337" t="str">
        <f t="shared" si="231"/>
        <v/>
      </c>
      <c r="BK647" s="337" t="str">
        <f t="shared" si="232"/>
        <v/>
      </c>
      <c r="BL647" s="337" t="str">
        <f t="shared" si="233"/>
        <v/>
      </c>
      <c r="BM647" s="165" t="str">
        <f t="shared" si="234"/>
        <v/>
      </c>
    </row>
    <row r="648" spans="1:65" ht="14.85" customHeight="1" thickBot="1">
      <c r="A648" s="234"/>
      <c r="B648" s="531" t="s">
        <v>0</v>
      </c>
      <c r="C648" s="513"/>
      <c r="D648" s="532"/>
      <c r="E648" s="507"/>
      <c r="F648" s="508"/>
      <c r="G648" s="509"/>
      <c r="H648" s="507"/>
      <c r="I648" s="508"/>
      <c r="J648" s="509"/>
      <c r="K648" s="507"/>
      <c r="L648" s="508"/>
      <c r="M648" s="509"/>
      <c r="N648" s="507"/>
      <c r="O648" s="508"/>
      <c r="P648" s="509"/>
      <c r="Q648" s="507"/>
      <c r="R648" s="508"/>
      <c r="S648" s="509"/>
      <c r="T648" s="507"/>
      <c r="U648" s="508"/>
      <c r="V648" s="509"/>
      <c r="W648" s="531"/>
      <c r="X648" s="513"/>
      <c r="Y648" s="513"/>
      <c r="Z648" s="513"/>
      <c r="AA648" s="513"/>
      <c r="AB648" s="532"/>
      <c r="AC648" s="525"/>
      <c r="AD648" s="526"/>
      <c r="AE648" s="526"/>
      <c r="AF648" s="526"/>
      <c r="AG648" s="526"/>
      <c r="AH648" s="527"/>
      <c r="AI648" s="233"/>
      <c r="AJ648" s="233"/>
      <c r="AK648" s="197">
        <v>637</v>
      </c>
      <c r="AL648" s="207"/>
      <c r="AM648" s="207"/>
      <c r="AN648" s="207"/>
      <c r="AO648" s="207"/>
      <c r="AP648" s="207"/>
      <c r="AQ648" s="208"/>
      <c r="AR648" s="155"/>
      <c r="AS648" s="197">
        <f t="shared" si="222"/>
        <v>637</v>
      </c>
      <c r="AT648" s="175">
        <v>-5.9460499999999999E-2</v>
      </c>
      <c r="AU648" s="163">
        <v>5.0539500000000001E-2</v>
      </c>
      <c r="AV648" s="163">
        <v>-8.9460499999999998E-2</v>
      </c>
      <c r="AW648" s="163">
        <v>-0.13946050000000002</v>
      </c>
      <c r="AX648" s="163">
        <v>-6.9460500000000008E-2</v>
      </c>
      <c r="AY648" s="163">
        <v>-6.9460500000000008E-2</v>
      </c>
      <c r="BA648" s="331">
        <f t="shared" si="223"/>
        <v>637</v>
      </c>
      <c r="BB648" s="332" t="str">
        <f t="shared" si="224"/>
        <v/>
      </c>
      <c r="BC648" s="332" t="str">
        <f t="shared" si="225"/>
        <v/>
      </c>
      <c r="BD648" s="332" t="str">
        <f t="shared" si="226"/>
        <v/>
      </c>
      <c r="BE648" s="332" t="str">
        <f t="shared" si="227"/>
        <v/>
      </c>
      <c r="BF648" s="332" t="str">
        <f t="shared" si="228"/>
        <v/>
      </c>
      <c r="BG648" s="332" t="str">
        <f t="shared" si="229"/>
        <v/>
      </c>
      <c r="BH648" s="164">
        <v>637</v>
      </c>
      <c r="BI648" s="337" t="str">
        <f t="shared" si="230"/>
        <v/>
      </c>
      <c r="BJ648" s="337" t="str">
        <f t="shared" si="231"/>
        <v/>
      </c>
      <c r="BK648" s="337" t="str">
        <f t="shared" si="232"/>
        <v/>
      </c>
      <c r="BL648" s="337" t="str">
        <f t="shared" si="233"/>
        <v/>
      </c>
      <c r="BM648" s="165" t="str">
        <f t="shared" si="234"/>
        <v/>
      </c>
    </row>
    <row r="649" spans="1:65" ht="14.85" customHeight="1" thickTop="1" thickBot="1">
      <c r="A649" s="234"/>
      <c r="B649" s="533" t="s">
        <v>20</v>
      </c>
      <c r="C649" s="534"/>
      <c r="D649" s="535"/>
      <c r="E649" s="510" t="s">
        <v>166</v>
      </c>
      <c r="F649" s="511"/>
      <c r="G649" s="512"/>
      <c r="H649" s="510" t="s">
        <v>166</v>
      </c>
      <c r="I649" s="511"/>
      <c r="J649" s="512"/>
      <c r="K649" s="510" t="s">
        <v>166</v>
      </c>
      <c r="L649" s="511"/>
      <c r="M649" s="512"/>
      <c r="N649" s="510" t="s">
        <v>166</v>
      </c>
      <c r="O649" s="511"/>
      <c r="P649" s="512"/>
      <c r="Q649" s="510" t="s">
        <v>166</v>
      </c>
      <c r="R649" s="511"/>
      <c r="S649" s="512"/>
      <c r="T649" s="510"/>
      <c r="U649" s="511"/>
      <c r="V649" s="512"/>
      <c r="W649" s="542" t="s">
        <v>166</v>
      </c>
      <c r="X649" s="543"/>
      <c r="Y649" s="543"/>
      <c r="Z649" s="543"/>
      <c r="AA649" s="543"/>
      <c r="AB649" s="544"/>
      <c r="AC649" s="525"/>
      <c r="AD649" s="526"/>
      <c r="AE649" s="526"/>
      <c r="AF649" s="526"/>
      <c r="AG649" s="526"/>
      <c r="AH649" s="527"/>
      <c r="AI649" s="233"/>
      <c r="AJ649" s="233"/>
      <c r="AK649" s="197">
        <v>638</v>
      </c>
      <c r="AL649" s="207"/>
      <c r="AM649" s="207"/>
      <c r="AN649" s="207"/>
      <c r="AO649" s="207"/>
      <c r="AP649" s="207"/>
      <c r="AQ649" s="208"/>
      <c r="AR649" s="155"/>
      <c r="AS649" s="197">
        <f t="shared" si="222"/>
        <v>638</v>
      </c>
      <c r="AT649" s="175">
        <v>-5.9460499999999999E-2</v>
      </c>
      <c r="AU649" s="163">
        <v>5.0539500000000001E-2</v>
      </c>
      <c r="AV649" s="163">
        <v>-8.9460499999999998E-2</v>
      </c>
      <c r="AW649" s="163">
        <v>-0.13946050000000002</v>
      </c>
      <c r="AX649" s="163">
        <v>-6.9460500000000008E-2</v>
      </c>
      <c r="AY649" s="163">
        <v>-6.9460500000000008E-2</v>
      </c>
      <c r="BA649" s="331">
        <f t="shared" si="223"/>
        <v>638</v>
      </c>
      <c r="BB649" s="332" t="str">
        <f t="shared" si="224"/>
        <v/>
      </c>
      <c r="BC649" s="332" t="str">
        <f t="shared" si="225"/>
        <v/>
      </c>
      <c r="BD649" s="332" t="str">
        <f t="shared" si="226"/>
        <v/>
      </c>
      <c r="BE649" s="332" t="str">
        <f t="shared" si="227"/>
        <v/>
      </c>
      <c r="BF649" s="332" t="str">
        <f t="shared" si="228"/>
        <v/>
      </c>
      <c r="BG649" s="332" t="str">
        <f t="shared" si="229"/>
        <v/>
      </c>
      <c r="BH649" s="164">
        <v>638</v>
      </c>
      <c r="BI649" s="337" t="str">
        <f t="shared" si="230"/>
        <v/>
      </c>
      <c r="BJ649" s="337" t="str">
        <f t="shared" si="231"/>
        <v/>
      </c>
      <c r="BK649" s="337" t="str">
        <f t="shared" si="232"/>
        <v/>
      </c>
      <c r="BL649" s="337" t="str">
        <f t="shared" si="233"/>
        <v/>
      </c>
      <c r="BM649" s="165" t="str">
        <f t="shared" si="234"/>
        <v/>
      </c>
    </row>
    <row r="650" spans="1:65" ht="14.85" customHeight="1" thickTop="1">
      <c r="A650" s="238"/>
      <c r="B650" s="576" t="s">
        <v>707</v>
      </c>
      <c r="C650" s="577"/>
      <c r="D650" s="578"/>
      <c r="E650" s="502" t="str">
        <f t="shared" ref="E650:E681" si="241">BB552</f>
        <v/>
      </c>
      <c r="F650" s="502"/>
      <c r="G650" s="502"/>
      <c r="H650" s="502" t="str">
        <f t="shared" ref="H650:H681" si="242">BC552</f>
        <v/>
      </c>
      <c r="I650" s="502"/>
      <c r="J650" s="502"/>
      <c r="K650" s="502" t="str">
        <f t="shared" ref="K650:K681" si="243">BD552</f>
        <v/>
      </c>
      <c r="L650" s="502"/>
      <c r="M650" s="502"/>
      <c r="N650" s="502" t="str">
        <f t="shared" ref="N650:N681" si="244">BE552</f>
        <v/>
      </c>
      <c r="O650" s="502"/>
      <c r="P650" s="502"/>
      <c r="Q650" s="502" t="str">
        <f t="shared" ref="Q650:Q681" si="245">BF552</f>
        <v/>
      </c>
      <c r="R650" s="502"/>
      <c r="S650" s="502"/>
      <c r="T650" s="502"/>
      <c r="U650" s="502"/>
      <c r="V650" s="502"/>
      <c r="W650" s="502" t="str">
        <f t="shared" ref="W650:W681" si="246">(BM552)</f>
        <v/>
      </c>
      <c r="X650" s="502"/>
      <c r="Y650" s="502"/>
      <c r="Z650" s="502"/>
      <c r="AA650" s="502"/>
      <c r="AB650" s="502"/>
      <c r="AC650" s="525"/>
      <c r="AD650" s="526"/>
      <c r="AE650" s="526"/>
      <c r="AF650" s="526"/>
      <c r="AG650" s="526"/>
      <c r="AH650" s="527"/>
      <c r="AI650" s="233"/>
      <c r="AJ650" s="233"/>
      <c r="AK650" s="197">
        <v>639</v>
      </c>
      <c r="AL650" s="207"/>
      <c r="AM650" s="207"/>
      <c r="AN650" s="207"/>
      <c r="AO650" s="207"/>
      <c r="AP650" s="207"/>
      <c r="AQ650" s="208"/>
      <c r="AR650" s="155"/>
      <c r="AS650" s="197">
        <f t="shared" si="222"/>
        <v>639</v>
      </c>
      <c r="AT650" s="175">
        <v>-5.9460499999999999E-2</v>
      </c>
      <c r="AU650" s="163">
        <v>5.0539500000000001E-2</v>
      </c>
      <c r="AV650" s="163">
        <v>-8.9460499999999998E-2</v>
      </c>
      <c r="AW650" s="163">
        <v>-0.13946050000000002</v>
      </c>
      <c r="AX650" s="163">
        <v>-6.9460500000000008E-2</v>
      </c>
      <c r="AY650" s="163">
        <v>-6.9460500000000008E-2</v>
      </c>
      <c r="BA650" s="331">
        <f t="shared" si="223"/>
        <v>639</v>
      </c>
      <c r="BB650" s="332" t="str">
        <f t="shared" si="224"/>
        <v/>
      </c>
      <c r="BC650" s="332" t="str">
        <f t="shared" si="225"/>
        <v/>
      </c>
      <c r="BD650" s="332" t="str">
        <f t="shared" si="226"/>
        <v/>
      </c>
      <c r="BE650" s="332" t="str">
        <f t="shared" si="227"/>
        <v/>
      </c>
      <c r="BF650" s="332" t="str">
        <f t="shared" si="228"/>
        <v/>
      </c>
      <c r="BG650" s="332" t="str">
        <f t="shared" si="229"/>
        <v/>
      </c>
      <c r="BH650" s="164">
        <v>639</v>
      </c>
      <c r="BI650" s="337" t="str">
        <f t="shared" si="230"/>
        <v/>
      </c>
      <c r="BJ650" s="337" t="str">
        <f t="shared" si="231"/>
        <v/>
      </c>
      <c r="BK650" s="337" t="str">
        <f t="shared" si="232"/>
        <v/>
      </c>
      <c r="BL650" s="337" t="str">
        <f t="shared" si="233"/>
        <v/>
      </c>
      <c r="BM650" s="165" t="str">
        <f t="shared" si="234"/>
        <v/>
      </c>
    </row>
    <row r="651" spans="1:65" ht="14.85" customHeight="1">
      <c r="A651" s="238"/>
      <c r="B651" s="540" t="s">
        <v>708</v>
      </c>
      <c r="C651" s="540"/>
      <c r="D651" s="540"/>
      <c r="E651" s="503" t="str">
        <f t="shared" si="241"/>
        <v/>
      </c>
      <c r="F651" s="503"/>
      <c r="G651" s="503"/>
      <c r="H651" s="503" t="str">
        <f t="shared" si="242"/>
        <v/>
      </c>
      <c r="I651" s="503"/>
      <c r="J651" s="503"/>
      <c r="K651" s="503" t="str">
        <f t="shared" si="243"/>
        <v/>
      </c>
      <c r="L651" s="503"/>
      <c r="M651" s="503"/>
      <c r="N651" s="503" t="str">
        <f t="shared" si="244"/>
        <v/>
      </c>
      <c r="O651" s="503"/>
      <c r="P651" s="503"/>
      <c r="Q651" s="503" t="str">
        <f t="shared" si="245"/>
        <v/>
      </c>
      <c r="R651" s="503"/>
      <c r="S651" s="503"/>
      <c r="T651" s="503"/>
      <c r="U651" s="503"/>
      <c r="V651" s="503"/>
      <c r="W651" s="503" t="str">
        <f t="shared" si="246"/>
        <v/>
      </c>
      <c r="X651" s="503"/>
      <c r="Y651" s="503"/>
      <c r="Z651" s="503"/>
      <c r="AA651" s="503"/>
      <c r="AB651" s="503"/>
      <c r="AC651" s="525"/>
      <c r="AD651" s="526"/>
      <c r="AE651" s="526"/>
      <c r="AF651" s="526"/>
      <c r="AG651" s="526"/>
      <c r="AH651" s="527"/>
      <c r="AI651" s="233"/>
      <c r="AJ651" s="233"/>
      <c r="AK651" s="197">
        <v>640</v>
      </c>
      <c r="AL651" s="207"/>
      <c r="AM651" s="207"/>
      <c r="AN651" s="207"/>
      <c r="AO651" s="207"/>
      <c r="AP651" s="207"/>
      <c r="AQ651" s="208"/>
      <c r="AR651" s="155"/>
      <c r="AS651" s="197">
        <f t="shared" si="222"/>
        <v>640</v>
      </c>
      <c r="AT651" s="175">
        <v>-5.9460499999999999E-2</v>
      </c>
      <c r="AU651" s="163">
        <v>5.0539500000000001E-2</v>
      </c>
      <c r="AV651" s="163">
        <v>-8.9460499999999998E-2</v>
      </c>
      <c r="AW651" s="163">
        <v>-0.13946050000000002</v>
      </c>
      <c r="AX651" s="163">
        <v>-6.9460500000000008E-2</v>
      </c>
      <c r="AY651" s="163">
        <v>-6.9460500000000008E-2</v>
      </c>
      <c r="BA651" s="331">
        <f t="shared" si="223"/>
        <v>640</v>
      </c>
      <c r="BB651" s="332" t="str">
        <f t="shared" si="224"/>
        <v/>
      </c>
      <c r="BC651" s="332" t="str">
        <f t="shared" si="225"/>
        <v/>
      </c>
      <c r="BD651" s="332" t="str">
        <f t="shared" si="226"/>
        <v/>
      </c>
      <c r="BE651" s="332" t="str">
        <f t="shared" si="227"/>
        <v/>
      </c>
      <c r="BF651" s="332" t="str">
        <f t="shared" si="228"/>
        <v/>
      </c>
      <c r="BG651" s="332" t="str">
        <f t="shared" si="229"/>
        <v/>
      </c>
      <c r="BH651" s="164">
        <v>640</v>
      </c>
      <c r="BI651" s="337" t="str">
        <f t="shared" si="230"/>
        <v/>
      </c>
      <c r="BJ651" s="337" t="str">
        <f t="shared" si="231"/>
        <v/>
      </c>
      <c r="BK651" s="337" t="str">
        <f t="shared" si="232"/>
        <v/>
      </c>
      <c r="BL651" s="337" t="str">
        <f t="shared" si="233"/>
        <v/>
      </c>
      <c r="BM651" s="165" t="str">
        <f t="shared" si="234"/>
        <v/>
      </c>
    </row>
    <row r="652" spans="1:65" ht="14.85" customHeight="1">
      <c r="A652" s="238"/>
      <c r="B652" s="540" t="s">
        <v>709</v>
      </c>
      <c r="C652" s="540"/>
      <c r="D652" s="540"/>
      <c r="E652" s="503" t="str">
        <f t="shared" si="241"/>
        <v/>
      </c>
      <c r="F652" s="503"/>
      <c r="G652" s="503"/>
      <c r="H652" s="503" t="str">
        <f t="shared" si="242"/>
        <v/>
      </c>
      <c r="I652" s="503"/>
      <c r="J652" s="503"/>
      <c r="K652" s="503" t="str">
        <f t="shared" si="243"/>
        <v/>
      </c>
      <c r="L652" s="503"/>
      <c r="M652" s="503"/>
      <c r="N652" s="503" t="str">
        <f t="shared" si="244"/>
        <v/>
      </c>
      <c r="O652" s="503"/>
      <c r="P652" s="503"/>
      <c r="Q652" s="503" t="str">
        <f t="shared" si="245"/>
        <v/>
      </c>
      <c r="R652" s="503"/>
      <c r="S652" s="503"/>
      <c r="T652" s="503"/>
      <c r="U652" s="503"/>
      <c r="V652" s="503"/>
      <c r="W652" s="503" t="str">
        <f t="shared" si="246"/>
        <v/>
      </c>
      <c r="X652" s="503"/>
      <c r="Y652" s="503"/>
      <c r="Z652" s="503"/>
      <c r="AA652" s="503"/>
      <c r="AB652" s="503"/>
      <c r="AC652" s="525"/>
      <c r="AD652" s="526"/>
      <c r="AE652" s="526"/>
      <c r="AF652" s="526"/>
      <c r="AG652" s="526"/>
      <c r="AH652" s="527"/>
      <c r="AI652" s="233"/>
      <c r="AJ652" s="233"/>
      <c r="AK652" s="197">
        <v>641</v>
      </c>
      <c r="AL652" s="207"/>
      <c r="AM652" s="207"/>
      <c r="AN652" s="207"/>
      <c r="AO652" s="207"/>
      <c r="AP652" s="207"/>
      <c r="AQ652" s="208"/>
      <c r="AR652" s="155"/>
      <c r="AS652" s="197">
        <f t="shared" ref="AS652:AS715" si="247">AK652</f>
        <v>641</v>
      </c>
      <c r="AT652" s="175">
        <v>-5.9460499999999999E-2</v>
      </c>
      <c r="AU652" s="163">
        <v>5.0539500000000001E-2</v>
      </c>
      <c r="AV652" s="163">
        <v>-8.9460499999999998E-2</v>
      </c>
      <c r="AW652" s="163">
        <v>-0.13946050000000002</v>
      </c>
      <c r="AX652" s="163">
        <v>-6.9460500000000008E-2</v>
      </c>
      <c r="AY652" s="163">
        <v>-6.9460500000000008E-2</v>
      </c>
      <c r="BA652" s="331">
        <f t="shared" ref="BA652:BA715" si="248">AK652</f>
        <v>641</v>
      </c>
      <c r="BB652" s="332" t="str">
        <f t="shared" si="224"/>
        <v/>
      </c>
      <c r="BC652" s="332" t="str">
        <f t="shared" si="225"/>
        <v/>
      </c>
      <c r="BD652" s="332" t="str">
        <f t="shared" si="226"/>
        <v/>
      </c>
      <c r="BE652" s="332" t="str">
        <f t="shared" si="227"/>
        <v/>
      </c>
      <c r="BF652" s="332" t="str">
        <f t="shared" si="228"/>
        <v/>
      </c>
      <c r="BG652" s="332" t="str">
        <f t="shared" si="229"/>
        <v/>
      </c>
      <c r="BH652" s="164">
        <v>641</v>
      </c>
      <c r="BI652" s="337" t="str">
        <f t="shared" si="230"/>
        <v/>
      </c>
      <c r="BJ652" s="337" t="str">
        <f t="shared" si="231"/>
        <v/>
      </c>
      <c r="BK652" s="337" t="str">
        <f t="shared" si="232"/>
        <v/>
      </c>
      <c r="BL652" s="337" t="str">
        <f t="shared" si="233"/>
        <v/>
      </c>
      <c r="BM652" s="165" t="str">
        <f t="shared" si="234"/>
        <v/>
      </c>
    </row>
    <row r="653" spans="1:65" ht="14.85" customHeight="1">
      <c r="A653" s="238"/>
      <c r="B653" s="540" t="s">
        <v>710</v>
      </c>
      <c r="C653" s="540"/>
      <c r="D653" s="540"/>
      <c r="E653" s="503" t="str">
        <f t="shared" si="241"/>
        <v/>
      </c>
      <c r="F653" s="503"/>
      <c r="G653" s="503"/>
      <c r="H653" s="503" t="str">
        <f t="shared" si="242"/>
        <v/>
      </c>
      <c r="I653" s="503"/>
      <c r="J653" s="503"/>
      <c r="K653" s="503" t="str">
        <f t="shared" si="243"/>
        <v/>
      </c>
      <c r="L653" s="503"/>
      <c r="M653" s="503"/>
      <c r="N653" s="503" t="str">
        <f t="shared" si="244"/>
        <v/>
      </c>
      <c r="O653" s="503"/>
      <c r="P653" s="503"/>
      <c r="Q653" s="503" t="str">
        <f t="shared" si="245"/>
        <v/>
      </c>
      <c r="R653" s="503"/>
      <c r="S653" s="503"/>
      <c r="T653" s="503"/>
      <c r="U653" s="503"/>
      <c r="V653" s="503"/>
      <c r="W653" s="503" t="str">
        <f t="shared" si="246"/>
        <v/>
      </c>
      <c r="X653" s="503"/>
      <c r="Y653" s="503"/>
      <c r="Z653" s="503"/>
      <c r="AA653" s="503"/>
      <c r="AB653" s="503"/>
      <c r="AC653" s="525"/>
      <c r="AD653" s="526"/>
      <c r="AE653" s="526"/>
      <c r="AF653" s="526"/>
      <c r="AG653" s="526"/>
      <c r="AH653" s="527"/>
      <c r="AI653" s="233"/>
      <c r="AJ653" s="233"/>
      <c r="AK653" s="197">
        <v>642</v>
      </c>
      <c r="AL653" s="207"/>
      <c r="AM653" s="207"/>
      <c r="AN653" s="207"/>
      <c r="AO653" s="207"/>
      <c r="AP653" s="207"/>
      <c r="AQ653" s="208"/>
      <c r="AR653" s="155"/>
      <c r="AS653" s="197">
        <f t="shared" si="247"/>
        <v>642</v>
      </c>
      <c r="AT653" s="175">
        <v>-5.9460499999999999E-2</v>
      </c>
      <c r="AU653" s="163">
        <v>5.0539500000000001E-2</v>
      </c>
      <c r="AV653" s="163">
        <v>-8.9460499999999998E-2</v>
      </c>
      <c r="AW653" s="163">
        <v>-0.13946050000000002</v>
      </c>
      <c r="AX653" s="163">
        <v>-6.9460500000000008E-2</v>
      </c>
      <c r="AY653" s="163">
        <v>-6.9460500000000008E-2</v>
      </c>
      <c r="BA653" s="331">
        <f t="shared" si="248"/>
        <v>642</v>
      </c>
      <c r="BB653" s="332" t="str">
        <f t="shared" ref="BB653:BB716" si="249">IF(AL653="","",AL653+AT653)</f>
        <v/>
      </c>
      <c r="BC653" s="332" t="str">
        <f t="shared" ref="BC653:BC716" si="250">IF(AM653="","",AM653+AU653)</f>
        <v/>
      </c>
      <c r="BD653" s="332" t="str">
        <f t="shared" ref="BD653:BD716" si="251">IF(AN653="","",AN653+AV653)</f>
        <v/>
      </c>
      <c r="BE653" s="332" t="str">
        <f t="shared" ref="BE653:BE716" si="252">IF(AO653="","",AO653+AW653)</f>
        <v/>
      </c>
      <c r="BF653" s="332" t="str">
        <f t="shared" ref="BF653:BF716" si="253">IF(AP653="","",AP653+AX653)</f>
        <v/>
      </c>
      <c r="BG653" s="332" t="str">
        <f t="shared" ref="BG653:BG716" si="254">IF(AQ653="","",AQ653+AY653)</f>
        <v/>
      </c>
      <c r="BH653" s="164">
        <v>642</v>
      </c>
      <c r="BI653" s="337" t="str">
        <f t="shared" ref="BI653:BI716" si="255">IF(BB653="","",ABS($BF653-BB653))</f>
        <v/>
      </c>
      <c r="BJ653" s="337" t="str">
        <f t="shared" ref="BJ653:BJ716" si="256">IF(BC653="","",ABS($BF653-BC653))</f>
        <v/>
      </c>
      <c r="BK653" s="337" t="str">
        <f t="shared" ref="BK653:BK716" si="257">IF(BD653="","",ABS($BF653-BD653))</f>
        <v/>
      </c>
      <c r="BL653" s="337" t="str">
        <f t="shared" ref="BL653:BL716" si="258">IF(BE653="","",ABS($BF653-BE653))</f>
        <v/>
      </c>
      <c r="BM653" s="165" t="str">
        <f t="shared" ref="BM653:BM716" si="259">IF(BF653="","",MAX(BI653:BL653))</f>
        <v/>
      </c>
    </row>
    <row r="654" spans="1:65" ht="14.85" customHeight="1">
      <c r="A654" s="238"/>
      <c r="B654" s="540" t="s">
        <v>711</v>
      </c>
      <c r="C654" s="540"/>
      <c r="D654" s="540"/>
      <c r="E654" s="503" t="str">
        <f t="shared" si="241"/>
        <v/>
      </c>
      <c r="F654" s="503"/>
      <c r="G654" s="503"/>
      <c r="H654" s="503" t="str">
        <f t="shared" si="242"/>
        <v/>
      </c>
      <c r="I654" s="503"/>
      <c r="J654" s="503"/>
      <c r="K654" s="503" t="str">
        <f t="shared" si="243"/>
        <v/>
      </c>
      <c r="L654" s="503"/>
      <c r="M654" s="503"/>
      <c r="N654" s="503" t="str">
        <f t="shared" si="244"/>
        <v/>
      </c>
      <c r="O654" s="503"/>
      <c r="P654" s="503"/>
      <c r="Q654" s="503" t="str">
        <f t="shared" si="245"/>
        <v/>
      </c>
      <c r="R654" s="503"/>
      <c r="S654" s="503"/>
      <c r="T654" s="503"/>
      <c r="U654" s="503"/>
      <c r="V654" s="503"/>
      <c r="W654" s="503" t="str">
        <f t="shared" si="246"/>
        <v/>
      </c>
      <c r="X654" s="503"/>
      <c r="Y654" s="503"/>
      <c r="Z654" s="503"/>
      <c r="AA654" s="503"/>
      <c r="AB654" s="503"/>
      <c r="AC654" s="525"/>
      <c r="AD654" s="526"/>
      <c r="AE654" s="526"/>
      <c r="AF654" s="526"/>
      <c r="AG654" s="526"/>
      <c r="AH654" s="527"/>
      <c r="AI654" s="233"/>
      <c r="AJ654" s="233"/>
      <c r="AK654" s="197">
        <v>643</v>
      </c>
      <c r="AL654" s="207"/>
      <c r="AM654" s="207"/>
      <c r="AN654" s="207"/>
      <c r="AO654" s="207"/>
      <c r="AP654" s="207"/>
      <c r="AQ654" s="208"/>
      <c r="AR654" s="155"/>
      <c r="AS654" s="197">
        <f t="shared" si="247"/>
        <v>643</v>
      </c>
      <c r="AT654" s="175">
        <v>-5.9460499999999999E-2</v>
      </c>
      <c r="AU654" s="163">
        <v>5.0539500000000001E-2</v>
      </c>
      <c r="AV654" s="163">
        <v>-8.9460499999999998E-2</v>
      </c>
      <c r="AW654" s="163">
        <v>-0.13946050000000002</v>
      </c>
      <c r="AX654" s="163">
        <v>-6.9460500000000008E-2</v>
      </c>
      <c r="AY654" s="163">
        <v>-6.9460500000000008E-2</v>
      </c>
      <c r="BA654" s="331">
        <f t="shared" si="248"/>
        <v>643</v>
      </c>
      <c r="BB654" s="332" t="str">
        <f t="shared" si="249"/>
        <v/>
      </c>
      <c r="BC654" s="332" t="str">
        <f t="shared" si="250"/>
        <v/>
      </c>
      <c r="BD654" s="332" t="str">
        <f t="shared" si="251"/>
        <v/>
      </c>
      <c r="BE654" s="332" t="str">
        <f t="shared" si="252"/>
        <v/>
      </c>
      <c r="BF654" s="332" t="str">
        <f t="shared" si="253"/>
        <v/>
      </c>
      <c r="BG654" s="332" t="str">
        <f t="shared" si="254"/>
        <v/>
      </c>
      <c r="BH654" s="164">
        <v>643</v>
      </c>
      <c r="BI654" s="337" t="str">
        <f t="shared" si="255"/>
        <v/>
      </c>
      <c r="BJ654" s="337" t="str">
        <f t="shared" si="256"/>
        <v/>
      </c>
      <c r="BK654" s="337" t="str">
        <f t="shared" si="257"/>
        <v/>
      </c>
      <c r="BL654" s="337" t="str">
        <f t="shared" si="258"/>
        <v/>
      </c>
      <c r="BM654" s="165" t="str">
        <f t="shared" si="259"/>
        <v/>
      </c>
    </row>
    <row r="655" spans="1:65" ht="14.85" customHeight="1">
      <c r="A655" s="238"/>
      <c r="B655" s="540" t="s">
        <v>712</v>
      </c>
      <c r="C655" s="540"/>
      <c r="D655" s="540"/>
      <c r="E655" s="503" t="str">
        <f t="shared" si="241"/>
        <v/>
      </c>
      <c r="F655" s="503"/>
      <c r="G655" s="503"/>
      <c r="H655" s="503" t="str">
        <f t="shared" si="242"/>
        <v/>
      </c>
      <c r="I655" s="503"/>
      <c r="J655" s="503"/>
      <c r="K655" s="503" t="str">
        <f t="shared" si="243"/>
        <v/>
      </c>
      <c r="L655" s="503"/>
      <c r="M655" s="503"/>
      <c r="N655" s="503" t="str">
        <f t="shared" si="244"/>
        <v/>
      </c>
      <c r="O655" s="503"/>
      <c r="P655" s="503"/>
      <c r="Q655" s="503" t="str">
        <f t="shared" si="245"/>
        <v/>
      </c>
      <c r="R655" s="503"/>
      <c r="S655" s="503"/>
      <c r="T655" s="503"/>
      <c r="U655" s="503"/>
      <c r="V655" s="503"/>
      <c r="W655" s="503" t="str">
        <f t="shared" si="246"/>
        <v/>
      </c>
      <c r="X655" s="503"/>
      <c r="Y655" s="503"/>
      <c r="Z655" s="503"/>
      <c r="AA655" s="503"/>
      <c r="AB655" s="503"/>
      <c r="AC655" s="525"/>
      <c r="AD655" s="526"/>
      <c r="AE655" s="526"/>
      <c r="AF655" s="526"/>
      <c r="AG655" s="526"/>
      <c r="AH655" s="527"/>
      <c r="AI655" s="233"/>
      <c r="AJ655" s="233"/>
      <c r="AK655" s="197">
        <v>644</v>
      </c>
      <c r="AL655" s="207"/>
      <c r="AM655" s="207"/>
      <c r="AN655" s="207"/>
      <c r="AO655" s="207"/>
      <c r="AP655" s="207"/>
      <c r="AQ655" s="208"/>
      <c r="AR655" s="155"/>
      <c r="AS655" s="197">
        <f t="shared" si="247"/>
        <v>644</v>
      </c>
      <c r="AT655" s="175">
        <v>-5.9460499999999999E-2</v>
      </c>
      <c r="AU655" s="163">
        <v>5.0539500000000001E-2</v>
      </c>
      <c r="AV655" s="163">
        <v>-8.9460499999999998E-2</v>
      </c>
      <c r="AW655" s="163">
        <v>-0.13946050000000002</v>
      </c>
      <c r="AX655" s="163">
        <v>-6.9460500000000008E-2</v>
      </c>
      <c r="AY655" s="163">
        <v>-6.9460500000000008E-2</v>
      </c>
      <c r="BA655" s="331">
        <f t="shared" si="248"/>
        <v>644</v>
      </c>
      <c r="BB655" s="332" t="str">
        <f t="shared" si="249"/>
        <v/>
      </c>
      <c r="BC655" s="332" t="str">
        <f t="shared" si="250"/>
        <v/>
      </c>
      <c r="BD655" s="332" t="str">
        <f t="shared" si="251"/>
        <v/>
      </c>
      <c r="BE655" s="332" t="str">
        <f t="shared" si="252"/>
        <v/>
      </c>
      <c r="BF655" s="332" t="str">
        <f t="shared" si="253"/>
        <v/>
      </c>
      <c r="BG655" s="332" t="str">
        <f t="shared" si="254"/>
        <v/>
      </c>
      <c r="BH655" s="164">
        <v>644</v>
      </c>
      <c r="BI655" s="337" t="str">
        <f t="shared" si="255"/>
        <v/>
      </c>
      <c r="BJ655" s="337" t="str">
        <f t="shared" si="256"/>
        <v/>
      </c>
      <c r="BK655" s="337" t="str">
        <f t="shared" si="257"/>
        <v/>
      </c>
      <c r="BL655" s="337" t="str">
        <f t="shared" si="258"/>
        <v/>
      </c>
      <c r="BM655" s="165" t="str">
        <f t="shared" si="259"/>
        <v/>
      </c>
    </row>
    <row r="656" spans="1:65" ht="14.85" customHeight="1">
      <c r="A656" s="238"/>
      <c r="B656" s="540" t="s">
        <v>713</v>
      </c>
      <c r="C656" s="540"/>
      <c r="D656" s="540"/>
      <c r="E656" s="503" t="str">
        <f t="shared" si="241"/>
        <v/>
      </c>
      <c r="F656" s="503"/>
      <c r="G656" s="503"/>
      <c r="H656" s="503" t="str">
        <f t="shared" si="242"/>
        <v/>
      </c>
      <c r="I656" s="503"/>
      <c r="J656" s="503"/>
      <c r="K656" s="503" t="str">
        <f t="shared" si="243"/>
        <v/>
      </c>
      <c r="L656" s="503"/>
      <c r="M656" s="503"/>
      <c r="N656" s="503" t="str">
        <f t="shared" si="244"/>
        <v/>
      </c>
      <c r="O656" s="503"/>
      <c r="P656" s="503"/>
      <c r="Q656" s="503" t="str">
        <f t="shared" si="245"/>
        <v/>
      </c>
      <c r="R656" s="503"/>
      <c r="S656" s="503"/>
      <c r="T656" s="503"/>
      <c r="U656" s="503"/>
      <c r="V656" s="503"/>
      <c r="W656" s="503" t="str">
        <f t="shared" si="246"/>
        <v/>
      </c>
      <c r="X656" s="503"/>
      <c r="Y656" s="503"/>
      <c r="Z656" s="503"/>
      <c r="AA656" s="503"/>
      <c r="AB656" s="503"/>
      <c r="AC656" s="525"/>
      <c r="AD656" s="526"/>
      <c r="AE656" s="526"/>
      <c r="AF656" s="526"/>
      <c r="AG656" s="526"/>
      <c r="AH656" s="527"/>
      <c r="AI656" s="233"/>
      <c r="AJ656" s="233"/>
      <c r="AK656" s="197">
        <v>645</v>
      </c>
      <c r="AL656" s="207"/>
      <c r="AM656" s="207"/>
      <c r="AN656" s="207"/>
      <c r="AO656" s="207"/>
      <c r="AP656" s="207"/>
      <c r="AQ656" s="208"/>
      <c r="AR656" s="155"/>
      <c r="AS656" s="197">
        <f t="shared" si="247"/>
        <v>645</v>
      </c>
      <c r="AT656" s="175">
        <v>-5.9460499999999999E-2</v>
      </c>
      <c r="AU656" s="163">
        <v>5.0539500000000001E-2</v>
      </c>
      <c r="AV656" s="163">
        <v>-8.9460499999999998E-2</v>
      </c>
      <c r="AW656" s="163">
        <v>-0.13946050000000002</v>
      </c>
      <c r="AX656" s="163">
        <v>-6.9460500000000008E-2</v>
      </c>
      <c r="AY656" s="163">
        <v>-6.9460500000000008E-2</v>
      </c>
      <c r="BA656" s="331">
        <f t="shared" si="248"/>
        <v>645</v>
      </c>
      <c r="BB656" s="332" t="str">
        <f t="shared" si="249"/>
        <v/>
      </c>
      <c r="BC656" s="332" t="str">
        <f t="shared" si="250"/>
        <v/>
      </c>
      <c r="BD656" s="332" t="str">
        <f t="shared" si="251"/>
        <v/>
      </c>
      <c r="BE656" s="332" t="str">
        <f t="shared" si="252"/>
        <v/>
      </c>
      <c r="BF656" s="332" t="str">
        <f t="shared" si="253"/>
        <v/>
      </c>
      <c r="BG656" s="332" t="str">
        <f t="shared" si="254"/>
        <v/>
      </c>
      <c r="BH656" s="164">
        <v>645</v>
      </c>
      <c r="BI656" s="337" t="str">
        <f t="shared" si="255"/>
        <v/>
      </c>
      <c r="BJ656" s="337" t="str">
        <f t="shared" si="256"/>
        <v/>
      </c>
      <c r="BK656" s="337" t="str">
        <f t="shared" si="257"/>
        <v/>
      </c>
      <c r="BL656" s="337" t="str">
        <f t="shared" si="258"/>
        <v/>
      </c>
      <c r="BM656" s="165" t="str">
        <f t="shared" si="259"/>
        <v/>
      </c>
    </row>
    <row r="657" spans="1:65" ht="14.85" customHeight="1">
      <c r="A657" s="238"/>
      <c r="B657" s="540" t="s">
        <v>714</v>
      </c>
      <c r="C657" s="540"/>
      <c r="D657" s="540"/>
      <c r="E657" s="503" t="str">
        <f t="shared" si="241"/>
        <v/>
      </c>
      <c r="F657" s="503"/>
      <c r="G657" s="503"/>
      <c r="H657" s="503" t="str">
        <f t="shared" si="242"/>
        <v/>
      </c>
      <c r="I657" s="503"/>
      <c r="J657" s="503"/>
      <c r="K657" s="503" t="str">
        <f t="shared" si="243"/>
        <v/>
      </c>
      <c r="L657" s="503"/>
      <c r="M657" s="503"/>
      <c r="N657" s="503" t="str">
        <f t="shared" si="244"/>
        <v/>
      </c>
      <c r="O657" s="503"/>
      <c r="P657" s="503"/>
      <c r="Q657" s="503" t="str">
        <f t="shared" si="245"/>
        <v/>
      </c>
      <c r="R657" s="503"/>
      <c r="S657" s="503"/>
      <c r="T657" s="503"/>
      <c r="U657" s="503"/>
      <c r="V657" s="503"/>
      <c r="W657" s="503" t="str">
        <f t="shared" si="246"/>
        <v/>
      </c>
      <c r="X657" s="503"/>
      <c r="Y657" s="503"/>
      <c r="Z657" s="503"/>
      <c r="AA657" s="503"/>
      <c r="AB657" s="503"/>
      <c r="AC657" s="525"/>
      <c r="AD657" s="526"/>
      <c r="AE657" s="526"/>
      <c r="AF657" s="526"/>
      <c r="AG657" s="526"/>
      <c r="AH657" s="527"/>
      <c r="AI657" s="233"/>
      <c r="AJ657" s="233"/>
      <c r="AK657" s="197">
        <v>646</v>
      </c>
      <c r="AL657" s="207"/>
      <c r="AM657" s="207"/>
      <c r="AN657" s="207"/>
      <c r="AO657" s="207"/>
      <c r="AP657" s="207"/>
      <c r="AQ657" s="208"/>
      <c r="AR657" s="155"/>
      <c r="AS657" s="197">
        <f t="shared" si="247"/>
        <v>646</v>
      </c>
      <c r="AT657" s="175">
        <v>-5.9460499999999999E-2</v>
      </c>
      <c r="AU657" s="163">
        <v>5.0539500000000001E-2</v>
      </c>
      <c r="AV657" s="163">
        <v>-8.9460499999999998E-2</v>
      </c>
      <c r="AW657" s="163">
        <v>-0.13946050000000002</v>
      </c>
      <c r="AX657" s="163">
        <v>-6.9460500000000008E-2</v>
      </c>
      <c r="AY657" s="163">
        <v>-6.9460500000000008E-2</v>
      </c>
      <c r="BA657" s="331">
        <f t="shared" si="248"/>
        <v>646</v>
      </c>
      <c r="BB657" s="332" t="str">
        <f t="shared" si="249"/>
        <v/>
      </c>
      <c r="BC657" s="332" t="str">
        <f t="shared" si="250"/>
        <v/>
      </c>
      <c r="BD657" s="332" t="str">
        <f t="shared" si="251"/>
        <v/>
      </c>
      <c r="BE657" s="332" t="str">
        <f t="shared" si="252"/>
        <v/>
      </c>
      <c r="BF657" s="332" t="str">
        <f t="shared" si="253"/>
        <v/>
      </c>
      <c r="BG657" s="332" t="str">
        <f t="shared" si="254"/>
        <v/>
      </c>
      <c r="BH657" s="164">
        <v>646</v>
      </c>
      <c r="BI657" s="337" t="str">
        <f t="shared" si="255"/>
        <v/>
      </c>
      <c r="BJ657" s="337" t="str">
        <f t="shared" si="256"/>
        <v/>
      </c>
      <c r="BK657" s="337" t="str">
        <f t="shared" si="257"/>
        <v/>
      </c>
      <c r="BL657" s="337" t="str">
        <f t="shared" si="258"/>
        <v/>
      </c>
      <c r="BM657" s="165" t="str">
        <f t="shared" si="259"/>
        <v/>
      </c>
    </row>
    <row r="658" spans="1:65" ht="14.85" customHeight="1">
      <c r="A658" s="238"/>
      <c r="B658" s="540" t="s">
        <v>715</v>
      </c>
      <c r="C658" s="540"/>
      <c r="D658" s="540"/>
      <c r="E658" s="503" t="str">
        <f t="shared" si="241"/>
        <v/>
      </c>
      <c r="F658" s="503"/>
      <c r="G658" s="503"/>
      <c r="H658" s="503" t="str">
        <f t="shared" si="242"/>
        <v/>
      </c>
      <c r="I658" s="503"/>
      <c r="J658" s="503"/>
      <c r="K658" s="503" t="str">
        <f t="shared" si="243"/>
        <v/>
      </c>
      <c r="L658" s="503"/>
      <c r="M658" s="503"/>
      <c r="N658" s="503" t="str">
        <f t="shared" si="244"/>
        <v/>
      </c>
      <c r="O658" s="503"/>
      <c r="P658" s="503"/>
      <c r="Q658" s="503" t="str">
        <f t="shared" si="245"/>
        <v/>
      </c>
      <c r="R658" s="503"/>
      <c r="S658" s="503"/>
      <c r="T658" s="503"/>
      <c r="U658" s="503"/>
      <c r="V658" s="503"/>
      <c r="W658" s="503" t="str">
        <f t="shared" si="246"/>
        <v/>
      </c>
      <c r="X658" s="503"/>
      <c r="Y658" s="503"/>
      <c r="Z658" s="503"/>
      <c r="AA658" s="503"/>
      <c r="AB658" s="503"/>
      <c r="AC658" s="525"/>
      <c r="AD658" s="526"/>
      <c r="AE658" s="526"/>
      <c r="AF658" s="526"/>
      <c r="AG658" s="526"/>
      <c r="AH658" s="527"/>
      <c r="AI658" s="233"/>
      <c r="AJ658" s="233"/>
      <c r="AK658" s="197">
        <v>647</v>
      </c>
      <c r="AL658" s="207"/>
      <c r="AM658" s="207"/>
      <c r="AN658" s="207"/>
      <c r="AO658" s="207"/>
      <c r="AP658" s="207"/>
      <c r="AQ658" s="208"/>
      <c r="AR658" s="155"/>
      <c r="AS658" s="197">
        <f t="shared" si="247"/>
        <v>647</v>
      </c>
      <c r="AT658" s="175">
        <v>-5.9460499999999999E-2</v>
      </c>
      <c r="AU658" s="163">
        <v>5.0539500000000001E-2</v>
      </c>
      <c r="AV658" s="163">
        <v>-8.9460499999999998E-2</v>
      </c>
      <c r="AW658" s="163">
        <v>-0.13946050000000002</v>
      </c>
      <c r="AX658" s="163">
        <v>-6.9460500000000008E-2</v>
      </c>
      <c r="AY658" s="163">
        <v>-6.9460500000000008E-2</v>
      </c>
      <c r="BA658" s="331">
        <f t="shared" si="248"/>
        <v>647</v>
      </c>
      <c r="BB658" s="332" t="str">
        <f t="shared" si="249"/>
        <v/>
      </c>
      <c r="BC658" s="332" t="str">
        <f t="shared" si="250"/>
        <v/>
      </c>
      <c r="BD658" s="332" t="str">
        <f t="shared" si="251"/>
        <v/>
      </c>
      <c r="BE658" s="332" t="str">
        <f t="shared" si="252"/>
        <v/>
      </c>
      <c r="BF658" s="332" t="str">
        <f t="shared" si="253"/>
        <v/>
      </c>
      <c r="BG658" s="332" t="str">
        <f t="shared" si="254"/>
        <v/>
      </c>
      <c r="BH658" s="164">
        <v>647</v>
      </c>
      <c r="BI658" s="337" t="str">
        <f t="shared" si="255"/>
        <v/>
      </c>
      <c r="BJ658" s="337" t="str">
        <f t="shared" si="256"/>
        <v/>
      </c>
      <c r="BK658" s="337" t="str">
        <f t="shared" si="257"/>
        <v/>
      </c>
      <c r="BL658" s="337" t="str">
        <f t="shared" si="258"/>
        <v/>
      </c>
      <c r="BM658" s="165" t="str">
        <f t="shared" si="259"/>
        <v/>
      </c>
    </row>
    <row r="659" spans="1:65" ht="14.85" customHeight="1">
      <c r="A659" s="238"/>
      <c r="B659" s="540" t="s">
        <v>716</v>
      </c>
      <c r="C659" s="540"/>
      <c r="D659" s="540"/>
      <c r="E659" s="503" t="str">
        <f t="shared" si="241"/>
        <v/>
      </c>
      <c r="F659" s="503"/>
      <c r="G659" s="503"/>
      <c r="H659" s="503" t="str">
        <f t="shared" si="242"/>
        <v/>
      </c>
      <c r="I659" s="503"/>
      <c r="J659" s="503"/>
      <c r="K659" s="503" t="str">
        <f t="shared" si="243"/>
        <v/>
      </c>
      <c r="L659" s="503"/>
      <c r="M659" s="503"/>
      <c r="N659" s="503" t="str">
        <f t="shared" si="244"/>
        <v/>
      </c>
      <c r="O659" s="503"/>
      <c r="P659" s="503"/>
      <c r="Q659" s="503" t="str">
        <f t="shared" si="245"/>
        <v/>
      </c>
      <c r="R659" s="503"/>
      <c r="S659" s="503"/>
      <c r="T659" s="503"/>
      <c r="U659" s="503"/>
      <c r="V659" s="503"/>
      <c r="W659" s="503" t="str">
        <f t="shared" si="246"/>
        <v/>
      </c>
      <c r="X659" s="503"/>
      <c r="Y659" s="503"/>
      <c r="Z659" s="503"/>
      <c r="AA659" s="503"/>
      <c r="AB659" s="503"/>
      <c r="AC659" s="525"/>
      <c r="AD659" s="526"/>
      <c r="AE659" s="526"/>
      <c r="AF659" s="526"/>
      <c r="AG659" s="526"/>
      <c r="AH659" s="527"/>
      <c r="AI659" s="233"/>
      <c r="AJ659" s="233"/>
      <c r="AK659" s="197">
        <v>648</v>
      </c>
      <c r="AL659" s="207"/>
      <c r="AM659" s="207"/>
      <c r="AN659" s="207"/>
      <c r="AO659" s="207"/>
      <c r="AP659" s="207"/>
      <c r="AQ659" s="208"/>
      <c r="AR659" s="155"/>
      <c r="AS659" s="197">
        <f t="shared" si="247"/>
        <v>648</v>
      </c>
      <c r="AT659" s="175">
        <v>-5.9460499999999999E-2</v>
      </c>
      <c r="AU659" s="163">
        <v>5.0539500000000001E-2</v>
      </c>
      <c r="AV659" s="163">
        <v>-8.9460499999999998E-2</v>
      </c>
      <c r="AW659" s="163">
        <v>-0.13946050000000002</v>
      </c>
      <c r="AX659" s="163">
        <v>-6.9460500000000008E-2</v>
      </c>
      <c r="AY659" s="163">
        <v>-6.9460500000000008E-2</v>
      </c>
      <c r="BA659" s="331">
        <f t="shared" si="248"/>
        <v>648</v>
      </c>
      <c r="BB659" s="332" t="str">
        <f t="shared" si="249"/>
        <v/>
      </c>
      <c r="BC659" s="332" t="str">
        <f t="shared" si="250"/>
        <v/>
      </c>
      <c r="BD659" s="332" t="str">
        <f t="shared" si="251"/>
        <v/>
      </c>
      <c r="BE659" s="332" t="str">
        <f t="shared" si="252"/>
        <v/>
      </c>
      <c r="BF659" s="332" t="str">
        <f t="shared" si="253"/>
        <v/>
      </c>
      <c r="BG659" s="332" t="str">
        <f t="shared" si="254"/>
        <v/>
      </c>
      <c r="BH659" s="164">
        <v>648</v>
      </c>
      <c r="BI659" s="337" t="str">
        <f t="shared" si="255"/>
        <v/>
      </c>
      <c r="BJ659" s="337" t="str">
        <f t="shared" si="256"/>
        <v/>
      </c>
      <c r="BK659" s="337" t="str">
        <f t="shared" si="257"/>
        <v/>
      </c>
      <c r="BL659" s="337" t="str">
        <f t="shared" si="258"/>
        <v/>
      </c>
      <c r="BM659" s="165" t="str">
        <f t="shared" si="259"/>
        <v/>
      </c>
    </row>
    <row r="660" spans="1:65" ht="14.85" customHeight="1">
      <c r="A660" s="238"/>
      <c r="B660" s="540" t="s">
        <v>717</v>
      </c>
      <c r="C660" s="540"/>
      <c r="D660" s="540"/>
      <c r="E660" s="503" t="str">
        <f t="shared" si="241"/>
        <v/>
      </c>
      <c r="F660" s="503"/>
      <c r="G660" s="503"/>
      <c r="H660" s="503" t="str">
        <f t="shared" si="242"/>
        <v/>
      </c>
      <c r="I660" s="503"/>
      <c r="J660" s="503"/>
      <c r="K660" s="503" t="str">
        <f t="shared" si="243"/>
        <v/>
      </c>
      <c r="L660" s="503"/>
      <c r="M660" s="503"/>
      <c r="N660" s="503" t="str">
        <f t="shared" si="244"/>
        <v/>
      </c>
      <c r="O660" s="503"/>
      <c r="P660" s="503"/>
      <c r="Q660" s="503" t="str">
        <f t="shared" si="245"/>
        <v/>
      </c>
      <c r="R660" s="503"/>
      <c r="S660" s="503"/>
      <c r="T660" s="503"/>
      <c r="U660" s="503"/>
      <c r="V660" s="503"/>
      <c r="W660" s="503" t="str">
        <f t="shared" si="246"/>
        <v/>
      </c>
      <c r="X660" s="503"/>
      <c r="Y660" s="503"/>
      <c r="Z660" s="503"/>
      <c r="AA660" s="503"/>
      <c r="AB660" s="503"/>
      <c r="AC660" s="525"/>
      <c r="AD660" s="526"/>
      <c r="AE660" s="526"/>
      <c r="AF660" s="526"/>
      <c r="AG660" s="526"/>
      <c r="AH660" s="527"/>
      <c r="AI660" s="233"/>
      <c r="AJ660" s="233"/>
      <c r="AK660" s="197">
        <v>649</v>
      </c>
      <c r="AL660" s="207"/>
      <c r="AM660" s="207"/>
      <c r="AN660" s="207"/>
      <c r="AO660" s="207"/>
      <c r="AP660" s="207"/>
      <c r="AQ660" s="208"/>
      <c r="AR660" s="155"/>
      <c r="AS660" s="197">
        <f t="shared" si="247"/>
        <v>649</v>
      </c>
      <c r="AT660" s="175">
        <v>-5.9460499999999999E-2</v>
      </c>
      <c r="AU660" s="163">
        <v>5.0539500000000001E-2</v>
      </c>
      <c r="AV660" s="163">
        <v>-8.9460499999999998E-2</v>
      </c>
      <c r="AW660" s="163">
        <v>-0.13946050000000002</v>
      </c>
      <c r="AX660" s="163">
        <v>-6.9460500000000008E-2</v>
      </c>
      <c r="AY660" s="163">
        <v>-6.9460500000000008E-2</v>
      </c>
      <c r="BA660" s="331">
        <f t="shared" si="248"/>
        <v>649</v>
      </c>
      <c r="BB660" s="332" t="str">
        <f t="shared" si="249"/>
        <v/>
      </c>
      <c r="BC660" s="332" t="str">
        <f t="shared" si="250"/>
        <v/>
      </c>
      <c r="BD660" s="332" t="str">
        <f t="shared" si="251"/>
        <v/>
      </c>
      <c r="BE660" s="332" t="str">
        <f t="shared" si="252"/>
        <v/>
      </c>
      <c r="BF660" s="332" t="str">
        <f t="shared" si="253"/>
        <v/>
      </c>
      <c r="BG660" s="332" t="str">
        <f t="shared" si="254"/>
        <v/>
      </c>
      <c r="BH660" s="164">
        <v>649</v>
      </c>
      <c r="BI660" s="337" t="str">
        <f t="shared" si="255"/>
        <v/>
      </c>
      <c r="BJ660" s="337" t="str">
        <f t="shared" si="256"/>
        <v/>
      </c>
      <c r="BK660" s="337" t="str">
        <f t="shared" si="257"/>
        <v/>
      </c>
      <c r="BL660" s="337" t="str">
        <f t="shared" si="258"/>
        <v/>
      </c>
      <c r="BM660" s="165" t="str">
        <f t="shared" si="259"/>
        <v/>
      </c>
    </row>
    <row r="661" spans="1:65" ht="14.85" customHeight="1">
      <c r="A661" s="238"/>
      <c r="B661" s="540" t="s">
        <v>718</v>
      </c>
      <c r="C661" s="540"/>
      <c r="D661" s="540"/>
      <c r="E661" s="503" t="str">
        <f t="shared" si="241"/>
        <v/>
      </c>
      <c r="F661" s="503"/>
      <c r="G661" s="503"/>
      <c r="H661" s="503" t="str">
        <f t="shared" si="242"/>
        <v/>
      </c>
      <c r="I661" s="503"/>
      <c r="J661" s="503"/>
      <c r="K661" s="503" t="str">
        <f t="shared" si="243"/>
        <v/>
      </c>
      <c r="L661" s="503"/>
      <c r="M661" s="503"/>
      <c r="N661" s="503" t="str">
        <f t="shared" si="244"/>
        <v/>
      </c>
      <c r="O661" s="503"/>
      <c r="P661" s="503"/>
      <c r="Q661" s="503" t="str">
        <f t="shared" si="245"/>
        <v/>
      </c>
      <c r="R661" s="503"/>
      <c r="S661" s="503"/>
      <c r="T661" s="503"/>
      <c r="U661" s="503"/>
      <c r="V661" s="503"/>
      <c r="W661" s="503" t="str">
        <f t="shared" si="246"/>
        <v/>
      </c>
      <c r="X661" s="503"/>
      <c r="Y661" s="503"/>
      <c r="Z661" s="503"/>
      <c r="AA661" s="503"/>
      <c r="AB661" s="503"/>
      <c r="AC661" s="525"/>
      <c r="AD661" s="526"/>
      <c r="AE661" s="526"/>
      <c r="AF661" s="526"/>
      <c r="AG661" s="526"/>
      <c r="AH661" s="527"/>
      <c r="AI661" s="233"/>
      <c r="AJ661" s="233"/>
      <c r="AK661" s="197">
        <v>650</v>
      </c>
      <c r="AL661" s="207"/>
      <c r="AM661" s="207"/>
      <c r="AN661" s="207"/>
      <c r="AO661" s="207"/>
      <c r="AP661" s="207"/>
      <c r="AQ661" s="208"/>
      <c r="AR661" s="155"/>
      <c r="AS661" s="197">
        <f t="shared" si="247"/>
        <v>650</v>
      </c>
      <c r="AT661" s="175">
        <v>-5.9460499999999999E-2</v>
      </c>
      <c r="AU661" s="163">
        <v>5.0539500000000001E-2</v>
      </c>
      <c r="AV661" s="163">
        <v>-8.9460499999999998E-2</v>
      </c>
      <c r="AW661" s="163">
        <v>-0.13946050000000002</v>
      </c>
      <c r="AX661" s="163">
        <v>-6.9460500000000008E-2</v>
      </c>
      <c r="AY661" s="163">
        <v>-6.9460500000000008E-2</v>
      </c>
      <c r="BA661" s="331">
        <f t="shared" si="248"/>
        <v>650</v>
      </c>
      <c r="BB661" s="332" t="str">
        <f t="shared" si="249"/>
        <v/>
      </c>
      <c r="BC661" s="332" t="str">
        <f t="shared" si="250"/>
        <v/>
      </c>
      <c r="BD661" s="332" t="str">
        <f t="shared" si="251"/>
        <v/>
      </c>
      <c r="BE661" s="332" t="str">
        <f t="shared" si="252"/>
        <v/>
      </c>
      <c r="BF661" s="332" t="str">
        <f t="shared" si="253"/>
        <v/>
      </c>
      <c r="BG661" s="332" t="str">
        <f t="shared" si="254"/>
        <v/>
      </c>
      <c r="BH661" s="164">
        <v>650</v>
      </c>
      <c r="BI661" s="337" t="str">
        <f t="shared" si="255"/>
        <v/>
      </c>
      <c r="BJ661" s="337" t="str">
        <f t="shared" si="256"/>
        <v/>
      </c>
      <c r="BK661" s="337" t="str">
        <f t="shared" si="257"/>
        <v/>
      </c>
      <c r="BL661" s="337" t="str">
        <f t="shared" si="258"/>
        <v/>
      </c>
      <c r="BM661" s="165" t="str">
        <f t="shared" si="259"/>
        <v/>
      </c>
    </row>
    <row r="662" spans="1:65" ht="14.85" customHeight="1">
      <c r="A662" s="238"/>
      <c r="B662" s="540" t="s">
        <v>719</v>
      </c>
      <c r="C662" s="540"/>
      <c r="D662" s="540"/>
      <c r="E662" s="503" t="str">
        <f t="shared" si="241"/>
        <v/>
      </c>
      <c r="F662" s="503"/>
      <c r="G662" s="503"/>
      <c r="H662" s="503" t="str">
        <f t="shared" si="242"/>
        <v/>
      </c>
      <c r="I662" s="503"/>
      <c r="J662" s="503"/>
      <c r="K662" s="503" t="str">
        <f t="shared" si="243"/>
        <v/>
      </c>
      <c r="L662" s="503"/>
      <c r="M662" s="503"/>
      <c r="N662" s="503" t="str">
        <f t="shared" si="244"/>
        <v/>
      </c>
      <c r="O662" s="503"/>
      <c r="P662" s="503"/>
      <c r="Q662" s="503" t="str">
        <f t="shared" si="245"/>
        <v/>
      </c>
      <c r="R662" s="503"/>
      <c r="S662" s="503"/>
      <c r="T662" s="503"/>
      <c r="U662" s="503"/>
      <c r="V662" s="503"/>
      <c r="W662" s="503" t="str">
        <f t="shared" si="246"/>
        <v/>
      </c>
      <c r="X662" s="503"/>
      <c r="Y662" s="503"/>
      <c r="Z662" s="503"/>
      <c r="AA662" s="503"/>
      <c r="AB662" s="503"/>
      <c r="AC662" s="525"/>
      <c r="AD662" s="526"/>
      <c r="AE662" s="526"/>
      <c r="AF662" s="526"/>
      <c r="AG662" s="526"/>
      <c r="AH662" s="527"/>
      <c r="AI662" s="233"/>
      <c r="AJ662" s="233"/>
      <c r="AK662" s="197">
        <v>651</v>
      </c>
      <c r="AL662" s="207"/>
      <c r="AM662" s="207"/>
      <c r="AN662" s="207"/>
      <c r="AO662" s="207"/>
      <c r="AP662" s="207"/>
      <c r="AQ662" s="208"/>
      <c r="AR662" s="155"/>
      <c r="AS662" s="197">
        <f t="shared" si="247"/>
        <v>651</v>
      </c>
      <c r="AT662" s="175">
        <v>-5.9460499999999999E-2</v>
      </c>
      <c r="AU662" s="163">
        <v>5.0539500000000001E-2</v>
      </c>
      <c r="AV662" s="163">
        <v>-8.9460499999999998E-2</v>
      </c>
      <c r="AW662" s="163">
        <v>-0.13946050000000002</v>
      </c>
      <c r="AX662" s="163">
        <v>-6.9460500000000008E-2</v>
      </c>
      <c r="AY662" s="163">
        <v>-6.9460500000000008E-2</v>
      </c>
      <c r="BA662" s="331">
        <f t="shared" si="248"/>
        <v>651</v>
      </c>
      <c r="BB662" s="332" t="str">
        <f t="shared" si="249"/>
        <v/>
      </c>
      <c r="BC662" s="332" t="str">
        <f t="shared" si="250"/>
        <v/>
      </c>
      <c r="BD662" s="332" t="str">
        <f t="shared" si="251"/>
        <v/>
      </c>
      <c r="BE662" s="332" t="str">
        <f t="shared" si="252"/>
        <v/>
      </c>
      <c r="BF662" s="332" t="str">
        <f t="shared" si="253"/>
        <v/>
      </c>
      <c r="BG662" s="332" t="str">
        <f t="shared" si="254"/>
        <v/>
      </c>
      <c r="BH662" s="164">
        <v>651</v>
      </c>
      <c r="BI662" s="337" t="str">
        <f t="shared" si="255"/>
        <v/>
      </c>
      <c r="BJ662" s="337" t="str">
        <f t="shared" si="256"/>
        <v/>
      </c>
      <c r="BK662" s="337" t="str">
        <f t="shared" si="257"/>
        <v/>
      </c>
      <c r="BL662" s="337" t="str">
        <f t="shared" si="258"/>
        <v/>
      </c>
      <c r="BM662" s="165" t="str">
        <f t="shared" si="259"/>
        <v/>
      </c>
    </row>
    <row r="663" spans="1:65" ht="14.85" customHeight="1">
      <c r="A663" s="238"/>
      <c r="B663" s="540" t="s">
        <v>720</v>
      </c>
      <c r="C663" s="540"/>
      <c r="D663" s="540"/>
      <c r="E663" s="503" t="str">
        <f t="shared" si="241"/>
        <v/>
      </c>
      <c r="F663" s="503"/>
      <c r="G663" s="503"/>
      <c r="H663" s="503" t="str">
        <f t="shared" si="242"/>
        <v/>
      </c>
      <c r="I663" s="503"/>
      <c r="J663" s="503"/>
      <c r="K663" s="503" t="str">
        <f t="shared" si="243"/>
        <v/>
      </c>
      <c r="L663" s="503"/>
      <c r="M663" s="503"/>
      <c r="N663" s="503" t="str">
        <f t="shared" si="244"/>
        <v/>
      </c>
      <c r="O663" s="503"/>
      <c r="P663" s="503"/>
      <c r="Q663" s="503" t="str">
        <f t="shared" si="245"/>
        <v/>
      </c>
      <c r="R663" s="503"/>
      <c r="S663" s="503"/>
      <c r="T663" s="503"/>
      <c r="U663" s="503"/>
      <c r="V663" s="503"/>
      <c r="W663" s="503" t="str">
        <f t="shared" si="246"/>
        <v/>
      </c>
      <c r="X663" s="503"/>
      <c r="Y663" s="503"/>
      <c r="Z663" s="503"/>
      <c r="AA663" s="503"/>
      <c r="AB663" s="503"/>
      <c r="AC663" s="525"/>
      <c r="AD663" s="526"/>
      <c r="AE663" s="526"/>
      <c r="AF663" s="526"/>
      <c r="AG663" s="526"/>
      <c r="AH663" s="527"/>
      <c r="AI663" s="233"/>
      <c r="AJ663" s="233"/>
      <c r="AK663" s="197">
        <v>652</v>
      </c>
      <c r="AL663" s="207"/>
      <c r="AM663" s="207"/>
      <c r="AN663" s="207"/>
      <c r="AO663" s="207"/>
      <c r="AP663" s="207"/>
      <c r="AQ663" s="208"/>
      <c r="AR663" s="155"/>
      <c r="AS663" s="197">
        <f t="shared" si="247"/>
        <v>652</v>
      </c>
      <c r="AT663" s="175">
        <v>-5.9460499999999999E-2</v>
      </c>
      <c r="AU663" s="163">
        <v>5.0539500000000001E-2</v>
      </c>
      <c r="AV663" s="163">
        <v>-8.9460499999999998E-2</v>
      </c>
      <c r="AW663" s="163">
        <v>-0.13946050000000002</v>
      </c>
      <c r="AX663" s="163">
        <v>-6.9460500000000008E-2</v>
      </c>
      <c r="AY663" s="163">
        <v>-6.9460500000000008E-2</v>
      </c>
      <c r="BA663" s="331">
        <f t="shared" si="248"/>
        <v>652</v>
      </c>
      <c r="BB663" s="332" t="str">
        <f t="shared" si="249"/>
        <v/>
      </c>
      <c r="BC663" s="332" t="str">
        <f t="shared" si="250"/>
        <v/>
      </c>
      <c r="BD663" s="332" t="str">
        <f t="shared" si="251"/>
        <v/>
      </c>
      <c r="BE663" s="332" t="str">
        <f t="shared" si="252"/>
        <v/>
      </c>
      <c r="BF663" s="332" t="str">
        <f t="shared" si="253"/>
        <v/>
      </c>
      <c r="BG663" s="332" t="str">
        <f t="shared" si="254"/>
        <v/>
      </c>
      <c r="BH663" s="164">
        <v>652</v>
      </c>
      <c r="BI663" s="337" t="str">
        <f t="shared" si="255"/>
        <v/>
      </c>
      <c r="BJ663" s="337" t="str">
        <f t="shared" si="256"/>
        <v/>
      </c>
      <c r="BK663" s="337" t="str">
        <f t="shared" si="257"/>
        <v/>
      </c>
      <c r="BL663" s="337" t="str">
        <f t="shared" si="258"/>
        <v/>
      </c>
      <c r="BM663" s="165" t="str">
        <f t="shared" si="259"/>
        <v/>
      </c>
    </row>
    <row r="664" spans="1:65" ht="14.85" customHeight="1">
      <c r="A664" s="238"/>
      <c r="B664" s="540" t="s">
        <v>721</v>
      </c>
      <c r="C664" s="540"/>
      <c r="D664" s="540"/>
      <c r="E664" s="503" t="str">
        <f t="shared" si="241"/>
        <v/>
      </c>
      <c r="F664" s="503"/>
      <c r="G664" s="503"/>
      <c r="H664" s="503" t="str">
        <f t="shared" si="242"/>
        <v/>
      </c>
      <c r="I664" s="503"/>
      <c r="J664" s="503"/>
      <c r="K664" s="503" t="str">
        <f t="shared" si="243"/>
        <v/>
      </c>
      <c r="L664" s="503"/>
      <c r="M664" s="503"/>
      <c r="N664" s="503" t="str">
        <f t="shared" si="244"/>
        <v/>
      </c>
      <c r="O664" s="503"/>
      <c r="P664" s="503"/>
      <c r="Q664" s="503" t="str">
        <f t="shared" si="245"/>
        <v/>
      </c>
      <c r="R664" s="503"/>
      <c r="S664" s="503"/>
      <c r="T664" s="503"/>
      <c r="U664" s="503"/>
      <c r="V664" s="503"/>
      <c r="W664" s="503" t="str">
        <f t="shared" si="246"/>
        <v/>
      </c>
      <c r="X664" s="503"/>
      <c r="Y664" s="503"/>
      <c r="Z664" s="503"/>
      <c r="AA664" s="503"/>
      <c r="AB664" s="503"/>
      <c r="AC664" s="525"/>
      <c r="AD664" s="526"/>
      <c r="AE664" s="526"/>
      <c r="AF664" s="526"/>
      <c r="AG664" s="526"/>
      <c r="AH664" s="527"/>
      <c r="AI664" s="233"/>
      <c r="AJ664" s="233"/>
      <c r="AK664" s="197">
        <v>653</v>
      </c>
      <c r="AL664" s="207"/>
      <c r="AM664" s="207"/>
      <c r="AN664" s="207"/>
      <c r="AO664" s="207"/>
      <c r="AP664" s="207"/>
      <c r="AQ664" s="208"/>
      <c r="AR664" s="155"/>
      <c r="AS664" s="197">
        <f t="shared" si="247"/>
        <v>653</v>
      </c>
      <c r="AT664" s="175">
        <v>-5.9460499999999999E-2</v>
      </c>
      <c r="AU664" s="163">
        <v>5.0539500000000001E-2</v>
      </c>
      <c r="AV664" s="163">
        <v>-8.9460499999999998E-2</v>
      </c>
      <c r="AW664" s="163">
        <v>-0.13946050000000002</v>
      </c>
      <c r="AX664" s="163">
        <v>-6.9460500000000008E-2</v>
      </c>
      <c r="AY664" s="163">
        <v>-6.9460500000000008E-2</v>
      </c>
      <c r="BA664" s="331">
        <f t="shared" si="248"/>
        <v>653</v>
      </c>
      <c r="BB664" s="332" t="str">
        <f t="shared" si="249"/>
        <v/>
      </c>
      <c r="BC664" s="332" t="str">
        <f t="shared" si="250"/>
        <v/>
      </c>
      <c r="BD664" s="332" t="str">
        <f t="shared" si="251"/>
        <v/>
      </c>
      <c r="BE664" s="332" t="str">
        <f t="shared" si="252"/>
        <v/>
      </c>
      <c r="BF664" s="332" t="str">
        <f t="shared" si="253"/>
        <v/>
      </c>
      <c r="BG664" s="332" t="str">
        <f t="shared" si="254"/>
        <v/>
      </c>
      <c r="BH664" s="164">
        <v>653</v>
      </c>
      <c r="BI664" s="337" t="str">
        <f t="shared" si="255"/>
        <v/>
      </c>
      <c r="BJ664" s="337" t="str">
        <f t="shared" si="256"/>
        <v/>
      </c>
      <c r="BK664" s="337" t="str">
        <f t="shared" si="257"/>
        <v/>
      </c>
      <c r="BL664" s="337" t="str">
        <f t="shared" si="258"/>
        <v/>
      </c>
      <c r="BM664" s="165" t="str">
        <f t="shared" si="259"/>
        <v/>
      </c>
    </row>
    <row r="665" spans="1:65" ht="14.85" customHeight="1">
      <c r="A665" s="239"/>
      <c r="B665" s="540" t="s">
        <v>722</v>
      </c>
      <c r="C665" s="540"/>
      <c r="D665" s="540"/>
      <c r="E665" s="503" t="str">
        <f t="shared" si="241"/>
        <v/>
      </c>
      <c r="F665" s="503"/>
      <c r="G665" s="503"/>
      <c r="H665" s="503" t="str">
        <f t="shared" si="242"/>
        <v/>
      </c>
      <c r="I665" s="503"/>
      <c r="J665" s="503"/>
      <c r="K665" s="503" t="str">
        <f t="shared" si="243"/>
        <v/>
      </c>
      <c r="L665" s="503"/>
      <c r="M665" s="503"/>
      <c r="N665" s="503" t="str">
        <f t="shared" si="244"/>
        <v/>
      </c>
      <c r="O665" s="503"/>
      <c r="P665" s="503"/>
      <c r="Q665" s="503" t="str">
        <f t="shared" si="245"/>
        <v/>
      </c>
      <c r="R665" s="503"/>
      <c r="S665" s="503"/>
      <c r="T665" s="503"/>
      <c r="U665" s="503"/>
      <c r="V665" s="503"/>
      <c r="W665" s="503" t="str">
        <f t="shared" si="246"/>
        <v/>
      </c>
      <c r="X665" s="503"/>
      <c r="Y665" s="503"/>
      <c r="Z665" s="503"/>
      <c r="AA665" s="503"/>
      <c r="AB665" s="503"/>
      <c r="AC665" s="525"/>
      <c r="AD665" s="526"/>
      <c r="AE665" s="526"/>
      <c r="AF665" s="526"/>
      <c r="AG665" s="526"/>
      <c r="AH665" s="527"/>
      <c r="AI665" s="233"/>
      <c r="AJ665" s="233"/>
      <c r="AK665" s="197">
        <v>654</v>
      </c>
      <c r="AL665" s="207"/>
      <c r="AM665" s="207"/>
      <c r="AN665" s="207"/>
      <c r="AO665" s="207"/>
      <c r="AP665" s="207"/>
      <c r="AQ665" s="208"/>
      <c r="AR665" s="155"/>
      <c r="AS665" s="197">
        <f t="shared" si="247"/>
        <v>654</v>
      </c>
      <c r="AT665" s="175">
        <v>-5.9460499999999999E-2</v>
      </c>
      <c r="AU665" s="163">
        <v>5.0539500000000001E-2</v>
      </c>
      <c r="AV665" s="163">
        <v>-8.9460499999999998E-2</v>
      </c>
      <c r="AW665" s="163">
        <v>-0.13946050000000002</v>
      </c>
      <c r="AX665" s="163">
        <v>-6.9460500000000008E-2</v>
      </c>
      <c r="AY665" s="163">
        <v>-6.9460500000000008E-2</v>
      </c>
      <c r="BA665" s="331">
        <f t="shared" si="248"/>
        <v>654</v>
      </c>
      <c r="BB665" s="332" t="str">
        <f t="shared" si="249"/>
        <v/>
      </c>
      <c r="BC665" s="332" t="str">
        <f t="shared" si="250"/>
        <v/>
      </c>
      <c r="BD665" s="332" t="str">
        <f t="shared" si="251"/>
        <v/>
      </c>
      <c r="BE665" s="332" t="str">
        <f t="shared" si="252"/>
        <v/>
      </c>
      <c r="BF665" s="332" t="str">
        <f t="shared" si="253"/>
        <v/>
      </c>
      <c r="BG665" s="332" t="str">
        <f t="shared" si="254"/>
        <v/>
      </c>
      <c r="BH665" s="164">
        <v>654</v>
      </c>
      <c r="BI665" s="337" t="str">
        <f t="shared" si="255"/>
        <v/>
      </c>
      <c r="BJ665" s="337" t="str">
        <f t="shared" si="256"/>
        <v/>
      </c>
      <c r="BK665" s="337" t="str">
        <f t="shared" si="257"/>
        <v/>
      </c>
      <c r="BL665" s="337" t="str">
        <f t="shared" si="258"/>
        <v/>
      </c>
      <c r="BM665" s="165" t="str">
        <f t="shared" si="259"/>
        <v/>
      </c>
    </row>
    <row r="666" spans="1:65" ht="14.85" customHeight="1">
      <c r="A666" s="239"/>
      <c r="B666" s="540" t="s">
        <v>723</v>
      </c>
      <c r="C666" s="540"/>
      <c r="D666" s="540"/>
      <c r="E666" s="503" t="str">
        <f t="shared" si="241"/>
        <v/>
      </c>
      <c r="F666" s="503"/>
      <c r="G666" s="503"/>
      <c r="H666" s="503" t="str">
        <f t="shared" si="242"/>
        <v/>
      </c>
      <c r="I666" s="503"/>
      <c r="J666" s="503"/>
      <c r="K666" s="503" t="str">
        <f t="shared" si="243"/>
        <v/>
      </c>
      <c r="L666" s="503"/>
      <c r="M666" s="503"/>
      <c r="N666" s="503" t="str">
        <f t="shared" si="244"/>
        <v/>
      </c>
      <c r="O666" s="503"/>
      <c r="P666" s="503"/>
      <c r="Q666" s="503" t="str">
        <f t="shared" si="245"/>
        <v/>
      </c>
      <c r="R666" s="503"/>
      <c r="S666" s="503"/>
      <c r="T666" s="503"/>
      <c r="U666" s="503"/>
      <c r="V666" s="503"/>
      <c r="W666" s="503" t="str">
        <f t="shared" si="246"/>
        <v/>
      </c>
      <c r="X666" s="503"/>
      <c r="Y666" s="503"/>
      <c r="Z666" s="503"/>
      <c r="AA666" s="503"/>
      <c r="AB666" s="503"/>
      <c r="AC666" s="525"/>
      <c r="AD666" s="526"/>
      <c r="AE666" s="526"/>
      <c r="AF666" s="526"/>
      <c r="AG666" s="526"/>
      <c r="AH666" s="527"/>
      <c r="AI666" s="233"/>
      <c r="AJ666" s="233"/>
      <c r="AK666" s="197">
        <v>655</v>
      </c>
      <c r="AL666" s="207"/>
      <c r="AM666" s="207"/>
      <c r="AN666" s="207"/>
      <c r="AO666" s="207"/>
      <c r="AP666" s="207"/>
      <c r="AQ666" s="208"/>
      <c r="AR666" s="155"/>
      <c r="AS666" s="197">
        <f t="shared" si="247"/>
        <v>655</v>
      </c>
      <c r="AT666" s="175">
        <v>-5.9460499999999999E-2</v>
      </c>
      <c r="AU666" s="163">
        <v>5.0539500000000001E-2</v>
      </c>
      <c r="AV666" s="163">
        <v>-8.9460499999999998E-2</v>
      </c>
      <c r="AW666" s="163">
        <v>-0.13946050000000002</v>
      </c>
      <c r="AX666" s="163">
        <v>-6.9460500000000008E-2</v>
      </c>
      <c r="AY666" s="163">
        <v>-6.9460500000000008E-2</v>
      </c>
      <c r="BA666" s="331">
        <f t="shared" si="248"/>
        <v>655</v>
      </c>
      <c r="BB666" s="332" t="str">
        <f t="shared" si="249"/>
        <v/>
      </c>
      <c r="BC666" s="332" t="str">
        <f t="shared" si="250"/>
        <v/>
      </c>
      <c r="BD666" s="332" t="str">
        <f t="shared" si="251"/>
        <v/>
      </c>
      <c r="BE666" s="332" t="str">
        <f t="shared" si="252"/>
        <v/>
      </c>
      <c r="BF666" s="332" t="str">
        <f t="shared" si="253"/>
        <v/>
      </c>
      <c r="BG666" s="332" t="str">
        <f t="shared" si="254"/>
        <v/>
      </c>
      <c r="BH666" s="164">
        <v>655</v>
      </c>
      <c r="BI666" s="337" t="str">
        <f t="shared" si="255"/>
        <v/>
      </c>
      <c r="BJ666" s="337" t="str">
        <f t="shared" si="256"/>
        <v/>
      </c>
      <c r="BK666" s="337" t="str">
        <f t="shared" si="257"/>
        <v/>
      </c>
      <c r="BL666" s="337" t="str">
        <f t="shared" si="258"/>
        <v/>
      </c>
      <c r="BM666" s="165" t="str">
        <f t="shared" si="259"/>
        <v/>
      </c>
    </row>
    <row r="667" spans="1:65" ht="14.85" customHeight="1">
      <c r="A667" s="239"/>
      <c r="B667" s="540" t="s">
        <v>724</v>
      </c>
      <c r="C667" s="540"/>
      <c r="D667" s="540"/>
      <c r="E667" s="503" t="str">
        <f t="shared" si="241"/>
        <v/>
      </c>
      <c r="F667" s="503"/>
      <c r="G667" s="503"/>
      <c r="H667" s="503" t="str">
        <f t="shared" si="242"/>
        <v/>
      </c>
      <c r="I667" s="503"/>
      <c r="J667" s="503"/>
      <c r="K667" s="503" t="str">
        <f t="shared" si="243"/>
        <v/>
      </c>
      <c r="L667" s="503"/>
      <c r="M667" s="503"/>
      <c r="N667" s="503" t="str">
        <f t="shared" si="244"/>
        <v/>
      </c>
      <c r="O667" s="503"/>
      <c r="P667" s="503"/>
      <c r="Q667" s="503" t="str">
        <f t="shared" si="245"/>
        <v/>
      </c>
      <c r="R667" s="503"/>
      <c r="S667" s="503"/>
      <c r="T667" s="503"/>
      <c r="U667" s="503"/>
      <c r="V667" s="503"/>
      <c r="W667" s="503" t="str">
        <f t="shared" si="246"/>
        <v/>
      </c>
      <c r="X667" s="503"/>
      <c r="Y667" s="503"/>
      <c r="Z667" s="503"/>
      <c r="AA667" s="503"/>
      <c r="AB667" s="503"/>
      <c r="AC667" s="525"/>
      <c r="AD667" s="526"/>
      <c r="AE667" s="526"/>
      <c r="AF667" s="526"/>
      <c r="AG667" s="526"/>
      <c r="AH667" s="527"/>
      <c r="AI667" s="233"/>
      <c r="AJ667" s="233"/>
      <c r="AK667" s="197">
        <v>656</v>
      </c>
      <c r="AL667" s="207"/>
      <c r="AM667" s="207"/>
      <c r="AN667" s="207"/>
      <c r="AO667" s="207"/>
      <c r="AP667" s="207"/>
      <c r="AQ667" s="208"/>
      <c r="AR667" s="155"/>
      <c r="AS667" s="197">
        <f t="shared" si="247"/>
        <v>656</v>
      </c>
      <c r="AT667" s="175">
        <v>-5.9460499999999999E-2</v>
      </c>
      <c r="AU667" s="163">
        <v>5.0539500000000001E-2</v>
      </c>
      <c r="AV667" s="163">
        <v>-8.9460499999999998E-2</v>
      </c>
      <c r="AW667" s="163">
        <v>-0.13946050000000002</v>
      </c>
      <c r="AX667" s="163">
        <v>-6.9460500000000008E-2</v>
      </c>
      <c r="AY667" s="163">
        <v>-6.9460500000000008E-2</v>
      </c>
      <c r="BA667" s="331">
        <f t="shared" si="248"/>
        <v>656</v>
      </c>
      <c r="BB667" s="332" t="str">
        <f t="shared" si="249"/>
        <v/>
      </c>
      <c r="BC667" s="332" t="str">
        <f t="shared" si="250"/>
        <v/>
      </c>
      <c r="BD667" s="332" t="str">
        <f t="shared" si="251"/>
        <v/>
      </c>
      <c r="BE667" s="332" t="str">
        <f t="shared" si="252"/>
        <v/>
      </c>
      <c r="BF667" s="332" t="str">
        <f t="shared" si="253"/>
        <v/>
      </c>
      <c r="BG667" s="332" t="str">
        <f t="shared" si="254"/>
        <v/>
      </c>
      <c r="BH667" s="164">
        <v>656</v>
      </c>
      <c r="BI667" s="337" t="str">
        <f t="shared" si="255"/>
        <v/>
      </c>
      <c r="BJ667" s="337" t="str">
        <f t="shared" si="256"/>
        <v/>
      </c>
      <c r="BK667" s="337" t="str">
        <f t="shared" si="257"/>
        <v/>
      </c>
      <c r="BL667" s="337" t="str">
        <f t="shared" si="258"/>
        <v/>
      </c>
      <c r="BM667" s="165" t="str">
        <f t="shared" si="259"/>
        <v/>
      </c>
    </row>
    <row r="668" spans="1:65" ht="14.85" customHeight="1">
      <c r="A668" s="239"/>
      <c r="B668" s="540" t="s">
        <v>725</v>
      </c>
      <c r="C668" s="540"/>
      <c r="D668" s="540"/>
      <c r="E668" s="503" t="str">
        <f t="shared" si="241"/>
        <v/>
      </c>
      <c r="F668" s="503"/>
      <c r="G668" s="503"/>
      <c r="H668" s="503" t="str">
        <f t="shared" si="242"/>
        <v/>
      </c>
      <c r="I668" s="503"/>
      <c r="J668" s="503"/>
      <c r="K668" s="503" t="str">
        <f t="shared" si="243"/>
        <v/>
      </c>
      <c r="L668" s="503"/>
      <c r="M668" s="503"/>
      <c r="N668" s="503" t="str">
        <f t="shared" si="244"/>
        <v/>
      </c>
      <c r="O668" s="503"/>
      <c r="P668" s="503"/>
      <c r="Q668" s="503" t="str">
        <f t="shared" si="245"/>
        <v/>
      </c>
      <c r="R668" s="503"/>
      <c r="S668" s="503"/>
      <c r="T668" s="503"/>
      <c r="U668" s="503"/>
      <c r="V668" s="503"/>
      <c r="W668" s="503" t="str">
        <f t="shared" si="246"/>
        <v/>
      </c>
      <c r="X668" s="503"/>
      <c r="Y668" s="503"/>
      <c r="Z668" s="503"/>
      <c r="AA668" s="503"/>
      <c r="AB668" s="503"/>
      <c r="AC668" s="525"/>
      <c r="AD668" s="526"/>
      <c r="AE668" s="526"/>
      <c r="AF668" s="526"/>
      <c r="AG668" s="526"/>
      <c r="AH668" s="527"/>
      <c r="AI668" s="233"/>
      <c r="AJ668" s="233"/>
      <c r="AK668" s="197">
        <v>657</v>
      </c>
      <c r="AL668" s="207"/>
      <c r="AM668" s="207"/>
      <c r="AN668" s="207"/>
      <c r="AO668" s="207"/>
      <c r="AP668" s="207"/>
      <c r="AQ668" s="208"/>
      <c r="AR668" s="155"/>
      <c r="AS668" s="197">
        <f t="shared" si="247"/>
        <v>657</v>
      </c>
      <c r="AT668" s="175">
        <v>-5.9460499999999999E-2</v>
      </c>
      <c r="AU668" s="163">
        <v>5.0539500000000001E-2</v>
      </c>
      <c r="AV668" s="163">
        <v>-8.9460499999999998E-2</v>
      </c>
      <c r="AW668" s="163">
        <v>-0.13946050000000002</v>
      </c>
      <c r="AX668" s="163">
        <v>-6.9460500000000008E-2</v>
      </c>
      <c r="AY668" s="163">
        <v>-6.9460500000000008E-2</v>
      </c>
      <c r="BA668" s="331">
        <f t="shared" si="248"/>
        <v>657</v>
      </c>
      <c r="BB668" s="332" t="str">
        <f t="shared" si="249"/>
        <v/>
      </c>
      <c r="BC668" s="332" t="str">
        <f t="shared" si="250"/>
        <v/>
      </c>
      <c r="BD668" s="332" t="str">
        <f t="shared" si="251"/>
        <v/>
      </c>
      <c r="BE668" s="332" t="str">
        <f t="shared" si="252"/>
        <v/>
      </c>
      <c r="BF668" s="332" t="str">
        <f t="shared" si="253"/>
        <v/>
      </c>
      <c r="BG668" s="332" t="str">
        <f t="shared" si="254"/>
        <v/>
      </c>
      <c r="BH668" s="164">
        <v>657</v>
      </c>
      <c r="BI668" s="337" t="str">
        <f t="shared" si="255"/>
        <v/>
      </c>
      <c r="BJ668" s="337" t="str">
        <f t="shared" si="256"/>
        <v/>
      </c>
      <c r="BK668" s="337" t="str">
        <f t="shared" si="257"/>
        <v/>
      </c>
      <c r="BL668" s="337" t="str">
        <f t="shared" si="258"/>
        <v/>
      </c>
      <c r="BM668" s="165" t="str">
        <f t="shared" si="259"/>
        <v/>
      </c>
    </row>
    <row r="669" spans="1:65" ht="14.85" customHeight="1">
      <c r="A669" s="239"/>
      <c r="B669" s="540" t="s">
        <v>726</v>
      </c>
      <c r="C669" s="540"/>
      <c r="D669" s="540"/>
      <c r="E669" s="503" t="str">
        <f t="shared" si="241"/>
        <v/>
      </c>
      <c r="F669" s="503"/>
      <c r="G669" s="503"/>
      <c r="H669" s="503" t="str">
        <f t="shared" si="242"/>
        <v/>
      </c>
      <c r="I669" s="503"/>
      <c r="J669" s="503"/>
      <c r="K669" s="503" t="str">
        <f t="shared" si="243"/>
        <v/>
      </c>
      <c r="L669" s="503"/>
      <c r="M669" s="503"/>
      <c r="N669" s="503" t="str">
        <f t="shared" si="244"/>
        <v/>
      </c>
      <c r="O669" s="503"/>
      <c r="P669" s="503"/>
      <c r="Q669" s="503" t="str">
        <f t="shared" si="245"/>
        <v/>
      </c>
      <c r="R669" s="503"/>
      <c r="S669" s="503"/>
      <c r="T669" s="503"/>
      <c r="U669" s="503"/>
      <c r="V669" s="503"/>
      <c r="W669" s="503" t="str">
        <f t="shared" si="246"/>
        <v/>
      </c>
      <c r="X669" s="503"/>
      <c r="Y669" s="503"/>
      <c r="Z669" s="503"/>
      <c r="AA669" s="503"/>
      <c r="AB669" s="503"/>
      <c r="AC669" s="525"/>
      <c r="AD669" s="526"/>
      <c r="AE669" s="526"/>
      <c r="AF669" s="526"/>
      <c r="AG669" s="526"/>
      <c r="AH669" s="527"/>
      <c r="AI669" s="233"/>
      <c r="AJ669" s="233"/>
      <c r="AK669" s="197">
        <v>658</v>
      </c>
      <c r="AL669" s="207"/>
      <c r="AM669" s="207"/>
      <c r="AN669" s="207"/>
      <c r="AO669" s="207"/>
      <c r="AP669" s="207"/>
      <c r="AQ669" s="208"/>
      <c r="AR669" s="155"/>
      <c r="AS669" s="197">
        <f t="shared" si="247"/>
        <v>658</v>
      </c>
      <c r="AT669" s="175">
        <v>-5.9460499999999999E-2</v>
      </c>
      <c r="AU669" s="163">
        <v>5.0539500000000001E-2</v>
      </c>
      <c r="AV669" s="163">
        <v>-8.9460499999999998E-2</v>
      </c>
      <c r="AW669" s="163">
        <v>-0.13946050000000002</v>
      </c>
      <c r="AX669" s="163">
        <v>-6.9460500000000008E-2</v>
      </c>
      <c r="AY669" s="163">
        <v>-6.9460500000000008E-2</v>
      </c>
      <c r="BA669" s="331">
        <f t="shared" si="248"/>
        <v>658</v>
      </c>
      <c r="BB669" s="332" t="str">
        <f t="shared" si="249"/>
        <v/>
      </c>
      <c r="BC669" s="332" t="str">
        <f t="shared" si="250"/>
        <v/>
      </c>
      <c r="BD669" s="332" t="str">
        <f t="shared" si="251"/>
        <v/>
      </c>
      <c r="BE669" s="332" t="str">
        <f t="shared" si="252"/>
        <v/>
      </c>
      <c r="BF669" s="332" t="str">
        <f t="shared" si="253"/>
        <v/>
      </c>
      <c r="BG669" s="332" t="str">
        <f t="shared" si="254"/>
        <v/>
      </c>
      <c r="BH669" s="164">
        <v>658</v>
      </c>
      <c r="BI669" s="337" t="str">
        <f t="shared" si="255"/>
        <v/>
      </c>
      <c r="BJ669" s="337" t="str">
        <f t="shared" si="256"/>
        <v/>
      </c>
      <c r="BK669" s="337" t="str">
        <f t="shared" si="257"/>
        <v/>
      </c>
      <c r="BL669" s="337" t="str">
        <f t="shared" si="258"/>
        <v/>
      </c>
      <c r="BM669" s="165" t="str">
        <f t="shared" si="259"/>
        <v/>
      </c>
    </row>
    <row r="670" spans="1:65" ht="14.85" customHeight="1">
      <c r="A670" s="238"/>
      <c r="B670" s="540" t="s">
        <v>727</v>
      </c>
      <c r="C670" s="540"/>
      <c r="D670" s="540"/>
      <c r="E670" s="503" t="str">
        <f t="shared" si="241"/>
        <v/>
      </c>
      <c r="F670" s="503"/>
      <c r="G670" s="503"/>
      <c r="H670" s="503" t="str">
        <f t="shared" si="242"/>
        <v/>
      </c>
      <c r="I670" s="503"/>
      <c r="J670" s="503"/>
      <c r="K670" s="503" t="str">
        <f t="shared" si="243"/>
        <v/>
      </c>
      <c r="L670" s="503"/>
      <c r="M670" s="503"/>
      <c r="N670" s="503" t="str">
        <f t="shared" si="244"/>
        <v/>
      </c>
      <c r="O670" s="503"/>
      <c r="P670" s="503"/>
      <c r="Q670" s="503" t="str">
        <f t="shared" si="245"/>
        <v/>
      </c>
      <c r="R670" s="503"/>
      <c r="S670" s="503"/>
      <c r="T670" s="503"/>
      <c r="U670" s="503"/>
      <c r="V670" s="503"/>
      <c r="W670" s="503" t="str">
        <f t="shared" si="246"/>
        <v/>
      </c>
      <c r="X670" s="503"/>
      <c r="Y670" s="503"/>
      <c r="Z670" s="503"/>
      <c r="AA670" s="503"/>
      <c r="AB670" s="503"/>
      <c r="AC670" s="525"/>
      <c r="AD670" s="526"/>
      <c r="AE670" s="526"/>
      <c r="AF670" s="526"/>
      <c r="AG670" s="526"/>
      <c r="AH670" s="527"/>
      <c r="AI670" s="233"/>
      <c r="AJ670" s="233"/>
      <c r="AK670" s="197">
        <v>659</v>
      </c>
      <c r="AL670" s="207"/>
      <c r="AM670" s="207"/>
      <c r="AN670" s="207"/>
      <c r="AO670" s="207"/>
      <c r="AP670" s="207"/>
      <c r="AQ670" s="208"/>
      <c r="AR670" s="155"/>
      <c r="AS670" s="197">
        <f t="shared" si="247"/>
        <v>659</v>
      </c>
      <c r="AT670" s="175">
        <v>-5.9460499999999999E-2</v>
      </c>
      <c r="AU670" s="163">
        <v>5.0539500000000001E-2</v>
      </c>
      <c r="AV670" s="163">
        <v>-8.9460499999999998E-2</v>
      </c>
      <c r="AW670" s="163">
        <v>-0.13946050000000002</v>
      </c>
      <c r="AX670" s="163">
        <v>-6.9460500000000008E-2</v>
      </c>
      <c r="AY670" s="163">
        <v>-6.9460500000000008E-2</v>
      </c>
      <c r="BA670" s="331">
        <f t="shared" si="248"/>
        <v>659</v>
      </c>
      <c r="BB670" s="332" t="str">
        <f t="shared" si="249"/>
        <v/>
      </c>
      <c r="BC670" s="332" t="str">
        <f t="shared" si="250"/>
        <v/>
      </c>
      <c r="BD670" s="332" t="str">
        <f t="shared" si="251"/>
        <v/>
      </c>
      <c r="BE670" s="332" t="str">
        <f t="shared" si="252"/>
        <v/>
      </c>
      <c r="BF670" s="332" t="str">
        <f t="shared" si="253"/>
        <v/>
      </c>
      <c r="BG670" s="332" t="str">
        <f t="shared" si="254"/>
        <v/>
      </c>
      <c r="BH670" s="164">
        <v>659</v>
      </c>
      <c r="BI670" s="337" t="str">
        <f t="shared" si="255"/>
        <v/>
      </c>
      <c r="BJ670" s="337" t="str">
        <f t="shared" si="256"/>
        <v/>
      </c>
      <c r="BK670" s="337" t="str">
        <f t="shared" si="257"/>
        <v/>
      </c>
      <c r="BL670" s="337" t="str">
        <f t="shared" si="258"/>
        <v/>
      </c>
      <c r="BM670" s="165" t="str">
        <f t="shared" si="259"/>
        <v/>
      </c>
    </row>
    <row r="671" spans="1:65" ht="14.85" customHeight="1">
      <c r="A671" s="238"/>
      <c r="B671" s="540" t="s">
        <v>728</v>
      </c>
      <c r="C671" s="540"/>
      <c r="D671" s="540"/>
      <c r="E671" s="503" t="str">
        <f t="shared" si="241"/>
        <v/>
      </c>
      <c r="F671" s="503"/>
      <c r="G671" s="503"/>
      <c r="H671" s="503" t="str">
        <f t="shared" si="242"/>
        <v/>
      </c>
      <c r="I671" s="503"/>
      <c r="J671" s="503"/>
      <c r="K671" s="503" t="str">
        <f t="shared" si="243"/>
        <v/>
      </c>
      <c r="L671" s="503"/>
      <c r="M671" s="503"/>
      <c r="N671" s="503" t="str">
        <f t="shared" si="244"/>
        <v/>
      </c>
      <c r="O671" s="503"/>
      <c r="P671" s="503"/>
      <c r="Q671" s="503" t="str">
        <f t="shared" si="245"/>
        <v/>
      </c>
      <c r="R671" s="503"/>
      <c r="S671" s="503"/>
      <c r="T671" s="503"/>
      <c r="U671" s="503"/>
      <c r="V671" s="503"/>
      <c r="W671" s="503" t="str">
        <f t="shared" si="246"/>
        <v/>
      </c>
      <c r="X671" s="503"/>
      <c r="Y671" s="503"/>
      <c r="Z671" s="503"/>
      <c r="AA671" s="503"/>
      <c r="AB671" s="503"/>
      <c r="AC671" s="525"/>
      <c r="AD671" s="526"/>
      <c r="AE671" s="526"/>
      <c r="AF671" s="526"/>
      <c r="AG671" s="526"/>
      <c r="AH671" s="527"/>
      <c r="AI671" s="233"/>
      <c r="AJ671" s="233"/>
      <c r="AK671" s="197">
        <v>660</v>
      </c>
      <c r="AL671" s="207"/>
      <c r="AM671" s="207"/>
      <c r="AN671" s="207"/>
      <c r="AO671" s="207"/>
      <c r="AP671" s="207"/>
      <c r="AQ671" s="208"/>
      <c r="AR671" s="155"/>
      <c r="AS671" s="197">
        <f t="shared" si="247"/>
        <v>660</v>
      </c>
      <c r="AT671" s="175">
        <v>-5.9460499999999999E-2</v>
      </c>
      <c r="AU671" s="163">
        <v>5.0539500000000001E-2</v>
      </c>
      <c r="AV671" s="163">
        <v>-8.9460499999999998E-2</v>
      </c>
      <c r="AW671" s="163">
        <v>-0.13946050000000002</v>
      </c>
      <c r="AX671" s="163">
        <v>-6.9460500000000008E-2</v>
      </c>
      <c r="AY671" s="163">
        <v>-6.9460500000000008E-2</v>
      </c>
      <c r="BA671" s="331">
        <f t="shared" si="248"/>
        <v>660</v>
      </c>
      <c r="BB671" s="332" t="str">
        <f t="shared" si="249"/>
        <v/>
      </c>
      <c r="BC671" s="332" t="str">
        <f t="shared" si="250"/>
        <v/>
      </c>
      <c r="BD671" s="332" t="str">
        <f t="shared" si="251"/>
        <v/>
      </c>
      <c r="BE671" s="332" t="str">
        <f t="shared" si="252"/>
        <v/>
      </c>
      <c r="BF671" s="332" t="str">
        <f t="shared" si="253"/>
        <v/>
      </c>
      <c r="BG671" s="332" t="str">
        <f t="shared" si="254"/>
        <v/>
      </c>
      <c r="BH671" s="164">
        <v>660</v>
      </c>
      <c r="BI671" s="337" t="str">
        <f t="shared" si="255"/>
        <v/>
      </c>
      <c r="BJ671" s="337" t="str">
        <f t="shared" si="256"/>
        <v/>
      </c>
      <c r="BK671" s="337" t="str">
        <f t="shared" si="257"/>
        <v/>
      </c>
      <c r="BL671" s="337" t="str">
        <f t="shared" si="258"/>
        <v/>
      </c>
      <c r="BM671" s="165" t="str">
        <f t="shared" si="259"/>
        <v/>
      </c>
    </row>
    <row r="672" spans="1:65" ht="14.85" customHeight="1">
      <c r="A672" s="238"/>
      <c r="B672" s="540" t="s">
        <v>729</v>
      </c>
      <c r="C672" s="540"/>
      <c r="D672" s="540"/>
      <c r="E672" s="503" t="str">
        <f t="shared" si="241"/>
        <v/>
      </c>
      <c r="F672" s="503"/>
      <c r="G672" s="503"/>
      <c r="H672" s="503" t="str">
        <f t="shared" si="242"/>
        <v/>
      </c>
      <c r="I672" s="503"/>
      <c r="J672" s="503"/>
      <c r="K672" s="503" t="str">
        <f t="shared" si="243"/>
        <v/>
      </c>
      <c r="L672" s="503"/>
      <c r="M672" s="503"/>
      <c r="N672" s="503" t="str">
        <f t="shared" si="244"/>
        <v/>
      </c>
      <c r="O672" s="503"/>
      <c r="P672" s="503"/>
      <c r="Q672" s="503" t="str">
        <f t="shared" si="245"/>
        <v/>
      </c>
      <c r="R672" s="503"/>
      <c r="S672" s="503"/>
      <c r="T672" s="503"/>
      <c r="U672" s="503"/>
      <c r="V672" s="503"/>
      <c r="W672" s="503" t="str">
        <f t="shared" si="246"/>
        <v/>
      </c>
      <c r="X672" s="503"/>
      <c r="Y672" s="503"/>
      <c r="Z672" s="503"/>
      <c r="AA672" s="503"/>
      <c r="AB672" s="503"/>
      <c r="AC672" s="525"/>
      <c r="AD672" s="526"/>
      <c r="AE672" s="526"/>
      <c r="AF672" s="526"/>
      <c r="AG672" s="526"/>
      <c r="AH672" s="527"/>
      <c r="AI672" s="233"/>
      <c r="AJ672" s="233"/>
      <c r="AK672" s="197">
        <v>661</v>
      </c>
      <c r="AL672" s="207"/>
      <c r="AM672" s="207"/>
      <c r="AN672" s="207"/>
      <c r="AO672" s="207"/>
      <c r="AP672" s="207"/>
      <c r="AQ672" s="208"/>
      <c r="AR672" s="155"/>
      <c r="AS672" s="197">
        <f t="shared" si="247"/>
        <v>661</v>
      </c>
      <c r="AT672" s="175">
        <v>-5.9460499999999999E-2</v>
      </c>
      <c r="AU672" s="163">
        <v>5.0539500000000001E-2</v>
      </c>
      <c r="AV672" s="163">
        <v>-8.9460499999999998E-2</v>
      </c>
      <c r="AW672" s="163">
        <v>-0.13946050000000002</v>
      </c>
      <c r="AX672" s="163">
        <v>-6.9460500000000008E-2</v>
      </c>
      <c r="AY672" s="163">
        <v>-6.9460500000000008E-2</v>
      </c>
      <c r="BA672" s="331">
        <f t="shared" si="248"/>
        <v>661</v>
      </c>
      <c r="BB672" s="332" t="str">
        <f t="shared" si="249"/>
        <v/>
      </c>
      <c r="BC672" s="332" t="str">
        <f t="shared" si="250"/>
        <v/>
      </c>
      <c r="BD672" s="332" t="str">
        <f t="shared" si="251"/>
        <v/>
      </c>
      <c r="BE672" s="332" t="str">
        <f t="shared" si="252"/>
        <v/>
      </c>
      <c r="BF672" s="332" t="str">
        <f t="shared" si="253"/>
        <v/>
      </c>
      <c r="BG672" s="332" t="str">
        <f t="shared" si="254"/>
        <v/>
      </c>
      <c r="BH672" s="164">
        <v>661</v>
      </c>
      <c r="BI672" s="337" t="str">
        <f t="shared" si="255"/>
        <v/>
      </c>
      <c r="BJ672" s="337" t="str">
        <f t="shared" si="256"/>
        <v/>
      </c>
      <c r="BK672" s="337" t="str">
        <f t="shared" si="257"/>
        <v/>
      </c>
      <c r="BL672" s="337" t="str">
        <f t="shared" si="258"/>
        <v/>
      </c>
      <c r="BM672" s="165" t="str">
        <f t="shared" si="259"/>
        <v/>
      </c>
    </row>
    <row r="673" spans="1:65" ht="14.85" customHeight="1">
      <c r="A673" s="238"/>
      <c r="B673" s="540" t="s">
        <v>730</v>
      </c>
      <c r="C673" s="540"/>
      <c r="D673" s="540"/>
      <c r="E673" s="503" t="str">
        <f t="shared" si="241"/>
        <v/>
      </c>
      <c r="F673" s="503"/>
      <c r="G673" s="503"/>
      <c r="H673" s="503" t="str">
        <f t="shared" si="242"/>
        <v/>
      </c>
      <c r="I673" s="503"/>
      <c r="J673" s="503"/>
      <c r="K673" s="503" t="str">
        <f t="shared" si="243"/>
        <v/>
      </c>
      <c r="L673" s="503"/>
      <c r="M673" s="503"/>
      <c r="N673" s="503" t="str">
        <f t="shared" si="244"/>
        <v/>
      </c>
      <c r="O673" s="503"/>
      <c r="P673" s="503"/>
      <c r="Q673" s="503" t="str">
        <f t="shared" si="245"/>
        <v/>
      </c>
      <c r="R673" s="503"/>
      <c r="S673" s="503"/>
      <c r="T673" s="503"/>
      <c r="U673" s="503"/>
      <c r="V673" s="503"/>
      <c r="W673" s="503" t="str">
        <f t="shared" si="246"/>
        <v/>
      </c>
      <c r="X673" s="503"/>
      <c r="Y673" s="503"/>
      <c r="Z673" s="503"/>
      <c r="AA673" s="503"/>
      <c r="AB673" s="503"/>
      <c r="AC673" s="525"/>
      <c r="AD673" s="526"/>
      <c r="AE673" s="526"/>
      <c r="AF673" s="526"/>
      <c r="AG673" s="526"/>
      <c r="AH673" s="527"/>
      <c r="AI673" s="233"/>
      <c r="AJ673" s="233"/>
      <c r="AK673" s="197">
        <v>662</v>
      </c>
      <c r="AL673" s="207"/>
      <c r="AM673" s="207"/>
      <c r="AN673" s="207"/>
      <c r="AO673" s="207"/>
      <c r="AP673" s="207"/>
      <c r="AQ673" s="208"/>
      <c r="AR673" s="155"/>
      <c r="AS673" s="197">
        <f t="shared" si="247"/>
        <v>662</v>
      </c>
      <c r="AT673" s="175">
        <v>-5.9460499999999999E-2</v>
      </c>
      <c r="AU673" s="163">
        <v>5.0539500000000001E-2</v>
      </c>
      <c r="AV673" s="163">
        <v>-8.9460499999999998E-2</v>
      </c>
      <c r="AW673" s="163">
        <v>-0.13946050000000002</v>
      </c>
      <c r="AX673" s="163">
        <v>-6.9460500000000008E-2</v>
      </c>
      <c r="AY673" s="163">
        <v>-6.9460500000000008E-2</v>
      </c>
      <c r="BA673" s="331">
        <f t="shared" si="248"/>
        <v>662</v>
      </c>
      <c r="BB673" s="332" t="str">
        <f t="shared" si="249"/>
        <v/>
      </c>
      <c r="BC673" s="332" t="str">
        <f t="shared" si="250"/>
        <v/>
      </c>
      <c r="BD673" s="332" t="str">
        <f t="shared" si="251"/>
        <v/>
      </c>
      <c r="BE673" s="332" t="str">
        <f t="shared" si="252"/>
        <v/>
      </c>
      <c r="BF673" s="332" t="str">
        <f t="shared" si="253"/>
        <v/>
      </c>
      <c r="BG673" s="332" t="str">
        <f t="shared" si="254"/>
        <v/>
      </c>
      <c r="BH673" s="164">
        <v>662</v>
      </c>
      <c r="BI673" s="337" t="str">
        <f t="shared" si="255"/>
        <v/>
      </c>
      <c r="BJ673" s="337" t="str">
        <f t="shared" si="256"/>
        <v/>
      </c>
      <c r="BK673" s="337" t="str">
        <f t="shared" si="257"/>
        <v/>
      </c>
      <c r="BL673" s="337" t="str">
        <f t="shared" si="258"/>
        <v/>
      </c>
      <c r="BM673" s="165" t="str">
        <f t="shared" si="259"/>
        <v/>
      </c>
    </row>
    <row r="674" spans="1:65" ht="14.85" customHeight="1">
      <c r="A674" s="238"/>
      <c r="B674" s="540" t="s">
        <v>731</v>
      </c>
      <c r="C674" s="540"/>
      <c r="D674" s="540"/>
      <c r="E674" s="503" t="str">
        <f t="shared" si="241"/>
        <v/>
      </c>
      <c r="F674" s="503"/>
      <c r="G674" s="503"/>
      <c r="H674" s="503" t="str">
        <f t="shared" si="242"/>
        <v/>
      </c>
      <c r="I674" s="503"/>
      <c r="J674" s="503"/>
      <c r="K674" s="503" t="str">
        <f t="shared" si="243"/>
        <v/>
      </c>
      <c r="L674" s="503"/>
      <c r="M674" s="503"/>
      <c r="N674" s="503" t="str">
        <f t="shared" si="244"/>
        <v/>
      </c>
      <c r="O674" s="503"/>
      <c r="P674" s="503"/>
      <c r="Q674" s="503" t="str">
        <f t="shared" si="245"/>
        <v/>
      </c>
      <c r="R674" s="503"/>
      <c r="S674" s="503"/>
      <c r="T674" s="503"/>
      <c r="U674" s="503"/>
      <c r="V674" s="503"/>
      <c r="W674" s="503" t="str">
        <f t="shared" si="246"/>
        <v/>
      </c>
      <c r="X674" s="503"/>
      <c r="Y674" s="503"/>
      <c r="Z674" s="503"/>
      <c r="AA674" s="503"/>
      <c r="AB674" s="503"/>
      <c r="AC674" s="525"/>
      <c r="AD674" s="526"/>
      <c r="AE674" s="526"/>
      <c r="AF674" s="526"/>
      <c r="AG674" s="526"/>
      <c r="AH674" s="527"/>
      <c r="AI674" s="233"/>
      <c r="AJ674" s="233"/>
      <c r="AK674" s="197">
        <v>663</v>
      </c>
      <c r="AL674" s="207"/>
      <c r="AM674" s="207"/>
      <c r="AN674" s="207"/>
      <c r="AO674" s="207"/>
      <c r="AP674" s="207"/>
      <c r="AQ674" s="208"/>
      <c r="AR674" s="155"/>
      <c r="AS674" s="197">
        <f t="shared" si="247"/>
        <v>663</v>
      </c>
      <c r="AT674" s="175">
        <v>-5.9460499999999999E-2</v>
      </c>
      <c r="AU674" s="163">
        <v>5.0539500000000001E-2</v>
      </c>
      <c r="AV674" s="163">
        <v>-8.9460499999999998E-2</v>
      </c>
      <c r="AW674" s="163">
        <v>-0.13946050000000002</v>
      </c>
      <c r="AX674" s="163">
        <v>-6.9460500000000008E-2</v>
      </c>
      <c r="AY674" s="163">
        <v>-6.9460500000000008E-2</v>
      </c>
      <c r="BA674" s="331">
        <f t="shared" si="248"/>
        <v>663</v>
      </c>
      <c r="BB674" s="332" t="str">
        <f t="shared" si="249"/>
        <v/>
      </c>
      <c r="BC674" s="332" t="str">
        <f t="shared" si="250"/>
        <v/>
      </c>
      <c r="BD674" s="332" t="str">
        <f t="shared" si="251"/>
        <v/>
      </c>
      <c r="BE674" s="332" t="str">
        <f t="shared" si="252"/>
        <v/>
      </c>
      <c r="BF674" s="332" t="str">
        <f t="shared" si="253"/>
        <v/>
      </c>
      <c r="BG674" s="332" t="str">
        <f t="shared" si="254"/>
        <v/>
      </c>
      <c r="BH674" s="164">
        <v>663</v>
      </c>
      <c r="BI674" s="337" t="str">
        <f t="shared" si="255"/>
        <v/>
      </c>
      <c r="BJ674" s="337" t="str">
        <f t="shared" si="256"/>
        <v/>
      </c>
      <c r="BK674" s="337" t="str">
        <f t="shared" si="257"/>
        <v/>
      </c>
      <c r="BL674" s="337" t="str">
        <f t="shared" si="258"/>
        <v/>
      </c>
      <c r="BM674" s="165" t="str">
        <f t="shared" si="259"/>
        <v/>
      </c>
    </row>
    <row r="675" spans="1:65" ht="14.85" customHeight="1">
      <c r="A675" s="238"/>
      <c r="B675" s="540" t="s">
        <v>732</v>
      </c>
      <c r="C675" s="540"/>
      <c r="D675" s="540"/>
      <c r="E675" s="503" t="str">
        <f t="shared" si="241"/>
        <v/>
      </c>
      <c r="F675" s="503"/>
      <c r="G675" s="503"/>
      <c r="H675" s="503" t="str">
        <f t="shared" si="242"/>
        <v/>
      </c>
      <c r="I675" s="503"/>
      <c r="J675" s="503"/>
      <c r="K675" s="503" t="str">
        <f t="shared" si="243"/>
        <v/>
      </c>
      <c r="L675" s="503"/>
      <c r="M675" s="503"/>
      <c r="N675" s="503" t="str">
        <f t="shared" si="244"/>
        <v/>
      </c>
      <c r="O675" s="503"/>
      <c r="P675" s="503"/>
      <c r="Q675" s="503" t="str">
        <f t="shared" si="245"/>
        <v/>
      </c>
      <c r="R675" s="503"/>
      <c r="S675" s="503"/>
      <c r="T675" s="503"/>
      <c r="U675" s="503"/>
      <c r="V675" s="503"/>
      <c r="W675" s="503" t="str">
        <f t="shared" si="246"/>
        <v/>
      </c>
      <c r="X675" s="503"/>
      <c r="Y675" s="503"/>
      <c r="Z675" s="503"/>
      <c r="AA675" s="503"/>
      <c r="AB675" s="503"/>
      <c r="AC675" s="525"/>
      <c r="AD675" s="526"/>
      <c r="AE675" s="526"/>
      <c r="AF675" s="526"/>
      <c r="AG675" s="526"/>
      <c r="AH675" s="527"/>
      <c r="AI675" s="233"/>
      <c r="AJ675" s="233"/>
      <c r="AK675" s="197">
        <v>664</v>
      </c>
      <c r="AL675" s="207"/>
      <c r="AM675" s="207"/>
      <c r="AN675" s="207"/>
      <c r="AO675" s="207"/>
      <c r="AP675" s="207"/>
      <c r="AQ675" s="208"/>
      <c r="AR675" s="155"/>
      <c r="AS675" s="197">
        <f t="shared" si="247"/>
        <v>664</v>
      </c>
      <c r="AT675" s="175">
        <v>-5.9460499999999999E-2</v>
      </c>
      <c r="AU675" s="163">
        <v>5.0539500000000001E-2</v>
      </c>
      <c r="AV675" s="163">
        <v>-8.9460499999999998E-2</v>
      </c>
      <c r="AW675" s="163">
        <v>-0.13946050000000002</v>
      </c>
      <c r="AX675" s="163">
        <v>-6.9460500000000008E-2</v>
      </c>
      <c r="AY675" s="163">
        <v>-6.9460500000000008E-2</v>
      </c>
      <c r="BA675" s="331">
        <f t="shared" si="248"/>
        <v>664</v>
      </c>
      <c r="BB675" s="332" t="str">
        <f t="shared" si="249"/>
        <v/>
      </c>
      <c r="BC675" s="332" t="str">
        <f t="shared" si="250"/>
        <v/>
      </c>
      <c r="BD675" s="332" t="str">
        <f t="shared" si="251"/>
        <v/>
      </c>
      <c r="BE675" s="332" t="str">
        <f t="shared" si="252"/>
        <v/>
      </c>
      <c r="BF675" s="332" t="str">
        <f t="shared" si="253"/>
        <v/>
      </c>
      <c r="BG675" s="332" t="str">
        <f t="shared" si="254"/>
        <v/>
      </c>
      <c r="BH675" s="164">
        <v>664</v>
      </c>
      <c r="BI675" s="337" t="str">
        <f t="shared" si="255"/>
        <v/>
      </c>
      <c r="BJ675" s="337" t="str">
        <f t="shared" si="256"/>
        <v/>
      </c>
      <c r="BK675" s="337" t="str">
        <f t="shared" si="257"/>
        <v/>
      </c>
      <c r="BL675" s="337" t="str">
        <f t="shared" si="258"/>
        <v/>
      </c>
      <c r="BM675" s="165" t="str">
        <f t="shared" si="259"/>
        <v/>
      </c>
    </row>
    <row r="676" spans="1:65" ht="14.85" customHeight="1">
      <c r="A676" s="238"/>
      <c r="B676" s="540" t="s">
        <v>733</v>
      </c>
      <c r="C676" s="540"/>
      <c r="D676" s="540"/>
      <c r="E676" s="503" t="str">
        <f t="shared" si="241"/>
        <v/>
      </c>
      <c r="F676" s="503"/>
      <c r="G676" s="503"/>
      <c r="H676" s="503" t="str">
        <f t="shared" si="242"/>
        <v/>
      </c>
      <c r="I676" s="503"/>
      <c r="J676" s="503"/>
      <c r="K676" s="503" t="str">
        <f t="shared" si="243"/>
        <v/>
      </c>
      <c r="L676" s="503"/>
      <c r="M676" s="503"/>
      <c r="N676" s="503" t="str">
        <f t="shared" si="244"/>
        <v/>
      </c>
      <c r="O676" s="503"/>
      <c r="P676" s="503"/>
      <c r="Q676" s="503" t="str">
        <f t="shared" si="245"/>
        <v/>
      </c>
      <c r="R676" s="503"/>
      <c r="S676" s="503"/>
      <c r="T676" s="503"/>
      <c r="U676" s="503"/>
      <c r="V676" s="503"/>
      <c r="W676" s="503" t="str">
        <f t="shared" si="246"/>
        <v/>
      </c>
      <c r="X676" s="503"/>
      <c r="Y676" s="503"/>
      <c r="Z676" s="503"/>
      <c r="AA676" s="503"/>
      <c r="AB676" s="503"/>
      <c r="AC676" s="525"/>
      <c r="AD676" s="526"/>
      <c r="AE676" s="526"/>
      <c r="AF676" s="526"/>
      <c r="AG676" s="526"/>
      <c r="AH676" s="527"/>
      <c r="AI676" s="233"/>
      <c r="AJ676" s="233"/>
      <c r="AK676" s="197">
        <v>665</v>
      </c>
      <c r="AL676" s="207"/>
      <c r="AM676" s="207"/>
      <c r="AN676" s="207"/>
      <c r="AO676" s="207"/>
      <c r="AP676" s="207"/>
      <c r="AQ676" s="208"/>
      <c r="AR676" s="155"/>
      <c r="AS676" s="197">
        <f t="shared" si="247"/>
        <v>665</v>
      </c>
      <c r="AT676" s="175">
        <v>-5.9460499999999999E-2</v>
      </c>
      <c r="AU676" s="163">
        <v>5.0539500000000001E-2</v>
      </c>
      <c r="AV676" s="163">
        <v>-8.9460499999999998E-2</v>
      </c>
      <c r="AW676" s="163">
        <v>-0.13946050000000002</v>
      </c>
      <c r="AX676" s="163">
        <v>-6.9460500000000008E-2</v>
      </c>
      <c r="AY676" s="163">
        <v>-6.9460500000000008E-2</v>
      </c>
      <c r="BA676" s="331">
        <f t="shared" si="248"/>
        <v>665</v>
      </c>
      <c r="BB676" s="332" t="str">
        <f t="shared" si="249"/>
        <v/>
      </c>
      <c r="BC676" s="332" t="str">
        <f t="shared" si="250"/>
        <v/>
      </c>
      <c r="BD676" s="332" t="str">
        <f t="shared" si="251"/>
        <v/>
      </c>
      <c r="BE676" s="332" t="str">
        <f t="shared" si="252"/>
        <v/>
      </c>
      <c r="BF676" s="332" t="str">
        <f t="shared" si="253"/>
        <v/>
      </c>
      <c r="BG676" s="332" t="str">
        <f t="shared" si="254"/>
        <v/>
      </c>
      <c r="BH676" s="164">
        <v>665</v>
      </c>
      <c r="BI676" s="337" t="str">
        <f t="shared" si="255"/>
        <v/>
      </c>
      <c r="BJ676" s="337" t="str">
        <f t="shared" si="256"/>
        <v/>
      </c>
      <c r="BK676" s="337" t="str">
        <f t="shared" si="257"/>
        <v/>
      </c>
      <c r="BL676" s="337" t="str">
        <f t="shared" si="258"/>
        <v/>
      </c>
      <c r="BM676" s="165" t="str">
        <f t="shared" si="259"/>
        <v/>
      </c>
    </row>
    <row r="677" spans="1:65" ht="14.85" customHeight="1">
      <c r="A677" s="238"/>
      <c r="B677" s="540" t="s">
        <v>734</v>
      </c>
      <c r="C677" s="540"/>
      <c r="D677" s="540"/>
      <c r="E677" s="503" t="str">
        <f t="shared" si="241"/>
        <v/>
      </c>
      <c r="F677" s="503"/>
      <c r="G677" s="503"/>
      <c r="H677" s="503" t="str">
        <f t="shared" si="242"/>
        <v/>
      </c>
      <c r="I677" s="503"/>
      <c r="J677" s="503"/>
      <c r="K677" s="503" t="str">
        <f t="shared" si="243"/>
        <v/>
      </c>
      <c r="L677" s="503"/>
      <c r="M677" s="503"/>
      <c r="N677" s="503" t="str">
        <f t="shared" si="244"/>
        <v/>
      </c>
      <c r="O677" s="503"/>
      <c r="P677" s="503"/>
      <c r="Q677" s="503" t="str">
        <f t="shared" si="245"/>
        <v/>
      </c>
      <c r="R677" s="503"/>
      <c r="S677" s="503"/>
      <c r="T677" s="503"/>
      <c r="U677" s="503"/>
      <c r="V677" s="503"/>
      <c r="W677" s="503" t="str">
        <f t="shared" si="246"/>
        <v/>
      </c>
      <c r="X677" s="503"/>
      <c r="Y677" s="503"/>
      <c r="Z677" s="503"/>
      <c r="AA677" s="503"/>
      <c r="AB677" s="503"/>
      <c r="AC677" s="525"/>
      <c r="AD677" s="526"/>
      <c r="AE677" s="526"/>
      <c r="AF677" s="526"/>
      <c r="AG677" s="526"/>
      <c r="AH677" s="527"/>
      <c r="AI677" s="233"/>
      <c r="AJ677" s="233"/>
      <c r="AK677" s="197">
        <v>666</v>
      </c>
      <c r="AL677" s="207"/>
      <c r="AM677" s="207"/>
      <c r="AN677" s="207"/>
      <c r="AO677" s="207"/>
      <c r="AP677" s="207"/>
      <c r="AQ677" s="208"/>
      <c r="AR677" s="155"/>
      <c r="AS677" s="197">
        <f t="shared" si="247"/>
        <v>666</v>
      </c>
      <c r="AT677" s="175">
        <v>-5.9460499999999999E-2</v>
      </c>
      <c r="AU677" s="163">
        <v>5.0539500000000001E-2</v>
      </c>
      <c r="AV677" s="163">
        <v>-8.9460499999999998E-2</v>
      </c>
      <c r="AW677" s="163">
        <v>-0.13946050000000002</v>
      </c>
      <c r="AX677" s="163">
        <v>-6.9460500000000008E-2</v>
      </c>
      <c r="AY677" s="163">
        <v>-6.9460500000000008E-2</v>
      </c>
      <c r="BA677" s="331">
        <f t="shared" si="248"/>
        <v>666</v>
      </c>
      <c r="BB677" s="332" t="str">
        <f t="shared" si="249"/>
        <v/>
      </c>
      <c r="BC677" s="332" t="str">
        <f t="shared" si="250"/>
        <v/>
      </c>
      <c r="BD677" s="332" t="str">
        <f t="shared" si="251"/>
        <v/>
      </c>
      <c r="BE677" s="332" t="str">
        <f t="shared" si="252"/>
        <v/>
      </c>
      <c r="BF677" s="332" t="str">
        <f t="shared" si="253"/>
        <v/>
      </c>
      <c r="BG677" s="332" t="str">
        <f t="shared" si="254"/>
        <v/>
      </c>
      <c r="BH677" s="164">
        <v>666</v>
      </c>
      <c r="BI677" s="337" t="str">
        <f t="shared" si="255"/>
        <v/>
      </c>
      <c r="BJ677" s="337" t="str">
        <f t="shared" si="256"/>
        <v/>
      </c>
      <c r="BK677" s="337" t="str">
        <f t="shared" si="257"/>
        <v/>
      </c>
      <c r="BL677" s="337" t="str">
        <f t="shared" si="258"/>
        <v/>
      </c>
      <c r="BM677" s="165" t="str">
        <f t="shared" si="259"/>
        <v/>
      </c>
    </row>
    <row r="678" spans="1:65" ht="14.85" customHeight="1">
      <c r="A678" s="238"/>
      <c r="B678" s="540" t="s">
        <v>735</v>
      </c>
      <c r="C678" s="540"/>
      <c r="D678" s="540"/>
      <c r="E678" s="503" t="str">
        <f t="shared" si="241"/>
        <v/>
      </c>
      <c r="F678" s="503"/>
      <c r="G678" s="503"/>
      <c r="H678" s="503" t="str">
        <f t="shared" si="242"/>
        <v/>
      </c>
      <c r="I678" s="503"/>
      <c r="J678" s="503"/>
      <c r="K678" s="503" t="str">
        <f t="shared" si="243"/>
        <v/>
      </c>
      <c r="L678" s="503"/>
      <c r="M678" s="503"/>
      <c r="N678" s="503" t="str">
        <f t="shared" si="244"/>
        <v/>
      </c>
      <c r="O678" s="503"/>
      <c r="P678" s="503"/>
      <c r="Q678" s="503" t="str">
        <f t="shared" si="245"/>
        <v/>
      </c>
      <c r="R678" s="503"/>
      <c r="S678" s="503"/>
      <c r="T678" s="503"/>
      <c r="U678" s="503"/>
      <c r="V678" s="503"/>
      <c r="W678" s="503" t="str">
        <f t="shared" si="246"/>
        <v/>
      </c>
      <c r="X678" s="503"/>
      <c r="Y678" s="503"/>
      <c r="Z678" s="503"/>
      <c r="AA678" s="503"/>
      <c r="AB678" s="503"/>
      <c r="AC678" s="525"/>
      <c r="AD678" s="526"/>
      <c r="AE678" s="526"/>
      <c r="AF678" s="526"/>
      <c r="AG678" s="526"/>
      <c r="AH678" s="527"/>
      <c r="AI678" s="233"/>
      <c r="AJ678" s="233"/>
      <c r="AK678" s="197">
        <v>667</v>
      </c>
      <c r="AL678" s="207"/>
      <c r="AM678" s="207"/>
      <c r="AN678" s="207"/>
      <c r="AO678" s="207"/>
      <c r="AP678" s="207"/>
      <c r="AQ678" s="208"/>
      <c r="AR678" s="155"/>
      <c r="AS678" s="197">
        <f t="shared" si="247"/>
        <v>667</v>
      </c>
      <c r="AT678" s="175">
        <v>-5.9460499999999999E-2</v>
      </c>
      <c r="AU678" s="163">
        <v>5.0539500000000001E-2</v>
      </c>
      <c r="AV678" s="163">
        <v>-8.9460499999999998E-2</v>
      </c>
      <c r="AW678" s="163">
        <v>-0.13946050000000002</v>
      </c>
      <c r="AX678" s="163">
        <v>-6.9460500000000008E-2</v>
      </c>
      <c r="AY678" s="163">
        <v>-6.9460500000000008E-2</v>
      </c>
      <c r="BA678" s="331">
        <f t="shared" si="248"/>
        <v>667</v>
      </c>
      <c r="BB678" s="332" t="str">
        <f t="shared" si="249"/>
        <v/>
      </c>
      <c r="BC678" s="332" t="str">
        <f t="shared" si="250"/>
        <v/>
      </c>
      <c r="BD678" s="332" t="str">
        <f t="shared" si="251"/>
        <v/>
      </c>
      <c r="BE678" s="332" t="str">
        <f t="shared" si="252"/>
        <v/>
      </c>
      <c r="BF678" s="332" t="str">
        <f t="shared" si="253"/>
        <v/>
      </c>
      <c r="BG678" s="332" t="str">
        <f t="shared" si="254"/>
        <v/>
      </c>
      <c r="BH678" s="164">
        <v>667</v>
      </c>
      <c r="BI678" s="337" t="str">
        <f t="shared" si="255"/>
        <v/>
      </c>
      <c r="BJ678" s="337" t="str">
        <f t="shared" si="256"/>
        <v/>
      </c>
      <c r="BK678" s="337" t="str">
        <f t="shared" si="257"/>
        <v/>
      </c>
      <c r="BL678" s="337" t="str">
        <f t="shared" si="258"/>
        <v/>
      </c>
      <c r="BM678" s="165" t="str">
        <f t="shared" si="259"/>
        <v/>
      </c>
    </row>
    <row r="679" spans="1:65" ht="14.85" customHeight="1">
      <c r="A679" s="238"/>
      <c r="B679" s="540" t="s">
        <v>736</v>
      </c>
      <c r="C679" s="540"/>
      <c r="D679" s="540"/>
      <c r="E679" s="503" t="str">
        <f t="shared" si="241"/>
        <v/>
      </c>
      <c r="F679" s="503"/>
      <c r="G679" s="503"/>
      <c r="H679" s="503" t="str">
        <f t="shared" si="242"/>
        <v/>
      </c>
      <c r="I679" s="503"/>
      <c r="J679" s="503"/>
      <c r="K679" s="503" t="str">
        <f t="shared" si="243"/>
        <v/>
      </c>
      <c r="L679" s="503"/>
      <c r="M679" s="503"/>
      <c r="N679" s="503" t="str">
        <f t="shared" si="244"/>
        <v/>
      </c>
      <c r="O679" s="503"/>
      <c r="P679" s="503"/>
      <c r="Q679" s="503" t="str">
        <f t="shared" si="245"/>
        <v/>
      </c>
      <c r="R679" s="503"/>
      <c r="S679" s="503"/>
      <c r="T679" s="503"/>
      <c r="U679" s="503"/>
      <c r="V679" s="503"/>
      <c r="W679" s="503" t="str">
        <f t="shared" si="246"/>
        <v/>
      </c>
      <c r="X679" s="503"/>
      <c r="Y679" s="503"/>
      <c r="Z679" s="503"/>
      <c r="AA679" s="503"/>
      <c r="AB679" s="503"/>
      <c r="AC679" s="525"/>
      <c r="AD679" s="526"/>
      <c r="AE679" s="526"/>
      <c r="AF679" s="526"/>
      <c r="AG679" s="526"/>
      <c r="AH679" s="527"/>
      <c r="AI679" s="233"/>
      <c r="AJ679" s="233"/>
      <c r="AK679" s="197">
        <v>668</v>
      </c>
      <c r="AL679" s="207"/>
      <c r="AM679" s="207"/>
      <c r="AN679" s="207"/>
      <c r="AO679" s="207"/>
      <c r="AP679" s="207"/>
      <c r="AQ679" s="208"/>
      <c r="AR679" s="155"/>
      <c r="AS679" s="197">
        <f t="shared" si="247"/>
        <v>668</v>
      </c>
      <c r="AT679" s="175">
        <v>-5.9460499999999999E-2</v>
      </c>
      <c r="AU679" s="163">
        <v>5.0539500000000001E-2</v>
      </c>
      <c r="AV679" s="163">
        <v>-8.9460499999999998E-2</v>
      </c>
      <c r="AW679" s="163">
        <v>-0.13946050000000002</v>
      </c>
      <c r="AX679" s="163">
        <v>-6.9460500000000008E-2</v>
      </c>
      <c r="AY679" s="163">
        <v>-6.9460500000000008E-2</v>
      </c>
      <c r="BA679" s="331">
        <f t="shared" si="248"/>
        <v>668</v>
      </c>
      <c r="BB679" s="332" t="str">
        <f t="shared" si="249"/>
        <v/>
      </c>
      <c r="BC679" s="332" t="str">
        <f t="shared" si="250"/>
        <v/>
      </c>
      <c r="BD679" s="332" t="str">
        <f t="shared" si="251"/>
        <v/>
      </c>
      <c r="BE679" s="332" t="str">
        <f t="shared" si="252"/>
        <v/>
      </c>
      <c r="BF679" s="332" t="str">
        <f t="shared" si="253"/>
        <v/>
      </c>
      <c r="BG679" s="332" t="str">
        <f t="shared" si="254"/>
        <v/>
      </c>
      <c r="BH679" s="164">
        <v>668</v>
      </c>
      <c r="BI679" s="337" t="str">
        <f t="shared" si="255"/>
        <v/>
      </c>
      <c r="BJ679" s="337" t="str">
        <f t="shared" si="256"/>
        <v/>
      </c>
      <c r="BK679" s="337" t="str">
        <f t="shared" si="257"/>
        <v/>
      </c>
      <c r="BL679" s="337" t="str">
        <f t="shared" si="258"/>
        <v/>
      </c>
      <c r="BM679" s="165" t="str">
        <f t="shared" si="259"/>
        <v/>
      </c>
    </row>
    <row r="680" spans="1:65" ht="14.85" customHeight="1">
      <c r="A680" s="238"/>
      <c r="B680" s="540" t="s">
        <v>737</v>
      </c>
      <c r="C680" s="540"/>
      <c r="D680" s="540"/>
      <c r="E680" s="503" t="str">
        <f t="shared" si="241"/>
        <v/>
      </c>
      <c r="F680" s="503"/>
      <c r="G680" s="503"/>
      <c r="H680" s="503" t="str">
        <f t="shared" si="242"/>
        <v/>
      </c>
      <c r="I680" s="503"/>
      <c r="J680" s="503"/>
      <c r="K680" s="503" t="str">
        <f t="shared" si="243"/>
        <v/>
      </c>
      <c r="L680" s="503"/>
      <c r="M680" s="503"/>
      <c r="N680" s="503" t="str">
        <f t="shared" si="244"/>
        <v/>
      </c>
      <c r="O680" s="503"/>
      <c r="P680" s="503"/>
      <c r="Q680" s="503" t="str">
        <f t="shared" si="245"/>
        <v/>
      </c>
      <c r="R680" s="503"/>
      <c r="S680" s="503"/>
      <c r="T680" s="503"/>
      <c r="U680" s="503"/>
      <c r="V680" s="503"/>
      <c r="W680" s="503" t="str">
        <f t="shared" si="246"/>
        <v/>
      </c>
      <c r="X680" s="503"/>
      <c r="Y680" s="503"/>
      <c r="Z680" s="503"/>
      <c r="AA680" s="503"/>
      <c r="AB680" s="503"/>
      <c r="AC680" s="525"/>
      <c r="AD680" s="526"/>
      <c r="AE680" s="526"/>
      <c r="AF680" s="526"/>
      <c r="AG680" s="526"/>
      <c r="AH680" s="527"/>
      <c r="AI680" s="233"/>
      <c r="AJ680" s="233"/>
      <c r="AK680" s="197">
        <v>669</v>
      </c>
      <c r="AL680" s="207"/>
      <c r="AM680" s="207"/>
      <c r="AN680" s="207"/>
      <c r="AO680" s="207"/>
      <c r="AP680" s="207"/>
      <c r="AQ680" s="208"/>
      <c r="AR680" s="155"/>
      <c r="AS680" s="197">
        <f t="shared" si="247"/>
        <v>669</v>
      </c>
      <c r="AT680" s="175">
        <v>-5.9460499999999999E-2</v>
      </c>
      <c r="AU680" s="163">
        <v>5.0539500000000001E-2</v>
      </c>
      <c r="AV680" s="163">
        <v>-8.9460499999999998E-2</v>
      </c>
      <c r="AW680" s="163">
        <v>-0.13946050000000002</v>
      </c>
      <c r="AX680" s="163">
        <v>-6.9460500000000008E-2</v>
      </c>
      <c r="AY680" s="163">
        <v>-6.9460500000000008E-2</v>
      </c>
      <c r="BA680" s="331">
        <f t="shared" si="248"/>
        <v>669</v>
      </c>
      <c r="BB680" s="332" t="str">
        <f t="shared" si="249"/>
        <v/>
      </c>
      <c r="BC680" s="332" t="str">
        <f t="shared" si="250"/>
        <v/>
      </c>
      <c r="BD680" s="332" t="str">
        <f t="shared" si="251"/>
        <v/>
      </c>
      <c r="BE680" s="332" t="str">
        <f t="shared" si="252"/>
        <v/>
      </c>
      <c r="BF680" s="332" t="str">
        <f t="shared" si="253"/>
        <v/>
      </c>
      <c r="BG680" s="332" t="str">
        <f t="shared" si="254"/>
        <v/>
      </c>
      <c r="BH680" s="164">
        <v>669</v>
      </c>
      <c r="BI680" s="337" t="str">
        <f t="shared" si="255"/>
        <v/>
      </c>
      <c r="BJ680" s="337" t="str">
        <f t="shared" si="256"/>
        <v/>
      </c>
      <c r="BK680" s="337" t="str">
        <f t="shared" si="257"/>
        <v/>
      </c>
      <c r="BL680" s="337" t="str">
        <f t="shared" si="258"/>
        <v/>
      </c>
      <c r="BM680" s="165" t="str">
        <f t="shared" si="259"/>
        <v/>
      </c>
    </row>
    <row r="681" spans="1:65" ht="14.85" customHeight="1">
      <c r="A681" s="238"/>
      <c r="B681" s="540" t="s">
        <v>738</v>
      </c>
      <c r="C681" s="540"/>
      <c r="D681" s="540"/>
      <c r="E681" s="503" t="str">
        <f t="shared" si="241"/>
        <v/>
      </c>
      <c r="F681" s="503"/>
      <c r="G681" s="503"/>
      <c r="H681" s="503" t="str">
        <f t="shared" si="242"/>
        <v/>
      </c>
      <c r="I681" s="503"/>
      <c r="J681" s="503"/>
      <c r="K681" s="503" t="str">
        <f t="shared" si="243"/>
        <v/>
      </c>
      <c r="L681" s="503"/>
      <c r="M681" s="503"/>
      <c r="N681" s="503" t="str">
        <f t="shared" si="244"/>
        <v/>
      </c>
      <c r="O681" s="503"/>
      <c r="P681" s="503"/>
      <c r="Q681" s="503" t="str">
        <f t="shared" si="245"/>
        <v/>
      </c>
      <c r="R681" s="503"/>
      <c r="S681" s="503"/>
      <c r="T681" s="503"/>
      <c r="U681" s="503"/>
      <c r="V681" s="503"/>
      <c r="W681" s="503" t="str">
        <f t="shared" si="246"/>
        <v/>
      </c>
      <c r="X681" s="503"/>
      <c r="Y681" s="503"/>
      <c r="Z681" s="503"/>
      <c r="AA681" s="503"/>
      <c r="AB681" s="503"/>
      <c r="AC681" s="525"/>
      <c r="AD681" s="526"/>
      <c r="AE681" s="526"/>
      <c r="AF681" s="526"/>
      <c r="AG681" s="526"/>
      <c r="AH681" s="527"/>
      <c r="AI681" s="233"/>
      <c r="AJ681" s="233"/>
      <c r="AK681" s="197">
        <v>670</v>
      </c>
      <c r="AL681" s="207"/>
      <c r="AM681" s="207"/>
      <c r="AN681" s="207"/>
      <c r="AO681" s="207"/>
      <c r="AP681" s="207"/>
      <c r="AQ681" s="208"/>
      <c r="AR681" s="155"/>
      <c r="AS681" s="197">
        <f t="shared" si="247"/>
        <v>670</v>
      </c>
      <c r="AT681" s="175">
        <v>-5.9460499999999999E-2</v>
      </c>
      <c r="AU681" s="163">
        <v>5.0539500000000001E-2</v>
      </c>
      <c r="AV681" s="163">
        <v>-8.9460499999999998E-2</v>
      </c>
      <c r="AW681" s="163">
        <v>-0.13946050000000002</v>
      </c>
      <c r="AX681" s="163">
        <v>-6.9460500000000008E-2</v>
      </c>
      <c r="AY681" s="163">
        <v>-6.9460500000000008E-2</v>
      </c>
      <c r="BA681" s="331">
        <f t="shared" si="248"/>
        <v>670</v>
      </c>
      <c r="BB681" s="332" t="str">
        <f t="shared" si="249"/>
        <v/>
      </c>
      <c r="BC681" s="332" t="str">
        <f t="shared" si="250"/>
        <v/>
      </c>
      <c r="BD681" s="332" t="str">
        <f t="shared" si="251"/>
        <v/>
      </c>
      <c r="BE681" s="332" t="str">
        <f t="shared" si="252"/>
        <v/>
      </c>
      <c r="BF681" s="332" t="str">
        <f t="shared" si="253"/>
        <v/>
      </c>
      <c r="BG681" s="332" t="str">
        <f t="shared" si="254"/>
        <v/>
      </c>
      <c r="BH681" s="164">
        <v>670</v>
      </c>
      <c r="BI681" s="337" t="str">
        <f t="shared" si="255"/>
        <v/>
      </c>
      <c r="BJ681" s="337" t="str">
        <f t="shared" si="256"/>
        <v/>
      </c>
      <c r="BK681" s="337" t="str">
        <f t="shared" si="257"/>
        <v/>
      </c>
      <c r="BL681" s="337" t="str">
        <f t="shared" si="258"/>
        <v/>
      </c>
      <c r="BM681" s="165" t="str">
        <f t="shared" si="259"/>
        <v/>
      </c>
    </row>
    <row r="682" spans="1:65" ht="14.85" customHeight="1">
      <c r="A682" s="238"/>
      <c r="B682" s="540" t="s">
        <v>739</v>
      </c>
      <c r="C682" s="540"/>
      <c r="D682" s="540"/>
      <c r="E682" s="503" t="str">
        <f t="shared" ref="E682:E709" si="260">BB584</f>
        <v/>
      </c>
      <c r="F682" s="503"/>
      <c r="G682" s="503"/>
      <c r="H682" s="503" t="str">
        <f t="shared" ref="H682:H709" si="261">BC584</f>
        <v/>
      </c>
      <c r="I682" s="503"/>
      <c r="J682" s="503"/>
      <c r="K682" s="503" t="str">
        <f t="shared" ref="K682:K709" si="262">BD584</f>
        <v/>
      </c>
      <c r="L682" s="503"/>
      <c r="M682" s="503"/>
      <c r="N682" s="503" t="str">
        <f t="shared" ref="N682:N709" si="263">BE584</f>
        <v/>
      </c>
      <c r="O682" s="503"/>
      <c r="P682" s="503"/>
      <c r="Q682" s="503" t="str">
        <f t="shared" ref="Q682:Q709" si="264">BF584</f>
        <v/>
      </c>
      <c r="R682" s="503"/>
      <c r="S682" s="503"/>
      <c r="T682" s="503"/>
      <c r="U682" s="503"/>
      <c r="V682" s="503"/>
      <c r="W682" s="503" t="str">
        <f t="shared" ref="W682:W709" si="265">(BM584)</f>
        <v/>
      </c>
      <c r="X682" s="503"/>
      <c r="Y682" s="503"/>
      <c r="Z682" s="503"/>
      <c r="AA682" s="503"/>
      <c r="AB682" s="503"/>
      <c r="AC682" s="525"/>
      <c r="AD682" s="526"/>
      <c r="AE682" s="526"/>
      <c r="AF682" s="526"/>
      <c r="AG682" s="526"/>
      <c r="AH682" s="527"/>
      <c r="AI682" s="233"/>
      <c r="AJ682" s="233"/>
      <c r="AK682" s="197">
        <v>671</v>
      </c>
      <c r="AL682" s="207"/>
      <c r="AM682" s="207"/>
      <c r="AN682" s="207"/>
      <c r="AO682" s="207"/>
      <c r="AP682" s="207"/>
      <c r="AQ682" s="208"/>
      <c r="AR682" s="155"/>
      <c r="AS682" s="197">
        <f t="shared" si="247"/>
        <v>671</v>
      </c>
      <c r="AT682" s="175">
        <v>-5.9460499999999999E-2</v>
      </c>
      <c r="AU682" s="163">
        <v>5.0539500000000001E-2</v>
      </c>
      <c r="AV682" s="163">
        <v>-8.9460499999999998E-2</v>
      </c>
      <c r="AW682" s="163">
        <v>-0.13946050000000002</v>
      </c>
      <c r="AX682" s="163">
        <v>-6.9460500000000008E-2</v>
      </c>
      <c r="AY682" s="163">
        <v>-6.9460500000000008E-2</v>
      </c>
      <c r="BA682" s="331">
        <f t="shared" si="248"/>
        <v>671</v>
      </c>
      <c r="BB682" s="332" t="str">
        <f t="shared" si="249"/>
        <v/>
      </c>
      <c r="BC682" s="332" t="str">
        <f t="shared" si="250"/>
        <v/>
      </c>
      <c r="BD682" s="332" t="str">
        <f t="shared" si="251"/>
        <v/>
      </c>
      <c r="BE682" s="332" t="str">
        <f t="shared" si="252"/>
        <v/>
      </c>
      <c r="BF682" s="332" t="str">
        <f t="shared" si="253"/>
        <v/>
      </c>
      <c r="BG682" s="332" t="str">
        <f t="shared" si="254"/>
        <v/>
      </c>
      <c r="BH682" s="164">
        <v>671</v>
      </c>
      <c r="BI682" s="337" t="str">
        <f t="shared" si="255"/>
        <v/>
      </c>
      <c r="BJ682" s="337" t="str">
        <f t="shared" si="256"/>
        <v/>
      </c>
      <c r="BK682" s="337" t="str">
        <f t="shared" si="257"/>
        <v/>
      </c>
      <c r="BL682" s="337" t="str">
        <f t="shared" si="258"/>
        <v/>
      </c>
      <c r="BM682" s="165" t="str">
        <f t="shared" si="259"/>
        <v/>
      </c>
    </row>
    <row r="683" spans="1:65" ht="14.85" customHeight="1">
      <c r="A683" s="238"/>
      <c r="B683" s="540" t="s">
        <v>740</v>
      </c>
      <c r="C683" s="540"/>
      <c r="D683" s="540"/>
      <c r="E683" s="503" t="str">
        <f t="shared" si="260"/>
        <v/>
      </c>
      <c r="F683" s="503"/>
      <c r="G683" s="503"/>
      <c r="H683" s="503" t="str">
        <f t="shared" si="261"/>
        <v/>
      </c>
      <c r="I683" s="503"/>
      <c r="J683" s="503"/>
      <c r="K683" s="503" t="str">
        <f t="shared" si="262"/>
        <v/>
      </c>
      <c r="L683" s="503"/>
      <c r="M683" s="503"/>
      <c r="N683" s="503" t="str">
        <f t="shared" si="263"/>
        <v/>
      </c>
      <c r="O683" s="503"/>
      <c r="P683" s="503"/>
      <c r="Q683" s="503" t="str">
        <f t="shared" si="264"/>
        <v/>
      </c>
      <c r="R683" s="503"/>
      <c r="S683" s="503"/>
      <c r="T683" s="503"/>
      <c r="U683" s="503"/>
      <c r="V683" s="503"/>
      <c r="W683" s="503" t="str">
        <f t="shared" si="265"/>
        <v/>
      </c>
      <c r="X683" s="503"/>
      <c r="Y683" s="503"/>
      <c r="Z683" s="503"/>
      <c r="AA683" s="503"/>
      <c r="AB683" s="503"/>
      <c r="AC683" s="525"/>
      <c r="AD683" s="526"/>
      <c r="AE683" s="526"/>
      <c r="AF683" s="526"/>
      <c r="AG683" s="526"/>
      <c r="AH683" s="527"/>
      <c r="AI683" s="233"/>
      <c r="AJ683" s="233"/>
      <c r="AK683" s="197">
        <v>672</v>
      </c>
      <c r="AL683" s="207"/>
      <c r="AM683" s="207"/>
      <c r="AN683" s="207"/>
      <c r="AO683" s="207"/>
      <c r="AP683" s="207"/>
      <c r="AQ683" s="208"/>
      <c r="AR683" s="155"/>
      <c r="AS683" s="197">
        <f t="shared" si="247"/>
        <v>672</v>
      </c>
      <c r="AT683" s="175">
        <v>-5.9460499999999999E-2</v>
      </c>
      <c r="AU683" s="163">
        <v>5.0539500000000001E-2</v>
      </c>
      <c r="AV683" s="163">
        <v>-8.9460499999999998E-2</v>
      </c>
      <c r="AW683" s="163">
        <v>-0.13946050000000002</v>
      </c>
      <c r="AX683" s="163">
        <v>-6.9460500000000008E-2</v>
      </c>
      <c r="AY683" s="163">
        <v>-6.9460500000000008E-2</v>
      </c>
      <c r="BA683" s="331">
        <f t="shared" si="248"/>
        <v>672</v>
      </c>
      <c r="BB683" s="332" t="str">
        <f t="shared" si="249"/>
        <v/>
      </c>
      <c r="BC683" s="332" t="str">
        <f t="shared" si="250"/>
        <v/>
      </c>
      <c r="BD683" s="332" t="str">
        <f t="shared" si="251"/>
        <v/>
      </c>
      <c r="BE683" s="332" t="str">
        <f t="shared" si="252"/>
        <v/>
      </c>
      <c r="BF683" s="332" t="str">
        <f t="shared" si="253"/>
        <v/>
      </c>
      <c r="BG683" s="332" t="str">
        <f t="shared" si="254"/>
        <v/>
      </c>
      <c r="BH683" s="164">
        <v>672</v>
      </c>
      <c r="BI683" s="337" t="str">
        <f t="shared" si="255"/>
        <v/>
      </c>
      <c r="BJ683" s="337" t="str">
        <f t="shared" si="256"/>
        <v/>
      </c>
      <c r="BK683" s="337" t="str">
        <f t="shared" si="257"/>
        <v/>
      </c>
      <c r="BL683" s="337" t="str">
        <f t="shared" si="258"/>
        <v/>
      </c>
      <c r="BM683" s="165" t="str">
        <f t="shared" si="259"/>
        <v/>
      </c>
    </row>
    <row r="684" spans="1:65" ht="14.85" customHeight="1">
      <c r="A684" s="238"/>
      <c r="B684" s="540" t="s">
        <v>741</v>
      </c>
      <c r="C684" s="540"/>
      <c r="D684" s="540"/>
      <c r="E684" s="503" t="str">
        <f t="shared" si="260"/>
        <v/>
      </c>
      <c r="F684" s="503"/>
      <c r="G684" s="503"/>
      <c r="H684" s="503" t="str">
        <f t="shared" si="261"/>
        <v/>
      </c>
      <c r="I684" s="503"/>
      <c r="J684" s="503"/>
      <c r="K684" s="503" t="str">
        <f t="shared" si="262"/>
        <v/>
      </c>
      <c r="L684" s="503"/>
      <c r="M684" s="503"/>
      <c r="N684" s="503" t="str">
        <f t="shared" si="263"/>
        <v/>
      </c>
      <c r="O684" s="503"/>
      <c r="P684" s="503"/>
      <c r="Q684" s="503" t="str">
        <f t="shared" si="264"/>
        <v/>
      </c>
      <c r="R684" s="503"/>
      <c r="S684" s="503"/>
      <c r="T684" s="503"/>
      <c r="U684" s="503"/>
      <c r="V684" s="503"/>
      <c r="W684" s="503" t="str">
        <f t="shared" si="265"/>
        <v/>
      </c>
      <c r="X684" s="503"/>
      <c r="Y684" s="503"/>
      <c r="Z684" s="503"/>
      <c r="AA684" s="503"/>
      <c r="AB684" s="503"/>
      <c r="AC684" s="525"/>
      <c r="AD684" s="526"/>
      <c r="AE684" s="526"/>
      <c r="AF684" s="526"/>
      <c r="AG684" s="526"/>
      <c r="AH684" s="527"/>
      <c r="AI684" s="233"/>
      <c r="AJ684" s="233"/>
      <c r="AK684" s="197">
        <v>673</v>
      </c>
      <c r="AL684" s="207"/>
      <c r="AM684" s="207"/>
      <c r="AN684" s="207"/>
      <c r="AO684" s="207"/>
      <c r="AP684" s="207"/>
      <c r="AQ684" s="208"/>
      <c r="AR684" s="155"/>
      <c r="AS684" s="197">
        <f t="shared" si="247"/>
        <v>673</v>
      </c>
      <c r="AT684" s="175">
        <v>-5.9460499999999999E-2</v>
      </c>
      <c r="AU684" s="163">
        <v>5.0539500000000001E-2</v>
      </c>
      <c r="AV684" s="163">
        <v>-8.9460499999999998E-2</v>
      </c>
      <c r="AW684" s="163">
        <v>-0.13946050000000002</v>
      </c>
      <c r="AX684" s="163">
        <v>-6.9460500000000008E-2</v>
      </c>
      <c r="AY684" s="163">
        <v>-6.9460500000000008E-2</v>
      </c>
      <c r="BA684" s="331">
        <f t="shared" si="248"/>
        <v>673</v>
      </c>
      <c r="BB684" s="332" t="str">
        <f t="shared" si="249"/>
        <v/>
      </c>
      <c r="BC684" s="332" t="str">
        <f t="shared" si="250"/>
        <v/>
      </c>
      <c r="BD684" s="332" t="str">
        <f t="shared" si="251"/>
        <v/>
      </c>
      <c r="BE684" s="332" t="str">
        <f t="shared" si="252"/>
        <v/>
      </c>
      <c r="BF684" s="332" t="str">
        <f t="shared" si="253"/>
        <v/>
      </c>
      <c r="BG684" s="332" t="str">
        <f t="shared" si="254"/>
        <v/>
      </c>
      <c r="BH684" s="164">
        <v>673</v>
      </c>
      <c r="BI684" s="337" t="str">
        <f t="shared" si="255"/>
        <v/>
      </c>
      <c r="BJ684" s="337" t="str">
        <f t="shared" si="256"/>
        <v/>
      </c>
      <c r="BK684" s="337" t="str">
        <f t="shared" si="257"/>
        <v/>
      </c>
      <c r="BL684" s="337" t="str">
        <f t="shared" si="258"/>
        <v/>
      </c>
      <c r="BM684" s="165" t="str">
        <f t="shared" si="259"/>
        <v/>
      </c>
    </row>
    <row r="685" spans="1:65" ht="14.85" customHeight="1">
      <c r="A685" s="238"/>
      <c r="B685" s="540" t="s">
        <v>742</v>
      </c>
      <c r="C685" s="540"/>
      <c r="D685" s="540"/>
      <c r="E685" s="503" t="str">
        <f t="shared" si="260"/>
        <v/>
      </c>
      <c r="F685" s="503"/>
      <c r="G685" s="503"/>
      <c r="H685" s="503" t="str">
        <f t="shared" si="261"/>
        <v/>
      </c>
      <c r="I685" s="503"/>
      <c r="J685" s="503"/>
      <c r="K685" s="503" t="str">
        <f t="shared" si="262"/>
        <v/>
      </c>
      <c r="L685" s="503"/>
      <c r="M685" s="503"/>
      <c r="N685" s="503" t="str">
        <f t="shared" si="263"/>
        <v/>
      </c>
      <c r="O685" s="503"/>
      <c r="P685" s="503"/>
      <c r="Q685" s="503" t="str">
        <f t="shared" si="264"/>
        <v/>
      </c>
      <c r="R685" s="503"/>
      <c r="S685" s="503"/>
      <c r="T685" s="503"/>
      <c r="U685" s="503"/>
      <c r="V685" s="503"/>
      <c r="W685" s="503" t="str">
        <f t="shared" si="265"/>
        <v/>
      </c>
      <c r="X685" s="503"/>
      <c r="Y685" s="503"/>
      <c r="Z685" s="503"/>
      <c r="AA685" s="503"/>
      <c r="AB685" s="503"/>
      <c r="AC685" s="525"/>
      <c r="AD685" s="526"/>
      <c r="AE685" s="526"/>
      <c r="AF685" s="526"/>
      <c r="AG685" s="526"/>
      <c r="AH685" s="527"/>
      <c r="AI685" s="233"/>
      <c r="AJ685" s="233"/>
      <c r="AK685" s="197">
        <v>674</v>
      </c>
      <c r="AL685" s="207"/>
      <c r="AM685" s="207"/>
      <c r="AN685" s="207"/>
      <c r="AO685" s="207"/>
      <c r="AP685" s="207"/>
      <c r="AQ685" s="208"/>
      <c r="AR685" s="155"/>
      <c r="AS685" s="197">
        <f t="shared" si="247"/>
        <v>674</v>
      </c>
      <c r="AT685" s="175">
        <v>-5.9460499999999999E-2</v>
      </c>
      <c r="AU685" s="163">
        <v>5.0539500000000001E-2</v>
      </c>
      <c r="AV685" s="163">
        <v>-8.9460499999999998E-2</v>
      </c>
      <c r="AW685" s="163">
        <v>-0.13946050000000002</v>
      </c>
      <c r="AX685" s="163">
        <v>-6.9460500000000008E-2</v>
      </c>
      <c r="AY685" s="163">
        <v>-6.9460500000000008E-2</v>
      </c>
      <c r="BA685" s="331">
        <f t="shared" si="248"/>
        <v>674</v>
      </c>
      <c r="BB685" s="332" t="str">
        <f t="shared" si="249"/>
        <v/>
      </c>
      <c r="BC685" s="332" t="str">
        <f t="shared" si="250"/>
        <v/>
      </c>
      <c r="BD685" s="332" t="str">
        <f t="shared" si="251"/>
        <v/>
      </c>
      <c r="BE685" s="332" t="str">
        <f t="shared" si="252"/>
        <v/>
      </c>
      <c r="BF685" s="332" t="str">
        <f t="shared" si="253"/>
        <v/>
      </c>
      <c r="BG685" s="332" t="str">
        <f t="shared" si="254"/>
        <v/>
      </c>
      <c r="BH685" s="164">
        <v>674</v>
      </c>
      <c r="BI685" s="337" t="str">
        <f t="shared" si="255"/>
        <v/>
      </c>
      <c r="BJ685" s="337" t="str">
        <f t="shared" si="256"/>
        <v/>
      </c>
      <c r="BK685" s="337" t="str">
        <f t="shared" si="257"/>
        <v/>
      </c>
      <c r="BL685" s="337" t="str">
        <f t="shared" si="258"/>
        <v/>
      </c>
      <c r="BM685" s="165" t="str">
        <f t="shared" si="259"/>
        <v/>
      </c>
    </row>
    <row r="686" spans="1:65" ht="14.85" customHeight="1">
      <c r="A686" s="238"/>
      <c r="B686" s="540" t="s">
        <v>743</v>
      </c>
      <c r="C686" s="540"/>
      <c r="D686" s="540"/>
      <c r="E686" s="503" t="str">
        <f t="shared" si="260"/>
        <v/>
      </c>
      <c r="F686" s="503"/>
      <c r="G686" s="503"/>
      <c r="H686" s="503" t="str">
        <f t="shared" si="261"/>
        <v/>
      </c>
      <c r="I686" s="503"/>
      <c r="J686" s="503"/>
      <c r="K686" s="503" t="str">
        <f t="shared" si="262"/>
        <v/>
      </c>
      <c r="L686" s="503"/>
      <c r="M686" s="503"/>
      <c r="N686" s="503" t="str">
        <f t="shared" si="263"/>
        <v/>
      </c>
      <c r="O686" s="503"/>
      <c r="P686" s="503"/>
      <c r="Q686" s="503" t="str">
        <f t="shared" si="264"/>
        <v/>
      </c>
      <c r="R686" s="503"/>
      <c r="S686" s="503"/>
      <c r="T686" s="503"/>
      <c r="U686" s="503"/>
      <c r="V686" s="503"/>
      <c r="W686" s="503" t="str">
        <f t="shared" si="265"/>
        <v/>
      </c>
      <c r="X686" s="503"/>
      <c r="Y686" s="503"/>
      <c r="Z686" s="503"/>
      <c r="AA686" s="503"/>
      <c r="AB686" s="503"/>
      <c r="AC686" s="525"/>
      <c r="AD686" s="526"/>
      <c r="AE686" s="526"/>
      <c r="AF686" s="526"/>
      <c r="AG686" s="526"/>
      <c r="AH686" s="527"/>
      <c r="AI686" s="233"/>
      <c r="AJ686" s="233"/>
      <c r="AK686" s="197">
        <v>675</v>
      </c>
      <c r="AL686" s="207"/>
      <c r="AM686" s="207"/>
      <c r="AN686" s="207"/>
      <c r="AO686" s="207"/>
      <c r="AP686" s="207"/>
      <c r="AQ686" s="208"/>
      <c r="AR686" s="155"/>
      <c r="AS686" s="197">
        <f t="shared" si="247"/>
        <v>675</v>
      </c>
      <c r="AT686" s="175">
        <v>-5.9460499999999999E-2</v>
      </c>
      <c r="AU686" s="163">
        <v>5.0539500000000001E-2</v>
      </c>
      <c r="AV686" s="163">
        <v>-8.9460499999999998E-2</v>
      </c>
      <c r="AW686" s="163">
        <v>-0.13946050000000002</v>
      </c>
      <c r="AX686" s="163">
        <v>-6.9460500000000008E-2</v>
      </c>
      <c r="AY686" s="163">
        <v>-6.9460500000000008E-2</v>
      </c>
      <c r="BA686" s="331">
        <f t="shared" si="248"/>
        <v>675</v>
      </c>
      <c r="BB686" s="332" t="str">
        <f t="shared" si="249"/>
        <v/>
      </c>
      <c r="BC686" s="332" t="str">
        <f t="shared" si="250"/>
        <v/>
      </c>
      <c r="BD686" s="332" t="str">
        <f t="shared" si="251"/>
        <v/>
      </c>
      <c r="BE686" s="332" t="str">
        <f t="shared" si="252"/>
        <v/>
      </c>
      <c r="BF686" s="332" t="str">
        <f t="shared" si="253"/>
        <v/>
      </c>
      <c r="BG686" s="332" t="str">
        <f t="shared" si="254"/>
        <v/>
      </c>
      <c r="BH686" s="164">
        <v>675</v>
      </c>
      <c r="BI686" s="337" t="str">
        <f t="shared" si="255"/>
        <v/>
      </c>
      <c r="BJ686" s="337" t="str">
        <f t="shared" si="256"/>
        <v/>
      </c>
      <c r="BK686" s="337" t="str">
        <f t="shared" si="257"/>
        <v/>
      </c>
      <c r="BL686" s="337" t="str">
        <f t="shared" si="258"/>
        <v/>
      </c>
      <c r="BM686" s="165" t="str">
        <f t="shared" si="259"/>
        <v/>
      </c>
    </row>
    <row r="687" spans="1:65" ht="14.85" customHeight="1">
      <c r="A687" s="238"/>
      <c r="B687" s="540" t="s">
        <v>744</v>
      </c>
      <c r="C687" s="540"/>
      <c r="D687" s="540"/>
      <c r="E687" s="503" t="str">
        <f t="shared" si="260"/>
        <v/>
      </c>
      <c r="F687" s="503"/>
      <c r="G687" s="503"/>
      <c r="H687" s="503" t="str">
        <f t="shared" si="261"/>
        <v/>
      </c>
      <c r="I687" s="503"/>
      <c r="J687" s="503"/>
      <c r="K687" s="503" t="str">
        <f t="shared" si="262"/>
        <v/>
      </c>
      <c r="L687" s="503"/>
      <c r="M687" s="503"/>
      <c r="N687" s="503" t="str">
        <f t="shared" si="263"/>
        <v/>
      </c>
      <c r="O687" s="503"/>
      <c r="P687" s="503"/>
      <c r="Q687" s="503" t="str">
        <f t="shared" si="264"/>
        <v/>
      </c>
      <c r="R687" s="503"/>
      <c r="S687" s="503"/>
      <c r="T687" s="503"/>
      <c r="U687" s="503"/>
      <c r="V687" s="503"/>
      <c r="W687" s="503" t="str">
        <f t="shared" si="265"/>
        <v/>
      </c>
      <c r="X687" s="503"/>
      <c r="Y687" s="503"/>
      <c r="Z687" s="503"/>
      <c r="AA687" s="503"/>
      <c r="AB687" s="503"/>
      <c r="AC687" s="525"/>
      <c r="AD687" s="526"/>
      <c r="AE687" s="526"/>
      <c r="AF687" s="526"/>
      <c r="AG687" s="526"/>
      <c r="AH687" s="527"/>
      <c r="AI687" s="233"/>
      <c r="AJ687" s="233"/>
      <c r="AK687" s="197">
        <v>676</v>
      </c>
      <c r="AL687" s="207"/>
      <c r="AM687" s="207"/>
      <c r="AN687" s="207"/>
      <c r="AO687" s="207"/>
      <c r="AP687" s="207"/>
      <c r="AQ687" s="208"/>
      <c r="AR687" s="155"/>
      <c r="AS687" s="197">
        <f t="shared" si="247"/>
        <v>676</v>
      </c>
      <c r="AT687" s="175">
        <v>-5.9460499999999999E-2</v>
      </c>
      <c r="AU687" s="163">
        <v>5.0539500000000001E-2</v>
      </c>
      <c r="AV687" s="163">
        <v>-8.9460499999999998E-2</v>
      </c>
      <c r="AW687" s="163">
        <v>-0.13946050000000002</v>
      </c>
      <c r="AX687" s="163">
        <v>-6.9460500000000008E-2</v>
      </c>
      <c r="AY687" s="163">
        <v>-6.9460500000000008E-2</v>
      </c>
      <c r="BA687" s="331">
        <f t="shared" si="248"/>
        <v>676</v>
      </c>
      <c r="BB687" s="332" t="str">
        <f t="shared" si="249"/>
        <v/>
      </c>
      <c r="BC687" s="332" t="str">
        <f t="shared" si="250"/>
        <v/>
      </c>
      <c r="BD687" s="332" t="str">
        <f t="shared" si="251"/>
        <v/>
      </c>
      <c r="BE687" s="332" t="str">
        <f t="shared" si="252"/>
        <v/>
      </c>
      <c r="BF687" s="332" t="str">
        <f t="shared" si="253"/>
        <v/>
      </c>
      <c r="BG687" s="332" t="str">
        <f t="shared" si="254"/>
        <v/>
      </c>
      <c r="BH687" s="164">
        <v>676</v>
      </c>
      <c r="BI687" s="337" t="str">
        <f t="shared" si="255"/>
        <v/>
      </c>
      <c r="BJ687" s="337" t="str">
        <f t="shared" si="256"/>
        <v/>
      </c>
      <c r="BK687" s="337" t="str">
        <f t="shared" si="257"/>
        <v/>
      </c>
      <c r="BL687" s="337" t="str">
        <f t="shared" si="258"/>
        <v/>
      </c>
      <c r="BM687" s="165" t="str">
        <f t="shared" si="259"/>
        <v/>
      </c>
    </row>
    <row r="688" spans="1:65" ht="14.85" customHeight="1">
      <c r="A688" s="238"/>
      <c r="B688" s="540" t="s">
        <v>745</v>
      </c>
      <c r="C688" s="540"/>
      <c r="D688" s="540"/>
      <c r="E688" s="503" t="str">
        <f t="shared" si="260"/>
        <v/>
      </c>
      <c r="F688" s="503"/>
      <c r="G688" s="503"/>
      <c r="H688" s="503" t="str">
        <f t="shared" si="261"/>
        <v/>
      </c>
      <c r="I688" s="503"/>
      <c r="J688" s="503"/>
      <c r="K688" s="503" t="str">
        <f t="shared" si="262"/>
        <v/>
      </c>
      <c r="L688" s="503"/>
      <c r="M688" s="503"/>
      <c r="N688" s="503" t="str">
        <f t="shared" si="263"/>
        <v/>
      </c>
      <c r="O688" s="503"/>
      <c r="P688" s="503"/>
      <c r="Q688" s="503" t="str">
        <f t="shared" si="264"/>
        <v/>
      </c>
      <c r="R688" s="503"/>
      <c r="S688" s="503"/>
      <c r="T688" s="503"/>
      <c r="U688" s="503"/>
      <c r="V688" s="503"/>
      <c r="W688" s="503" t="str">
        <f t="shared" si="265"/>
        <v/>
      </c>
      <c r="X688" s="503"/>
      <c r="Y688" s="503"/>
      <c r="Z688" s="503"/>
      <c r="AA688" s="503"/>
      <c r="AB688" s="503"/>
      <c r="AC688" s="525"/>
      <c r="AD688" s="526"/>
      <c r="AE688" s="526"/>
      <c r="AF688" s="526"/>
      <c r="AG688" s="526"/>
      <c r="AH688" s="527"/>
      <c r="AI688" s="233"/>
      <c r="AJ688" s="233"/>
      <c r="AK688" s="197">
        <v>677</v>
      </c>
      <c r="AL688" s="207"/>
      <c r="AM688" s="207"/>
      <c r="AN688" s="207"/>
      <c r="AO688" s="207"/>
      <c r="AP688" s="207"/>
      <c r="AQ688" s="208"/>
      <c r="AR688" s="155"/>
      <c r="AS688" s="197">
        <f t="shared" si="247"/>
        <v>677</v>
      </c>
      <c r="AT688" s="175">
        <v>-5.9460499999999999E-2</v>
      </c>
      <c r="AU688" s="163">
        <v>5.0539500000000001E-2</v>
      </c>
      <c r="AV688" s="163">
        <v>-8.9460499999999998E-2</v>
      </c>
      <c r="AW688" s="163">
        <v>-0.13946050000000002</v>
      </c>
      <c r="AX688" s="163">
        <v>-6.9460500000000008E-2</v>
      </c>
      <c r="AY688" s="163">
        <v>-6.9460500000000008E-2</v>
      </c>
      <c r="BA688" s="331">
        <f t="shared" si="248"/>
        <v>677</v>
      </c>
      <c r="BB688" s="332" t="str">
        <f t="shared" si="249"/>
        <v/>
      </c>
      <c r="BC688" s="332" t="str">
        <f t="shared" si="250"/>
        <v/>
      </c>
      <c r="BD688" s="332" t="str">
        <f t="shared" si="251"/>
        <v/>
      </c>
      <c r="BE688" s="332" t="str">
        <f t="shared" si="252"/>
        <v/>
      </c>
      <c r="BF688" s="332" t="str">
        <f t="shared" si="253"/>
        <v/>
      </c>
      <c r="BG688" s="332" t="str">
        <f t="shared" si="254"/>
        <v/>
      </c>
      <c r="BH688" s="164">
        <v>677</v>
      </c>
      <c r="BI688" s="337" t="str">
        <f t="shared" si="255"/>
        <v/>
      </c>
      <c r="BJ688" s="337" t="str">
        <f t="shared" si="256"/>
        <v/>
      </c>
      <c r="BK688" s="337" t="str">
        <f t="shared" si="257"/>
        <v/>
      </c>
      <c r="BL688" s="337" t="str">
        <f t="shared" si="258"/>
        <v/>
      </c>
      <c r="BM688" s="165" t="str">
        <f t="shared" si="259"/>
        <v/>
      </c>
    </row>
    <row r="689" spans="1:65" ht="14.85" customHeight="1">
      <c r="A689" s="238"/>
      <c r="B689" s="540" t="s">
        <v>746</v>
      </c>
      <c r="C689" s="540"/>
      <c r="D689" s="540"/>
      <c r="E689" s="503" t="str">
        <f t="shared" si="260"/>
        <v/>
      </c>
      <c r="F689" s="503"/>
      <c r="G689" s="503"/>
      <c r="H689" s="503" t="str">
        <f t="shared" si="261"/>
        <v/>
      </c>
      <c r="I689" s="503"/>
      <c r="J689" s="503"/>
      <c r="K689" s="503" t="str">
        <f t="shared" si="262"/>
        <v/>
      </c>
      <c r="L689" s="503"/>
      <c r="M689" s="503"/>
      <c r="N689" s="503" t="str">
        <f t="shared" si="263"/>
        <v/>
      </c>
      <c r="O689" s="503"/>
      <c r="P689" s="503"/>
      <c r="Q689" s="503" t="str">
        <f t="shared" si="264"/>
        <v/>
      </c>
      <c r="R689" s="503"/>
      <c r="S689" s="503"/>
      <c r="T689" s="503"/>
      <c r="U689" s="503"/>
      <c r="V689" s="503"/>
      <c r="W689" s="503" t="str">
        <f t="shared" si="265"/>
        <v/>
      </c>
      <c r="X689" s="503"/>
      <c r="Y689" s="503"/>
      <c r="Z689" s="503"/>
      <c r="AA689" s="503"/>
      <c r="AB689" s="503"/>
      <c r="AC689" s="525"/>
      <c r="AD689" s="526"/>
      <c r="AE689" s="526"/>
      <c r="AF689" s="526"/>
      <c r="AG689" s="526"/>
      <c r="AH689" s="527"/>
      <c r="AI689" s="233"/>
      <c r="AJ689" s="233"/>
      <c r="AK689" s="197">
        <v>678</v>
      </c>
      <c r="AL689" s="207"/>
      <c r="AM689" s="207"/>
      <c r="AN689" s="207"/>
      <c r="AO689" s="207"/>
      <c r="AP689" s="207"/>
      <c r="AQ689" s="208"/>
      <c r="AR689" s="155"/>
      <c r="AS689" s="197">
        <f t="shared" si="247"/>
        <v>678</v>
      </c>
      <c r="AT689" s="175">
        <v>-5.9460499999999999E-2</v>
      </c>
      <c r="AU689" s="163">
        <v>5.0539500000000001E-2</v>
      </c>
      <c r="AV689" s="163">
        <v>-8.9460499999999998E-2</v>
      </c>
      <c r="AW689" s="163">
        <v>-0.13946050000000002</v>
      </c>
      <c r="AX689" s="163">
        <v>-6.9460500000000008E-2</v>
      </c>
      <c r="AY689" s="163">
        <v>-6.9460500000000008E-2</v>
      </c>
      <c r="BA689" s="331">
        <f t="shared" si="248"/>
        <v>678</v>
      </c>
      <c r="BB689" s="332" t="str">
        <f t="shared" si="249"/>
        <v/>
      </c>
      <c r="BC689" s="332" t="str">
        <f t="shared" si="250"/>
        <v/>
      </c>
      <c r="BD689" s="332" t="str">
        <f t="shared" si="251"/>
        <v/>
      </c>
      <c r="BE689" s="332" t="str">
        <f t="shared" si="252"/>
        <v/>
      </c>
      <c r="BF689" s="332" t="str">
        <f t="shared" si="253"/>
        <v/>
      </c>
      <c r="BG689" s="332" t="str">
        <f t="shared" si="254"/>
        <v/>
      </c>
      <c r="BH689" s="164">
        <v>678</v>
      </c>
      <c r="BI689" s="337" t="str">
        <f t="shared" si="255"/>
        <v/>
      </c>
      <c r="BJ689" s="337" t="str">
        <f t="shared" si="256"/>
        <v/>
      </c>
      <c r="BK689" s="337" t="str">
        <f t="shared" si="257"/>
        <v/>
      </c>
      <c r="BL689" s="337" t="str">
        <f t="shared" si="258"/>
        <v/>
      </c>
      <c r="BM689" s="165" t="str">
        <f t="shared" si="259"/>
        <v/>
      </c>
    </row>
    <row r="690" spans="1:65" ht="14.85" customHeight="1">
      <c r="A690" s="238"/>
      <c r="B690" s="540" t="s">
        <v>747</v>
      </c>
      <c r="C690" s="540"/>
      <c r="D690" s="540"/>
      <c r="E690" s="503" t="str">
        <f t="shared" si="260"/>
        <v/>
      </c>
      <c r="F690" s="503"/>
      <c r="G690" s="503"/>
      <c r="H690" s="503" t="str">
        <f t="shared" si="261"/>
        <v/>
      </c>
      <c r="I690" s="503"/>
      <c r="J690" s="503"/>
      <c r="K690" s="503" t="str">
        <f t="shared" si="262"/>
        <v/>
      </c>
      <c r="L690" s="503"/>
      <c r="M690" s="503"/>
      <c r="N690" s="503" t="str">
        <f t="shared" si="263"/>
        <v/>
      </c>
      <c r="O690" s="503"/>
      <c r="P690" s="503"/>
      <c r="Q690" s="503" t="str">
        <f t="shared" si="264"/>
        <v/>
      </c>
      <c r="R690" s="503"/>
      <c r="S690" s="503"/>
      <c r="T690" s="503"/>
      <c r="U690" s="503"/>
      <c r="V690" s="503"/>
      <c r="W690" s="503" t="str">
        <f t="shared" si="265"/>
        <v/>
      </c>
      <c r="X690" s="503"/>
      <c r="Y690" s="503"/>
      <c r="Z690" s="503"/>
      <c r="AA690" s="503"/>
      <c r="AB690" s="503"/>
      <c r="AC690" s="525"/>
      <c r="AD690" s="526"/>
      <c r="AE690" s="526"/>
      <c r="AF690" s="526"/>
      <c r="AG690" s="526"/>
      <c r="AH690" s="527"/>
      <c r="AI690" s="233"/>
      <c r="AJ690" s="233"/>
      <c r="AK690" s="197">
        <v>679</v>
      </c>
      <c r="AL690" s="207"/>
      <c r="AM690" s="207"/>
      <c r="AN690" s="207"/>
      <c r="AO690" s="207"/>
      <c r="AP690" s="207"/>
      <c r="AQ690" s="208"/>
      <c r="AR690" s="155"/>
      <c r="AS690" s="197">
        <f t="shared" si="247"/>
        <v>679</v>
      </c>
      <c r="AT690" s="175">
        <v>-5.9460499999999999E-2</v>
      </c>
      <c r="AU690" s="163">
        <v>5.0539500000000001E-2</v>
      </c>
      <c r="AV690" s="163">
        <v>-8.9460499999999998E-2</v>
      </c>
      <c r="AW690" s="163">
        <v>-0.13946050000000002</v>
      </c>
      <c r="AX690" s="163">
        <v>-6.9460500000000008E-2</v>
      </c>
      <c r="AY690" s="163">
        <v>-6.9460500000000008E-2</v>
      </c>
      <c r="BA690" s="331">
        <f t="shared" si="248"/>
        <v>679</v>
      </c>
      <c r="BB690" s="332" t="str">
        <f t="shared" si="249"/>
        <v/>
      </c>
      <c r="BC690" s="332" t="str">
        <f t="shared" si="250"/>
        <v/>
      </c>
      <c r="BD690" s="332" t="str">
        <f t="shared" si="251"/>
        <v/>
      </c>
      <c r="BE690" s="332" t="str">
        <f t="shared" si="252"/>
        <v/>
      </c>
      <c r="BF690" s="332" t="str">
        <f t="shared" si="253"/>
        <v/>
      </c>
      <c r="BG690" s="332" t="str">
        <f t="shared" si="254"/>
        <v/>
      </c>
      <c r="BH690" s="164">
        <v>679</v>
      </c>
      <c r="BI690" s="337" t="str">
        <f t="shared" si="255"/>
        <v/>
      </c>
      <c r="BJ690" s="337" t="str">
        <f t="shared" si="256"/>
        <v/>
      </c>
      <c r="BK690" s="337" t="str">
        <f t="shared" si="257"/>
        <v/>
      </c>
      <c r="BL690" s="337" t="str">
        <f t="shared" si="258"/>
        <v/>
      </c>
      <c r="BM690" s="165" t="str">
        <f t="shared" si="259"/>
        <v/>
      </c>
    </row>
    <row r="691" spans="1:65" ht="14.85" customHeight="1">
      <c r="A691" s="238"/>
      <c r="B691" s="540" t="s">
        <v>748</v>
      </c>
      <c r="C691" s="540"/>
      <c r="D691" s="540"/>
      <c r="E691" s="503" t="str">
        <f t="shared" si="260"/>
        <v/>
      </c>
      <c r="F691" s="503"/>
      <c r="G691" s="503"/>
      <c r="H691" s="503" t="str">
        <f t="shared" si="261"/>
        <v/>
      </c>
      <c r="I691" s="503"/>
      <c r="J691" s="503"/>
      <c r="K691" s="503" t="str">
        <f t="shared" si="262"/>
        <v/>
      </c>
      <c r="L691" s="503"/>
      <c r="M691" s="503"/>
      <c r="N691" s="503" t="str">
        <f t="shared" si="263"/>
        <v/>
      </c>
      <c r="O691" s="503"/>
      <c r="P691" s="503"/>
      <c r="Q691" s="503" t="str">
        <f t="shared" si="264"/>
        <v/>
      </c>
      <c r="R691" s="503"/>
      <c r="S691" s="503"/>
      <c r="T691" s="503"/>
      <c r="U691" s="503"/>
      <c r="V691" s="503"/>
      <c r="W691" s="503" t="str">
        <f t="shared" si="265"/>
        <v/>
      </c>
      <c r="X691" s="503"/>
      <c r="Y691" s="503"/>
      <c r="Z691" s="503"/>
      <c r="AA691" s="503"/>
      <c r="AB691" s="503"/>
      <c r="AC691" s="525"/>
      <c r="AD691" s="526"/>
      <c r="AE691" s="526"/>
      <c r="AF691" s="526"/>
      <c r="AG691" s="526"/>
      <c r="AH691" s="527"/>
      <c r="AI691" s="233"/>
      <c r="AJ691" s="233"/>
      <c r="AK691" s="197">
        <v>680</v>
      </c>
      <c r="AL691" s="207"/>
      <c r="AM691" s="207"/>
      <c r="AN691" s="207"/>
      <c r="AO691" s="207"/>
      <c r="AP691" s="207"/>
      <c r="AQ691" s="208"/>
      <c r="AR691" s="155"/>
      <c r="AS691" s="197">
        <f t="shared" si="247"/>
        <v>680</v>
      </c>
      <c r="AT691" s="175">
        <v>-5.9460499999999999E-2</v>
      </c>
      <c r="AU691" s="163">
        <v>5.0539500000000001E-2</v>
      </c>
      <c r="AV691" s="163">
        <v>-8.9460499999999998E-2</v>
      </c>
      <c r="AW691" s="163">
        <v>-0.13946050000000002</v>
      </c>
      <c r="AX691" s="163">
        <v>-6.9460500000000008E-2</v>
      </c>
      <c r="AY691" s="163">
        <v>-6.9460500000000008E-2</v>
      </c>
      <c r="BA691" s="331">
        <f t="shared" si="248"/>
        <v>680</v>
      </c>
      <c r="BB691" s="332" t="str">
        <f t="shared" si="249"/>
        <v/>
      </c>
      <c r="BC691" s="332" t="str">
        <f t="shared" si="250"/>
        <v/>
      </c>
      <c r="BD691" s="332" t="str">
        <f t="shared" si="251"/>
        <v/>
      </c>
      <c r="BE691" s="332" t="str">
        <f t="shared" si="252"/>
        <v/>
      </c>
      <c r="BF691" s="332" t="str">
        <f t="shared" si="253"/>
        <v/>
      </c>
      <c r="BG691" s="332" t="str">
        <f t="shared" si="254"/>
        <v/>
      </c>
      <c r="BH691" s="164">
        <v>680</v>
      </c>
      <c r="BI691" s="337" t="str">
        <f t="shared" si="255"/>
        <v/>
      </c>
      <c r="BJ691" s="337" t="str">
        <f t="shared" si="256"/>
        <v/>
      </c>
      <c r="BK691" s="337" t="str">
        <f t="shared" si="257"/>
        <v/>
      </c>
      <c r="BL691" s="337" t="str">
        <f t="shared" si="258"/>
        <v/>
      </c>
      <c r="BM691" s="165" t="str">
        <f t="shared" si="259"/>
        <v/>
      </c>
    </row>
    <row r="692" spans="1:65" ht="14.85" customHeight="1">
      <c r="A692" s="238"/>
      <c r="B692" s="540" t="s">
        <v>749</v>
      </c>
      <c r="C692" s="540"/>
      <c r="D692" s="540"/>
      <c r="E692" s="503" t="str">
        <f t="shared" si="260"/>
        <v/>
      </c>
      <c r="F692" s="503"/>
      <c r="G692" s="503"/>
      <c r="H692" s="503" t="str">
        <f t="shared" si="261"/>
        <v/>
      </c>
      <c r="I692" s="503"/>
      <c r="J692" s="503"/>
      <c r="K692" s="503" t="str">
        <f t="shared" si="262"/>
        <v/>
      </c>
      <c r="L692" s="503"/>
      <c r="M692" s="503"/>
      <c r="N692" s="503" t="str">
        <f t="shared" si="263"/>
        <v/>
      </c>
      <c r="O692" s="503"/>
      <c r="P692" s="503"/>
      <c r="Q692" s="503" t="str">
        <f t="shared" si="264"/>
        <v/>
      </c>
      <c r="R692" s="503"/>
      <c r="S692" s="503"/>
      <c r="T692" s="503"/>
      <c r="U692" s="503"/>
      <c r="V692" s="503"/>
      <c r="W692" s="503" t="str">
        <f t="shared" si="265"/>
        <v/>
      </c>
      <c r="X692" s="503"/>
      <c r="Y692" s="503"/>
      <c r="Z692" s="503"/>
      <c r="AA692" s="503"/>
      <c r="AB692" s="503"/>
      <c r="AC692" s="525"/>
      <c r="AD692" s="526"/>
      <c r="AE692" s="526"/>
      <c r="AF692" s="526"/>
      <c r="AG692" s="526"/>
      <c r="AH692" s="527"/>
      <c r="AI692" s="233"/>
      <c r="AJ692" s="233"/>
      <c r="AK692" s="197">
        <v>681</v>
      </c>
      <c r="AL692" s="207"/>
      <c r="AM692" s="207"/>
      <c r="AN692" s="207"/>
      <c r="AO692" s="207"/>
      <c r="AP692" s="207"/>
      <c r="AQ692" s="208"/>
      <c r="AR692" s="155"/>
      <c r="AS692" s="197">
        <f t="shared" si="247"/>
        <v>681</v>
      </c>
      <c r="AT692" s="175">
        <v>-5.9460499999999999E-2</v>
      </c>
      <c r="AU692" s="163">
        <v>5.0539500000000001E-2</v>
      </c>
      <c r="AV692" s="163">
        <v>-8.9460499999999998E-2</v>
      </c>
      <c r="AW692" s="163">
        <v>-0.13946050000000002</v>
      </c>
      <c r="AX692" s="163">
        <v>-6.9460500000000008E-2</v>
      </c>
      <c r="AY692" s="163">
        <v>-6.9460500000000008E-2</v>
      </c>
      <c r="BA692" s="331">
        <f t="shared" si="248"/>
        <v>681</v>
      </c>
      <c r="BB692" s="332" t="str">
        <f t="shared" si="249"/>
        <v/>
      </c>
      <c r="BC692" s="332" t="str">
        <f t="shared" si="250"/>
        <v/>
      </c>
      <c r="BD692" s="332" t="str">
        <f t="shared" si="251"/>
        <v/>
      </c>
      <c r="BE692" s="332" t="str">
        <f t="shared" si="252"/>
        <v/>
      </c>
      <c r="BF692" s="332" t="str">
        <f t="shared" si="253"/>
        <v/>
      </c>
      <c r="BG692" s="332" t="str">
        <f t="shared" si="254"/>
        <v/>
      </c>
      <c r="BH692" s="164">
        <v>681</v>
      </c>
      <c r="BI692" s="337" t="str">
        <f t="shared" si="255"/>
        <v/>
      </c>
      <c r="BJ692" s="337" t="str">
        <f t="shared" si="256"/>
        <v/>
      </c>
      <c r="BK692" s="337" t="str">
        <f t="shared" si="257"/>
        <v/>
      </c>
      <c r="BL692" s="337" t="str">
        <f t="shared" si="258"/>
        <v/>
      </c>
      <c r="BM692" s="165" t="str">
        <f t="shared" si="259"/>
        <v/>
      </c>
    </row>
    <row r="693" spans="1:65" ht="14.85" customHeight="1">
      <c r="A693" s="238"/>
      <c r="B693" s="540" t="s">
        <v>750</v>
      </c>
      <c r="C693" s="540"/>
      <c r="D693" s="540"/>
      <c r="E693" s="503" t="str">
        <f t="shared" si="260"/>
        <v/>
      </c>
      <c r="F693" s="503"/>
      <c r="G693" s="503"/>
      <c r="H693" s="503" t="str">
        <f t="shared" si="261"/>
        <v/>
      </c>
      <c r="I693" s="503"/>
      <c r="J693" s="503"/>
      <c r="K693" s="503" t="str">
        <f t="shared" si="262"/>
        <v/>
      </c>
      <c r="L693" s="503"/>
      <c r="M693" s="503"/>
      <c r="N693" s="503" t="str">
        <f t="shared" si="263"/>
        <v/>
      </c>
      <c r="O693" s="503"/>
      <c r="P693" s="503"/>
      <c r="Q693" s="503" t="str">
        <f t="shared" si="264"/>
        <v/>
      </c>
      <c r="R693" s="503"/>
      <c r="S693" s="503"/>
      <c r="T693" s="503"/>
      <c r="U693" s="503"/>
      <c r="V693" s="503"/>
      <c r="W693" s="503" t="str">
        <f t="shared" si="265"/>
        <v/>
      </c>
      <c r="X693" s="503"/>
      <c r="Y693" s="503"/>
      <c r="Z693" s="503"/>
      <c r="AA693" s="503"/>
      <c r="AB693" s="503"/>
      <c r="AC693" s="525"/>
      <c r="AD693" s="526"/>
      <c r="AE693" s="526"/>
      <c r="AF693" s="526"/>
      <c r="AG693" s="526"/>
      <c r="AH693" s="527"/>
      <c r="AI693" s="233"/>
      <c r="AJ693" s="233"/>
      <c r="AK693" s="197">
        <v>682</v>
      </c>
      <c r="AL693" s="207"/>
      <c r="AM693" s="207"/>
      <c r="AN693" s="207"/>
      <c r="AO693" s="207"/>
      <c r="AP693" s="207"/>
      <c r="AQ693" s="208"/>
      <c r="AR693" s="155"/>
      <c r="AS693" s="197">
        <f t="shared" si="247"/>
        <v>682</v>
      </c>
      <c r="AT693" s="175">
        <v>-5.9460499999999999E-2</v>
      </c>
      <c r="AU693" s="163">
        <v>5.0539500000000001E-2</v>
      </c>
      <c r="AV693" s="163">
        <v>-8.9460499999999998E-2</v>
      </c>
      <c r="AW693" s="163">
        <v>-0.13946050000000002</v>
      </c>
      <c r="AX693" s="163">
        <v>-6.9460500000000008E-2</v>
      </c>
      <c r="AY693" s="163">
        <v>-6.9460500000000008E-2</v>
      </c>
      <c r="BA693" s="331">
        <f t="shared" si="248"/>
        <v>682</v>
      </c>
      <c r="BB693" s="332" t="str">
        <f t="shared" si="249"/>
        <v/>
      </c>
      <c r="BC693" s="332" t="str">
        <f t="shared" si="250"/>
        <v/>
      </c>
      <c r="BD693" s="332" t="str">
        <f t="shared" si="251"/>
        <v/>
      </c>
      <c r="BE693" s="332" t="str">
        <f t="shared" si="252"/>
        <v/>
      </c>
      <c r="BF693" s="332" t="str">
        <f t="shared" si="253"/>
        <v/>
      </c>
      <c r="BG693" s="332" t="str">
        <f t="shared" si="254"/>
        <v/>
      </c>
      <c r="BH693" s="164">
        <v>682</v>
      </c>
      <c r="BI693" s="337" t="str">
        <f t="shared" si="255"/>
        <v/>
      </c>
      <c r="BJ693" s="337" t="str">
        <f t="shared" si="256"/>
        <v/>
      </c>
      <c r="BK693" s="337" t="str">
        <f t="shared" si="257"/>
        <v/>
      </c>
      <c r="BL693" s="337" t="str">
        <f t="shared" si="258"/>
        <v/>
      </c>
      <c r="BM693" s="165" t="str">
        <f t="shared" si="259"/>
        <v/>
      </c>
    </row>
    <row r="694" spans="1:65" ht="14.85" customHeight="1">
      <c r="A694" s="238"/>
      <c r="B694" s="540" t="s">
        <v>751</v>
      </c>
      <c r="C694" s="540"/>
      <c r="D694" s="540"/>
      <c r="E694" s="503" t="str">
        <f t="shared" si="260"/>
        <v/>
      </c>
      <c r="F694" s="503"/>
      <c r="G694" s="503"/>
      <c r="H694" s="503" t="str">
        <f t="shared" si="261"/>
        <v/>
      </c>
      <c r="I694" s="503"/>
      <c r="J694" s="503"/>
      <c r="K694" s="503" t="str">
        <f t="shared" si="262"/>
        <v/>
      </c>
      <c r="L694" s="503"/>
      <c r="M694" s="503"/>
      <c r="N694" s="503" t="str">
        <f t="shared" si="263"/>
        <v/>
      </c>
      <c r="O694" s="503"/>
      <c r="P694" s="503"/>
      <c r="Q694" s="503" t="str">
        <f t="shared" si="264"/>
        <v/>
      </c>
      <c r="R694" s="503"/>
      <c r="S694" s="503"/>
      <c r="T694" s="503"/>
      <c r="U694" s="503"/>
      <c r="V694" s="503"/>
      <c r="W694" s="503" t="str">
        <f t="shared" si="265"/>
        <v/>
      </c>
      <c r="X694" s="503"/>
      <c r="Y694" s="503"/>
      <c r="Z694" s="503"/>
      <c r="AA694" s="503"/>
      <c r="AB694" s="503"/>
      <c r="AC694" s="525"/>
      <c r="AD694" s="526"/>
      <c r="AE694" s="526"/>
      <c r="AF694" s="526"/>
      <c r="AG694" s="526"/>
      <c r="AH694" s="527"/>
      <c r="AI694" s="233"/>
      <c r="AJ694" s="233"/>
      <c r="AK694" s="197">
        <v>683</v>
      </c>
      <c r="AL694" s="207"/>
      <c r="AM694" s="207"/>
      <c r="AN694" s="207"/>
      <c r="AO694" s="207"/>
      <c r="AP694" s="207"/>
      <c r="AQ694" s="208"/>
      <c r="AR694" s="155"/>
      <c r="AS694" s="197">
        <f t="shared" si="247"/>
        <v>683</v>
      </c>
      <c r="AT694" s="175">
        <v>-5.9460499999999999E-2</v>
      </c>
      <c r="AU694" s="163">
        <v>5.0539500000000001E-2</v>
      </c>
      <c r="AV694" s="163">
        <v>-8.9460499999999998E-2</v>
      </c>
      <c r="AW694" s="163">
        <v>-0.13946050000000002</v>
      </c>
      <c r="AX694" s="163">
        <v>-6.9460500000000008E-2</v>
      </c>
      <c r="AY694" s="163">
        <v>-6.9460500000000008E-2</v>
      </c>
      <c r="BA694" s="331">
        <f t="shared" si="248"/>
        <v>683</v>
      </c>
      <c r="BB694" s="332" t="str">
        <f t="shared" si="249"/>
        <v/>
      </c>
      <c r="BC694" s="332" t="str">
        <f t="shared" si="250"/>
        <v/>
      </c>
      <c r="BD694" s="332" t="str">
        <f t="shared" si="251"/>
        <v/>
      </c>
      <c r="BE694" s="332" t="str">
        <f t="shared" si="252"/>
        <v/>
      </c>
      <c r="BF694" s="332" t="str">
        <f t="shared" si="253"/>
        <v/>
      </c>
      <c r="BG694" s="332" t="str">
        <f t="shared" si="254"/>
        <v/>
      </c>
      <c r="BH694" s="164">
        <v>683</v>
      </c>
      <c r="BI694" s="337" t="str">
        <f t="shared" si="255"/>
        <v/>
      </c>
      <c r="BJ694" s="337" t="str">
        <f t="shared" si="256"/>
        <v/>
      </c>
      <c r="BK694" s="337" t="str">
        <f t="shared" si="257"/>
        <v/>
      </c>
      <c r="BL694" s="337" t="str">
        <f t="shared" si="258"/>
        <v/>
      </c>
      <c r="BM694" s="165" t="str">
        <f t="shared" si="259"/>
        <v/>
      </c>
    </row>
    <row r="695" spans="1:65" ht="14.85" customHeight="1">
      <c r="A695" s="238"/>
      <c r="B695" s="540" t="s">
        <v>752</v>
      </c>
      <c r="C695" s="540"/>
      <c r="D695" s="540"/>
      <c r="E695" s="503" t="str">
        <f t="shared" si="260"/>
        <v/>
      </c>
      <c r="F695" s="503"/>
      <c r="G695" s="503"/>
      <c r="H695" s="503" t="str">
        <f t="shared" si="261"/>
        <v/>
      </c>
      <c r="I695" s="503"/>
      <c r="J695" s="503"/>
      <c r="K695" s="503" t="str">
        <f t="shared" si="262"/>
        <v/>
      </c>
      <c r="L695" s="503"/>
      <c r="M695" s="503"/>
      <c r="N695" s="503" t="str">
        <f t="shared" si="263"/>
        <v/>
      </c>
      <c r="O695" s="503"/>
      <c r="P695" s="503"/>
      <c r="Q695" s="503" t="str">
        <f t="shared" si="264"/>
        <v/>
      </c>
      <c r="R695" s="503"/>
      <c r="S695" s="503"/>
      <c r="T695" s="503"/>
      <c r="U695" s="503"/>
      <c r="V695" s="503"/>
      <c r="W695" s="503" t="str">
        <f t="shared" si="265"/>
        <v/>
      </c>
      <c r="X695" s="503"/>
      <c r="Y695" s="503"/>
      <c r="Z695" s="503"/>
      <c r="AA695" s="503"/>
      <c r="AB695" s="503"/>
      <c r="AC695" s="525"/>
      <c r="AD695" s="526"/>
      <c r="AE695" s="526"/>
      <c r="AF695" s="526"/>
      <c r="AG695" s="526"/>
      <c r="AH695" s="527"/>
      <c r="AI695" s="233"/>
      <c r="AJ695" s="233"/>
      <c r="AK695" s="197">
        <v>684</v>
      </c>
      <c r="AL695" s="207"/>
      <c r="AM695" s="207"/>
      <c r="AN695" s="207"/>
      <c r="AO695" s="207"/>
      <c r="AP695" s="207"/>
      <c r="AQ695" s="208"/>
      <c r="AR695" s="155"/>
      <c r="AS695" s="197">
        <f t="shared" si="247"/>
        <v>684</v>
      </c>
      <c r="AT695" s="175">
        <v>-5.9460499999999999E-2</v>
      </c>
      <c r="AU695" s="163">
        <v>5.0539500000000001E-2</v>
      </c>
      <c r="AV695" s="163">
        <v>-8.9460499999999998E-2</v>
      </c>
      <c r="AW695" s="163">
        <v>-0.13946050000000002</v>
      </c>
      <c r="AX695" s="163">
        <v>-6.9460500000000008E-2</v>
      </c>
      <c r="AY695" s="163">
        <v>-6.9460500000000008E-2</v>
      </c>
      <c r="BA695" s="331">
        <f t="shared" si="248"/>
        <v>684</v>
      </c>
      <c r="BB695" s="332" t="str">
        <f t="shared" si="249"/>
        <v/>
      </c>
      <c r="BC695" s="332" t="str">
        <f t="shared" si="250"/>
        <v/>
      </c>
      <c r="BD695" s="332" t="str">
        <f t="shared" si="251"/>
        <v/>
      </c>
      <c r="BE695" s="332" t="str">
        <f t="shared" si="252"/>
        <v/>
      </c>
      <c r="BF695" s="332" t="str">
        <f t="shared" si="253"/>
        <v/>
      </c>
      <c r="BG695" s="332" t="str">
        <f t="shared" si="254"/>
        <v/>
      </c>
      <c r="BH695" s="164">
        <v>684</v>
      </c>
      <c r="BI695" s="337" t="str">
        <f t="shared" si="255"/>
        <v/>
      </c>
      <c r="BJ695" s="337" t="str">
        <f t="shared" si="256"/>
        <v/>
      </c>
      <c r="BK695" s="337" t="str">
        <f t="shared" si="257"/>
        <v/>
      </c>
      <c r="BL695" s="337" t="str">
        <f t="shared" si="258"/>
        <v/>
      </c>
      <c r="BM695" s="165" t="str">
        <f t="shared" si="259"/>
        <v/>
      </c>
    </row>
    <row r="696" spans="1:65" ht="14.85" customHeight="1">
      <c r="A696" s="238"/>
      <c r="B696" s="540" t="s">
        <v>753</v>
      </c>
      <c r="C696" s="540"/>
      <c r="D696" s="540"/>
      <c r="E696" s="503" t="str">
        <f t="shared" si="260"/>
        <v/>
      </c>
      <c r="F696" s="503"/>
      <c r="G696" s="503"/>
      <c r="H696" s="503" t="str">
        <f t="shared" si="261"/>
        <v/>
      </c>
      <c r="I696" s="503"/>
      <c r="J696" s="503"/>
      <c r="K696" s="503" t="str">
        <f t="shared" si="262"/>
        <v/>
      </c>
      <c r="L696" s="503"/>
      <c r="M696" s="503"/>
      <c r="N696" s="503" t="str">
        <f t="shared" si="263"/>
        <v/>
      </c>
      <c r="O696" s="503"/>
      <c r="P696" s="503"/>
      <c r="Q696" s="503" t="str">
        <f t="shared" si="264"/>
        <v/>
      </c>
      <c r="R696" s="503"/>
      <c r="S696" s="503"/>
      <c r="T696" s="503"/>
      <c r="U696" s="503"/>
      <c r="V696" s="503"/>
      <c r="W696" s="503" t="str">
        <f t="shared" si="265"/>
        <v/>
      </c>
      <c r="X696" s="503"/>
      <c r="Y696" s="503"/>
      <c r="Z696" s="503"/>
      <c r="AA696" s="503"/>
      <c r="AB696" s="503"/>
      <c r="AC696" s="525"/>
      <c r="AD696" s="526"/>
      <c r="AE696" s="526"/>
      <c r="AF696" s="526"/>
      <c r="AG696" s="526"/>
      <c r="AH696" s="527"/>
      <c r="AI696" s="233"/>
      <c r="AJ696" s="233"/>
      <c r="AK696" s="197">
        <v>685</v>
      </c>
      <c r="AL696" s="207"/>
      <c r="AM696" s="207"/>
      <c r="AN696" s="207"/>
      <c r="AO696" s="207"/>
      <c r="AP696" s="207"/>
      <c r="AQ696" s="208"/>
      <c r="AR696" s="155"/>
      <c r="AS696" s="197">
        <f t="shared" si="247"/>
        <v>685</v>
      </c>
      <c r="AT696" s="175">
        <v>-5.9460499999999999E-2</v>
      </c>
      <c r="AU696" s="163">
        <v>5.0539500000000001E-2</v>
      </c>
      <c r="AV696" s="163">
        <v>-8.9460499999999998E-2</v>
      </c>
      <c r="AW696" s="163">
        <v>-0.13946050000000002</v>
      </c>
      <c r="AX696" s="163">
        <v>-6.9460500000000008E-2</v>
      </c>
      <c r="AY696" s="163">
        <v>-6.9460500000000008E-2</v>
      </c>
      <c r="BA696" s="331">
        <f t="shared" si="248"/>
        <v>685</v>
      </c>
      <c r="BB696" s="332" t="str">
        <f t="shared" si="249"/>
        <v/>
      </c>
      <c r="BC696" s="332" t="str">
        <f t="shared" si="250"/>
        <v/>
      </c>
      <c r="BD696" s="332" t="str">
        <f t="shared" si="251"/>
        <v/>
      </c>
      <c r="BE696" s="332" t="str">
        <f t="shared" si="252"/>
        <v/>
      </c>
      <c r="BF696" s="332" t="str">
        <f t="shared" si="253"/>
        <v/>
      </c>
      <c r="BG696" s="332" t="str">
        <f t="shared" si="254"/>
        <v/>
      </c>
      <c r="BH696" s="164">
        <v>685</v>
      </c>
      <c r="BI696" s="337" t="str">
        <f t="shared" si="255"/>
        <v/>
      </c>
      <c r="BJ696" s="337" t="str">
        <f t="shared" si="256"/>
        <v/>
      </c>
      <c r="BK696" s="337" t="str">
        <f t="shared" si="257"/>
        <v/>
      </c>
      <c r="BL696" s="337" t="str">
        <f t="shared" si="258"/>
        <v/>
      </c>
      <c r="BM696" s="165" t="str">
        <f t="shared" si="259"/>
        <v/>
      </c>
    </row>
    <row r="697" spans="1:65" ht="14.85" customHeight="1">
      <c r="A697" s="238"/>
      <c r="B697" s="540" t="s">
        <v>754</v>
      </c>
      <c r="C697" s="540"/>
      <c r="D697" s="540"/>
      <c r="E697" s="503" t="str">
        <f t="shared" si="260"/>
        <v/>
      </c>
      <c r="F697" s="503"/>
      <c r="G697" s="503"/>
      <c r="H697" s="503" t="str">
        <f t="shared" si="261"/>
        <v/>
      </c>
      <c r="I697" s="503"/>
      <c r="J697" s="503"/>
      <c r="K697" s="503" t="str">
        <f t="shared" si="262"/>
        <v/>
      </c>
      <c r="L697" s="503"/>
      <c r="M697" s="503"/>
      <c r="N697" s="503" t="str">
        <f t="shared" si="263"/>
        <v/>
      </c>
      <c r="O697" s="503"/>
      <c r="P697" s="503"/>
      <c r="Q697" s="503" t="str">
        <f t="shared" si="264"/>
        <v/>
      </c>
      <c r="R697" s="503"/>
      <c r="S697" s="503"/>
      <c r="T697" s="503"/>
      <c r="U697" s="503"/>
      <c r="V697" s="503"/>
      <c r="W697" s="503" t="str">
        <f t="shared" si="265"/>
        <v/>
      </c>
      <c r="X697" s="503"/>
      <c r="Y697" s="503"/>
      <c r="Z697" s="503"/>
      <c r="AA697" s="503"/>
      <c r="AB697" s="503"/>
      <c r="AC697" s="525"/>
      <c r="AD697" s="526"/>
      <c r="AE697" s="526"/>
      <c r="AF697" s="526"/>
      <c r="AG697" s="526"/>
      <c r="AH697" s="527"/>
      <c r="AI697" s="233"/>
      <c r="AJ697" s="233"/>
      <c r="AK697" s="197">
        <v>686</v>
      </c>
      <c r="AL697" s="207"/>
      <c r="AM697" s="207"/>
      <c r="AN697" s="207"/>
      <c r="AO697" s="207"/>
      <c r="AP697" s="207"/>
      <c r="AQ697" s="208"/>
      <c r="AR697" s="155"/>
      <c r="AS697" s="197">
        <f t="shared" si="247"/>
        <v>686</v>
      </c>
      <c r="AT697" s="175">
        <v>-5.9460499999999999E-2</v>
      </c>
      <c r="AU697" s="163">
        <v>5.0539500000000001E-2</v>
      </c>
      <c r="AV697" s="163">
        <v>-8.9460499999999998E-2</v>
      </c>
      <c r="AW697" s="163">
        <v>-0.13946050000000002</v>
      </c>
      <c r="AX697" s="163">
        <v>-6.9460500000000008E-2</v>
      </c>
      <c r="AY697" s="163">
        <v>-6.9460500000000008E-2</v>
      </c>
      <c r="BA697" s="331">
        <f t="shared" si="248"/>
        <v>686</v>
      </c>
      <c r="BB697" s="332" t="str">
        <f t="shared" si="249"/>
        <v/>
      </c>
      <c r="BC697" s="332" t="str">
        <f t="shared" si="250"/>
        <v/>
      </c>
      <c r="BD697" s="332" t="str">
        <f t="shared" si="251"/>
        <v/>
      </c>
      <c r="BE697" s="332" t="str">
        <f t="shared" si="252"/>
        <v/>
      </c>
      <c r="BF697" s="332" t="str">
        <f t="shared" si="253"/>
        <v/>
      </c>
      <c r="BG697" s="332" t="str">
        <f t="shared" si="254"/>
        <v/>
      </c>
      <c r="BH697" s="164">
        <v>686</v>
      </c>
      <c r="BI697" s="337" t="str">
        <f t="shared" si="255"/>
        <v/>
      </c>
      <c r="BJ697" s="337" t="str">
        <f t="shared" si="256"/>
        <v/>
      </c>
      <c r="BK697" s="337" t="str">
        <f t="shared" si="257"/>
        <v/>
      </c>
      <c r="BL697" s="337" t="str">
        <f t="shared" si="258"/>
        <v/>
      </c>
      <c r="BM697" s="165" t="str">
        <f t="shared" si="259"/>
        <v/>
      </c>
    </row>
    <row r="698" spans="1:65" ht="14.85" customHeight="1">
      <c r="A698" s="238"/>
      <c r="B698" s="540" t="s">
        <v>755</v>
      </c>
      <c r="C698" s="540"/>
      <c r="D698" s="540"/>
      <c r="E698" s="503" t="str">
        <f t="shared" si="260"/>
        <v/>
      </c>
      <c r="F698" s="503"/>
      <c r="G698" s="503"/>
      <c r="H698" s="503" t="str">
        <f t="shared" si="261"/>
        <v/>
      </c>
      <c r="I698" s="503"/>
      <c r="J698" s="503"/>
      <c r="K698" s="503" t="str">
        <f t="shared" si="262"/>
        <v/>
      </c>
      <c r="L698" s="503"/>
      <c r="M698" s="503"/>
      <c r="N698" s="503" t="str">
        <f t="shared" si="263"/>
        <v/>
      </c>
      <c r="O698" s="503"/>
      <c r="P698" s="503"/>
      <c r="Q698" s="503" t="str">
        <f t="shared" si="264"/>
        <v/>
      </c>
      <c r="R698" s="503"/>
      <c r="S698" s="503"/>
      <c r="T698" s="503"/>
      <c r="U698" s="503"/>
      <c r="V698" s="503"/>
      <c r="W698" s="503" t="str">
        <f t="shared" si="265"/>
        <v/>
      </c>
      <c r="X698" s="503"/>
      <c r="Y698" s="503"/>
      <c r="Z698" s="503"/>
      <c r="AA698" s="503"/>
      <c r="AB698" s="503"/>
      <c r="AC698" s="525"/>
      <c r="AD698" s="526"/>
      <c r="AE698" s="526"/>
      <c r="AF698" s="526"/>
      <c r="AG698" s="526"/>
      <c r="AH698" s="527"/>
      <c r="AI698" s="233"/>
      <c r="AJ698" s="233"/>
      <c r="AK698" s="197">
        <v>687</v>
      </c>
      <c r="AL698" s="207"/>
      <c r="AM698" s="207"/>
      <c r="AN698" s="207"/>
      <c r="AO698" s="207"/>
      <c r="AP698" s="207"/>
      <c r="AQ698" s="208"/>
      <c r="AR698" s="155"/>
      <c r="AS698" s="197">
        <f t="shared" si="247"/>
        <v>687</v>
      </c>
      <c r="AT698" s="175">
        <v>-5.9460499999999999E-2</v>
      </c>
      <c r="AU698" s="163">
        <v>5.0539500000000001E-2</v>
      </c>
      <c r="AV698" s="163">
        <v>-8.9460499999999998E-2</v>
      </c>
      <c r="AW698" s="163">
        <v>-0.13946050000000002</v>
      </c>
      <c r="AX698" s="163">
        <v>-6.9460500000000008E-2</v>
      </c>
      <c r="AY698" s="163">
        <v>-6.9460500000000008E-2</v>
      </c>
      <c r="BA698" s="331">
        <f t="shared" si="248"/>
        <v>687</v>
      </c>
      <c r="BB698" s="332" t="str">
        <f t="shared" si="249"/>
        <v/>
      </c>
      <c r="BC698" s="332" t="str">
        <f t="shared" si="250"/>
        <v/>
      </c>
      <c r="BD698" s="332" t="str">
        <f t="shared" si="251"/>
        <v/>
      </c>
      <c r="BE698" s="332" t="str">
        <f t="shared" si="252"/>
        <v/>
      </c>
      <c r="BF698" s="332" t="str">
        <f t="shared" si="253"/>
        <v/>
      </c>
      <c r="BG698" s="332" t="str">
        <f t="shared" si="254"/>
        <v/>
      </c>
      <c r="BH698" s="164">
        <v>687</v>
      </c>
      <c r="BI698" s="337" t="str">
        <f t="shared" si="255"/>
        <v/>
      </c>
      <c r="BJ698" s="337" t="str">
        <f t="shared" si="256"/>
        <v/>
      </c>
      <c r="BK698" s="337" t="str">
        <f t="shared" si="257"/>
        <v/>
      </c>
      <c r="BL698" s="337" t="str">
        <f t="shared" si="258"/>
        <v/>
      </c>
      <c r="BM698" s="165" t="str">
        <f t="shared" si="259"/>
        <v/>
      </c>
    </row>
    <row r="699" spans="1:65" ht="14.85" customHeight="1">
      <c r="A699" s="238"/>
      <c r="B699" s="540" t="s">
        <v>756</v>
      </c>
      <c r="C699" s="540"/>
      <c r="D699" s="540"/>
      <c r="E699" s="503" t="str">
        <f t="shared" si="260"/>
        <v/>
      </c>
      <c r="F699" s="503"/>
      <c r="G699" s="503"/>
      <c r="H699" s="503" t="str">
        <f t="shared" si="261"/>
        <v/>
      </c>
      <c r="I699" s="503"/>
      <c r="J699" s="503"/>
      <c r="K699" s="503" t="str">
        <f t="shared" si="262"/>
        <v/>
      </c>
      <c r="L699" s="503"/>
      <c r="M699" s="503"/>
      <c r="N699" s="503" t="str">
        <f t="shared" si="263"/>
        <v/>
      </c>
      <c r="O699" s="503"/>
      <c r="P699" s="503"/>
      <c r="Q699" s="503" t="str">
        <f t="shared" si="264"/>
        <v/>
      </c>
      <c r="R699" s="503"/>
      <c r="S699" s="503"/>
      <c r="T699" s="503"/>
      <c r="U699" s="503"/>
      <c r="V699" s="503"/>
      <c r="W699" s="503" t="str">
        <f t="shared" si="265"/>
        <v/>
      </c>
      <c r="X699" s="503"/>
      <c r="Y699" s="503"/>
      <c r="Z699" s="503"/>
      <c r="AA699" s="503"/>
      <c r="AB699" s="503"/>
      <c r="AC699" s="525"/>
      <c r="AD699" s="526"/>
      <c r="AE699" s="526"/>
      <c r="AF699" s="526"/>
      <c r="AG699" s="526"/>
      <c r="AH699" s="527"/>
      <c r="AI699" s="233"/>
      <c r="AJ699" s="233"/>
      <c r="AK699" s="197">
        <v>688</v>
      </c>
      <c r="AL699" s="207"/>
      <c r="AM699" s="207"/>
      <c r="AN699" s="207"/>
      <c r="AO699" s="207"/>
      <c r="AP699" s="207"/>
      <c r="AQ699" s="208"/>
      <c r="AR699" s="155"/>
      <c r="AS699" s="197">
        <f t="shared" si="247"/>
        <v>688</v>
      </c>
      <c r="AT699" s="175">
        <v>-5.9460499999999999E-2</v>
      </c>
      <c r="AU699" s="163">
        <v>5.0539500000000001E-2</v>
      </c>
      <c r="AV699" s="163">
        <v>-8.9460499999999998E-2</v>
      </c>
      <c r="AW699" s="163">
        <v>-0.13946050000000002</v>
      </c>
      <c r="AX699" s="163">
        <v>-6.9460500000000008E-2</v>
      </c>
      <c r="AY699" s="163">
        <v>-6.9460500000000008E-2</v>
      </c>
      <c r="BA699" s="331">
        <f t="shared" si="248"/>
        <v>688</v>
      </c>
      <c r="BB699" s="332" t="str">
        <f t="shared" si="249"/>
        <v/>
      </c>
      <c r="BC699" s="332" t="str">
        <f t="shared" si="250"/>
        <v/>
      </c>
      <c r="BD699" s="332" t="str">
        <f t="shared" si="251"/>
        <v/>
      </c>
      <c r="BE699" s="332" t="str">
        <f t="shared" si="252"/>
        <v/>
      </c>
      <c r="BF699" s="332" t="str">
        <f t="shared" si="253"/>
        <v/>
      </c>
      <c r="BG699" s="332" t="str">
        <f t="shared" si="254"/>
        <v/>
      </c>
      <c r="BH699" s="164">
        <v>688</v>
      </c>
      <c r="BI699" s="337" t="str">
        <f t="shared" si="255"/>
        <v/>
      </c>
      <c r="BJ699" s="337" t="str">
        <f t="shared" si="256"/>
        <v/>
      </c>
      <c r="BK699" s="337" t="str">
        <f t="shared" si="257"/>
        <v/>
      </c>
      <c r="BL699" s="337" t="str">
        <f t="shared" si="258"/>
        <v/>
      </c>
      <c r="BM699" s="165" t="str">
        <f t="shared" si="259"/>
        <v/>
      </c>
    </row>
    <row r="700" spans="1:65" ht="14.85" customHeight="1">
      <c r="A700" s="239"/>
      <c r="B700" s="540" t="s">
        <v>757</v>
      </c>
      <c r="C700" s="540"/>
      <c r="D700" s="540"/>
      <c r="E700" s="503" t="str">
        <f t="shared" si="260"/>
        <v/>
      </c>
      <c r="F700" s="503"/>
      <c r="G700" s="503"/>
      <c r="H700" s="503" t="str">
        <f t="shared" si="261"/>
        <v/>
      </c>
      <c r="I700" s="503"/>
      <c r="J700" s="503"/>
      <c r="K700" s="503" t="str">
        <f t="shared" si="262"/>
        <v/>
      </c>
      <c r="L700" s="503"/>
      <c r="M700" s="503"/>
      <c r="N700" s="503" t="str">
        <f t="shared" si="263"/>
        <v/>
      </c>
      <c r="O700" s="503"/>
      <c r="P700" s="503"/>
      <c r="Q700" s="503" t="str">
        <f t="shared" si="264"/>
        <v/>
      </c>
      <c r="R700" s="503"/>
      <c r="S700" s="503"/>
      <c r="T700" s="503"/>
      <c r="U700" s="503"/>
      <c r="V700" s="503"/>
      <c r="W700" s="503" t="str">
        <f t="shared" si="265"/>
        <v/>
      </c>
      <c r="X700" s="503"/>
      <c r="Y700" s="503"/>
      <c r="Z700" s="503"/>
      <c r="AA700" s="503"/>
      <c r="AB700" s="503"/>
      <c r="AC700" s="525"/>
      <c r="AD700" s="526"/>
      <c r="AE700" s="526"/>
      <c r="AF700" s="526"/>
      <c r="AG700" s="526"/>
      <c r="AH700" s="527"/>
      <c r="AI700" s="233"/>
      <c r="AJ700" s="233"/>
      <c r="AK700" s="197">
        <v>689</v>
      </c>
      <c r="AL700" s="207"/>
      <c r="AM700" s="207"/>
      <c r="AN700" s="207"/>
      <c r="AO700" s="207"/>
      <c r="AP700" s="207"/>
      <c r="AQ700" s="208"/>
      <c r="AR700" s="155"/>
      <c r="AS700" s="197">
        <f t="shared" si="247"/>
        <v>689</v>
      </c>
      <c r="AT700" s="175">
        <v>-5.9460499999999999E-2</v>
      </c>
      <c r="AU700" s="163">
        <v>5.0539500000000001E-2</v>
      </c>
      <c r="AV700" s="163">
        <v>-8.9460499999999998E-2</v>
      </c>
      <c r="AW700" s="163">
        <v>-0.13946050000000002</v>
      </c>
      <c r="AX700" s="163">
        <v>-6.9460500000000008E-2</v>
      </c>
      <c r="AY700" s="163">
        <v>-6.9460500000000008E-2</v>
      </c>
      <c r="BA700" s="331">
        <f t="shared" si="248"/>
        <v>689</v>
      </c>
      <c r="BB700" s="332" t="str">
        <f t="shared" si="249"/>
        <v/>
      </c>
      <c r="BC700" s="332" t="str">
        <f t="shared" si="250"/>
        <v/>
      </c>
      <c r="BD700" s="332" t="str">
        <f t="shared" si="251"/>
        <v/>
      </c>
      <c r="BE700" s="332" t="str">
        <f t="shared" si="252"/>
        <v/>
      </c>
      <c r="BF700" s="332" t="str">
        <f t="shared" si="253"/>
        <v/>
      </c>
      <c r="BG700" s="332" t="str">
        <f t="shared" si="254"/>
        <v/>
      </c>
      <c r="BH700" s="164">
        <v>689</v>
      </c>
      <c r="BI700" s="337" t="str">
        <f t="shared" si="255"/>
        <v/>
      </c>
      <c r="BJ700" s="337" t="str">
        <f t="shared" si="256"/>
        <v/>
      </c>
      <c r="BK700" s="337" t="str">
        <f t="shared" si="257"/>
        <v/>
      </c>
      <c r="BL700" s="337" t="str">
        <f t="shared" si="258"/>
        <v/>
      </c>
      <c r="BM700" s="165" t="str">
        <f t="shared" si="259"/>
        <v/>
      </c>
    </row>
    <row r="701" spans="1:65" ht="14.85" customHeight="1">
      <c r="A701" s="239"/>
      <c r="B701" s="540" t="s">
        <v>758</v>
      </c>
      <c r="C701" s="540"/>
      <c r="D701" s="540"/>
      <c r="E701" s="503" t="str">
        <f t="shared" si="260"/>
        <v/>
      </c>
      <c r="F701" s="503"/>
      <c r="G701" s="503"/>
      <c r="H701" s="503" t="str">
        <f t="shared" si="261"/>
        <v/>
      </c>
      <c r="I701" s="503"/>
      <c r="J701" s="503"/>
      <c r="K701" s="503" t="str">
        <f t="shared" si="262"/>
        <v/>
      </c>
      <c r="L701" s="503"/>
      <c r="M701" s="503"/>
      <c r="N701" s="503" t="str">
        <f t="shared" si="263"/>
        <v/>
      </c>
      <c r="O701" s="503"/>
      <c r="P701" s="503"/>
      <c r="Q701" s="503" t="str">
        <f t="shared" si="264"/>
        <v/>
      </c>
      <c r="R701" s="503"/>
      <c r="S701" s="503"/>
      <c r="T701" s="503"/>
      <c r="U701" s="503"/>
      <c r="V701" s="503"/>
      <c r="W701" s="503" t="str">
        <f t="shared" si="265"/>
        <v/>
      </c>
      <c r="X701" s="503"/>
      <c r="Y701" s="503"/>
      <c r="Z701" s="503"/>
      <c r="AA701" s="503"/>
      <c r="AB701" s="503"/>
      <c r="AC701" s="525"/>
      <c r="AD701" s="526"/>
      <c r="AE701" s="526"/>
      <c r="AF701" s="526"/>
      <c r="AG701" s="526"/>
      <c r="AH701" s="527"/>
      <c r="AI701" s="233"/>
      <c r="AJ701" s="233"/>
      <c r="AK701" s="197">
        <v>690</v>
      </c>
      <c r="AL701" s="207"/>
      <c r="AM701" s="207"/>
      <c r="AN701" s="207"/>
      <c r="AO701" s="207"/>
      <c r="AP701" s="207"/>
      <c r="AQ701" s="208"/>
      <c r="AR701" s="155"/>
      <c r="AS701" s="197">
        <f t="shared" si="247"/>
        <v>690</v>
      </c>
      <c r="AT701" s="175">
        <v>-5.9460499999999999E-2</v>
      </c>
      <c r="AU701" s="163">
        <v>5.0539500000000001E-2</v>
      </c>
      <c r="AV701" s="163">
        <v>-8.9460499999999998E-2</v>
      </c>
      <c r="AW701" s="163">
        <v>-0.13946050000000002</v>
      </c>
      <c r="AX701" s="163">
        <v>-6.9460500000000008E-2</v>
      </c>
      <c r="AY701" s="163">
        <v>-6.9460500000000008E-2</v>
      </c>
      <c r="BA701" s="331">
        <f t="shared" si="248"/>
        <v>690</v>
      </c>
      <c r="BB701" s="332" t="str">
        <f t="shared" si="249"/>
        <v/>
      </c>
      <c r="BC701" s="332" t="str">
        <f t="shared" si="250"/>
        <v/>
      </c>
      <c r="BD701" s="332" t="str">
        <f t="shared" si="251"/>
        <v/>
      </c>
      <c r="BE701" s="332" t="str">
        <f t="shared" si="252"/>
        <v/>
      </c>
      <c r="BF701" s="332" t="str">
        <f t="shared" si="253"/>
        <v/>
      </c>
      <c r="BG701" s="332" t="str">
        <f t="shared" si="254"/>
        <v/>
      </c>
      <c r="BH701" s="164">
        <v>690</v>
      </c>
      <c r="BI701" s="337" t="str">
        <f t="shared" si="255"/>
        <v/>
      </c>
      <c r="BJ701" s="337" t="str">
        <f t="shared" si="256"/>
        <v/>
      </c>
      <c r="BK701" s="337" t="str">
        <f t="shared" si="257"/>
        <v/>
      </c>
      <c r="BL701" s="337" t="str">
        <f t="shared" si="258"/>
        <v/>
      </c>
      <c r="BM701" s="165" t="str">
        <f t="shared" si="259"/>
        <v/>
      </c>
    </row>
    <row r="702" spans="1:65" ht="14.85" customHeight="1">
      <c r="A702" s="239"/>
      <c r="B702" s="540" t="s">
        <v>759</v>
      </c>
      <c r="C702" s="540"/>
      <c r="D702" s="540"/>
      <c r="E702" s="503" t="str">
        <f t="shared" si="260"/>
        <v/>
      </c>
      <c r="F702" s="503"/>
      <c r="G702" s="503"/>
      <c r="H702" s="503" t="str">
        <f t="shared" si="261"/>
        <v/>
      </c>
      <c r="I702" s="503"/>
      <c r="J702" s="503"/>
      <c r="K702" s="503" t="str">
        <f t="shared" si="262"/>
        <v/>
      </c>
      <c r="L702" s="503"/>
      <c r="M702" s="503"/>
      <c r="N702" s="503" t="str">
        <f t="shared" si="263"/>
        <v/>
      </c>
      <c r="O702" s="503"/>
      <c r="P702" s="503"/>
      <c r="Q702" s="503" t="str">
        <f t="shared" si="264"/>
        <v/>
      </c>
      <c r="R702" s="503"/>
      <c r="S702" s="503"/>
      <c r="T702" s="503"/>
      <c r="U702" s="503"/>
      <c r="V702" s="503"/>
      <c r="W702" s="503" t="str">
        <f t="shared" si="265"/>
        <v/>
      </c>
      <c r="X702" s="503"/>
      <c r="Y702" s="503"/>
      <c r="Z702" s="503"/>
      <c r="AA702" s="503"/>
      <c r="AB702" s="503"/>
      <c r="AC702" s="525"/>
      <c r="AD702" s="526"/>
      <c r="AE702" s="526"/>
      <c r="AF702" s="526"/>
      <c r="AG702" s="526"/>
      <c r="AH702" s="527"/>
      <c r="AI702" s="233"/>
      <c r="AJ702" s="233"/>
      <c r="AK702" s="197">
        <v>691</v>
      </c>
      <c r="AL702" s="207"/>
      <c r="AM702" s="207"/>
      <c r="AN702" s="207"/>
      <c r="AO702" s="207"/>
      <c r="AP702" s="207"/>
      <c r="AQ702" s="208"/>
      <c r="AR702" s="155"/>
      <c r="AS702" s="197">
        <f t="shared" si="247"/>
        <v>691</v>
      </c>
      <c r="AT702" s="175">
        <v>-5.9460499999999999E-2</v>
      </c>
      <c r="AU702" s="163">
        <v>5.0539500000000001E-2</v>
      </c>
      <c r="AV702" s="163">
        <v>-8.9460499999999998E-2</v>
      </c>
      <c r="AW702" s="163">
        <v>-0.13946050000000002</v>
      </c>
      <c r="AX702" s="163">
        <v>-6.9460500000000008E-2</v>
      </c>
      <c r="AY702" s="163">
        <v>-6.9460500000000008E-2</v>
      </c>
      <c r="BA702" s="331">
        <f t="shared" si="248"/>
        <v>691</v>
      </c>
      <c r="BB702" s="332" t="str">
        <f t="shared" si="249"/>
        <v/>
      </c>
      <c r="BC702" s="332" t="str">
        <f t="shared" si="250"/>
        <v/>
      </c>
      <c r="BD702" s="332" t="str">
        <f t="shared" si="251"/>
        <v/>
      </c>
      <c r="BE702" s="332" t="str">
        <f t="shared" si="252"/>
        <v/>
      </c>
      <c r="BF702" s="332" t="str">
        <f t="shared" si="253"/>
        <v/>
      </c>
      <c r="BG702" s="332" t="str">
        <f t="shared" si="254"/>
        <v/>
      </c>
      <c r="BH702" s="164">
        <v>691</v>
      </c>
      <c r="BI702" s="337" t="str">
        <f t="shared" si="255"/>
        <v/>
      </c>
      <c r="BJ702" s="337" t="str">
        <f t="shared" si="256"/>
        <v/>
      </c>
      <c r="BK702" s="337" t="str">
        <f t="shared" si="257"/>
        <v/>
      </c>
      <c r="BL702" s="337" t="str">
        <f t="shared" si="258"/>
        <v/>
      </c>
      <c r="BM702" s="165" t="str">
        <f t="shared" si="259"/>
        <v/>
      </c>
    </row>
    <row r="703" spans="1:65" ht="14.85" customHeight="1">
      <c r="A703" s="239"/>
      <c r="B703" s="540" t="s">
        <v>760</v>
      </c>
      <c r="C703" s="540"/>
      <c r="D703" s="540"/>
      <c r="E703" s="503" t="str">
        <f t="shared" si="260"/>
        <v/>
      </c>
      <c r="F703" s="503"/>
      <c r="G703" s="503"/>
      <c r="H703" s="503" t="str">
        <f t="shared" si="261"/>
        <v/>
      </c>
      <c r="I703" s="503"/>
      <c r="J703" s="503"/>
      <c r="K703" s="503" t="str">
        <f t="shared" si="262"/>
        <v/>
      </c>
      <c r="L703" s="503"/>
      <c r="M703" s="503"/>
      <c r="N703" s="503" t="str">
        <f t="shared" si="263"/>
        <v/>
      </c>
      <c r="O703" s="503"/>
      <c r="P703" s="503"/>
      <c r="Q703" s="503" t="str">
        <f t="shared" si="264"/>
        <v/>
      </c>
      <c r="R703" s="503"/>
      <c r="S703" s="503"/>
      <c r="T703" s="503"/>
      <c r="U703" s="503"/>
      <c r="V703" s="503"/>
      <c r="W703" s="503" t="str">
        <f t="shared" si="265"/>
        <v/>
      </c>
      <c r="X703" s="503"/>
      <c r="Y703" s="503"/>
      <c r="Z703" s="503"/>
      <c r="AA703" s="503"/>
      <c r="AB703" s="503"/>
      <c r="AC703" s="525"/>
      <c r="AD703" s="526"/>
      <c r="AE703" s="526"/>
      <c r="AF703" s="526"/>
      <c r="AG703" s="526"/>
      <c r="AH703" s="527"/>
      <c r="AI703" s="233"/>
      <c r="AJ703" s="233"/>
      <c r="AK703" s="197">
        <v>692</v>
      </c>
      <c r="AL703" s="207"/>
      <c r="AM703" s="207"/>
      <c r="AN703" s="207"/>
      <c r="AO703" s="207"/>
      <c r="AP703" s="207"/>
      <c r="AQ703" s="208"/>
      <c r="AR703" s="155"/>
      <c r="AS703" s="197">
        <f t="shared" si="247"/>
        <v>692</v>
      </c>
      <c r="AT703" s="175">
        <v>-5.9460499999999999E-2</v>
      </c>
      <c r="AU703" s="163">
        <v>5.0539500000000001E-2</v>
      </c>
      <c r="AV703" s="163">
        <v>-8.9460499999999998E-2</v>
      </c>
      <c r="AW703" s="163">
        <v>-0.13946050000000002</v>
      </c>
      <c r="AX703" s="163">
        <v>-6.9460500000000008E-2</v>
      </c>
      <c r="AY703" s="163">
        <v>-6.9460500000000008E-2</v>
      </c>
      <c r="BA703" s="331">
        <f t="shared" si="248"/>
        <v>692</v>
      </c>
      <c r="BB703" s="332" t="str">
        <f t="shared" si="249"/>
        <v/>
      </c>
      <c r="BC703" s="332" t="str">
        <f t="shared" si="250"/>
        <v/>
      </c>
      <c r="BD703" s="332" t="str">
        <f t="shared" si="251"/>
        <v/>
      </c>
      <c r="BE703" s="332" t="str">
        <f t="shared" si="252"/>
        <v/>
      </c>
      <c r="BF703" s="332" t="str">
        <f t="shared" si="253"/>
        <v/>
      </c>
      <c r="BG703" s="332" t="str">
        <f t="shared" si="254"/>
        <v/>
      </c>
      <c r="BH703" s="164">
        <v>692</v>
      </c>
      <c r="BI703" s="337" t="str">
        <f t="shared" si="255"/>
        <v/>
      </c>
      <c r="BJ703" s="337" t="str">
        <f t="shared" si="256"/>
        <v/>
      </c>
      <c r="BK703" s="337" t="str">
        <f t="shared" si="257"/>
        <v/>
      </c>
      <c r="BL703" s="337" t="str">
        <f t="shared" si="258"/>
        <v/>
      </c>
      <c r="BM703" s="165" t="str">
        <f t="shared" si="259"/>
        <v/>
      </c>
    </row>
    <row r="704" spans="1:65" ht="14.85" customHeight="1">
      <c r="A704" s="239"/>
      <c r="B704" s="540" t="s">
        <v>761</v>
      </c>
      <c r="C704" s="540"/>
      <c r="D704" s="540"/>
      <c r="E704" s="503" t="str">
        <f t="shared" si="260"/>
        <v/>
      </c>
      <c r="F704" s="503"/>
      <c r="G704" s="503"/>
      <c r="H704" s="503" t="str">
        <f t="shared" si="261"/>
        <v/>
      </c>
      <c r="I704" s="503"/>
      <c r="J704" s="503"/>
      <c r="K704" s="503" t="str">
        <f t="shared" si="262"/>
        <v/>
      </c>
      <c r="L704" s="503"/>
      <c r="M704" s="503"/>
      <c r="N704" s="503" t="str">
        <f t="shared" si="263"/>
        <v/>
      </c>
      <c r="O704" s="503"/>
      <c r="P704" s="503"/>
      <c r="Q704" s="503" t="str">
        <f t="shared" si="264"/>
        <v/>
      </c>
      <c r="R704" s="503"/>
      <c r="S704" s="503"/>
      <c r="T704" s="503"/>
      <c r="U704" s="503"/>
      <c r="V704" s="503"/>
      <c r="W704" s="503" t="str">
        <f t="shared" si="265"/>
        <v/>
      </c>
      <c r="X704" s="503"/>
      <c r="Y704" s="503"/>
      <c r="Z704" s="503"/>
      <c r="AA704" s="503"/>
      <c r="AB704" s="503"/>
      <c r="AC704" s="525"/>
      <c r="AD704" s="526"/>
      <c r="AE704" s="526"/>
      <c r="AF704" s="526"/>
      <c r="AG704" s="526"/>
      <c r="AH704" s="527"/>
      <c r="AI704" s="233"/>
      <c r="AJ704" s="233"/>
      <c r="AK704" s="197">
        <v>693</v>
      </c>
      <c r="AL704" s="207"/>
      <c r="AM704" s="207"/>
      <c r="AN704" s="207"/>
      <c r="AO704" s="207"/>
      <c r="AP704" s="207"/>
      <c r="AQ704" s="208"/>
      <c r="AR704" s="155"/>
      <c r="AS704" s="197">
        <f t="shared" si="247"/>
        <v>693</v>
      </c>
      <c r="AT704" s="175">
        <v>-5.9460499999999999E-2</v>
      </c>
      <c r="AU704" s="163">
        <v>5.0539500000000001E-2</v>
      </c>
      <c r="AV704" s="163">
        <v>-8.9460499999999998E-2</v>
      </c>
      <c r="AW704" s="163">
        <v>-0.13946050000000002</v>
      </c>
      <c r="AX704" s="163">
        <v>-6.9460500000000008E-2</v>
      </c>
      <c r="AY704" s="163">
        <v>-6.9460500000000008E-2</v>
      </c>
      <c r="BA704" s="331">
        <f t="shared" si="248"/>
        <v>693</v>
      </c>
      <c r="BB704" s="332" t="str">
        <f t="shared" si="249"/>
        <v/>
      </c>
      <c r="BC704" s="332" t="str">
        <f t="shared" si="250"/>
        <v/>
      </c>
      <c r="BD704" s="332" t="str">
        <f t="shared" si="251"/>
        <v/>
      </c>
      <c r="BE704" s="332" t="str">
        <f t="shared" si="252"/>
        <v/>
      </c>
      <c r="BF704" s="332" t="str">
        <f t="shared" si="253"/>
        <v/>
      </c>
      <c r="BG704" s="332" t="str">
        <f t="shared" si="254"/>
        <v/>
      </c>
      <c r="BH704" s="164">
        <v>693</v>
      </c>
      <c r="BI704" s="337" t="str">
        <f t="shared" si="255"/>
        <v/>
      </c>
      <c r="BJ704" s="337" t="str">
        <f t="shared" si="256"/>
        <v/>
      </c>
      <c r="BK704" s="337" t="str">
        <f t="shared" si="257"/>
        <v/>
      </c>
      <c r="BL704" s="337" t="str">
        <f t="shared" si="258"/>
        <v/>
      </c>
      <c r="BM704" s="165" t="str">
        <f t="shared" si="259"/>
        <v/>
      </c>
    </row>
    <row r="705" spans="1:65" ht="14.85" customHeight="1">
      <c r="A705" s="238"/>
      <c r="B705" s="540" t="s">
        <v>762</v>
      </c>
      <c r="C705" s="540"/>
      <c r="D705" s="540"/>
      <c r="E705" s="503" t="str">
        <f t="shared" si="260"/>
        <v/>
      </c>
      <c r="F705" s="503"/>
      <c r="G705" s="503"/>
      <c r="H705" s="503" t="str">
        <f t="shared" si="261"/>
        <v/>
      </c>
      <c r="I705" s="503"/>
      <c r="J705" s="503"/>
      <c r="K705" s="503" t="str">
        <f t="shared" si="262"/>
        <v/>
      </c>
      <c r="L705" s="503"/>
      <c r="M705" s="503"/>
      <c r="N705" s="503" t="str">
        <f t="shared" si="263"/>
        <v/>
      </c>
      <c r="O705" s="503"/>
      <c r="P705" s="503"/>
      <c r="Q705" s="503" t="str">
        <f t="shared" si="264"/>
        <v/>
      </c>
      <c r="R705" s="503"/>
      <c r="S705" s="503"/>
      <c r="T705" s="503"/>
      <c r="U705" s="503"/>
      <c r="V705" s="503"/>
      <c r="W705" s="503" t="str">
        <f t="shared" si="265"/>
        <v/>
      </c>
      <c r="X705" s="503"/>
      <c r="Y705" s="503"/>
      <c r="Z705" s="503"/>
      <c r="AA705" s="503"/>
      <c r="AB705" s="503"/>
      <c r="AC705" s="525"/>
      <c r="AD705" s="526"/>
      <c r="AE705" s="526"/>
      <c r="AF705" s="526"/>
      <c r="AG705" s="526"/>
      <c r="AH705" s="527"/>
      <c r="AI705" s="233"/>
      <c r="AJ705" s="233"/>
      <c r="AK705" s="197">
        <v>694</v>
      </c>
      <c r="AL705" s="207"/>
      <c r="AM705" s="207"/>
      <c r="AN705" s="207"/>
      <c r="AO705" s="207"/>
      <c r="AP705" s="207"/>
      <c r="AQ705" s="208"/>
      <c r="AR705" s="155"/>
      <c r="AS705" s="197">
        <f t="shared" si="247"/>
        <v>694</v>
      </c>
      <c r="AT705" s="175">
        <v>-5.9460499999999999E-2</v>
      </c>
      <c r="AU705" s="163">
        <v>5.0539500000000001E-2</v>
      </c>
      <c r="AV705" s="163">
        <v>-8.9460499999999998E-2</v>
      </c>
      <c r="AW705" s="163">
        <v>-0.13946050000000002</v>
      </c>
      <c r="AX705" s="163">
        <v>-6.9460500000000008E-2</v>
      </c>
      <c r="AY705" s="163">
        <v>-6.9460500000000008E-2</v>
      </c>
      <c r="BA705" s="331">
        <f t="shared" si="248"/>
        <v>694</v>
      </c>
      <c r="BB705" s="332" t="str">
        <f t="shared" si="249"/>
        <v/>
      </c>
      <c r="BC705" s="332" t="str">
        <f t="shared" si="250"/>
        <v/>
      </c>
      <c r="BD705" s="332" t="str">
        <f t="shared" si="251"/>
        <v/>
      </c>
      <c r="BE705" s="332" t="str">
        <f t="shared" si="252"/>
        <v/>
      </c>
      <c r="BF705" s="332" t="str">
        <f t="shared" si="253"/>
        <v/>
      </c>
      <c r="BG705" s="332" t="str">
        <f t="shared" si="254"/>
        <v/>
      </c>
      <c r="BH705" s="164">
        <v>694</v>
      </c>
      <c r="BI705" s="337" t="str">
        <f t="shared" si="255"/>
        <v/>
      </c>
      <c r="BJ705" s="337" t="str">
        <f t="shared" si="256"/>
        <v/>
      </c>
      <c r="BK705" s="337" t="str">
        <f t="shared" si="257"/>
        <v/>
      </c>
      <c r="BL705" s="337" t="str">
        <f t="shared" si="258"/>
        <v/>
      </c>
      <c r="BM705" s="165" t="str">
        <f t="shared" si="259"/>
        <v/>
      </c>
    </row>
    <row r="706" spans="1:65" ht="14.85" customHeight="1">
      <c r="A706" s="238"/>
      <c r="B706" s="540" t="s">
        <v>763</v>
      </c>
      <c r="C706" s="540"/>
      <c r="D706" s="540"/>
      <c r="E706" s="503" t="str">
        <f t="shared" si="260"/>
        <v/>
      </c>
      <c r="F706" s="503"/>
      <c r="G706" s="503"/>
      <c r="H706" s="503" t="str">
        <f t="shared" si="261"/>
        <v/>
      </c>
      <c r="I706" s="503"/>
      <c r="J706" s="503"/>
      <c r="K706" s="503" t="str">
        <f t="shared" si="262"/>
        <v/>
      </c>
      <c r="L706" s="503"/>
      <c r="M706" s="503"/>
      <c r="N706" s="503" t="str">
        <f t="shared" si="263"/>
        <v/>
      </c>
      <c r="O706" s="503"/>
      <c r="P706" s="503"/>
      <c r="Q706" s="503" t="str">
        <f t="shared" si="264"/>
        <v/>
      </c>
      <c r="R706" s="503"/>
      <c r="S706" s="503"/>
      <c r="T706" s="503"/>
      <c r="U706" s="503"/>
      <c r="V706" s="503"/>
      <c r="W706" s="503" t="str">
        <f t="shared" si="265"/>
        <v/>
      </c>
      <c r="X706" s="503"/>
      <c r="Y706" s="503"/>
      <c r="Z706" s="503"/>
      <c r="AA706" s="503"/>
      <c r="AB706" s="503"/>
      <c r="AC706" s="525"/>
      <c r="AD706" s="526"/>
      <c r="AE706" s="526"/>
      <c r="AF706" s="526"/>
      <c r="AG706" s="526"/>
      <c r="AH706" s="527"/>
      <c r="AI706" s="233"/>
      <c r="AJ706" s="233"/>
      <c r="AK706" s="197">
        <v>695</v>
      </c>
      <c r="AL706" s="207"/>
      <c r="AM706" s="207"/>
      <c r="AN706" s="207"/>
      <c r="AO706" s="207"/>
      <c r="AP706" s="207"/>
      <c r="AQ706" s="208"/>
      <c r="AR706" s="155"/>
      <c r="AS706" s="197">
        <f t="shared" si="247"/>
        <v>695</v>
      </c>
      <c r="AT706" s="175">
        <v>-5.9460499999999999E-2</v>
      </c>
      <c r="AU706" s="163">
        <v>5.0539500000000001E-2</v>
      </c>
      <c r="AV706" s="163">
        <v>-8.9460499999999998E-2</v>
      </c>
      <c r="AW706" s="163">
        <v>-0.13946050000000002</v>
      </c>
      <c r="AX706" s="163">
        <v>-6.9460500000000008E-2</v>
      </c>
      <c r="AY706" s="163">
        <v>-6.9460500000000008E-2</v>
      </c>
      <c r="BA706" s="331">
        <f t="shared" si="248"/>
        <v>695</v>
      </c>
      <c r="BB706" s="332" t="str">
        <f t="shared" si="249"/>
        <v/>
      </c>
      <c r="BC706" s="332" t="str">
        <f t="shared" si="250"/>
        <v/>
      </c>
      <c r="BD706" s="332" t="str">
        <f t="shared" si="251"/>
        <v/>
      </c>
      <c r="BE706" s="332" t="str">
        <f t="shared" si="252"/>
        <v/>
      </c>
      <c r="BF706" s="332" t="str">
        <f t="shared" si="253"/>
        <v/>
      </c>
      <c r="BG706" s="332" t="str">
        <f t="shared" si="254"/>
        <v/>
      </c>
      <c r="BH706" s="164">
        <v>695</v>
      </c>
      <c r="BI706" s="337" t="str">
        <f t="shared" si="255"/>
        <v/>
      </c>
      <c r="BJ706" s="337" t="str">
        <f t="shared" si="256"/>
        <v/>
      </c>
      <c r="BK706" s="337" t="str">
        <f t="shared" si="257"/>
        <v/>
      </c>
      <c r="BL706" s="337" t="str">
        <f t="shared" si="258"/>
        <v/>
      </c>
      <c r="BM706" s="165" t="str">
        <f t="shared" si="259"/>
        <v/>
      </c>
    </row>
    <row r="707" spans="1:65" ht="14.85" customHeight="1">
      <c r="A707" s="238"/>
      <c r="B707" s="540" t="s">
        <v>764</v>
      </c>
      <c r="C707" s="540"/>
      <c r="D707" s="540"/>
      <c r="E707" s="503" t="str">
        <f t="shared" si="260"/>
        <v/>
      </c>
      <c r="F707" s="503"/>
      <c r="G707" s="503"/>
      <c r="H707" s="503" t="str">
        <f t="shared" si="261"/>
        <v/>
      </c>
      <c r="I707" s="503"/>
      <c r="J707" s="503"/>
      <c r="K707" s="503" t="str">
        <f t="shared" si="262"/>
        <v/>
      </c>
      <c r="L707" s="503"/>
      <c r="M707" s="503"/>
      <c r="N707" s="503" t="str">
        <f t="shared" si="263"/>
        <v/>
      </c>
      <c r="O707" s="503"/>
      <c r="P707" s="503"/>
      <c r="Q707" s="503" t="str">
        <f t="shared" si="264"/>
        <v/>
      </c>
      <c r="R707" s="503"/>
      <c r="S707" s="503"/>
      <c r="T707" s="503"/>
      <c r="U707" s="503"/>
      <c r="V707" s="503"/>
      <c r="W707" s="503" t="str">
        <f t="shared" si="265"/>
        <v/>
      </c>
      <c r="X707" s="503"/>
      <c r="Y707" s="503"/>
      <c r="Z707" s="503"/>
      <c r="AA707" s="503"/>
      <c r="AB707" s="503"/>
      <c r="AC707" s="525"/>
      <c r="AD707" s="526"/>
      <c r="AE707" s="526"/>
      <c r="AF707" s="526"/>
      <c r="AG707" s="526"/>
      <c r="AH707" s="527"/>
      <c r="AI707" s="233"/>
      <c r="AJ707" s="233"/>
      <c r="AK707" s="197">
        <v>696</v>
      </c>
      <c r="AL707" s="207"/>
      <c r="AM707" s="207"/>
      <c r="AN707" s="207"/>
      <c r="AO707" s="207"/>
      <c r="AP707" s="207"/>
      <c r="AQ707" s="208"/>
      <c r="AR707" s="155"/>
      <c r="AS707" s="197">
        <f t="shared" si="247"/>
        <v>696</v>
      </c>
      <c r="AT707" s="175">
        <v>-5.9460499999999999E-2</v>
      </c>
      <c r="AU707" s="163">
        <v>5.0539500000000001E-2</v>
      </c>
      <c r="AV707" s="163">
        <v>-8.9460499999999998E-2</v>
      </c>
      <c r="AW707" s="163">
        <v>-0.13946050000000002</v>
      </c>
      <c r="AX707" s="163">
        <v>-6.9460500000000008E-2</v>
      </c>
      <c r="AY707" s="163">
        <v>-6.9460500000000008E-2</v>
      </c>
      <c r="BA707" s="331">
        <f t="shared" si="248"/>
        <v>696</v>
      </c>
      <c r="BB707" s="332" t="str">
        <f t="shared" si="249"/>
        <v/>
      </c>
      <c r="BC707" s="332" t="str">
        <f t="shared" si="250"/>
        <v/>
      </c>
      <c r="BD707" s="332" t="str">
        <f t="shared" si="251"/>
        <v/>
      </c>
      <c r="BE707" s="332" t="str">
        <f t="shared" si="252"/>
        <v/>
      </c>
      <c r="BF707" s="332" t="str">
        <f t="shared" si="253"/>
        <v/>
      </c>
      <c r="BG707" s="332" t="str">
        <f t="shared" si="254"/>
        <v/>
      </c>
      <c r="BH707" s="164">
        <v>696</v>
      </c>
      <c r="BI707" s="337" t="str">
        <f t="shared" si="255"/>
        <v/>
      </c>
      <c r="BJ707" s="337" t="str">
        <f t="shared" si="256"/>
        <v/>
      </c>
      <c r="BK707" s="337" t="str">
        <f t="shared" si="257"/>
        <v/>
      </c>
      <c r="BL707" s="337" t="str">
        <f t="shared" si="258"/>
        <v/>
      </c>
      <c r="BM707" s="165" t="str">
        <f t="shared" si="259"/>
        <v/>
      </c>
    </row>
    <row r="708" spans="1:65" ht="14.85" customHeight="1">
      <c r="A708" s="238"/>
      <c r="B708" s="540" t="s">
        <v>765</v>
      </c>
      <c r="C708" s="540"/>
      <c r="D708" s="540"/>
      <c r="E708" s="503" t="str">
        <f t="shared" si="260"/>
        <v/>
      </c>
      <c r="F708" s="503"/>
      <c r="G708" s="503"/>
      <c r="H708" s="503" t="str">
        <f t="shared" si="261"/>
        <v/>
      </c>
      <c r="I708" s="503"/>
      <c r="J708" s="503"/>
      <c r="K708" s="503" t="str">
        <f t="shared" si="262"/>
        <v/>
      </c>
      <c r="L708" s="503"/>
      <c r="M708" s="503"/>
      <c r="N708" s="503" t="str">
        <f t="shared" si="263"/>
        <v/>
      </c>
      <c r="O708" s="503"/>
      <c r="P708" s="503"/>
      <c r="Q708" s="503" t="str">
        <f t="shared" si="264"/>
        <v/>
      </c>
      <c r="R708" s="503"/>
      <c r="S708" s="503"/>
      <c r="T708" s="503"/>
      <c r="U708" s="503"/>
      <c r="V708" s="503"/>
      <c r="W708" s="503" t="str">
        <f t="shared" si="265"/>
        <v/>
      </c>
      <c r="X708" s="503"/>
      <c r="Y708" s="503"/>
      <c r="Z708" s="503"/>
      <c r="AA708" s="503"/>
      <c r="AB708" s="503"/>
      <c r="AC708" s="525"/>
      <c r="AD708" s="526"/>
      <c r="AE708" s="526"/>
      <c r="AF708" s="526"/>
      <c r="AG708" s="526"/>
      <c r="AH708" s="527"/>
      <c r="AI708" s="233"/>
      <c r="AJ708" s="233"/>
      <c r="AK708" s="197">
        <v>697</v>
      </c>
      <c r="AL708" s="207"/>
      <c r="AM708" s="207"/>
      <c r="AN708" s="207"/>
      <c r="AO708" s="207"/>
      <c r="AP708" s="207"/>
      <c r="AQ708" s="208"/>
      <c r="AR708" s="155"/>
      <c r="AS708" s="197">
        <f t="shared" si="247"/>
        <v>697</v>
      </c>
      <c r="AT708" s="175">
        <v>-5.9460499999999999E-2</v>
      </c>
      <c r="AU708" s="163">
        <v>5.0539500000000001E-2</v>
      </c>
      <c r="AV708" s="163">
        <v>-8.9460499999999998E-2</v>
      </c>
      <c r="AW708" s="163">
        <v>-0.13946050000000002</v>
      </c>
      <c r="AX708" s="163">
        <v>-6.9460500000000008E-2</v>
      </c>
      <c r="AY708" s="163">
        <v>-6.9460500000000008E-2</v>
      </c>
      <c r="BA708" s="331">
        <f t="shared" si="248"/>
        <v>697</v>
      </c>
      <c r="BB708" s="332" t="str">
        <f t="shared" si="249"/>
        <v/>
      </c>
      <c r="BC708" s="332" t="str">
        <f t="shared" si="250"/>
        <v/>
      </c>
      <c r="BD708" s="332" t="str">
        <f t="shared" si="251"/>
        <v/>
      </c>
      <c r="BE708" s="332" t="str">
        <f t="shared" si="252"/>
        <v/>
      </c>
      <c r="BF708" s="332" t="str">
        <f t="shared" si="253"/>
        <v/>
      </c>
      <c r="BG708" s="332" t="str">
        <f t="shared" si="254"/>
        <v/>
      </c>
      <c r="BH708" s="164">
        <v>697</v>
      </c>
      <c r="BI708" s="337" t="str">
        <f t="shared" si="255"/>
        <v/>
      </c>
      <c r="BJ708" s="337" t="str">
        <f t="shared" si="256"/>
        <v/>
      </c>
      <c r="BK708" s="337" t="str">
        <f t="shared" si="257"/>
        <v/>
      </c>
      <c r="BL708" s="337" t="str">
        <f t="shared" si="258"/>
        <v/>
      </c>
      <c r="BM708" s="165" t="str">
        <f t="shared" si="259"/>
        <v/>
      </c>
    </row>
    <row r="709" spans="1:65" ht="14.85" customHeight="1" thickBot="1">
      <c r="A709" s="238"/>
      <c r="B709" s="572" t="s">
        <v>766</v>
      </c>
      <c r="C709" s="572"/>
      <c r="D709" s="572"/>
      <c r="E709" s="573" t="str">
        <f t="shared" si="260"/>
        <v/>
      </c>
      <c r="F709" s="573"/>
      <c r="G709" s="573"/>
      <c r="H709" s="573" t="str">
        <f t="shared" si="261"/>
        <v/>
      </c>
      <c r="I709" s="573"/>
      <c r="J709" s="573"/>
      <c r="K709" s="573" t="str">
        <f t="shared" si="262"/>
        <v/>
      </c>
      <c r="L709" s="573"/>
      <c r="M709" s="573"/>
      <c r="N709" s="573" t="str">
        <f t="shared" si="263"/>
        <v/>
      </c>
      <c r="O709" s="573"/>
      <c r="P709" s="573"/>
      <c r="Q709" s="573" t="str">
        <f t="shared" si="264"/>
        <v/>
      </c>
      <c r="R709" s="573"/>
      <c r="S709" s="573"/>
      <c r="T709" s="573"/>
      <c r="U709" s="573"/>
      <c r="V709" s="573"/>
      <c r="W709" s="573" t="str">
        <f t="shared" si="265"/>
        <v/>
      </c>
      <c r="X709" s="573"/>
      <c r="Y709" s="573"/>
      <c r="Z709" s="573"/>
      <c r="AA709" s="573"/>
      <c r="AB709" s="573"/>
      <c r="AC709" s="528"/>
      <c r="AD709" s="529"/>
      <c r="AE709" s="529"/>
      <c r="AF709" s="529"/>
      <c r="AG709" s="529"/>
      <c r="AH709" s="530"/>
      <c r="AI709" s="233"/>
      <c r="AJ709" s="233"/>
      <c r="AK709" s="197">
        <v>698</v>
      </c>
      <c r="AL709" s="207"/>
      <c r="AM709" s="207"/>
      <c r="AN709" s="207"/>
      <c r="AO709" s="207"/>
      <c r="AP709" s="207"/>
      <c r="AQ709" s="208"/>
      <c r="AR709" s="155"/>
      <c r="AS709" s="197">
        <f t="shared" si="247"/>
        <v>698</v>
      </c>
      <c r="AT709" s="175">
        <v>-5.9460499999999999E-2</v>
      </c>
      <c r="AU709" s="163">
        <v>5.0539500000000001E-2</v>
      </c>
      <c r="AV709" s="163">
        <v>-8.9460499999999998E-2</v>
      </c>
      <c r="AW709" s="163">
        <v>-0.13946050000000002</v>
      </c>
      <c r="AX709" s="163">
        <v>-6.9460500000000008E-2</v>
      </c>
      <c r="AY709" s="163">
        <v>-6.9460500000000008E-2</v>
      </c>
      <c r="BA709" s="331">
        <f t="shared" si="248"/>
        <v>698</v>
      </c>
      <c r="BB709" s="332" t="str">
        <f t="shared" si="249"/>
        <v/>
      </c>
      <c r="BC709" s="332" t="str">
        <f t="shared" si="250"/>
        <v/>
      </c>
      <c r="BD709" s="332" t="str">
        <f t="shared" si="251"/>
        <v/>
      </c>
      <c r="BE709" s="332" t="str">
        <f t="shared" si="252"/>
        <v/>
      </c>
      <c r="BF709" s="332" t="str">
        <f t="shared" si="253"/>
        <v/>
      </c>
      <c r="BG709" s="332" t="str">
        <f t="shared" si="254"/>
        <v/>
      </c>
      <c r="BH709" s="164">
        <v>698</v>
      </c>
      <c r="BI709" s="337" t="str">
        <f t="shared" si="255"/>
        <v/>
      </c>
      <c r="BJ709" s="337" t="str">
        <f t="shared" si="256"/>
        <v/>
      </c>
      <c r="BK709" s="337" t="str">
        <f t="shared" si="257"/>
        <v/>
      </c>
      <c r="BL709" s="337" t="str">
        <f t="shared" si="258"/>
        <v/>
      </c>
      <c r="BM709" s="165" t="str">
        <f t="shared" si="259"/>
        <v/>
      </c>
    </row>
    <row r="710" spans="1:65" ht="14.85" customHeight="1" thickTop="1">
      <c r="A710" s="239"/>
      <c r="B710" s="240"/>
      <c r="C710" s="240"/>
      <c r="D710" s="240"/>
      <c r="E710" s="252"/>
      <c r="F710" s="252"/>
      <c r="G710" s="252"/>
      <c r="H710" s="252"/>
      <c r="I710" s="252"/>
      <c r="J710" s="252"/>
      <c r="K710" s="252"/>
      <c r="L710" s="252"/>
      <c r="M710" s="252"/>
      <c r="N710" s="252"/>
      <c r="O710" s="252"/>
      <c r="P710" s="252"/>
      <c r="Q710" s="252"/>
      <c r="R710" s="252"/>
      <c r="S710" s="252"/>
      <c r="T710" s="252"/>
      <c r="U710" s="252"/>
      <c r="V710" s="252"/>
      <c r="W710" s="252"/>
      <c r="X710" s="252"/>
      <c r="Y710" s="252"/>
      <c r="Z710" s="252"/>
      <c r="AA710" s="252"/>
      <c r="AB710" s="252"/>
      <c r="AC710" s="233"/>
      <c r="AD710" s="233"/>
      <c r="AE710" s="233"/>
      <c r="AF710" s="233"/>
      <c r="AG710" s="233"/>
      <c r="AH710" s="233"/>
      <c r="AI710" s="233"/>
      <c r="AJ710" s="233"/>
      <c r="AK710" s="197">
        <v>699</v>
      </c>
      <c r="AL710" s="207"/>
      <c r="AM710" s="207"/>
      <c r="AN710" s="207"/>
      <c r="AO710" s="207"/>
      <c r="AP710" s="207"/>
      <c r="AQ710" s="208"/>
      <c r="AR710" s="155"/>
      <c r="AS710" s="197">
        <f t="shared" si="247"/>
        <v>699</v>
      </c>
      <c r="AT710" s="175">
        <v>-5.9460499999999999E-2</v>
      </c>
      <c r="AU710" s="163">
        <v>5.0539500000000001E-2</v>
      </c>
      <c r="AV710" s="163">
        <v>-8.9460499999999998E-2</v>
      </c>
      <c r="AW710" s="163">
        <v>-0.13946050000000002</v>
      </c>
      <c r="AX710" s="163">
        <v>-6.9460500000000008E-2</v>
      </c>
      <c r="AY710" s="163">
        <v>-6.9460500000000008E-2</v>
      </c>
      <c r="BA710" s="331">
        <f t="shared" si="248"/>
        <v>699</v>
      </c>
      <c r="BB710" s="332" t="str">
        <f t="shared" si="249"/>
        <v/>
      </c>
      <c r="BC710" s="332" t="str">
        <f t="shared" si="250"/>
        <v/>
      </c>
      <c r="BD710" s="332" t="str">
        <f t="shared" si="251"/>
        <v/>
      </c>
      <c r="BE710" s="332" t="str">
        <f t="shared" si="252"/>
        <v/>
      </c>
      <c r="BF710" s="332" t="str">
        <f t="shared" si="253"/>
        <v/>
      </c>
      <c r="BG710" s="332" t="str">
        <f t="shared" si="254"/>
        <v/>
      </c>
      <c r="BH710" s="164">
        <v>699</v>
      </c>
      <c r="BI710" s="337" t="str">
        <f t="shared" si="255"/>
        <v/>
      </c>
      <c r="BJ710" s="337" t="str">
        <f t="shared" si="256"/>
        <v/>
      </c>
      <c r="BK710" s="337" t="str">
        <f t="shared" si="257"/>
        <v/>
      </c>
      <c r="BL710" s="337" t="str">
        <f t="shared" si="258"/>
        <v/>
      </c>
      <c r="BM710" s="165" t="str">
        <f t="shared" si="259"/>
        <v/>
      </c>
    </row>
    <row r="711" spans="1:65" ht="14.85" customHeight="1">
      <c r="B711" s="245"/>
      <c r="C711" s="245"/>
      <c r="D711" s="245"/>
      <c r="E711" s="246"/>
      <c r="F711" s="246"/>
      <c r="G711" s="246"/>
      <c r="H711" s="247"/>
      <c r="J711" s="246"/>
      <c r="K711" s="246"/>
      <c r="AA711" s="494" t="s">
        <v>7</v>
      </c>
      <c r="AB711" s="494"/>
      <c r="AC711" s="494"/>
      <c r="AD711" s="495">
        <f>AD640+1</f>
        <v>12</v>
      </c>
      <c r="AE711" s="495"/>
      <c r="AF711" s="223" t="s">
        <v>8</v>
      </c>
      <c r="AG711" s="495">
        <f>Page1!$AR$1</f>
        <v>1</v>
      </c>
      <c r="AH711" s="495"/>
      <c r="AI711" s="218"/>
      <c r="AJ711" s="218"/>
      <c r="AK711" s="197">
        <v>700</v>
      </c>
      <c r="AL711" s="207"/>
      <c r="AM711" s="207"/>
      <c r="AN711" s="207"/>
      <c r="AO711" s="207"/>
      <c r="AP711" s="207"/>
      <c r="AQ711" s="208"/>
      <c r="AR711" s="155"/>
      <c r="AS711" s="197">
        <f t="shared" si="247"/>
        <v>700</v>
      </c>
      <c r="AT711" s="175">
        <v>-5.9460499999999999E-2</v>
      </c>
      <c r="AU711" s="163">
        <v>5.0539500000000001E-2</v>
      </c>
      <c r="AV711" s="163">
        <v>-8.9460499999999998E-2</v>
      </c>
      <c r="AW711" s="163">
        <v>-0.13946050000000002</v>
      </c>
      <c r="AX711" s="163">
        <v>-6.9460500000000008E-2</v>
      </c>
      <c r="AY711" s="163">
        <v>-6.9460500000000008E-2</v>
      </c>
      <c r="BA711" s="331">
        <f t="shared" si="248"/>
        <v>700</v>
      </c>
      <c r="BB711" s="332" t="str">
        <f t="shared" si="249"/>
        <v/>
      </c>
      <c r="BC711" s="332" t="str">
        <f t="shared" si="250"/>
        <v/>
      </c>
      <c r="BD711" s="332" t="str">
        <f t="shared" si="251"/>
        <v/>
      </c>
      <c r="BE711" s="332" t="str">
        <f t="shared" si="252"/>
        <v/>
      </c>
      <c r="BF711" s="332" t="str">
        <f t="shared" si="253"/>
        <v/>
      </c>
      <c r="BG711" s="332" t="str">
        <f t="shared" si="254"/>
        <v/>
      </c>
      <c r="BH711" s="164">
        <v>700</v>
      </c>
      <c r="BI711" s="337" t="str">
        <f t="shared" si="255"/>
        <v/>
      </c>
      <c r="BJ711" s="337" t="str">
        <f t="shared" si="256"/>
        <v/>
      </c>
      <c r="BK711" s="337" t="str">
        <f t="shared" si="257"/>
        <v/>
      </c>
      <c r="BL711" s="337" t="str">
        <f t="shared" si="258"/>
        <v/>
      </c>
      <c r="BM711" s="165" t="str">
        <f t="shared" si="259"/>
        <v/>
      </c>
    </row>
    <row r="712" spans="1:65" ht="14.85" customHeight="1">
      <c r="B712" s="248"/>
      <c r="C712" s="248"/>
      <c r="D712" s="248"/>
      <c r="E712" s="249"/>
      <c r="F712" s="227"/>
      <c r="G712" s="249"/>
      <c r="H712" s="249"/>
      <c r="I712" s="249"/>
      <c r="J712" s="249"/>
      <c r="K712" s="249"/>
      <c r="Y712" s="222"/>
      <c r="AK712" s="197">
        <v>701</v>
      </c>
      <c r="AL712" s="207"/>
      <c r="AM712" s="207"/>
      <c r="AN712" s="207"/>
      <c r="AO712" s="207"/>
      <c r="AP712" s="207"/>
      <c r="AQ712" s="208"/>
      <c r="AR712" s="155"/>
      <c r="AS712" s="197">
        <f t="shared" si="247"/>
        <v>701</v>
      </c>
      <c r="AT712" s="175">
        <v>-5.9460499999999999E-2</v>
      </c>
      <c r="AU712" s="163">
        <v>5.0539500000000001E-2</v>
      </c>
      <c r="AV712" s="163">
        <v>-8.9460499999999998E-2</v>
      </c>
      <c r="AW712" s="163">
        <v>-0.13946050000000002</v>
      </c>
      <c r="AX712" s="163">
        <v>-6.9460500000000008E-2</v>
      </c>
      <c r="AY712" s="163">
        <v>-6.9460500000000008E-2</v>
      </c>
      <c r="BA712" s="331">
        <f t="shared" si="248"/>
        <v>701</v>
      </c>
      <c r="BB712" s="332" t="str">
        <f t="shared" si="249"/>
        <v/>
      </c>
      <c r="BC712" s="332" t="str">
        <f t="shared" si="250"/>
        <v/>
      </c>
      <c r="BD712" s="332" t="str">
        <f t="shared" si="251"/>
        <v/>
      </c>
      <c r="BE712" s="332" t="str">
        <f t="shared" si="252"/>
        <v/>
      </c>
      <c r="BF712" s="332" t="str">
        <f t="shared" si="253"/>
        <v/>
      </c>
      <c r="BG712" s="332" t="str">
        <f t="shared" si="254"/>
        <v/>
      </c>
      <c r="BH712" s="164">
        <v>701</v>
      </c>
      <c r="BI712" s="337" t="str">
        <f t="shared" si="255"/>
        <v/>
      </c>
      <c r="BJ712" s="337" t="str">
        <f t="shared" si="256"/>
        <v/>
      </c>
      <c r="BK712" s="337" t="str">
        <f t="shared" si="257"/>
        <v/>
      </c>
      <c r="BL712" s="337" t="str">
        <f t="shared" si="258"/>
        <v/>
      </c>
      <c r="BM712" s="165" t="str">
        <f t="shared" si="259"/>
        <v/>
      </c>
    </row>
    <row r="713" spans="1:65" ht="14.85" customHeight="1">
      <c r="A713" s="218"/>
      <c r="B713" s="218"/>
      <c r="C713" s="218"/>
      <c r="D713" s="218"/>
      <c r="E713" s="250"/>
      <c r="K713" s="250"/>
      <c r="Y713" s="222"/>
      <c r="AK713" s="197">
        <v>702</v>
      </c>
      <c r="AL713" s="207"/>
      <c r="AM713" s="207"/>
      <c r="AN713" s="207"/>
      <c r="AO713" s="207"/>
      <c r="AP713" s="207"/>
      <c r="AQ713" s="208"/>
      <c r="AR713" s="155"/>
      <c r="AS713" s="197">
        <f t="shared" si="247"/>
        <v>702</v>
      </c>
      <c r="AT713" s="175">
        <v>-5.9460499999999999E-2</v>
      </c>
      <c r="AU713" s="163">
        <v>5.0539500000000001E-2</v>
      </c>
      <c r="AV713" s="163">
        <v>-8.9460499999999998E-2</v>
      </c>
      <c r="AW713" s="163">
        <v>-0.13946050000000002</v>
      </c>
      <c r="AX713" s="163">
        <v>-6.9460500000000008E-2</v>
      </c>
      <c r="AY713" s="163">
        <v>-6.9460500000000008E-2</v>
      </c>
      <c r="BA713" s="331">
        <f t="shared" si="248"/>
        <v>702</v>
      </c>
      <c r="BB713" s="332" t="str">
        <f t="shared" si="249"/>
        <v/>
      </c>
      <c r="BC713" s="332" t="str">
        <f t="shared" si="250"/>
        <v/>
      </c>
      <c r="BD713" s="332" t="str">
        <f t="shared" si="251"/>
        <v/>
      </c>
      <c r="BE713" s="332" t="str">
        <f t="shared" si="252"/>
        <v/>
      </c>
      <c r="BF713" s="332" t="str">
        <f t="shared" si="253"/>
        <v/>
      </c>
      <c r="BG713" s="332" t="str">
        <f t="shared" si="254"/>
        <v/>
      </c>
      <c r="BH713" s="164">
        <v>702</v>
      </c>
      <c r="BI713" s="337" t="str">
        <f t="shared" si="255"/>
        <v/>
      </c>
      <c r="BJ713" s="337" t="str">
        <f t="shared" si="256"/>
        <v/>
      </c>
      <c r="BK713" s="337" t="str">
        <f t="shared" si="257"/>
        <v/>
      </c>
      <c r="BL713" s="337" t="str">
        <f t="shared" si="258"/>
        <v/>
      </c>
      <c r="BM713" s="165" t="str">
        <f t="shared" si="259"/>
        <v/>
      </c>
    </row>
    <row r="714" spans="1:65" ht="14.85" customHeight="1">
      <c r="A714" s="218"/>
      <c r="B714" s="218"/>
      <c r="C714" s="218"/>
      <c r="D714" s="218"/>
      <c r="E714" s="250"/>
      <c r="F714" s="227"/>
      <c r="H714" s="250"/>
      <c r="I714" s="250"/>
      <c r="J714" s="250"/>
      <c r="K714" s="250"/>
      <c r="W714" s="498" t="s">
        <v>9</v>
      </c>
      <c r="X714" s="498"/>
      <c r="Y714" s="498"/>
      <c r="Z714" s="498"/>
      <c r="AA714" s="498"/>
      <c r="AB714" s="498"/>
      <c r="AC714" s="498"/>
      <c r="AD714" s="499" t="str">
        <f>AD288</f>
        <v xml:space="preserve"> PT2/67 </v>
      </c>
      <c r="AE714" s="499"/>
      <c r="AF714" s="499"/>
      <c r="AG714" s="499"/>
      <c r="AH714" s="499"/>
      <c r="AI714" s="218"/>
      <c r="AJ714" s="218"/>
      <c r="AK714" s="197">
        <v>703</v>
      </c>
      <c r="AL714" s="207"/>
      <c r="AM714" s="207"/>
      <c r="AN714" s="207"/>
      <c r="AO714" s="207"/>
      <c r="AP714" s="207"/>
      <c r="AQ714" s="208"/>
      <c r="AR714" s="155"/>
      <c r="AS714" s="197">
        <f t="shared" si="247"/>
        <v>703</v>
      </c>
      <c r="AT714" s="175">
        <v>-5.9460499999999999E-2</v>
      </c>
      <c r="AU714" s="163">
        <v>5.0539500000000001E-2</v>
      </c>
      <c r="AV714" s="163">
        <v>-8.9460499999999998E-2</v>
      </c>
      <c r="AW714" s="163">
        <v>-0.13946050000000002</v>
      </c>
      <c r="AX714" s="163">
        <v>-6.9460500000000008E-2</v>
      </c>
      <c r="AY714" s="163">
        <v>-6.9460500000000008E-2</v>
      </c>
      <c r="BA714" s="331">
        <f t="shared" si="248"/>
        <v>703</v>
      </c>
      <c r="BB714" s="332" t="str">
        <f t="shared" si="249"/>
        <v/>
      </c>
      <c r="BC714" s="332" t="str">
        <f t="shared" si="250"/>
        <v/>
      </c>
      <c r="BD714" s="332" t="str">
        <f t="shared" si="251"/>
        <v/>
      </c>
      <c r="BE714" s="332" t="str">
        <f t="shared" si="252"/>
        <v/>
      </c>
      <c r="BF714" s="332" t="str">
        <f t="shared" si="253"/>
        <v/>
      </c>
      <c r="BG714" s="332" t="str">
        <f t="shared" si="254"/>
        <v/>
      </c>
      <c r="BH714" s="164">
        <v>703</v>
      </c>
      <c r="BI714" s="337" t="str">
        <f t="shared" si="255"/>
        <v/>
      </c>
      <c r="BJ714" s="337" t="str">
        <f t="shared" si="256"/>
        <v/>
      </c>
      <c r="BK714" s="337" t="str">
        <f t="shared" si="257"/>
        <v/>
      </c>
      <c r="BL714" s="337" t="str">
        <f t="shared" si="258"/>
        <v/>
      </c>
      <c r="BM714" s="165" t="str">
        <f t="shared" si="259"/>
        <v/>
      </c>
    </row>
    <row r="715" spans="1:65" ht="14.85" customHeight="1">
      <c r="A715" s="224"/>
      <c r="C715" s="224"/>
      <c r="E715" s="227"/>
      <c r="H715" s="251"/>
      <c r="L715" s="227"/>
      <c r="W715" s="498" t="s">
        <v>2</v>
      </c>
      <c r="X715" s="498"/>
      <c r="Y715" s="498"/>
      <c r="Z715" s="498"/>
      <c r="AA715" s="498"/>
      <c r="AB715" s="498"/>
      <c r="AC715" s="498"/>
      <c r="AD715" s="537" t="str">
        <f>AD4</f>
        <v>-</v>
      </c>
      <c r="AE715" s="537"/>
      <c r="AF715" s="537"/>
      <c r="AG715" s="537"/>
      <c r="AH715" s="537"/>
      <c r="AI715" s="218"/>
      <c r="AJ715" s="218"/>
      <c r="AK715" s="197">
        <v>704</v>
      </c>
      <c r="AL715" s="207"/>
      <c r="AM715" s="207"/>
      <c r="AN715" s="207"/>
      <c r="AO715" s="207"/>
      <c r="AP715" s="207"/>
      <c r="AQ715" s="208"/>
      <c r="AR715" s="155"/>
      <c r="AS715" s="197">
        <f t="shared" si="247"/>
        <v>704</v>
      </c>
      <c r="AT715" s="175">
        <v>-5.9460499999999999E-2</v>
      </c>
      <c r="AU715" s="163">
        <v>5.0539500000000001E-2</v>
      </c>
      <c r="AV715" s="163">
        <v>-8.9460499999999998E-2</v>
      </c>
      <c r="AW715" s="163">
        <v>-0.13946050000000002</v>
      </c>
      <c r="AX715" s="163">
        <v>-6.9460500000000008E-2</v>
      </c>
      <c r="AY715" s="163">
        <v>-6.9460500000000008E-2</v>
      </c>
      <c r="BA715" s="331">
        <f t="shared" si="248"/>
        <v>704</v>
      </c>
      <c r="BB715" s="332" t="str">
        <f t="shared" si="249"/>
        <v/>
      </c>
      <c r="BC715" s="332" t="str">
        <f t="shared" si="250"/>
        <v/>
      </c>
      <c r="BD715" s="332" t="str">
        <f t="shared" si="251"/>
        <v/>
      </c>
      <c r="BE715" s="332" t="str">
        <f t="shared" si="252"/>
        <v/>
      </c>
      <c r="BF715" s="332" t="str">
        <f t="shared" si="253"/>
        <v/>
      </c>
      <c r="BG715" s="332" t="str">
        <f t="shared" si="254"/>
        <v/>
      </c>
      <c r="BH715" s="164">
        <v>704</v>
      </c>
      <c r="BI715" s="337" t="str">
        <f t="shared" si="255"/>
        <v/>
      </c>
      <c r="BJ715" s="337" t="str">
        <f t="shared" si="256"/>
        <v/>
      </c>
      <c r="BK715" s="337" t="str">
        <f t="shared" si="257"/>
        <v/>
      </c>
      <c r="BL715" s="337" t="str">
        <f t="shared" si="258"/>
        <v/>
      </c>
      <c r="BM715" s="165" t="str">
        <f t="shared" si="259"/>
        <v/>
      </c>
    </row>
    <row r="716" spans="1:65" ht="14.85" customHeight="1" thickBot="1">
      <c r="A716" s="226"/>
      <c r="B716" s="494" t="s">
        <v>10</v>
      </c>
      <c r="C716" s="494"/>
      <c r="D716" s="494"/>
      <c r="E716" s="494"/>
      <c r="F716" s="494"/>
      <c r="G716" s="494"/>
      <c r="H716" s="494"/>
      <c r="I716" s="494"/>
      <c r="J716" s="574">
        <f>$J$3</f>
        <v>44.5</v>
      </c>
      <c r="K716" s="574"/>
      <c r="L716" s="574"/>
      <c r="M716" s="497" t="s">
        <v>165</v>
      </c>
      <c r="N716" s="497"/>
      <c r="O716" s="227"/>
      <c r="P716" s="227"/>
      <c r="Q716" s="227"/>
      <c r="R716" s="228"/>
      <c r="S716" s="228"/>
      <c r="T716" s="228"/>
      <c r="U716" s="228"/>
      <c r="V716" s="228"/>
      <c r="AE716" s="229"/>
      <c r="AF716" s="494"/>
      <c r="AG716" s="494"/>
      <c r="AH716" s="230"/>
      <c r="AI716" s="230"/>
      <c r="AJ716" s="230"/>
      <c r="AK716" s="197">
        <v>705</v>
      </c>
      <c r="AL716" s="207"/>
      <c r="AM716" s="207"/>
      <c r="AN716" s="207"/>
      <c r="AO716" s="207"/>
      <c r="AP716" s="207"/>
      <c r="AQ716" s="208"/>
      <c r="AR716" s="155"/>
      <c r="AS716" s="197">
        <f t="shared" ref="AS716:AS731" si="266">AK716</f>
        <v>705</v>
      </c>
      <c r="AT716" s="175">
        <v>-5.9460499999999999E-2</v>
      </c>
      <c r="AU716" s="163">
        <v>5.0539500000000001E-2</v>
      </c>
      <c r="AV716" s="163">
        <v>-8.9460499999999998E-2</v>
      </c>
      <c r="AW716" s="163">
        <v>-0.13946050000000002</v>
      </c>
      <c r="AX716" s="163">
        <v>-6.9460500000000008E-2</v>
      </c>
      <c r="AY716" s="163">
        <v>-6.9460500000000008E-2</v>
      </c>
      <c r="BA716" s="331">
        <f t="shared" ref="BA716:BA731" si="267">AK716</f>
        <v>705</v>
      </c>
      <c r="BB716" s="332" t="str">
        <f t="shared" si="249"/>
        <v/>
      </c>
      <c r="BC716" s="332" t="str">
        <f t="shared" si="250"/>
        <v/>
      </c>
      <c r="BD716" s="332" t="str">
        <f t="shared" si="251"/>
        <v/>
      </c>
      <c r="BE716" s="332" t="str">
        <f t="shared" si="252"/>
        <v/>
      </c>
      <c r="BF716" s="332" t="str">
        <f t="shared" si="253"/>
        <v/>
      </c>
      <c r="BG716" s="332" t="str">
        <f t="shared" si="254"/>
        <v/>
      </c>
      <c r="BH716" s="164">
        <v>705</v>
      </c>
      <c r="BI716" s="337" t="str">
        <f t="shared" si="255"/>
        <v/>
      </c>
      <c r="BJ716" s="337" t="str">
        <f t="shared" si="256"/>
        <v/>
      </c>
      <c r="BK716" s="337" t="str">
        <f t="shared" si="257"/>
        <v/>
      </c>
      <c r="BL716" s="337" t="str">
        <f t="shared" si="258"/>
        <v/>
      </c>
      <c r="BM716" s="165" t="str">
        <f t="shared" si="259"/>
        <v/>
      </c>
    </row>
    <row r="717" spans="1:65" ht="14.85" customHeight="1" thickTop="1" thickBot="1">
      <c r="A717" s="231"/>
      <c r="B717" s="514" t="s">
        <v>13</v>
      </c>
      <c r="C717" s="515"/>
      <c r="D717" s="516"/>
      <c r="E717" s="517" t="s">
        <v>67</v>
      </c>
      <c r="F717" s="518"/>
      <c r="G717" s="518"/>
      <c r="H717" s="518"/>
      <c r="I717" s="518"/>
      <c r="J717" s="518"/>
      <c r="K717" s="518"/>
      <c r="L717" s="518"/>
      <c r="M717" s="518"/>
      <c r="N717" s="518"/>
      <c r="O717" s="518"/>
      <c r="P717" s="518"/>
      <c r="Q717" s="518"/>
      <c r="R717" s="518"/>
      <c r="S717" s="518"/>
      <c r="T717" s="232"/>
      <c r="U717" s="232"/>
      <c r="V717" s="232"/>
      <c r="W717" s="519" t="s">
        <v>55</v>
      </c>
      <c r="X717" s="520"/>
      <c r="Y717" s="520"/>
      <c r="Z717" s="520"/>
      <c r="AA717" s="520"/>
      <c r="AB717" s="521"/>
      <c r="AC717" s="522" t="s">
        <v>1176</v>
      </c>
      <c r="AD717" s="523"/>
      <c r="AE717" s="523"/>
      <c r="AF717" s="523"/>
      <c r="AG717" s="523"/>
      <c r="AH717" s="524"/>
      <c r="AI717" s="233"/>
      <c r="AJ717" s="233"/>
      <c r="AK717" s="197">
        <v>706</v>
      </c>
      <c r="AL717" s="207"/>
      <c r="AM717" s="207"/>
      <c r="AN717" s="207"/>
      <c r="AO717" s="207"/>
      <c r="AP717" s="207"/>
      <c r="AQ717" s="208"/>
      <c r="AR717" s="155"/>
      <c r="AS717" s="197">
        <f t="shared" si="266"/>
        <v>706</v>
      </c>
      <c r="AT717" s="175">
        <v>-5.9460499999999999E-2</v>
      </c>
      <c r="AU717" s="163">
        <v>5.0539500000000001E-2</v>
      </c>
      <c r="AV717" s="163">
        <v>-8.9460499999999998E-2</v>
      </c>
      <c r="AW717" s="163">
        <v>-0.13946050000000002</v>
      </c>
      <c r="AX717" s="163">
        <v>-6.9460500000000008E-2</v>
      </c>
      <c r="AY717" s="163">
        <v>-6.9460500000000008E-2</v>
      </c>
      <c r="BA717" s="331">
        <f t="shared" si="267"/>
        <v>706</v>
      </c>
      <c r="BB717" s="332" t="str">
        <f t="shared" ref="BB717:BB731" si="268">IF(AL717="","",AL717+AT717)</f>
        <v/>
      </c>
      <c r="BC717" s="332" t="str">
        <f t="shared" ref="BC717:BC731" si="269">IF(AM717="","",AM717+AU717)</f>
        <v/>
      </c>
      <c r="BD717" s="332" t="str">
        <f t="shared" ref="BD717:BD731" si="270">IF(AN717="","",AN717+AV717)</f>
        <v/>
      </c>
      <c r="BE717" s="332" t="str">
        <f t="shared" ref="BE717:BE731" si="271">IF(AO717="","",AO717+AW717)</f>
        <v/>
      </c>
      <c r="BF717" s="332" t="str">
        <f t="shared" ref="BF717:BF731" si="272">IF(AP717="","",AP717+AX717)</f>
        <v/>
      </c>
      <c r="BG717" s="332" t="str">
        <f t="shared" ref="BG717:BG731" si="273">IF(AQ717="","",AQ717+AY717)</f>
        <v/>
      </c>
      <c r="BH717" s="164">
        <v>706</v>
      </c>
      <c r="BI717" s="337" t="str">
        <f t="shared" ref="BI717:BI731" si="274">IF(BB717="","",ABS($BF717-BB717))</f>
        <v/>
      </c>
      <c r="BJ717" s="337" t="str">
        <f t="shared" ref="BJ717:BJ731" si="275">IF(BC717="","",ABS($BF717-BC717))</f>
        <v/>
      </c>
      <c r="BK717" s="337" t="str">
        <f t="shared" ref="BK717:BK731" si="276">IF(BD717="","",ABS($BF717-BD717))</f>
        <v/>
      </c>
      <c r="BL717" s="337" t="str">
        <f t="shared" ref="BL717:BL731" si="277">IF(BE717="","",ABS($BF717-BE717))</f>
        <v/>
      </c>
      <c r="BM717" s="165" t="str">
        <f t="shared" ref="BM717:BM731" si="278">IF(BF717="","",MAX(BI717:BL717))</f>
        <v/>
      </c>
    </row>
    <row r="718" spans="1:65" ht="14.85" customHeight="1" thickTop="1">
      <c r="A718" s="231"/>
      <c r="B718" s="555" t="s">
        <v>8</v>
      </c>
      <c r="C718" s="556"/>
      <c r="D718" s="557"/>
      <c r="E718" s="504" t="s">
        <v>15</v>
      </c>
      <c r="F718" s="505"/>
      <c r="G718" s="506"/>
      <c r="H718" s="504" t="s">
        <v>16</v>
      </c>
      <c r="I718" s="505"/>
      <c r="J718" s="506"/>
      <c r="K718" s="504" t="s">
        <v>17</v>
      </c>
      <c r="L718" s="505"/>
      <c r="M718" s="506"/>
      <c r="N718" s="504" t="s">
        <v>18</v>
      </c>
      <c r="O718" s="505"/>
      <c r="P718" s="506"/>
      <c r="Q718" s="504" t="s">
        <v>19</v>
      </c>
      <c r="R718" s="505"/>
      <c r="S718" s="506"/>
      <c r="T718" s="504"/>
      <c r="U718" s="505"/>
      <c r="V718" s="506"/>
      <c r="W718" s="558" t="s">
        <v>5</v>
      </c>
      <c r="X718" s="494"/>
      <c r="Y718" s="494"/>
      <c r="Z718" s="494"/>
      <c r="AA718" s="494"/>
      <c r="AB718" s="559"/>
      <c r="AC718" s="525"/>
      <c r="AD718" s="526"/>
      <c r="AE718" s="526"/>
      <c r="AF718" s="526"/>
      <c r="AG718" s="526"/>
      <c r="AH718" s="527"/>
      <c r="AI718" s="233"/>
      <c r="AJ718" s="233"/>
      <c r="AK718" s="197">
        <v>707</v>
      </c>
      <c r="AL718" s="207"/>
      <c r="AM718" s="207"/>
      <c r="AN718" s="207"/>
      <c r="AO718" s="207"/>
      <c r="AP718" s="207"/>
      <c r="AQ718" s="208"/>
      <c r="AR718" s="155"/>
      <c r="AS718" s="197">
        <f t="shared" si="266"/>
        <v>707</v>
      </c>
      <c r="AT718" s="175">
        <v>-5.9460499999999999E-2</v>
      </c>
      <c r="AU718" s="163">
        <v>5.0539500000000001E-2</v>
      </c>
      <c r="AV718" s="163">
        <v>-8.9460499999999998E-2</v>
      </c>
      <c r="AW718" s="163">
        <v>-0.13946050000000002</v>
      </c>
      <c r="AX718" s="163">
        <v>-6.9460500000000008E-2</v>
      </c>
      <c r="AY718" s="163">
        <v>-6.9460500000000008E-2</v>
      </c>
      <c r="BA718" s="331">
        <f t="shared" si="267"/>
        <v>707</v>
      </c>
      <c r="BB718" s="332" t="str">
        <f t="shared" si="268"/>
        <v/>
      </c>
      <c r="BC718" s="332" t="str">
        <f t="shared" si="269"/>
        <v/>
      </c>
      <c r="BD718" s="332" t="str">
        <f t="shared" si="270"/>
        <v/>
      </c>
      <c r="BE718" s="332" t="str">
        <f t="shared" si="271"/>
        <v/>
      </c>
      <c r="BF718" s="332" t="str">
        <f t="shared" si="272"/>
        <v/>
      </c>
      <c r="BG718" s="332" t="str">
        <f t="shared" si="273"/>
        <v/>
      </c>
      <c r="BH718" s="164">
        <v>707</v>
      </c>
      <c r="BI718" s="337" t="str">
        <f t="shared" si="274"/>
        <v/>
      </c>
      <c r="BJ718" s="337" t="str">
        <f t="shared" si="275"/>
        <v/>
      </c>
      <c r="BK718" s="337" t="str">
        <f t="shared" si="276"/>
        <v/>
      </c>
      <c r="BL718" s="337" t="str">
        <f t="shared" si="277"/>
        <v/>
      </c>
      <c r="BM718" s="165" t="str">
        <f t="shared" si="278"/>
        <v/>
      </c>
    </row>
    <row r="719" spans="1:65" ht="14.85" customHeight="1" thickBot="1">
      <c r="A719" s="234"/>
      <c r="B719" s="531" t="s">
        <v>0</v>
      </c>
      <c r="C719" s="513"/>
      <c r="D719" s="532"/>
      <c r="E719" s="507"/>
      <c r="F719" s="508"/>
      <c r="G719" s="509"/>
      <c r="H719" s="507"/>
      <c r="I719" s="508"/>
      <c r="J719" s="509"/>
      <c r="K719" s="507"/>
      <c r="L719" s="508"/>
      <c r="M719" s="509"/>
      <c r="N719" s="507"/>
      <c r="O719" s="508"/>
      <c r="P719" s="509"/>
      <c r="Q719" s="507"/>
      <c r="R719" s="508"/>
      <c r="S719" s="509"/>
      <c r="T719" s="507"/>
      <c r="U719" s="508"/>
      <c r="V719" s="509"/>
      <c r="W719" s="531"/>
      <c r="X719" s="513"/>
      <c r="Y719" s="513"/>
      <c r="Z719" s="513"/>
      <c r="AA719" s="513"/>
      <c r="AB719" s="532"/>
      <c r="AC719" s="525"/>
      <c r="AD719" s="526"/>
      <c r="AE719" s="526"/>
      <c r="AF719" s="526"/>
      <c r="AG719" s="526"/>
      <c r="AH719" s="527"/>
      <c r="AI719" s="233"/>
      <c r="AJ719" s="233"/>
      <c r="AK719" s="197">
        <v>708</v>
      </c>
      <c r="AL719" s="207"/>
      <c r="AM719" s="207"/>
      <c r="AN719" s="207"/>
      <c r="AO719" s="207"/>
      <c r="AP719" s="207"/>
      <c r="AQ719" s="208"/>
      <c r="AR719" s="155"/>
      <c r="AS719" s="197">
        <f t="shared" si="266"/>
        <v>708</v>
      </c>
      <c r="AT719" s="175">
        <v>-5.9460499999999999E-2</v>
      </c>
      <c r="AU719" s="163">
        <v>5.0539500000000001E-2</v>
      </c>
      <c r="AV719" s="163">
        <v>-8.9460499999999998E-2</v>
      </c>
      <c r="AW719" s="163">
        <v>-0.13946050000000002</v>
      </c>
      <c r="AX719" s="163">
        <v>-6.9460500000000008E-2</v>
      </c>
      <c r="AY719" s="163">
        <v>-6.9460500000000008E-2</v>
      </c>
      <c r="BA719" s="331">
        <f t="shared" si="267"/>
        <v>708</v>
      </c>
      <c r="BB719" s="332" t="str">
        <f t="shared" si="268"/>
        <v/>
      </c>
      <c r="BC719" s="332" t="str">
        <f t="shared" si="269"/>
        <v/>
      </c>
      <c r="BD719" s="332" t="str">
        <f t="shared" si="270"/>
        <v/>
      </c>
      <c r="BE719" s="332" t="str">
        <f t="shared" si="271"/>
        <v/>
      </c>
      <c r="BF719" s="332" t="str">
        <f t="shared" si="272"/>
        <v/>
      </c>
      <c r="BG719" s="332" t="str">
        <f t="shared" si="273"/>
        <v/>
      </c>
      <c r="BH719" s="164">
        <v>708</v>
      </c>
      <c r="BI719" s="337" t="str">
        <f t="shared" si="274"/>
        <v/>
      </c>
      <c r="BJ719" s="337" t="str">
        <f t="shared" si="275"/>
        <v/>
      </c>
      <c r="BK719" s="337" t="str">
        <f t="shared" si="276"/>
        <v/>
      </c>
      <c r="BL719" s="337" t="str">
        <f t="shared" si="277"/>
        <v/>
      </c>
      <c r="BM719" s="165" t="str">
        <f t="shared" si="278"/>
        <v/>
      </c>
    </row>
    <row r="720" spans="1:65" ht="14.85" customHeight="1" thickTop="1" thickBot="1">
      <c r="A720" s="234"/>
      <c r="B720" s="533" t="s">
        <v>20</v>
      </c>
      <c r="C720" s="534"/>
      <c r="D720" s="535"/>
      <c r="E720" s="510" t="s">
        <v>166</v>
      </c>
      <c r="F720" s="511"/>
      <c r="G720" s="512"/>
      <c r="H720" s="510" t="s">
        <v>166</v>
      </c>
      <c r="I720" s="511"/>
      <c r="J720" s="512"/>
      <c r="K720" s="510" t="s">
        <v>166</v>
      </c>
      <c r="L720" s="511"/>
      <c r="M720" s="512"/>
      <c r="N720" s="510" t="s">
        <v>166</v>
      </c>
      <c r="O720" s="511"/>
      <c r="P720" s="512"/>
      <c r="Q720" s="510" t="s">
        <v>166</v>
      </c>
      <c r="R720" s="511"/>
      <c r="S720" s="512"/>
      <c r="T720" s="510"/>
      <c r="U720" s="511"/>
      <c r="V720" s="512"/>
      <c r="W720" s="542" t="s">
        <v>166</v>
      </c>
      <c r="X720" s="543"/>
      <c r="Y720" s="543"/>
      <c r="Z720" s="543"/>
      <c r="AA720" s="543"/>
      <c r="AB720" s="544"/>
      <c r="AC720" s="525"/>
      <c r="AD720" s="526"/>
      <c r="AE720" s="526"/>
      <c r="AF720" s="526"/>
      <c r="AG720" s="526"/>
      <c r="AH720" s="527"/>
      <c r="AI720" s="233"/>
      <c r="AJ720" s="233"/>
      <c r="AK720" s="197">
        <v>709</v>
      </c>
      <c r="AL720" s="207"/>
      <c r="AM720" s="207"/>
      <c r="AN720" s="207"/>
      <c r="AO720" s="207"/>
      <c r="AP720" s="207"/>
      <c r="AQ720" s="208"/>
      <c r="AR720" s="155"/>
      <c r="AS720" s="197">
        <f t="shared" si="266"/>
        <v>709</v>
      </c>
      <c r="AT720" s="175">
        <v>-5.9460499999999999E-2</v>
      </c>
      <c r="AU720" s="163">
        <v>5.0539500000000001E-2</v>
      </c>
      <c r="AV720" s="163">
        <v>-8.9460499999999998E-2</v>
      </c>
      <c r="AW720" s="163">
        <v>-0.13946050000000002</v>
      </c>
      <c r="AX720" s="163">
        <v>-6.9460500000000008E-2</v>
      </c>
      <c r="AY720" s="163">
        <v>-6.9460500000000008E-2</v>
      </c>
      <c r="BA720" s="331">
        <f t="shared" si="267"/>
        <v>709</v>
      </c>
      <c r="BB720" s="332" t="str">
        <f t="shared" si="268"/>
        <v/>
      </c>
      <c r="BC720" s="332" t="str">
        <f t="shared" si="269"/>
        <v/>
      </c>
      <c r="BD720" s="332" t="str">
        <f t="shared" si="270"/>
        <v/>
      </c>
      <c r="BE720" s="332" t="str">
        <f t="shared" si="271"/>
        <v/>
      </c>
      <c r="BF720" s="332" t="str">
        <f t="shared" si="272"/>
        <v/>
      </c>
      <c r="BG720" s="332" t="str">
        <f t="shared" si="273"/>
        <v/>
      </c>
      <c r="BH720" s="164">
        <v>709</v>
      </c>
      <c r="BI720" s="337" t="str">
        <f t="shared" si="274"/>
        <v/>
      </c>
      <c r="BJ720" s="337" t="str">
        <f t="shared" si="275"/>
        <v/>
      </c>
      <c r="BK720" s="337" t="str">
        <f t="shared" si="276"/>
        <v/>
      </c>
      <c r="BL720" s="337" t="str">
        <f t="shared" si="277"/>
        <v/>
      </c>
      <c r="BM720" s="165" t="str">
        <f t="shared" si="278"/>
        <v/>
      </c>
    </row>
    <row r="721" spans="1:65" ht="14.85" customHeight="1" thickTop="1">
      <c r="A721" s="238"/>
      <c r="B721" s="576" t="s">
        <v>767</v>
      </c>
      <c r="C721" s="577"/>
      <c r="D721" s="578"/>
      <c r="E721" s="502" t="str">
        <f t="shared" ref="E721:E752" si="279">BB612</f>
        <v/>
      </c>
      <c r="F721" s="502"/>
      <c r="G721" s="502"/>
      <c r="H721" s="502" t="str">
        <f t="shared" ref="H721:H752" si="280">BC612</f>
        <v/>
      </c>
      <c r="I721" s="502"/>
      <c r="J721" s="502"/>
      <c r="K721" s="502" t="str">
        <f t="shared" ref="K721:K752" si="281">BD612</f>
        <v/>
      </c>
      <c r="L721" s="502"/>
      <c r="M721" s="502"/>
      <c r="N721" s="502" t="str">
        <f t="shared" ref="N721:N752" si="282">BE612</f>
        <v/>
      </c>
      <c r="O721" s="502"/>
      <c r="P721" s="502"/>
      <c r="Q721" s="502" t="str">
        <f t="shared" ref="Q721:Q752" si="283">BF612</f>
        <v/>
      </c>
      <c r="R721" s="502"/>
      <c r="S721" s="502"/>
      <c r="T721" s="502"/>
      <c r="U721" s="502"/>
      <c r="V721" s="502"/>
      <c r="W721" s="502" t="str">
        <f t="shared" ref="W721:W752" si="284">(BM612)</f>
        <v/>
      </c>
      <c r="X721" s="502"/>
      <c r="Y721" s="502"/>
      <c r="Z721" s="502"/>
      <c r="AA721" s="502"/>
      <c r="AB721" s="502"/>
      <c r="AC721" s="525"/>
      <c r="AD721" s="526"/>
      <c r="AE721" s="526"/>
      <c r="AF721" s="526"/>
      <c r="AG721" s="526"/>
      <c r="AH721" s="527"/>
      <c r="AI721" s="233"/>
      <c r="AJ721" s="233"/>
      <c r="AK721" s="197">
        <v>710</v>
      </c>
      <c r="AL721" s="207"/>
      <c r="AM721" s="207"/>
      <c r="AN721" s="207"/>
      <c r="AO721" s="207"/>
      <c r="AP721" s="207"/>
      <c r="AQ721" s="208"/>
      <c r="AR721" s="155"/>
      <c r="AS721" s="197">
        <f t="shared" si="266"/>
        <v>710</v>
      </c>
      <c r="AT721" s="175">
        <v>-5.9460499999999999E-2</v>
      </c>
      <c r="AU721" s="163">
        <v>5.0539500000000001E-2</v>
      </c>
      <c r="AV721" s="163">
        <v>-8.9460499999999998E-2</v>
      </c>
      <c r="AW721" s="163">
        <v>-0.13946050000000002</v>
      </c>
      <c r="AX721" s="163">
        <v>-6.9460500000000008E-2</v>
      </c>
      <c r="AY721" s="163">
        <v>-6.9460500000000008E-2</v>
      </c>
      <c r="BA721" s="331">
        <f t="shared" si="267"/>
        <v>710</v>
      </c>
      <c r="BB721" s="332" t="str">
        <f t="shared" si="268"/>
        <v/>
      </c>
      <c r="BC721" s="332" t="str">
        <f t="shared" si="269"/>
        <v/>
      </c>
      <c r="BD721" s="332" t="str">
        <f t="shared" si="270"/>
        <v/>
      </c>
      <c r="BE721" s="332" t="str">
        <f t="shared" si="271"/>
        <v/>
      </c>
      <c r="BF721" s="332" t="str">
        <f t="shared" si="272"/>
        <v/>
      </c>
      <c r="BG721" s="332" t="str">
        <f t="shared" si="273"/>
        <v/>
      </c>
      <c r="BH721" s="164">
        <v>710</v>
      </c>
      <c r="BI721" s="337" t="str">
        <f t="shared" si="274"/>
        <v/>
      </c>
      <c r="BJ721" s="337" t="str">
        <f t="shared" si="275"/>
        <v/>
      </c>
      <c r="BK721" s="337" t="str">
        <f t="shared" si="276"/>
        <v/>
      </c>
      <c r="BL721" s="337" t="str">
        <f t="shared" si="277"/>
        <v/>
      </c>
      <c r="BM721" s="165" t="str">
        <f t="shared" si="278"/>
        <v/>
      </c>
    </row>
    <row r="722" spans="1:65" ht="14.85" customHeight="1">
      <c r="A722" s="238"/>
      <c r="B722" s="540" t="s">
        <v>768</v>
      </c>
      <c r="C722" s="540"/>
      <c r="D722" s="540"/>
      <c r="E722" s="503" t="str">
        <f t="shared" si="279"/>
        <v/>
      </c>
      <c r="F722" s="503"/>
      <c r="G722" s="503"/>
      <c r="H722" s="503" t="str">
        <f t="shared" si="280"/>
        <v/>
      </c>
      <c r="I722" s="503"/>
      <c r="J722" s="503"/>
      <c r="K722" s="503" t="str">
        <f t="shared" si="281"/>
        <v/>
      </c>
      <c r="L722" s="503"/>
      <c r="M722" s="503"/>
      <c r="N722" s="503" t="str">
        <f t="shared" si="282"/>
        <v/>
      </c>
      <c r="O722" s="503"/>
      <c r="P722" s="503"/>
      <c r="Q722" s="503" t="str">
        <f t="shared" si="283"/>
        <v/>
      </c>
      <c r="R722" s="503"/>
      <c r="S722" s="503"/>
      <c r="T722" s="503"/>
      <c r="U722" s="503"/>
      <c r="V722" s="503"/>
      <c r="W722" s="503" t="str">
        <f t="shared" si="284"/>
        <v/>
      </c>
      <c r="X722" s="503"/>
      <c r="Y722" s="503"/>
      <c r="Z722" s="503"/>
      <c r="AA722" s="503"/>
      <c r="AB722" s="503"/>
      <c r="AC722" s="525"/>
      <c r="AD722" s="526"/>
      <c r="AE722" s="526"/>
      <c r="AF722" s="526"/>
      <c r="AG722" s="526"/>
      <c r="AH722" s="527"/>
      <c r="AI722" s="233"/>
      <c r="AJ722" s="233"/>
      <c r="AK722" s="197">
        <v>711</v>
      </c>
      <c r="AL722" s="207"/>
      <c r="AM722" s="207"/>
      <c r="AN722" s="207"/>
      <c r="AO722" s="207"/>
      <c r="AP722" s="207"/>
      <c r="AQ722" s="208"/>
      <c r="AR722" s="155"/>
      <c r="AS722" s="197">
        <f t="shared" si="266"/>
        <v>711</v>
      </c>
      <c r="AT722" s="175">
        <v>-5.9460499999999999E-2</v>
      </c>
      <c r="AU722" s="163">
        <v>5.0539500000000001E-2</v>
      </c>
      <c r="AV722" s="163">
        <v>-8.9460499999999998E-2</v>
      </c>
      <c r="AW722" s="163">
        <v>-0.13946050000000002</v>
      </c>
      <c r="AX722" s="163">
        <v>-6.9460500000000008E-2</v>
      </c>
      <c r="AY722" s="163">
        <v>-6.9460500000000008E-2</v>
      </c>
      <c r="BA722" s="331">
        <f t="shared" si="267"/>
        <v>711</v>
      </c>
      <c r="BB722" s="332" t="str">
        <f t="shared" si="268"/>
        <v/>
      </c>
      <c r="BC722" s="332" t="str">
        <f t="shared" si="269"/>
        <v/>
      </c>
      <c r="BD722" s="332" t="str">
        <f t="shared" si="270"/>
        <v/>
      </c>
      <c r="BE722" s="332" t="str">
        <f t="shared" si="271"/>
        <v/>
      </c>
      <c r="BF722" s="332" t="str">
        <f t="shared" si="272"/>
        <v/>
      </c>
      <c r="BG722" s="332" t="str">
        <f t="shared" si="273"/>
        <v/>
      </c>
      <c r="BH722" s="164">
        <v>711</v>
      </c>
      <c r="BI722" s="337" t="str">
        <f t="shared" si="274"/>
        <v/>
      </c>
      <c r="BJ722" s="337" t="str">
        <f t="shared" si="275"/>
        <v/>
      </c>
      <c r="BK722" s="337" t="str">
        <f t="shared" si="276"/>
        <v/>
      </c>
      <c r="BL722" s="337" t="str">
        <f t="shared" si="277"/>
        <v/>
      </c>
      <c r="BM722" s="165" t="str">
        <f t="shared" si="278"/>
        <v/>
      </c>
    </row>
    <row r="723" spans="1:65" ht="14.85" customHeight="1">
      <c r="A723" s="238"/>
      <c r="B723" s="540" t="s">
        <v>769</v>
      </c>
      <c r="C723" s="540"/>
      <c r="D723" s="540"/>
      <c r="E723" s="503" t="str">
        <f t="shared" si="279"/>
        <v/>
      </c>
      <c r="F723" s="503"/>
      <c r="G723" s="503"/>
      <c r="H723" s="503" t="str">
        <f t="shared" si="280"/>
        <v/>
      </c>
      <c r="I723" s="503"/>
      <c r="J723" s="503"/>
      <c r="K723" s="503" t="str">
        <f t="shared" si="281"/>
        <v/>
      </c>
      <c r="L723" s="503"/>
      <c r="M723" s="503"/>
      <c r="N723" s="503" t="str">
        <f t="shared" si="282"/>
        <v/>
      </c>
      <c r="O723" s="503"/>
      <c r="P723" s="503"/>
      <c r="Q723" s="503" t="str">
        <f t="shared" si="283"/>
        <v/>
      </c>
      <c r="R723" s="503"/>
      <c r="S723" s="503"/>
      <c r="T723" s="503"/>
      <c r="U723" s="503"/>
      <c r="V723" s="503"/>
      <c r="W723" s="503" t="str">
        <f t="shared" si="284"/>
        <v/>
      </c>
      <c r="X723" s="503"/>
      <c r="Y723" s="503"/>
      <c r="Z723" s="503"/>
      <c r="AA723" s="503"/>
      <c r="AB723" s="503"/>
      <c r="AC723" s="525"/>
      <c r="AD723" s="526"/>
      <c r="AE723" s="526"/>
      <c r="AF723" s="526"/>
      <c r="AG723" s="526"/>
      <c r="AH723" s="527"/>
      <c r="AI723" s="233"/>
      <c r="AJ723" s="233"/>
      <c r="AK723" s="197">
        <v>712</v>
      </c>
      <c r="AL723" s="207"/>
      <c r="AM723" s="207"/>
      <c r="AN723" s="207"/>
      <c r="AO723" s="207"/>
      <c r="AP723" s="207"/>
      <c r="AQ723" s="208"/>
      <c r="AR723" s="155"/>
      <c r="AS723" s="197">
        <f t="shared" si="266"/>
        <v>712</v>
      </c>
      <c r="AT723" s="175">
        <v>-5.9460499999999999E-2</v>
      </c>
      <c r="AU723" s="163">
        <v>5.0539500000000001E-2</v>
      </c>
      <c r="AV723" s="163">
        <v>-8.9460499999999998E-2</v>
      </c>
      <c r="AW723" s="163">
        <v>-0.13946050000000002</v>
      </c>
      <c r="AX723" s="163">
        <v>-6.9460500000000008E-2</v>
      </c>
      <c r="AY723" s="163">
        <v>-6.9460500000000008E-2</v>
      </c>
      <c r="BA723" s="331">
        <f t="shared" si="267"/>
        <v>712</v>
      </c>
      <c r="BB723" s="332" t="str">
        <f t="shared" si="268"/>
        <v/>
      </c>
      <c r="BC723" s="332" t="str">
        <f t="shared" si="269"/>
        <v/>
      </c>
      <c r="BD723" s="332" t="str">
        <f t="shared" si="270"/>
        <v/>
      </c>
      <c r="BE723" s="332" t="str">
        <f t="shared" si="271"/>
        <v/>
      </c>
      <c r="BF723" s="332" t="str">
        <f t="shared" si="272"/>
        <v/>
      </c>
      <c r="BG723" s="332" t="str">
        <f t="shared" si="273"/>
        <v/>
      </c>
      <c r="BH723" s="164">
        <v>712</v>
      </c>
      <c r="BI723" s="337" t="str">
        <f t="shared" si="274"/>
        <v/>
      </c>
      <c r="BJ723" s="337" t="str">
        <f t="shared" si="275"/>
        <v/>
      </c>
      <c r="BK723" s="337" t="str">
        <f t="shared" si="276"/>
        <v/>
      </c>
      <c r="BL723" s="337" t="str">
        <f t="shared" si="277"/>
        <v/>
      </c>
      <c r="BM723" s="165" t="str">
        <f t="shared" si="278"/>
        <v/>
      </c>
    </row>
    <row r="724" spans="1:65" ht="14.85" customHeight="1">
      <c r="A724" s="238"/>
      <c r="B724" s="540" t="s">
        <v>770</v>
      </c>
      <c r="C724" s="540"/>
      <c r="D724" s="540"/>
      <c r="E724" s="503" t="str">
        <f t="shared" si="279"/>
        <v/>
      </c>
      <c r="F724" s="503"/>
      <c r="G724" s="503"/>
      <c r="H724" s="503" t="str">
        <f t="shared" si="280"/>
        <v/>
      </c>
      <c r="I724" s="503"/>
      <c r="J724" s="503"/>
      <c r="K724" s="503" t="str">
        <f t="shared" si="281"/>
        <v/>
      </c>
      <c r="L724" s="503"/>
      <c r="M724" s="503"/>
      <c r="N724" s="503" t="str">
        <f t="shared" si="282"/>
        <v/>
      </c>
      <c r="O724" s="503"/>
      <c r="P724" s="503"/>
      <c r="Q724" s="503" t="str">
        <f t="shared" si="283"/>
        <v/>
      </c>
      <c r="R724" s="503"/>
      <c r="S724" s="503"/>
      <c r="T724" s="503"/>
      <c r="U724" s="503"/>
      <c r="V724" s="503"/>
      <c r="W724" s="503" t="str">
        <f t="shared" si="284"/>
        <v/>
      </c>
      <c r="X724" s="503"/>
      <c r="Y724" s="503"/>
      <c r="Z724" s="503"/>
      <c r="AA724" s="503"/>
      <c r="AB724" s="503"/>
      <c r="AC724" s="525"/>
      <c r="AD724" s="526"/>
      <c r="AE724" s="526"/>
      <c r="AF724" s="526"/>
      <c r="AG724" s="526"/>
      <c r="AH724" s="527"/>
      <c r="AI724" s="233"/>
      <c r="AJ724" s="233"/>
      <c r="AK724" s="197">
        <v>713</v>
      </c>
      <c r="AL724" s="207"/>
      <c r="AM724" s="207"/>
      <c r="AN724" s="207"/>
      <c r="AO724" s="207"/>
      <c r="AP724" s="207"/>
      <c r="AQ724" s="208"/>
      <c r="AR724" s="155"/>
      <c r="AS724" s="197">
        <f t="shared" si="266"/>
        <v>713</v>
      </c>
      <c r="AT724" s="175">
        <v>-5.9460499999999999E-2</v>
      </c>
      <c r="AU724" s="163">
        <v>5.0539500000000001E-2</v>
      </c>
      <c r="AV724" s="163">
        <v>-8.9460499999999998E-2</v>
      </c>
      <c r="AW724" s="163">
        <v>-0.13946050000000002</v>
      </c>
      <c r="AX724" s="163">
        <v>-6.9460500000000008E-2</v>
      </c>
      <c r="AY724" s="163">
        <v>-6.9460500000000008E-2</v>
      </c>
      <c r="BA724" s="331">
        <f t="shared" si="267"/>
        <v>713</v>
      </c>
      <c r="BB724" s="332" t="str">
        <f t="shared" si="268"/>
        <v/>
      </c>
      <c r="BC724" s="332" t="str">
        <f t="shared" si="269"/>
        <v/>
      </c>
      <c r="BD724" s="332" t="str">
        <f t="shared" si="270"/>
        <v/>
      </c>
      <c r="BE724" s="332" t="str">
        <f t="shared" si="271"/>
        <v/>
      </c>
      <c r="BF724" s="332" t="str">
        <f t="shared" si="272"/>
        <v/>
      </c>
      <c r="BG724" s="332" t="str">
        <f t="shared" si="273"/>
        <v/>
      </c>
      <c r="BH724" s="164">
        <v>713</v>
      </c>
      <c r="BI724" s="337" t="str">
        <f t="shared" si="274"/>
        <v/>
      </c>
      <c r="BJ724" s="337" t="str">
        <f t="shared" si="275"/>
        <v/>
      </c>
      <c r="BK724" s="337" t="str">
        <f t="shared" si="276"/>
        <v/>
      </c>
      <c r="BL724" s="337" t="str">
        <f t="shared" si="277"/>
        <v/>
      </c>
      <c r="BM724" s="165" t="str">
        <f t="shared" si="278"/>
        <v/>
      </c>
    </row>
    <row r="725" spans="1:65" ht="14.85" customHeight="1">
      <c r="A725" s="238"/>
      <c r="B725" s="540" t="s">
        <v>771</v>
      </c>
      <c r="C725" s="540"/>
      <c r="D725" s="540"/>
      <c r="E725" s="503" t="str">
        <f t="shared" si="279"/>
        <v/>
      </c>
      <c r="F725" s="503"/>
      <c r="G725" s="503"/>
      <c r="H725" s="503" t="str">
        <f t="shared" si="280"/>
        <v/>
      </c>
      <c r="I725" s="503"/>
      <c r="J725" s="503"/>
      <c r="K725" s="503" t="str">
        <f t="shared" si="281"/>
        <v/>
      </c>
      <c r="L725" s="503"/>
      <c r="M725" s="503"/>
      <c r="N725" s="503" t="str">
        <f t="shared" si="282"/>
        <v/>
      </c>
      <c r="O725" s="503"/>
      <c r="P725" s="503"/>
      <c r="Q725" s="503" t="str">
        <f t="shared" si="283"/>
        <v/>
      </c>
      <c r="R725" s="503"/>
      <c r="S725" s="503"/>
      <c r="T725" s="503"/>
      <c r="U725" s="503"/>
      <c r="V725" s="503"/>
      <c r="W725" s="503" t="str">
        <f t="shared" si="284"/>
        <v/>
      </c>
      <c r="X725" s="503"/>
      <c r="Y725" s="503"/>
      <c r="Z725" s="503"/>
      <c r="AA725" s="503"/>
      <c r="AB725" s="503"/>
      <c r="AC725" s="525"/>
      <c r="AD725" s="526"/>
      <c r="AE725" s="526"/>
      <c r="AF725" s="526"/>
      <c r="AG725" s="526"/>
      <c r="AH725" s="527"/>
      <c r="AI725" s="233"/>
      <c r="AJ725" s="233"/>
      <c r="AK725" s="197">
        <v>714</v>
      </c>
      <c r="AL725" s="207"/>
      <c r="AM725" s="207"/>
      <c r="AN725" s="207"/>
      <c r="AO725" s="207"/>
      <c r="AP725" s="207"/>
      <c r="AQ725" s="208"/>
      <c r="AR725" s="155"/>
      <c r="AS725" s="197">
        <f t="shared" si="266"/>
        <v>714</v>
      </c>
      <c r="AT725" s="175">
        <v>-5.9460499999999999E-2</v>
      </c>
      <c r="AU725" s="163">
        <v>5.0539500000000001E-2</v>
      </c>
      <c r="AV725" s="163">
        <v>-8.9460499999999998E-2</v>
      </c>
      <c r="AW725" s="163">
        <v>-0.13946050000000002</v>
      </c>
      <c r="AX725" s="163">
        <v>-6.9460500000000008E-2</v>
      </c>
      <c r="AY725" s="163">
        <v>-6.9460500000000008E-2</v>
      </c>
      <c r="BA725" s="331">
        <f t="shared" si="267"/>
        <v>714</v>
      </c>
      <c r="BB725" s="332" t="str">
        <f t="shared" si="268"/>
        <v/>
      </c>
      <c r="BC725" s="332" t="str">
        <f t="shared" si="269"/>
        <v/>
      </c>
      <c r="BD725" s="332" t="str">
        <f t="shared" si="270"/>
        <v/>
      </c>
      <c r="BE725" s="332" t="str">
        <f t="shared" si="271"/>
        <v/>
      </c>
      <c r="BF725" s="332" t="str">
        <f t="shared" si="272"/>
        <v/>
      </c>
      <c r="BG725" s="332" t="str">
        <f t="shared" si="273"/>
        <v/>
      </c>
      <c r="BH725" s="164">
        <v>714</v>
      </c>
      <c r="BI725" s="337" t="str">
        <f t="shared" si="274"/>
        <v/>
      </c>
      <c r="BJ725" s="337" t="str">
        <f t="shared" si="275"/>
        <v/>
      </c>
      <c r="BK725" s="337" t="str">
        <f t="shared" si="276"/>
        <v/>
      </c>
      <c r="BL725" s="337" t="str">
        <f t="shared" si="277"/>
        <v/>
      </c>
      <c r="BM725" s="165" t="str">
        <f t="shared" si="278"/>
        <v/>
      </c>
    </row>
    <row r="726" spans="1:65" ht="14.85" customHeight="1">
      <c r="A726" s="238"/>
      <c r="B726" s="540" t="s">
        <v>772</v>
      </c>
      <c r="C726" s="540"/>
      <c r="D726" s="540"/>
      <c r="E726" s="503" t="str">
        <f t="shared" si="279"/>
        <v/>
      </c>
      <c r="F726" s="503"/>
      <c r="G726" s="503"/>
      <c r="H726" s="503" t="str">
        <f t="shared" si="280"/>
        <v/>
      </c>
      <c r="I726" s="503"/>
      <c r="J726" s="503"/>
      <c r="K726" s="503" t="str">
        <f t="shared" si="281"/>
        <v/>
      </c>
      <c r="L726" s="503"/>
      <c r="M726" s="503"/>
      <c r="N726" s="503" t="str">
        <f t="shared" si="282"/>
        <v/>
      </c>
      <c r="O726" s="503"/>
      <c r="P726" s="503"/>
      <c r="Q726" s="503" t="str">
        <f t="shared" si="283"/>
        <v/>
      </c>
      <c r="R726" s="503"/>
      <c r="S726" s="503"/>
      <c r="T726" s="503"/>
      <c r="U726" s="503"/>
      <c r="V726" s="503"/>
      <c r="W726" s="503" t="str">
        <f t="shared" si="284"/>
        <v/>
      </c>
      <c r="X726" s="503"/>
      <c r="Y726" s="503"/>
      <c r="Z726" s="503"/>
      <c r="AA726" s="503"/>
      <c r="AB726" s="503"/>
      <c r="AC726" s="525"/>
      <c r="AD726" s="526"/>
      <c r="AE726" s="526"/>
      <c r="AF726" s="526"/>
      <c r="AG726" s="526"/>
      <c r="AH726" s="527"/>
      <c r="AI726" s="233"/>
      <c r="AJ726" s="233"/>
      <c r="AK726" s="197">
        <v>715</v>
      </c>
      <c r="AL726" s="207"/>
      <c r="AM726" s="207"/>
      <c r="AN726" s="207"/>
      <c r="AO726" s="207"/>
      <c r="AP726" s="207"/>
      <c r="AQ726" s="208"/>
      <c r="AR726" s="155"/>
      <c r="AS726" s="197">
        <f t="shared" si="266"/>
        <v>715</v>
      </c>
      <c r="AT726" s="175">
        <v>-5.9460499999999999E-2</v>
      </c>
      <c r="AU726" s="163">
        <v>5.0539500000000001E-2</v>
      </c>
      <c r="AV726" s="163">
        <v>-8.9460499999999998E-2</v>
      </c>
      <c r="AW726" s="163">
        <v>-0.13946050000000002</v>
      </c>
      <c r="AX726" s="163">
        <v>-6.9460500000000008E-2</v>
      </c>
      <c r="AY726" s="163">
        <v>-6.9460500000000008E-2</v>
      </c>
      <c r="BA726" s="331">
        <f t="shared" si="267"/>
        <v>715</v>
      </c>
      <c r="BB726" s="332" t="str">
        <f t="shared" si="268"/>
        <v/>
      </c>
      <c r="BC726" s="332" t="str">
        <f t="shared" si="269"/>
        <v/>
      </c>
      <c r="BD726" s="332" t="str">
        <f t="shared" si="270"/>
        <v/>
      </c>
      <c r="BE726" s="332" t="str">
        <f t="shared" si="271"/>
        <v/>
      </c>
      <c r="BF726" s="332" t="str">
        <f t="shared" si="272"/>
        <v/>
      </c>
      <c r="BG726" s="332" t="str">
        <f t="shared" si="273"/>
        <v/>
      </c>
      <c r="BH726" s="164">
        <v>715</v>
      </c>
      <c r="BI726" s="337" t="str">
        <f t="shared" si="274"/>
        <v/>
      </c>
      <c r="BJ726" s="337" t="str">
        <f t="shared" si="275"/>
        <v/>
      </c>
      <c r="BK726" s="337" t="str">
        <f t="shared" si="276"/>
        <v/>
      </c>
      <c r="BL726" s="337" t="str">
        <f t="shared" si="277"/>
        <v/>
      </c>
      <c r="BM726" s="165" t="str">
        <f t="shared" si="278"/>
        <v/>
      </c>
    </row>
    <row r="727" spans="1:65" ht="14.85" customHeight="1">
      <c r="A727" s="238"/>
      <c r="B727" s="540" t="s">
        <v>773</v>
      </c>
      <c r="C727" s="540"/>
      <c r="D727" s="540"/>
      <c r="E727" s="503" t="str">
        <f t="shared" si="279"/>
        <v/>
      </c>
      <c r="F727" s="503"/>
      <c r="G727" s="503"/>
      <c r="H727" s="503" t="str">
        <f t="shared" si="280"/>
        <v/>
      </c>
      <c r="I727" s="503"/>
      <c r="J727" s="503"/>
      <c r="K727" s="503" t="str">
        <f t="shared" si="281"/>
        <v/>
      </c>
      <c r="L727" s="503"/>
      <c r="M727" s="503"/>
      <c r="N727" s="503" t="str">
        <f t="shared" si="282"/>
        <v/>
      </c>
      <c r="O727" s="503"/>
      <c r="P727" s="503"/>
      <c r="Q727" s="503" t="str">
        <f t="shared" si="283"/>
        <v/>
      </c>
      <c r="R727" s="503"/>
      <c r="S727" s="503"/>
      <c r="T727" s="503"/>
      <c r="U727" s="503"/>
      <c r="V727" s="503"/>
      <c r="W727" s="503" t="str">
        <f t="shared" si="284"/>
        <v/>
      </c>
      <c r="X727" s="503"/>
      <c r="Y727" s="503"/>
      <c r="Z727" s="503"/>
      <c r="AA727" s="503"/>
      <c r="AB727" s="503"/>
      <c r="AC727" s="525"/>
      <c r="AD727" s="526"/>
      <c r="AE727" s="526"/>
      <c r="AF727" s="526"/>
      <c r="AG727" s="526"/>
      <c r="AH727" s="527"/>
      <c r="AI727" s="233"/>
      <c r="AJ727" s="233"/>
      <c r="AK727" s="197">
        <v>716</v>
      </c>
      <c r="AL727" s="207"/>
      <c r="AM727" s="207"/>
      <c r="AN727" s="207"/>
      <c r="AO727" s="207"/>
      <c r="AP727" s="207"/>
      <c r="AQ727" s="208"/>
      <c r="AR727" s="155"/>
      <c r="AS727" s="197">
        <f t="shared" si="266"/>
        <v>716</v>
      </c>
      <c r="AT727" s="175">
        <v>-5.9460499999999999E-2</v>
      </c>
      <c r="AU727" s="163">
        <v>5.0539500000000001E-2</v>
      </c>
      <c r="AV727" s="163">
        <v>-8.9460499999999998E-2</v>
      </c>
      <c r="AW727" s="163">
        <v>-0.13946050000000002</v>
      </c>
      <c r="AX727" s="163">
        <v>-6.9460500000000008E-2</v>
      </c>
      <c r="AY727" s="163">
        <v>-6.9460500000000008E-2</v>
      </c>
      <c r="BA727" s="331">
        <f t="shared" si="267"/>
        <v>716</v>
      </c>
      <c r="BB727" s="332" t="str">
        <f t="shared" si="268"/>
        <v/>
      </c>
      <c r="BC727" s="332" t="str">
        <f t="shared" si="269"/>
        <v/>
      </c>
      <c r="BD727" s="332" t="str">
        <f t="shared" si="270"/>
        <v/>
      </c>
      <c r="BE727" s="332" t="str">
        <f t="shared" si="271"/>
        <v/>
      </c>
      <c r="BF727" s="332" t="str">
        <f t="shared" si="272"/>
        <v/>
      </c>
      <c r="BG727" s="332" t="str">
        <f t="shared" si="273"/>
        <v/>
      </c>
      <c r="BH727" s="164">
        <v>716</v>
      </c>
      <c r="BI727" s="337" t="str">
        <f t="shared" si="274"/>
        <v/>
      </c>
      <c r="BJ727" s="337" t="str">
        <f t="shared" si="275"/>
        <v/>
      </c>
      <c r="BK727" s="337" t="str">
        <f t="shared" si="276"/>
        <v/>
      </c>
      <c r="BL727" s="337" t="str">
        <f t="shared" si="277"/>
        <v/>
      </c>
      <c r="BM727" s="165" t="str">
        <f t="shared" si="278"/>
        <v/>
      </c>
    </row>
    <row r="728" spans="1:65" ht="14.85" customHeight="1">
      <c r="A728" s="238"/>
      <c r="B728" s="540" t="s">
        <v>774</v>
      </c>
      <c r="C728" s="540"/>
      <c r="D728" s="540"/>
      <c r="E728" s="503" t="str">
        <f t="shared" si="279"/>
        <v/>
      </c>
      <c r="F728" s="503"/>
      <c r="G728" s="503"/>
      <c r="H728" s="503" t="str">
        <f t="shared" si="280"/>
        <v/>
      </c>
      <c r="I728" s="503"/>
      <c r="J728" s="503"/>
      <c r="K728" s="503" t="str">
        <f t="shared" si="281"/>
        <v/>
      </c>
      <c r="L728" s="503"/>
      <c r="M728" s="503"/>
      <c r="N728" s="503" t="str">
        <f t="shared" si="282"/>
        <v/>
      </c>
      <c r="O728" s="503"/>
      <c r="P728" s="503"/>
      <c r="Q728" s="503" t="str">
        <f t="shared" si="283"/>
        <v/>
      </c>
      <c r="R728" s="503"/>
      <c r="S728" s="503"/>
      <c r="T728" s="503"/>
      <c r="U728" s="503"/>
      <c r="V728" s="503"/>
      <c r="W728" s="503" t="str">
        <f t="shared" si="284"/>
        <v/>
      </c>
      <c r="X728" s="503"/>
      <c r="Y728" s="503"/>
      <c r="Z728" s="503"/>
      <c r="AA728" s="503"/>
      <c r="AB728" s="503"/>
      <c r="AC728" s="525"/>
      <c r="AD728" s="526"/>
      <c r="AE728" s="526"/>
      <c r="AF728" s="526"/>
      <c r="AG728" s="526"/>
      <c r="AH728" s="527"/>
      <c r="AI728" s="233"/>
      <c r="AJ728" s="233"/>
      <c r="AK728" s="197">
        <v>717</v>
      </c>
      <c r="AL728" s="207"/>
      <c r="AM728" s="207"/>
      <c r="AN728" s="207"/>
      <c r="AO728" s="207"/>
      <c r="AP728" s="207"/>
      <c r="AQ728" s="208"/>
      <c r="AR728" s="155"/>
      <c r="AS728" s="197">
        <f t="shared" si="266"/>
        <v>717</v>
      </c>
      <c r="AT728" s="175">
        <v>-5.9460499999999999E-2</v>
      </c>
      <c r="AU728" s="163">
        <v>5.0539500000000001E-2</v>
      </c>
      <c r="AV728" s="163">
        <v>-8.9460499999999998E-2</v>
      </c>
      <c r="AW728" s="163">
        <v>-0.13946050000000002</v>
      </c>
      <c r="AX728" s="163">
        <v>-6.9460500000000008E-2</v>
      </c>
      <c r="AY728" s="163">
        <v>-6.9460500000000008E-2</v>
      </c>
      <c r="BA728" s="331">
        <f t="shared" si="267"/>
        <v>717</v>
      </c>
      <c r="BB728" s="332" t="str">
        <f t="shared" si="268"/>
        <v/>
      </c>
      <c r="BC728" s="332" t="str">
        <f t="shared" si="269"/>
        <v/>
      </c>
      <c r="BD728" s="332" t="str">
        <f t="shared" si="270"/>
        <v/>
      </c>
      <c r="BE728" s="332" t="str">
        <f t="shared" si="271"/>
        <v/>
      </c>
      <c r="BF728" s="332" t="str">
        <f t="shared" si="272"/>
        <v/>
      </c>
      <c r="BG728" s="332" t="str">
        <f t="shared" si="273"/>
        <v/>
      </c>
      <c r="BH728" s="164">
        <v>717</v>
      </c>
      <c r="BI728" s="337" t="str">
        <f t="shared" si="274"/>
        <v/>
      </c>
      <c r="BJ728" s="337" t="str">
        <f t="shared" si="275"/>
        <v/>
      </c>
      <c r="BK728" s="337" t="str">
        <f t="shared" si="276"/>
        <v/>
      </c>
      <c r="BL728" s="337" t="str">
        <f t="shared" si="277"/>
        <v/>
      </c>
      <c r="BM728" s="165" t="str">
        <f t="shared" si="278"/>
        <v/>
      </c>
    </row>
    <row r="729" spans="1:65" ht="14.85" customHeight="1">
      <c r="A729" s="238"/>
      <c r="B729" s="540" t="s">
        <v>775</v>
      </c>
      <c r="C729" s="540"/>
      <c r="D729" s="540"/>
      <c r="E729" s="503" t="str">
        <f t="shared" si="279"/>
        <v/>
      </c>
      <c r="F729" s="503"/>
      <c r="G729" s="503"/>
      <c r="H729" s="503" t="str">
        <f t="shared" si="280"/>
        <v/>
      </c>
      <c r="I729" s="503"/>
      <c r="J729" s="503"/>
      <c r="K729" s="503" t="str">
        <f t="shared" si="281"/>
        <v/>
      </c>
      <c r="L729" s="503"/>
      <c r="M729" s="503"/>
      <c r="N729" s="503" t="str">
        <f t="shared" si="282"/>
        <v/>
      </c>
      <c r="O729" s="503"/>
      <c r="P729" s="503"/>
      <c r="Q729" s="503" t="str">
        <f t="shared" si="283"/>
        <v/>
      </c>
      <c r="R729" s="503"/>
      <c r="S729" s="503"/>
      <c r="T729" s="503"/>
      <c r="U729" s="503"/>
      <c r="V729" s="503"/>
      <c r="W729" s="503" t="str">
        <f t="shared" si="284"/>
        <v/>
      </c>
      <c r="X729" s="503"/>
      <c r="Y729" s="503"/>
      <c r="Z729" s="503"/>
      <c r="AA729" s="503"/>
      <c r="AB729" s="503"/>
      <c r="AC729" s="525"/>
      <c r="AD729" s="526"/>
      <c r="AE729" s="526"/>
      <c r="AF729" s="526"/>
      <c r="AG729" s="526"/>
      <c r="AH729" s="527"/>
      <c r="AI729" s="233"/>
      <c r="AJ729" s="233"/>
      <c r="AK729" s="197">
        <v>718</v>
      </c>
      <c r="AL729" s="207"/>
      <c r="AM729" s="207"/>
      <c r="AN729" s="207"/>
      <c r="AO729" s="207"/>
      <c r="AP729" s="207"/>
      <c r="AQ729" s="208"/>
      <c r="AR729" s="155"/>
      <c r="AS729" s="197">
        <f t="shared" si="266"/>
        <v>718</v>
      </c>
      <c r="AT729" s="175">
        <v>-5.9460499999999999E-2</v>
      </c>
      <c r="AU729" s="163">
        <v>5.0539500000000001E-2</v>
      </c>
      <c r="AV729" s="163">
        <v>-8.9460499999999998E-2</v>
      </c>
      <c r="AW729" s="163">
        <v>-0.13946050000000002</v>
      </c>
      <c r="AX729" s="163">
        <v>-6.9460500000000008E-2</v>
      </c>
      <c r="AY729" s="163">
        <v>-6.9460500000000008E-2</v>
      </c>
      <c r="BA729" s="331">
        <f t="shared" si="267"/>
        <v>718</v>
      </c>
      <c r="BB729" s="332" t="str">
        <f t="shared" si="268"/>
        <v/>
      </c>
      <c r="BC729" s="332" t="str">
        <f t="shared" si="269"/>
        <v/>
      </c>
      <c r="BD729" s="332" t="str">
        <f t="shared" si="270"/>
        <v/>
      </c>
      <c r="BE729" s="332" t="str">
        <f t="shared" si="271"/>
        <v/>
      </c>
      <c r="BF729" s="332" t="str">
        <f t="shared" si="272"/>
        <v/>
      </c>
      <c r="BG729" s="332" t="str">
        <f t="shared" si="273"/>
        <v/>
      </c>
      <c r="BH729" s="164">
        <v>718</v>
      </c>
      <c r="BI729" s="337" t="str">
        <f t="shared" si="274"/>
        <v/>
      </c>
      <c r="BJ729" s="337" t="str">
        <f t="shared" si="275"/>
        <v/>
      </c>
      <c r="BK729" s="337" t="str">
        <f t="shared" si="276"/>
        <v/>
      </c>
      <c r="BL729" s="337" t="str">
        <f t="shared" si="277"/>
        <v/>
      </c>
      <c r="BM729" s="165" t="str">
        <f t="shared" si="278"/>
        <v/>
      </c>
    </row>
    <row r="730" spans="1:65" ht="14.85" customHeight="1">
      <c r="A730" s="238"/>
      <c r="B730" s="540" t="s">
        <v>776</v>
      </c>
      <c r="C730" s="540"/>
      <c r="D730" s="540"/>
      <c r="E730" s="503" t="str">
        <f t="shared" si="279"/>
        <v/>
      </c>
      <c r="F730" s="503"/>
      <c r="G730" s="503"/>
      <c r="H730" s="503" t="str">
        <f t="shared" si="280"/>
        <v/>
      </c>
      <c r="I730" s="503"/>
      <c r="J730" s="503"/>
      <c r="K730" s="503" t="str">
        <f t="shared" si="281"/>
        <v/>
      </c>
      <c r="L730" s="503"/>
      <c r="M730" s="503"/>
      <c r="N730" s="503" t="str">
        <f t="shared" si="282"/>
        <v/>
      </c>
      <c r="O730" s="503"/>
      <c r="P730" s="503"/>
      <c r="Q730" s="503" t="str">
        <f t="shared" si="283"/>
        <v/>
      </c>
      <c r="R730" s="503"/>
      <c r="S730" s="503"/>
      <c r="T730" s="503"/>
      <c r="U730" s="503"/>
      <c r="V730" s="503"/>
      <c r="W730" s="503" t="str">
        <f t="shared" si="284"/>
        <v/>
      </c>
      <c r="X730" s="503"/>
      <c r="Y730" s="503"/>
      <c r="Z730" s="503"/>
      <c r="AA730" s="503"/>
      <c r="AB730" s="503"/>
      <c r="AC730" s="525"/>
      <c r="AD730" s="526"/>
      <c r="AE730" s="526"/>
      <c r="AF730" s="526"/>
      <c r="AG730" s="526"/>
      <c r="AH730" s="527"/>
      <c r="AI730" s="233"/>
      <c r="AJ730" s="233"/>
      <c r="AK730" s="197">
        <v>719</v>
      </c>
      <c r="AL730" s="207"/>
      <c r="AM730" s="207"/>
      <c r="AN730" s="207"/>
      <c r="AO730" s="207"/>
      <c r="AP730" s="207"/>
      <c r="AQ730" s="208"/>
      <c r="AR730" s="155"/>
      <c r="AS730" s="197">
        <f t="shared" si="266"/>
        <v>719</v>
      </c>
      <c r="AT730" s="175">
        <v>-5.9460499999999999E-2</v>
      </c>
      <c r="AU730" s="163">
        <v>5.0539500000000001E-2</v>
      </c>
      <c r="AV730" s="163">
        <v>-8.9460499999999998E-2</v>
      </c>
      <c r="AW730" s="163">
        <v>-0.13946050000000002</v>
      </c>
      <c r="AX730" s="163">
        <v>-6.9460500000000008E-2</v>
      </c>
      <c r="AY730" s="163">
        <v>-6.9460500000000008E-2</v>
      </c>
      <c r="BA730" s="331">
        <f t="shared" si="267"/>
        <v>719</v>
      </c>
      <c r="BB730" s="332" t="str">
        <f t="shared" si="268"/>
        <v/>
      </c>
      <c r="BC730" s="332" t="str">
        <f t="shared" si="269"/>
        <v/>
      </c>
      <c r="BD730" s="332" t="str">
        <f t="shared" si="270"/>
        <v/>
      </c>
      <c r="BE730" s="332" t="str">
        <f t="shared" si="271"/>
        <v/>
      </c>
      <c r="BF730" s="332" t="str">
        <f t="shared" si="272"/>
        <v/>
      </c>
      <c r="BG730" s="332" t="str">
        <f t="shared" si="273"/>
        <v/>
      </c>
      <c r="BH730" s="164">
        <v>719</v>
      </c>
      <c r="BI730" s="337" t="str">
        <f t="shared" si="274"/>
        <v/>
      </c>
      <c r="BJ730" s="337" t="str">
        <f t="shared" si="275"/>
        <v/>
      </c>
      <c r="BK730" s="337" t="str">
        <f t="shared" si="276"/>
        <v/>
      </c>
      <c r="BL730" s="337" t="str">
        <f t="shared" si="277"/>
        <v/>
      </c>
      <c r="BM730" s="165" t="str">
        <f t="shared" si="278"/>
        <v/>
      </c>
    </row>
    <row r="731" spans="1:65" ht="14.85" customHeight="1" thickBot="1">
      <c r="A731" s="238"/>
      <c r="B731" s="540" t="s">
        <v>777</v>
      </c>
      <c r="C731" s="540"/>
      <c r="D731" s="540"/>
      <c r="E731" s="503" t="str">
        <f t="shared" si="279"/>
        <v/>
      </c>
      <c r="F731" s="503"/>
      <c r="G731" s="503"/>
      <c r="H731" s="503" t="str">
        <f t="shared" si="280"/>
        <v/>
      </c>
      <c r="I731" s="503"/>
      <c r="J731" s="503"/>
      <c r="K731" s="503" t="str">
        <f t="shared" si="281"/>
        <v/>
      </c>
      <c r="L731" s="503"/>
      <c r="M731" s="503"/>
      <c r="N731" s="503" t="str">
        <f t="shared" si="282"/>
        <v/>
      </c>
      <c r="O731" s="503"/>
      <c r="P731" s="503"/>
      <c r="Q731" s="503" t="str">
        <f t="shared" si="283"/>
        <v/>
      </c>
      <c r="R731" s="503"/>
      <c r="S731" s="503"/>
      <c r="T731" s="503"/>
      <c r="U731" s="503"/>
      <c r="V731" s="503"/>
      <c r="W731" s="503" t="str">
        <f t="shared" si="284"/>
        <v/>
      </c>
      <c r="X731" s="503"/>
      <c r="Y731" s="503"/>
      <c r="Z731" s="503"/>
      <c r="AA731" s="503"/>
      <c r="AB731" s="503"/>
      <c r="AC731" s="525"/>
      <c r="AD731" s="526"/>
      <c r="AE731" s="526"/>
      <c r="AF731" s="526"/>
      <c r="AG731" s="526"/>
      <c r="AH731" s="527"/>
      <c r="AI731" s="233"/>
      <c r="AJ731" s="233"/>
      <c r="AK731" s="197">
        <v>720</v>
      </c>
      <c r="AL731" s="209"/>
      <c r="AM731" s="209"/>
      <c r="AN731" s="209"/>
      <c r="AO731" s="209"/>
      <c r="AP731" s="209"/>
      <c r="AQ731" s="210"/>
      <c r="AR731" s="155"/>
      <c r="AS731" s="200">
        <f t="shared" si="266"/>
        <v>720</v>
      </c>
      <c r="AT731" s="175">
        <v>-5.9460499999999999E-2</v>
      </c>
      <c r="AU731" s="163">
        <v>5.0539500000000001E-2</v>
      </c>
      <c r="AV731" s="163">
        <v>-8.9460499999999998E-2</v>
      </c>
      <c r="AW731" s="163">
        <v>-0.13946050000000002</v>
      </c>
      <c r="AX731" s="163">
        <v>-6.9460500000000008E-2</v>
      </c>
      <c r="AY731" s="163">
        <v>-6.9460500000000008E-2</v>
      </c>
      <c r="BA731" s="333">
        <f t="shared" si="267"/>
        <v>720</v>
      </c>
      <c r="BB731" s="334" t="str">
        <f t="shared" si="268"/>
        <v/>
      </c>
      <c r="BC731" s="334" t="str">
        <f t="shared" si="269"/>
        <v/>
      </c>
      <c r="BD731" s="334" t="str">
        <f t="shared" si="270"/>
        <v/>
      </c>
      <c r="BE731" s="334" t="str">
        <f t="shared" si="271"/>
        <v/>
      </c>
      <c r="BF731" s="334" t="str">
        <f t="shared" si="272"/>
        <v/>
      </c>
      <c r="BG731" s="334" t="str">
        <f t="shared" si="273"/>
        <v/>
      </c>
      <c r="BH731" s="164">
        <v>720</v>
      </c>
      <c r="BI731" s="338" t="str">
        <f t="shared" si="274"/>
        <v/>
      </c>
      <c r="BJ731" s="338" t="str">
        <f t="shared" si="275"/>
        <v/>
      </c>
      <c r="BK731" s="338" t="str">
        <f t="shared" si="276"/>
        <v/>
      </c>
      <c r="BL731" s="338" t="str">
        <f t="shared" si="277"/>
        <v/>
      </c>
      <c r="BM731" s="165" t="str">
        <f t="shared" si="278"/>
        <v/>
      </c>
    </row>
    <row r="732" spans="1:65" ht="14.85" customHeight="1" thickTop="1">
      <c r="A732" s="238"/>
      <c r="B732" s="540" t="s">
        <v>778</v>
      </c>
      <c r="C732" s="540"/>
      <c r="D732" s="540"/>
      <c r="E732" s="503" t="str">
        <f t="shared" si="279"/>
        <v/>
      </c>
      <c r="F732" s="503"/>
      <c r="G732" s="503"/>
      <c r="H732" s="503" t="str">
        <f t="shared" si="280"/>
        <v/>
      </c>
      <c r="I732" s="503"/>
      <c r="J732" s="503"/>
      <c r="K732" s="503" t="str">
        <f t="shared" si="281"/>
        <v/>
      </c>
      <c r="L732" s="503"/>
      <c r="M732" s="503"/>
      <c r="N732" s="503" t="str">
        <f t="shared" si="282"/>
        <v/>
      </c>
      <c r="O732" s="503"/>
      <c r="P732" s="503"/>
      <c r="Q732" s="503" t="str">
        <f t="shared" si="283"/>
        <v/>
      </c>
      <c r="R732" s="503"/>
      <c r="S732" s="503"/>
      <c r="T732" s="503"/>
      <c r="U732" s="503"/>
      <c r="V732" s="503"/>
      <c r="W732" s="503" t="str">
        <f t="shared" si="284"/>
        <v/>
      </c>
      <c r="X732" s="503"/>
      <c r="Y732" s="503"/>
      <c r="Z732" s="503"/>
      <c r="AA732" s="503"/>
      <c r="AB732" s="503"/>
      <c r="AC732" s="525"/>
      <c r="AD732" s="526"/>
      <c r="AE732" s="526"/>
      <c r="AF732" s="526"/>
      <c r="AG732" s="526"/>
      <c r="AH732" s="527"/>
      <c r="AI732" s="233"/>
      <c r="AJ732" s="233"/>
      <c r="AK732" s="166"/>
      <c r="AR732" s="155"/>
      <c r="AS732" s="316"/>
      <c r="AT732" s="168"/>
      <c r="AU732" s="168"/>
      <c r="AV732" s="168"/>
      <c r="AW732" s="168"/>
      <c r="AX732" s="168"/>
      <c r="AY732" s="174"/>
      <c r="BA732" s="167"/>
      <c r="BB732" s="165"/>
      <c r="BC732" s="165"/>
      <c r="BD732" s="165"/>
      <c r="BE732" s="165"/>
      <c r="BF732" s="165"/>
      <c r="BG732" s="165"/>
      <c r="BH732" s="165"/>
      <c r="BI732" s="168"/>
      <c r="BJ732" s="168"/>
      <c r="BK732" s="168"/>
      <c r="BL732" s="168"/>
    </row>
    <row r="733" spans="1:65" ht="14.85" customHeight="1">
      <c r="A733" s="238"/>
      <c r="B733" s="540" t="s">
        <v>779</v>
      </c>
      <c r="C733" s="540"/>
      <c r="D733" s="540"/>
      <c r="E733" s="503" t="str">
        <f t="shared" si="279"/>
        <v/>
      </c>
      <c r="F733" s="503"/>
      <c r="G733" s="503"/>
      <c r="H733" s="503" t="str">
        <f t="shared" si="280"/>
        <v/>
      </c>
      <c r="I733" s="503"/>
      <c r="J733" s="503"/>
      <c r="K733" s="503" t="str">
        <f t="shared" si="281"/>
        <v/>
      </c>
      <c r="L733" s="503"/>
      <c r="M733" s="503"/>
      <c r="N733" s="503" t="str">
        <f t="shared" si="282"/>
        <v/>
      </c>
      <c r="O733" s="503"/>
      <c r="P733" s="503"/>
      <c r="Q733" s="503" t="str">
        <f t="shared" si="283"/>
        <v/>
      </c>
      <c r="R733" s="503"/>
      <c r="S733" s="503"/>
      <c r="T733" s="503"/>
      <c r="U733" s="503"/>
      <c r="V733" s="503"/>
      <c r="W733" s="503" t="str">
        <f t="shared" si="284"/>
        <v/>
      </c>
      <c r="X733" s="503"/>
      <c r="Y733" s="503"/>
      <c r="Z733" s="503"/>
      <c r="AA733" s="503"/>
      <c r="AB733" s="503"/>
      <c r="AC733" s="525"/>
      <c r="AD733" s="526"/>
      <c r="AE733" s="526"/>
      <c r="AF733" s="526"/>
      <c r="AG733" s="526"/>
      <c r="AH733" s="527"/>
      <c r="AI733" s="233"/>
      <c r="AJ733" s="233"/>
      <c r="AK733" s="166"/>
      <c r="AR733" s="155"/>
      <c r="AS733" s="316"/>
      <c r="AT733" s="168"/>
      <c r="AU733" s="168"/>
      <c r="AV733" s="168"/>
      <c r="AW733" s="168"/>
      <c r="AX733" s="168"/>
      <c r="AY733" s="168"/>
      <c r="BA733" s="167" t="s">
        <v>97</v>
      </c>
      <c r="BB733" s="165">
        <f>AVERAGE(BB12:BB731)</f>
        <v>44.533932351851874</v>
      </c>
      <c r="BC733" s="165">
        <f>AVERAGE(BC12:BC731)</f>
        <v>44.525152703703753</v>
      </c>
      <c r="BD733" s="165">
        <f>AVERAGE(BD12:BD731)</f>
        <v>44.549271814814816</v>
      </c>
      <c r="BE733" s="165">
        <f>AVERAGE(BE12:BE731)</f>
        <v>44.55680185185188</v>
      </c>
      <c r="BF733" s="165">
        <f>AVERAGE(BF12:BF731)</f>
        <v>44.524571240740755</v>
      </c>
      <c r="BG733" s="165"/>
      <c r="BH733" s="165"/>
      <c r="BI733" s="168"/>
      <c r="BJ733" s="168"/>
      <c r="BK733" s="168"/>
      <c r="BL733" s="168"/>
    </row>
    <row r="734" spans="1:65" ht="14.85" customHeight="1">
      <c r="A734" s="238"/>
      <c r="B734" s="540" t="s">
        <v>780</v>
      </c>
      <c r="C734" s="540"/>
      <c r="D734" s="540"/>
      <c r="E734" s="503" t="str">
        <f t="shared" si="279"/>
        <v/>
      </c>
      <c r="F734" s="503"/>
      <c r="G734" s="503"/>
      <c r="H734" s="503" t="str">
        <f t="shared" si="280"/>
        <v/>
      </c>
      <c r="I734" s="503"/>
      <c r="J734" s="503"/>
      <c r="K734" s="503" t="str">
        <f t="shared" si="281"/>
        <v/>
      </c>
      <c r="L734" s="503"/>
      <c r="M734" s="503"/>
      <c r="N734" s="503" t="str">
        <f t="shared" si="282"/>
        <v/>
      </c>
      <c r="O734" s="503"/>
      <c r="P734" s="503"/>
      <c r="Q734" s="503" t="str">
        <f t="shared" si="283"/>
        <v/>
      </c>
      <c r="R734" s="503"/>
      <c r="S734" s="503"/>
      <c r="T734" s="503"/>
      <c r="U734" s="503"/>
      <c r="V734" s="503"/>
      <c r="W734" s="503" t="str">
        <f t="shared" si="284"/>
        <v/>
      </c>
      <c r="X734" s="503"/>
      <c r="Y734" s="503"/>
      <c r="Z734" s="503"/>
      <c r="AA734" s="503"/>
      <c r="AB734" s="503"/>
      <c r="AC734" s="525"/>
      <c r="AD734" s="526"/>
      <c r="AE734" s="526"/>
      <c r="AF734" s="526"/>
      <c r="AG734" s="526"/>
      <c r="AH734" s="527"/>
      <c r="AI734" s="233"/>
      <c r="AJ734" s="233"/>
      <c r="AK734" s="166"/>
      <c r="AR734" s="155"/>
      <c r="AS734" s="316"/>
      <c r="AT734" s="168"/>
      <c r="AU734" s="168"/>
      <c r="AV734" s="168"/>
      <c r="AW734" s="168"/>
      <c r="AX734" s="168"/>
      <c r="AY734" s="168"/>
      <c r="BA734" s="167" t="s">
        <v>89</v>
      </c>
      <c r="BB734" s="165">
        <f>MAX(BB736:BB737)</f>
        <v>4.4852851851871378E-2</v>
      </c>
      <c r="BC734" s="165">
        <f>MAX(BC736:BC737)</f>
        <v>5.0873203703751813E-2</v>
      </c>
      <c r="BD734" s="165">
        <f>MAX(BD736:BD737)</f>
        <v>4.3667685185184268E-2</v>
      </c>
      <c r="BE734" s="165">
        <f>MAX(BE736:BE737)</f>
        <v>3.7617648148120963E-2</v>
      </c>
      <c r="BF734" s="165">
        <f>MAX(BF736:BF737)</f>
        <v>6.0011740740755215E-2</v>
      </c>
      <c r="BG734" s="165"/>
      <c r="BH734" s="165"/>
      <c r="BI734" s="168"/>
      <c r="BJ734" s="168"/>
      <c r="BK734" s="168"/>
      <c r="BL734" s="168"/>
    </row>
    <row r="735" spans="1:65" ht="14.85" customHeight="1">
      <c r="A735" s="238"/>
      <c r="B735" s="540" t="s">
        <v>781</v>
      </c>
      <c r="C735" s="540"/>
      <c r="D735" s="540"/>
      <c r="E735" s="503" t="str">
        <f t="shared" si="279"/>
        <v/>
      </c>
      <c r="F735" s="503"/>
      <c r="G735" s="503"/>
      <c r="H735" s="503" t="str">
        <f t="shared" si="280"/>
        <v/>
      </c>
      <c r="I735" s="503"/>
      <c r="J735" s="503"/>
      <c r="K735" s="503" t="str">
        <f t="shared" si="281"/>
        <v/>
      </c>
      <c r="L735" s="503"/>
      <c r="M735" s="503"/>
      <c r="N735" s="503" t="str">
        <f t="shared" si="282"/>
        <v/>
      </c>
      <c r="O735" s="503"/>
      <c r="P735" s="503"/>
      <c r="Q735" s="503" t="str">
        <f t="shared" si="283"/>
        <v/>
      </c>
      <c r="R735" s="503"/>
      <c r="S735" s="503"/>
      <c r="T735" s="503"/>
      <c r="U735" s="503"/>
      <c r="V735" s="503"/>
      <c r="W735" s="503" t="str">
        <f t="shared" si="284"/>
        <v/>
      </c>
      <c r="X735" s="503"/>
      <c r="Y735" s="503"/>
      <c r="Z735" s="503"/>
      <c r="AA735" s="503"/>
      <c r="AB735" s="503"/>
      <c r="AC735" s="525"/>
      <c r="AD735" s="526"/>
      <c r="AE735" s="526"/>
      <c r="AF735" s="526"/>
      <c r="AG735" s="526"/>
      <c r="AH735" s="527"/>
      <c r="AI735" s="233"/>
      <c r="AJ735" s="233"/>
      <c r="AK735" s="166"/>
      <c r="AR735" s="155"/>
      <c r="AS735" s="316"/>
      <c r="AT735" s="168"/>
      <c r="AU735" s="168"/>
      <c r="AV735" s="168"/>
      <c r="AW735" s="168"/>
      <c r="AX735" s="168"/>
      <c r="AY735" s="168"/>
      <c r="BA735" s="167" t="s">
        <v>6</v>
      </c>
      <c r="BB735" s="165">
        <f>(MAX(BB12:BB731)-MIN(BB12:BB731))/2</f>
        <v>4.1164999999999452E-2</v>
      </c>
      <c r="BC735" s="165">
        <f>(MAX(BC12:BC731)-MIN(BC12:BC731))/2</f>
        <v>4.5169999999998822E-2</v>
      </c>
      <c r="BD735" s="165">
        <f>(MAX(BD12:BD731)-MIN(BD12:BD731))/2</f>
        <v>3.9120000000000488E-2</v>
      </c>
      <c r="BE735" s="165">
        <f>(MAX(BE12:BE731)-MIN(BE12:BE731))/2</f>
        <v>3.7349999999999994E-2</v>
      </c>
      <c r="BF735" s="165">
        <f>(MAX(BF12:BF731)-MIN(BF12:BF731))/2</f>
        <v>5.5320000000001812E-2</v>
      </c>
      <c r="BG735" s="165"/>
      <c r="BH735" s="165"/>
      <c r="BI735" s="168"/>
      <c r="BJ735" s="168"/>
      <c r="BK735" s="168"/>
      <c r="BL735" s="168"/>
    </row>
    <row r="736" spans="1:65" ht="14.85" customHeight="1">
      <c r="A736" s="238"/>
      <c r="B736" s="540" t="s">
        <v>782</v>
      </c>
      <c r="C736" s="540"/>
      <c r="D736" s="540"/>
      <c r="E736" s="503" t="str">
        <f t="shared" si="279"/>
        <v/>
      </c>
      <c r="F736" s="503"/>
      <c r="G736" s="503"/>
      <c r="H736" s="503" t="str">
        <f t="shared" si="280"/>
        <v/>
      </c>
      <c r="I736" s="503"/>
      <c r="J736" s="503"/>
      <c r="K736" s="503" t="str">
        <f t="shared" si="281"/>
        <v/>
      </c>
      <c r="L736" s="503"/>
      <c r="M736" s="503"/>
      <c r="N736" s="503" t="str">
        <f t="shared" si="282"/>
        <v/>
      </c>
      <c r="O736" s="503"/>
      <c r="P736" s="503"/>
      <c r="Q736" s="503" t="str">
        <f t="shared" si="283"/>
        <v/>
      </c>
      <c r="R736" s="503"/>
      <c r="S736" s="503"/>
      <c r="T736" s="503"/>
      <c r="U736" s="503"/>
      <c r="V736" s="503"/>
      <c r="W736" s="503" t="str">
        <f t="shared" si="284"/>
        <v/>
      </c>
      <c r="X736" s="503"/>
      <c r="Y736" s="503"/>
      <c r="Z736" s="503"/>
      <c r="AA736" s="503"/>
      <c r="AB736" s="503"/>
      <c r="AC736" s="525"/>
      <c r="AD736" s="526"/>
      <c r="AE736" s="526"/>
      <c r="AF736" s="526"/>
      <c r="AG736" s="526"/>
      <c r="AH736" s="527"/>
      <c r="AI736" s="233"/>
      <c r="AJ736" s="233"/>
      <c r="AK736" s="166"/>
      <c r="AR736" s="155"/>
      <c r="AS736" s="316"/>
      <c r="AT736" s="168"/>
      <c r="AU736" s="168"/>
      <c r="AV736" s="168"/>
      <c r="AW736" s="168"/>
      <c r="AX736" s="168"/>
      <c r="AY736" s="168"/>
      <c r="BA736" s="167"/>
      <c r="BB736" s="165">
        <f>(MAX(BB12:BB731)-AVERAGE(BB12:BB731))</f>
        <v>3.7477148148127526E-2</v>
      </c>
      <c r="BC736" s="165">
        <f>(MAX(BC12:BC731)-AVERAGE(BC12:BC731))</f>
        <v>3.9466796296245832E-2</v>
      </c>
      <c r="BD736" s="165">
        <f>(MAX(BD12:BD731)-AVERAGE(BD12:BD731))</f>
        <v>4.3667685185184268E-2</v>
      </c>
      <c r="BE736" s="165">
        <f>(MAX(BE12:BE731)-AVERAGE(BE12:BE731))</f>
        <v>3.7617648148120963E-2</v>
      </c>
      <c r="BF736" s="165">
        <f>(MAX(BF12:BF731)-AVERAGE(BF12:BF731))</f>
        <v>5.0628259259248409E-2</v>
      </c>
      <c r="BG736" s="165"/>
      <c r="BH736" s="165"/>
      <c r="BI736" s="168"/>
      <c r="BJ736" s="168"/>
      <c r="BK736" s="168"/>
      <c r="BL736" s="168"/>
    </row>
    <row r="737" spans="1:64" ht="14.85" customHeight="1">
      <c r="A737" s="238"/>
      <c r="B737" s="540" t="s">
        <v>783</v>
      </c>
      <c r="C737" s="540"/>
      <c r="D737" s="540"/>
      <c r="E737" s="503" t="str">
        <f t="shared" si="279"/>
        <v/>
      </c>
      <c r="F737" s="503"/>
      <c r="G737" s="503"/>
      <c r="H737" s="503" t="str">
        <f t="shared" si="280"/>
        <v/>
      </c>
      <c r="I737" s="503"/>
      <c r="J737" s="503"/>
      <c r="K737" s="503" t="str">
        <f t="shared" si="281"/>
        <v/>
      </c>
      <c r="L737" s="503"/>
      <c r="M737" s="503"/>
      <c r="N737" s="503" t="str">
        <f t="shared" si="282"/>
        <v/>
      </c>
      <c r="O737" s="503"/>
      <c r="P737" s="503"/>
      <c r="Q737" s="503" t="str">
        <f t="shared" si="283"/>
        <v/>
      </c>
      <c r="R737" s="503"/>
      <c r="S737" s="503"/>
      <c r="T737" s="503"/>
      <c r="U737" s="503"/>
      <c r="V737" s="503"/>
      <c r="W737" s="503" t="str">
        <f t="shared" si="284"/>
        <v/>
      </c>
      <c r="X737" s="503"/>
      <c r="Y737" s="503"/>
      <c r="Z737" s="503"/>
      <c r="AA737" s="503"/>
      <c r="AB737" s="503"/>
      <c r="AC737" s="525"/>
      <c r="AD737" s="526"/>
      <c r="AE737" s="526"/>
      <c r="AF737" s="526"/>
      <c r="AG737" s="526"/>
      <c r="AH737" s="527"/>
      <c r="AI737" s="233"/>
      <c r="AJ737" s="233"/>
      <c r="AK737" s="166"/>
      <c r="AR737" s="155"/>
      <c r="AS737" s="316"/>
      <c r="AT737" s="168"/>
      <c r="AU737" s="168"/>
      <c r="AV737" s="168"/>
      <c r="AW737" s="168"/>
      <c r="AX737" s="168"/>
      <c r="AY737" s="168"/>
      <c r="BA737" s="167"/>
      <c r="BB737" s="165">
        <f>AVERAGE(BB12:BB731)-MIN(BB12:BB731)</f>
        <v>4.4852851851871378E-2</v>
      </c>
      <c r="BC737" s="165">
        <f t="shared" ref="BC737:BF737" si="285">AVERAGE(BC12:BC731)-MIN(BC12:BC731)</f>
        <v>5.0873203703751813E-2</v>
      </c>
      <c r="BD737" s="165">
        <f t="shared" si="285"/>
        <v>3.4572314814816707E-2</v>
      </c>
      <c r="BE737" s="165">
        <f t="shared" si="285"/>
        <v>3.7082351851879025E-2</v>
      </c>
      <c r="BF737" s="165">
        <f t="shared" si="285"/>
        <v>6.0011740740755215E-2</v>
      </c>
      <c r="BG737" s="165"/>
      <c r="BH737" s="165"/>
      <c r="BI737" s="168"/>
      <c r="BJ737" s="168"/>
      <c r="BK737" s="168"/>
      <c r="BL737" s="168"/>
    </row>
    <row r="738" spans="1:64" ht="14.85" customHeight="1">
      <c r="A738" s="238"/>
      <c r="B738" s="540" t="s">
        <v>784</v>
      </c>
      <c r="C738" s="540"/>
      <c r="D738" s="540"/>
      <c r="E738" s="503" t="str">
        <f t="shared" si="279"/>
        <v/>
      </c>
      <c r="F738" s="503"/>
      <c r="G738" s="503"/>
      <c r="H738" s="503" t="str">
        <f t="shared" si="280"/>
        <v/>
      </c>
      <c r="I738" s="503"/>
      <c r="J738" s="503"/>
      <c r="K738" s="503" t="str">
        <f t="shared" si="281"/>
        <v/>
      </c>
      <c r="L738" s="503"/>
      <c r="M738" s="503"/>
      <c r="N738" s="503" t="str">
        <f t="shared" si="282"/>
        <v/>
      </c>
      <c r="O738" s="503"/>
      <c r="P738" s="503"/>
      <c r="Q738" s="503" t="str">
        <f t="shared" si="283"/>
        <v/>
      </c>
      <c r="R738" s="503"/>
      <c r="S738" s="503"/>
      <c r="T738" s="503"/>
      <c r="U738" s="503"/>
      <c r="V738" s="503"/>
      <c r="W738" s="503" t="str">
        <f t="shared" si="284"/>
        <v/>
      </c>
      <c r="X738" s="503"/>
      <c r="Y738" s="503"/>
      <c r="Z738" s="503"/>
      <c r="AA738" s="503"/>
      <c r="AB738" s="503"/>
      <c r="AC738" s="525"/>
      <c r="AD738" s="526"/>
      <c r="AE738" s="526"/>
      <c r="AF738" s="526"/>
      <c r="AG738" s="526"/>
      <c r="AH738" s="527"/>
      <c r="AI738" s="233"/>
      <c r="AJ738" s="233"/>
      <c r="AK738" s="166"/>
      <c r="AR738" s="155"/>
      <c r="AS738" s="316"/>
      <c r="AT738" s="168"/>
      <c r="AU738" s="168"/>
      <c r="AV738" s="168"/>
      <c r="AW738" s="168"/>
      <c r="AX738" s="168"/>
      <c r="AY738" s="168"/>
      <c r="BA738" s="167" t="s">
        <v>5</v>
      </c>
      <c r="BB738" s="165">
        <f>MAX(BM12:BM731)</f>
        <v>8.354999999999535E-2</v>
      </c>
      <c r="BC738" s="165"/>
      <c r="BD738" s="165"/>
      <c r="BE738" s="165"/>
      <c r="BF738" s="165"/>
      <c r="BG738" s="165"/>
      <c r="BH738" s="165"/>
      <c r="BI738" s="168"/>
      <c r="BJ738" s="168"/>
      <c r="BK738" s="168"/>
      <c r="BL738" s="168"/>
    </row>
    <row r="739" spans="1:64" ht="14.85" customHeight="1">
      <c r="A739" s="238"/>
      <c r="B739" s="540" t="s">
        <v>785</v>
      </c>
      <c r="C739" s="540"/>
      <c r="D739" s="540"/>
      <c r="E739" s="503" t="str">
        <f t="shared" si="279"/>
        <v/>
      </c>
      <c r="F739" s="503"/>
      <c r="G739" s="503"/>
      <c r="H739" s="503" t="str">
        <f t="shared" si="280"/>
        <v/>
      </c>
      <c r="I739" s="503"/>
      <c r="J739" s="503"/>
      <c r="K739" s="503" t="str">
        <f t="shared" si="281"/>
        <v/>
      </c>
      <c r="L739" s="503"/>
      <c r="M739" s="503"/>
      <c r="N739" s="503" t="str">
        <f t="shared" si="282"/>
        <v/>
      </c>
      <c r="O739" s="503"/>
      <c r="P739" s="503"/>
      <c r="Q739" s="503" t="str">
        <f t="shared" si="283"/>
        <v/>
      </c>
      <c r="R739" s="503"/>
      <c r="S739" s="503"/>
      <c r="T739" s="503"/>
      <c r="U739" s="503"/>
      <c r="V739" s="503"/>
      <c r="W739" s="503" t="str">
        <f t="shared" si="284"/>
        <v/>
      </c>
      <c r="X739" s="503"/>
      <c r="Y739" s="503"/>
      <c r="Z739" s="503"/>
      <c r="AA739" s="503"/>
      <c r="AB739" s="503"/>
      <c r="AC739" s="525"/>
      <c r="AD739" s="526"/>
      <c r="AE739" s="526"/>
      <c r="AF739" s="526"/>
      <c r="AG739" s="526"/>
      <c r="AH739" s="527"/>
      <c r="AI739" s="233"/>
      <c r="AJ739" s="233"/>
      <c r="AK739" s="166"/>
      <c r="AR739" s="155"/>
      <c r="AS739" s="316"/>
      <c r="AT739" s="168"/>
      <c r="AU739" s="168"/>
      <c r="AV739" s="168"/>
      <c r="AW739" s="168"/>
      <c r="AX739" s="168"/>
      <c r="AY739" s="168"/>
      <c r="BA739" s="167" t="s">
        <v>91</v>
      </c>
      <c r="BB739" s="165">
        <f>MAX(BB733:BF733)-MIN(BB733:BF733)</f>
        <v>3.2230611111124574E-2</v>
      </c>
      <c r="BC739" s="165"/>
      <c r="BD739" s="165"/>
      <c r="BE739" s="165"/>
      <c r="BF739" s="165"/>
      <c r="BG739" s="165"/>
      <c r="BH739" s="165"/>
      <c r="BI739" s="168"/>
      <c r="BJ739" s="168"/>
      <c r="BK739" s="168"/>
      <c r="BL739" s="168"/>
    </row>
    <row r="740" spans="1:64" ht="14.85" customHeight="1">
      <c r="A740" s="238"/>
      <c r="B740" s="540" t="s">
        <v>786</v>
      </c>
      <c r="C740" s="540"/>
      <c r="D740" s="540"/>
      <c r="E740" s="503" t="str">
        <f t="shared" si="279"/>
        <v/>
      </c>
      <c r="F740" s="503"/>
      <c r="G740" s="503"/>
      <c r="H740" s="503" t="str">
        <f t="shared" si="280"/>
        <v/>
      </c>
      <c r="I740" s="503"/>
      <c r="J740" s="503"/>
      <c r="K740" s="503" t="str">
        <f t="shared" si="281"/>
        <v/>
      </c>
      <c r="L740" s="503"/>
      <c r="M740" s="503"/>
      <c r="N740" s="503" t="str">
        <f t="shared" si="282"/>
        <v/>
      </c>
      <c r="O740" s="503"/>
      <c r="P740" s="503"/>
      <c r="Q740" s="503" t="str">
        <f t="shared" si="283"/>
        <v/>
      </c>
      <c r="R740" s="503"/>
      <c r="S740" s="503"/>
      <c r="T740" s="503"/>
      <c r="U740" s="503"/>
      <c r="V740" s="503"/>
      <c r="W740" s="503" t="str">
        <f t="shared" si="284"/>
        <v/>
      </c>
      <c r="X740" s="503"/>
      <c r="Y740" s="503"/>
      <c r="Z740" s="503"/>
      <c r="AA740" s="503"/>
      <c r="AB740" s="503"/>
      <c r="AC740" s="525"/>
      <c r="AD740" s="526"/>
      <c r="AE740" s="526"/>
      <c r="AF740" s="526"/>
      <c r="AG740" s="526"/>
      <c r="AH740" s="527"/>
      <c r="AI740" s="233"/>
      <c r="AJ740" s="233"/>
      <c r="AK740" s="166"/>
      <c r="AR740" s="155"/>
      <c r="AS740" s="316"/>
      <c r="AT740" s="168"/>
      <c r="AU740" s="168"/>
      <c r="AV740" s="168"/>
      <c r="AW740" s="168"/>
      <c r="AX740" s="168"/>
      <c r="AY740" s="168"/>
      <c r="BA740" s="167"/>
      <c r="BB740" s="165"/>
      <c r="BC740" s="165"/>
      <c r="BD740" s="165"/>
      <c r="BE740" s="165"/>
      <c r="BF740" s="165"/>
      <c r="BG740" s="165"/>
      <c r="BH740" s="165"/>
      <c r="BI740" s="168"/>
      <c r="BJ740" s="168"/>
      <c r="BK740" s="168"/>
      <c r="BL740" s="168"/>
    </row>
    <row r="741" spans="1:64" ht="14.85" customHeight="1">
      <c r="A741" s="238"/>
      <c r="B741" s="540" t="s">
        <v>787</v>
      </c>
      <c r="C741" s="540"/>
      <c r="D741" s="540"/>
      <c r="E741" s="503" t="str">
        <f t="shared" si="279"/>
        <v/>
      </c>
      <c r="F741" s="503"/>
      <c r="G741" s="503"/>
      <c r="H741" s="503" t="str">
        <f t="shared" si="280"/>
        <v/>
      </c>
      <c r="I741" s="503"/>
      <c r="J741" s="503"/>
      <c r="K741" s="503" t="str">
        <f t="shared" si="281"/>
        <v/>
      </c>
      <c r="L741" s="503"/>
      <c r="M741" s="503"/>
      <c r="N741" s="503" t="str">
        <f t="shared" si="282"/>
        <v/>
      </c>
      <c r="O741" s="503"/>
      <c r="P741" s="503"/>
      <c r="Q741" s="503" t="str">
        <f t="shared" si="283"/>
        <v/>
      </c>
      <c r="R741" s="503"/>
      <c r="S741" s="503"/>
      <c r="T741" s="503"/>
      <c r="U741" s="503"/>
      <c r="V741" s="503"/>
      <c r="W741" s="503" t="str">
        <f t="shared" si="284"/>
        <v/>
      </c>
      <c r="X741" s="503"/>
      <c r="Y741" s="503"/>
      <c r="Z741" s="503"/>
      <c r="AA741" s="503"/>
      <c r="AB741" s="503"/>
      <c r="AC741" s="525"/>
      <c r="AD741" s="526"/>
      <c r="AE741" s="526"/>
      <c r="AF741" s="526"/>
      <c r="AG741" s="526"/>
      <c r="AH741" s="527"/>
      <c r="AI741" s="233"/>
      <c r="AJ741" s="233"/>
      <c r="AK741" s="166"/>
      <c r="AR741" s="155"/>
      <c r="AS741" s="316"/>
      <c r="AT741" s="168"/>
      <c r="AU741" s="168"/>
      <c r="AV741" s="168"/>
      <c r="AW741" s="168"/>
      <c r="AX741" s="168"/>
      <c r="AY741" s="168"/>
      <c r="BA741" s="167" t="s">
        <v>90</v>
      </c>
      <c r="BB741" s="165">
        <f>MAX(BB734:BF734)</f>
        <v>6.0011740740755215E-2</v>
      </c>
      <c r="BC741" s="165"/>
      <c r="BD741" s="165"/>
      <c r="BE741" s="165"/>
      <c r="BF741" s="165"/>
      <c r="BG741" s="165"/>
      <c r="BH741" s="165"/>
      <c r="BI741" s="168"/>
      <c r="BJ741" s="168"/>
      <c r="BK741" s="168"/>
      <c r="BL741" s="168"/>
    </row>
    <row r="742" spans="1:64" ht="14.85" customHeight="1">
      <c r="A742" s="238"/>
      <c r="B742" s="540" t="s">
        <v>788</v>
      </c>
      <c r="C742" s="540"/>
      <c r="D742" s="540"/>
      <c r="E742" s="503" t="str">
        <f t="shared" si="279"/>
        <v/>
      </c>
      <c r="F742" s="503"/>
      <c r="G742" s="503"/>
      <c r="H742" s="503" t="str">
        <f t="shared" si="280"/>
        <v/>
      </c>
      <c r="I742" s="503"/>
      <c r="J742" s="503"/>
      <c r="K742" s="503" t="str">
        <f t="shared" si="281"/>
        <v/>
      </c>
      <c r="L742" s="503"/>
      <c r="M742" s="503"/>
      <c r="N742" s="503" t="str">
        <f t="shared" si="282"/>
        <v/>
      </c>
      <c r="O742" s="503"/>
      <c r="P742" s="503"/>
      <c r="Q742" s="503" t="str">
        <f t="shared" si="283"/>
        <v/>
      </c>
      <c r="R742" s="503"/>
      <c r="S742" s="503"/>
      <c r="T742" s="503"/>
      <c r="U742" s="503"/>
      <c r="V742" s="503"/>
      <c r="W742" s="503" t="str">
        <f t="shared" si="284"/>
        <v/>
      </c>
      <c r="X742" s="503"/>
      <c r="Y742" s="503"/>
      <c r="Z742" s="503"/>
      <c r="AA742" s="503"/>
      <c r="AB742" s="503"/>
      <c r="AC742" s="525"/>
      <c r="AD742" s="526"/>
      <c r="AE742" s="526"/>
      <c r="AF742" s="526"/>
      <c r="AG742" s="526"/>
      <c r="AH742" s="527"/>
      <c r="AI742" s="233"/>
      <c r="AJ742" s="233"/>
      <c r="AK742" s="166"/>
      <c r="AR742" s="155"/>
      <c r="AS742" s="316"/>
      <c r="AT742" s="168"/>
      <c r="AU742" s="168"/>
      <c r="AV742" s="168"/>
      <c r="AW742" s="168"/>
      <c r="AX742" s="168"/>
      <c r="AY742" s="168"/>
      <c r="BA742" s="167"/>
      <c r="BB742" s="165"/>
      <c r="BC742" s="165"/>
      <c r="BD742" s="165"/>
      <c r="BE742" s="165"/>
      <c r="BF742" s="165"/>
      <c r="BG742" s="165"/>
      <c r="BH742" s="165"/>
      <c r="BI742" s="168"/>
      <c r="BJ742" s="168"/>
      <c r="BK742" s="168"/>
      <c r="BL742" s="168"/>
    </row>
    <row r="743" spans="1:64" ht="14.85" customHeight="1">
      <c r="A743" s="238"/>
      <c r="B743" s="540" t="s">
        <v>789</v>
      </c>
      <c r="C743" s="540"/>
      <c r="D743" s="540"/>
      <c r="E743" s="503" t="str">
        <f t="shared" si="279"/>
        <v/>
      </c>
      <c r="F743" s="503"/>
      <c r="G743" s="503"/>
      <c r="H743" s="503" t="str">
        <f t="shared" si="280"/>
        <v/>
      </c>
      <c r="I743" s="503"/>
      <c r="J743" s="503"/>
      <c r="K743" s="503" t="str">
        <f t="shared" si="281"/>
        <v/>
      </c>
      <c r="L743" s="503"/>
      <c r="M743" s="503"/>
      <c r="N743" s="503" t="str">
        <f t="shared" si="282"/>
        <v/>
      </c>
      <c r="O743" s="503"/>
      <c r="P743" s="503"/>
      <c r="Q743" s="503" t="str">
        <f t="shared" si="283"/>
        <v/>
      </c>
      <c r="R743" s="503"/>
      <c r="S743" s="503"/>
      <c r="T743" s="503"/>
      <c r="U743" s="503"/>
      <c r="V743" s="503"/>
      <c r="W743" s="503" t="str">
        <f t="shared" si="284"/>
        <v/>
      </c>
      <c r="X743" s="503"/>
      <c r="Y743" s="503"/>
      <c r="Z743" s="503"/>
      <c r="AA743" s="503"/>
      <c r="AB743" s="503"/>
      <c r="AC743" s="525"/>
      <c r="AD743" s="526"/>
      <c r="AE743" s="526"/>
      <c r="AF743" s="526"/>
      <c r="AG743" s="526"/>
      <c r="AH743" s="527"/>
      <c r="AI743" s="233"/>
      <c r="AJ743" s="233"/>
      <c r="AK743" s="166"/>
      <c r="AR743" s="155"/>
      <c r="AS743" s="316"/>
      <c r="AT743" s="168"/>
      <c r="AU743" s="168"/>
      <c r="AV743" s="168"/>
      <c r="AW743" s="168"/>
      <c r="AX743" s="168"/>
      <c r="AY743" s="168"/>
      <c r="BA743" s="167" t="s">
        <v>6</v>
      </c>
      <c r="BB743" s="165">
        <f>MAX(BB735:BF735)</f>
        <v>5.5320000000001812E-2</v>
      </c>
      <c r="BC743" s="165"/>
      <c r="BD743" s="165"/>
      <c r="BE743" s="165"/>
      <c r="BF743" s="165"/>
      <c r="BG743" s="165"/>
      <c r="BH743" s="165"/>
      <c r="BI743" s="168"/>
      <c r="BJ743" s="168"/>
      <c r="BK743" s="168"/>
      <c r="BL743" s="168"/>
    </row>
    <row r="744" spans="1:64" ht="14.85" customHeight="1">
      <c r="A744" s="238"/>
      <c r="B744" s="540" t="s">
        <v>790</v>
      </c>
      <c r="C744" s="540"/>
      <c r="D744" s="540"/>
      <c r="E744" s="503" t="str">
        <f t="shared" si="279"/>
        <v/>
      </c>
      <c r="F744" s="503"/>
      <c r="G744" s="503"/>
      <c r="H744" s="503" t="str">
        <f t="shared" si="280"/>
        <v/>
      </c>
      <c r="I744" s="503"/>
      <c r="J744" s="503"/>
      <c r="K744" s="503" t="str">
        <f t="shared" si="281"/>
        <v/>
      </c>
      <c r="L744" s="503"/>
      <c r="M744" s="503"/>
      <c r="N744" s="503" t="str">
        <f t="shared" si="282"/>
        <v/>
      </c>
      <c r="O744" s="503"/>
      <c r="P744" s="503"/>
      <c r="Q744" s="503" t="str">
        <f t="shared" si="283"/>
        <v/>
      </c>
      <c r="R744" s="503"/>
      <c r="S744" s="503"/>
      <c r="T744" s="503"/>
      <c r="U744" s="503"/>
      <c r="V744" s="503"/>
      <c r="W744" s="503" t="str">
        <f t="shared" si="284"/>
        <v/>
      </c>
      <c r="X744" s="503"/>
      <c r="Y744" s="503"/>
      <c r="Z744" s="503"/>
      <c r="AA744" s="503"/>
      <c r="AB744" s="503"/>
      <c r="AC744" s="525"/>
      <c r="AD744" s="526"/>
      <c r="AE744" s="526"/>
      <c r="AF744" s="526"/>
      <c r="AG744" s="526"/>
      <c r="AH744" s="527"/>
      <c r="AI744" s="233"/>
      <c r="AJ744" s="233"/>
      <c r="AK744" s="166"/>
      <c r="AR744" s="155"/>
      <c r="AS744" s="316"/>
      <c r="AT744" s="168"/>
      <c r="AU744" s="168"/>
      <c r="AV744" s="168"/>
      <c r="AW744" s="168"/>
      <c r="AX744" s="168"/>
      <c r="AY744" s="168"/>
      <c r="BA744" s="167" t="s">
        <v>98</v>
      </c>
      <c r="BB744" s="165">
        <f>MAX(BB12:BF731)-MIN(BB12:BF731)</f>
        <v>0.12986000000000075</v>
      </c>
      <c r="BC744" s="165"/>
      <c r="BD744" s="165"/>
      <c r="BE744" s="165"/>
      <c r="BF744" s="165"/>
      <c r="BG744" s="165"/>
      <c r="BH744" s="165"/>
      <c r="BI744" s="168"/>
      <c r="BJ744" s="168"/>
      <c r="BK744" s="168"/>
      <c r="BL744" s="168"/>
    </row>
    <row r="745" spans="1:64" ht="14.85" customHeight="1">
      <c r="A745" s="238"/>
      <c r="B745" s="540" t="s">
        <v>791</v>
      </c>
      <c r="C745" s="540"/>
      <c r="D745" s="540"/>
      <c r="E745" s="503" t="str">
        <f t="shared" si="279"/>
        <v/>
      </c>
      <c r="F745" s="503"/>
      <c r="G745" s="503"/>
      <c r="H745" s="503" t="str">
        <f t="shared" si="280"/>
        <v/>
      </c>
      <c r="I745" s="503"/>
      <c r="J745" s="503"/>
      <c r="K745" s="503" t="str">
        <f t="shared" si="281"/>
        <v/>
      </c>
      <c r="L745" s="503"/>
      <c r="M745" s="503"/>
      <c r="N745" s="503" t="str">
        <f t="shared" si="282"/>
        <v/>
      </c>
      <c r="O745" s="503"/>
      <c r="P745" s="503"/>
      <c r="Q745" s="503" t="str">
        <f t="shared" si="283"/>
        <v/>
      </c>
      <c r="R745" s="503"/>
      <c r="S745" s="503"/>
      <c r="T745" s="503"/>
      <c r="U745" s="503"/>
      <c r="V745" s="503"/>
      <c r="W745" s="503" t="str">
        <f t="shared" si="284"/>
        <v/>
      </c>
      <c r="X745" s="503"/>
      <c r="Y745" s="503"/>
      <c r="Z745" s="503"/>
      <c r="AA745" s="503"/>
      <c r="AB745" s="503"/>
      <c r="AC745" s="525"/>
      <c r="AD745" s="526"/>
      <c r="AE745" s="526"/>
      <c r="AF745" s="526"/>
      <c r="AG745" s="526"/>
      <c r="AH745" s="527"/>
      <c r="AI745" s="233"/>
      <c r="AJ745" s="233"/>
      <c r="AK745" s="166"/>
      <c r="AR745" s="155"/>
      <c r="AS745" s="316"/>
      <c r="AT745" s="168"/>
      <c r="AU745" s="168"/>
      <c r="AV745" s="168"/>
      <c r="AW745" s="168"/>
      <c r="AX745" s="168"/>
      <c r="AZ745" s="167"/>
      <c r="BA745" s="165"/>
      <c r="BB745" s="165"/>
      <c r="BC745" s="165"/>
      <c r="BD745" s="165"/>
      <c r="BE745" s="165"/>
      <c r="BF745" s="165"/>
      <c r="BG745" s="165"/>
      <c r="BH745" s="168"/>
      <c r="BI745" s="168"/>
      <c r="BJ745" s="168"/>
      <c r="BK745" s="168"/>
    </row>
    <row r="746" spans="1:64" ht="14.85" customHeight="1">
      <c r="A746" s="239"/>
      <c r="B746" s="540" t="s">
        <v>792</v>
      </c>
      <c r="C746" s="540"/>
      <c r="D746" s="540"/>
      <c r="E746" s="503" t="str">
        <f t="shared" si="279"/>
        <v/>
      </c>
      <c r="F746" s="503"/>
      <c r="G746" s="503"/>
      <c r="H746" s="503" t="str">
        <f t="shared" si="280"/>
        <v/>
      </c>
      <c r="I746" s="503"/>
      <c r="J746" s="503"/>
      <c r="K746" s="503" t="str">
        <f t="shared" si="281"/>
        <v/>
      </c>
      <c r="L746" s="503"/>
      <c r="M746" s="503"/>
      <c r="N746" s="503" t="str">
        <f t="shared" si="282"/>
        <v/>
      </c>
      <c r="O746" s="503"/>
      <c r="P746" s="503"/>
      <c r="Q746" s="503" t="str">
        <f t="shared" si="283"/>
        <v/>
      </c>
      <c r="R746" s="503"/>
      <c r="S746" s="503"/>
      <c r="T746" s="503"/>
      <c r="U746" s="503"/>
      <c r="V746" s="503"/>
      <c r="W746" s="503" t="str">
        <f t="shared" si="284"/>
        <v/>
      </c>
      <c r="X746" s="503"/>
      <c r="Y746" s="503"/>
      <c r="Z746" s="503"/>
      <c r="AA746" s="503"/>
      <c r="AB746" s="503"/>
      <c r="AC746" s="525"/>
      <c r="AD746" s="526"/>
      <c r="AE746" s="526"/>
      <c r="AF746" s="526"/>
      <c r="AG746" s="526"/>
      <c r="AH746" s="527"/>
      <c r="AI746" s="233"/>
      <c r="AJ746" s="233"/>
      <c r="AK746" s="166"/>
      <c r="AR746" s="155"/>
      <c r="AS746" s="316"/>
      <c r="AT746" s="168"/>
      <c r="AU746" s="168"/>
      <c r="AV746" s="168"/>
      <c r="AW746" s="168"/>
      <c r="AX746" s="168"/>
      <c r="AZ746" s="167"/>
      <c r="BA746" s="165"/>
      <c r="BB746" s="165"/>
      <c r="BC746" s="165"/>
      <c r="BD746" s="165"/>
      <c r="BE746" s="165"/>
      <c r="BF746" s="165"/>
      <c r="BG746" s="165"/>
      <c r="BH746" s="168"/>
      <c r="BI746" s="168"/>
      <c r="BJ746" s="168"/>
      <c r="BK746" s="168"/>
    </row>
    <row r="747" spans="1:64" ht="14.85" customHeight="1">
      <c r="A747" s="239"/>
      <c r="B747" s="540" t="s">
        <v>793</v>
      </c>
      <c r="C747" s="540"/>
      <c r="D747" s="540"/>
      <c r="E747" s="503" t="str">
        <f t="shared" si="279"/>
        <v/>
      </c>
      <c r="F747" s="503"/>
      <c r="G747" s="503"/>
      <c r="H747" s="503" t="str">
        <f t="shared" si="280"/>
        <v/>
      </c>
      <c r="I747" s="503"/>
      <c r="J747" s="503"/>
      <c r="K747" s="503" t="str">
        <f t="shared" si="281"/>
        <v/>
      </c>
      <c r="L747" s="503"/>
      <c r="M747" s="503"/>
      <c r="N747" s="503" t="str">
        <f t="shared" si="282"/>
        <v/>
      </c>
      <c r="O747" s="503"/>
      <c r="P747" s="503"/>
      <c r="Q747" s="503" t="str">
        <f t="shared" si="283"/>
        <v/>
      </c>
      <c r="R747" s="503"/>
      <c r="S747" s="503"/>
      <c r="T747" s="503"/>
      <c r="U747" s="503"/>
      <c r="V747" s="503"/>
      <c r="W747" s="503" t="str">
        <f t="shared" si="284"/>
        <v/>
      </c>
      <c r="X747" s="503"/>
      <c r="Y747" s="503"/>
      <c r="Z747" s="503"/>
      <c r="AA747" s="503"/>
      <c r="AB747" s="503"/>
      <c r="AC747" s="525"/>
      <c r="AD747" s="526"/>
      <c r="AE747" s="526"/>
      <c r="AF747" s="526"/>
      <c r="AG747" s="526"/>
      <c r="AH747" s="527"/>
      <c r="AI747" s="233"/>
      <c r="AJ747" s="233"/>
      <c r="AK747" s="166"/>
      <c r="AR747" s="155"/>
      <c r="AS747" s="316"/>
      <c r="AT747" s="168"/>
      <c r="AU747" s="168"/>
      <c r="AV747" s="168"/>
      <c r="AW747" s="168"/>
      <c r="AX747" s="168"/>
      <c r="AZ747" s="167"/>
      <c r="BA747" s="165"/>
      <c r="BB747" s="165"/>
      <c r="BC747" s="165"/>
      <c r="BD747" s="165"/>
      <c r="BE747" s="165"/>
      <c r="BF747" s="165"/>
      <c r="BG747" s="165"/>
      <c r="BH747" s="168"/>
      <c r="BI747" s="168"/>
      <c r="BJ747" s="168"/>
      <c r="BK747" s="168"/>
    </row>
    <row r="748" spans="1:64" ht="14.85" customHeight="1">
      <c r="A748" s="239"/>
      <c r="B748" s="540" t="s">
        <v>794</v>
      </c>
      <c r="C748" s="540"/>
      <c r="D748" s="540"/>
      <c r="E748" s="503" t="str">
        <f t="shared" si="279"/>
        <v/>
      </c>
      <c r="F748" s="503"/>
      <c r="G748" s="503"/>
      <c r="H748" s="503" t="str">
        <f t="shared" si="280"/>
        <v/>
      </c>
      <c r="I748" s="503"/>
      <c r="J748" s="503"/>
      <c r="K748" s="503" t="str">
        <f t="shared" si="281"/>
        <v/>
      </c>
      <c r="L748" s="503"/>
      <c r="M748" s="503"/>
      <c r="N748" s="503" t="str">
        <f t="shared" si="282"/>
        <v/>
      </c>
      <c r="O748" s="503"/>
      <c r="P748" s="503"/>
      <c r="Q748" s="503" t="str">
        <f t="shared" si="283"/>
        <v/>
      </c>
      <c r="R748" s="503"/>
      <c r="S748" s="503"/>
      <c r="T748" s="503"/>
      <c r="U748" s="503"/>
      <c r="V748" s="503"/>
      <c r="W748" s="503" t="str">
        <f t="shared" si="284"/>
        <v/>
      </c>
      <c r="X748" s="503"/>
      <c r="Y748" s="503"/>
      <c r="Z748" s="503"/>
      <c r="AA748" s="503"/>
      <c r="AB748" s="503"/>
      <c r="AC748" s="525"/>
      <c r="AD748" s="526"/>
      <c r="AE748" s="526"/>
      <c r="AF748" s="526"/>
      <c r="AG748" s="526"/>
      <c r="AH748" s="527"/>
      <c r="AI748" s="233"/>
      <c r="AJ748" s="233"/>
      <c r="AK748" s="166"/>
      <c r="AR748" s="155"/>
      <c r="AS748" s="316"/>
      <c r="AT748" s="168"/>
      <c r="AU748" s="168"/>
      <c r="AV748" s="168"/>
      <c r="AW748" s="168"/>
      <c r="AX748" s="168"/>
      <c r="AZ748" s="167"/>
      <c r="BA748" s="165"/>
      <c r="BB748" s="165"/>
      <c r="BC748" s="165"/>
      <c r="BD748" s="165"/>
      <c r="BE748" s="165"/>
      <c r="BF748" s="165"/>
      <c r="BG748" s="165"/>
      <c r="BH748" s="168"/>
      <c r="BI748" s="168"/>
      <c r="BJ748" s="168"/>
      <c r="BK748" s="168"/>
    </row>
    <row r="749" spans="1:64" ht="14.85" customHeight="1">
      <c r="A749" s="239"/>
      <c r="B749" s="540" t="s">
        <v>795</v>
      </c>
      <c r="C749" s="540"/>
      <c r="D749" s="540"/>
      <c r="E749" s="503" t="str">
        <f t="shared" si="279"/>
        <v/>
      </c>
      <c r="F749" s="503"/>
      <c r="G749" s="503"/>
      <c r="H749" s="503" t="str">
        <f t="shared" si="280"/>
        <v/>
      </c>
      <c r="I749" s="503"/>
      <c r="J749" s="503"/>
      <c r="K749" s="503" t="str">
        <f t="shared" si="281"/>
        <v/>
      </c>
      <c r="L749" s="503"/>
      <c r="M749" s="503"/>
      <c r="N749" s="503" t="str">
        <f t="shared" si="282"/>
        <v/>
      </c>
      <c r="O749" s="503"/>
      <c r="P749" s="503"/>
      <c r="Q749" s="503" t="str">
        <f t="shared" si="283"/>
        <v/>
      </c>
      <c r="R749" s="503"/>
      <c r="S749" s="503"/>
      <c r="T749" s="503"/>
      <c r="U749" s="503"/>
      <c r="V749" s="503"/>
      <c r="W749" s="503" t="str">
        <f t="shared" si="284"/>
        <v/>
      </c>
      <c r="X749" s="503"/>
      <c r="Y749" s="503"/>
      <c r="Z749" s="503"/>
      <c r="AA749" s="503"/>
      <c r="AB749" s="503"/>
      <c r="AC749" s="525"/>
      <c r="AD749" s="526"/>
      <c r="AE749" s="526"/>
      <c r="AF749" s="526"/>
      <c r="AG749" s="526"/>
      <c r="AH749" s="527"/>
      <c r="AI749" s="233"/>
      <c r="AJ749" s="233"/>
      <c r="AK749" s="166"/>
      <c r="AR749" s="155"/>
      <c r="AS749" s="316"/>
      <c r="AT749" s="168"/>
      <c r="AU749" s="168"/>
      <c r="AV749" s="168"/>
      <c r="AW749" s="168"/>
      <c r="AX749" s="168"/>
      <c r="AZ749" s="167"/>
      <c r="BA749" s="165"/>
      <c r="BB749" s="165"/>
      <c r="BC749" s="165"/>
      <c r="BD749" s="165"/>
      <c r="BE749" s="165"/>
      <c r="BF749" s="165"/>
      <c r="BG749" s="165"/>
      <c r="BH749" s="168"/>
      <c r="BI749" s="168"/>
      <c r="BJ749" s="168"/>
      <c r="BK749" s="168"/>
    </row>
    <row r="750" spans="1:64" ht="14.85" customHeight="1">
      <c r="A750" s="239"/>
      <c r="B750" s="540" t="s">
        <v>796</v>
      </c>
      <c r="C750" s="540"/>
      <c r="D750" s="540"/>
      <c r="E750" s="503" t="str">
        <f t="shared" si="279"/>
        <v/>
      </c>
      <c r="F750" s="503"/>
      <c r="G750" s="503"/>
      <c r="H750" s="503" t="str">
        <f t="shared" si="280"/>
        <v/>
      </c>
      <c r="I750" s="503"/>
      <c r="J750" s="503"/>
      <c r="K750" s="503" t="str">
        <f t="shared" si="281"/>
        <v/>
      </c>
      <c r="L750" s="503"/>
      <c r="M750" s="503"/>
      <c r="N750" s="503" t="str">
        <f t="shared" si="282"/>
        <v/>
      </c>
      <c r="O750" s="503"/>
      <c r="P750" s="503"/>
      <c r="Q750" s="503" t="str">
        <f t="shared" si="283"/>
        <v/>
      </c>
      <c r="R750" s="503"/>
      <c r="S750" s="503"/>
      <c r="T750" s="503"/>
      <c r="U750" s="503"/>
      <c r="V750" s="503"/>
      <c r="W750" s="503" t="str">
        <f t="shared" si="284"/>
        <v/>
      </c>
      <c r="X750" s="503"/>
      <c r="Y750" s="503"/>
      <c r="Z750" s="503"/>
      <c r="AA750" s="503"/>
      <c r="AB750" s="503"/>
      <c r="AC750" s="525"/>
      <c r="AD750" s="526"/>
      <c r="AE750" s="526"/>
      <c r="AF750" s="526"/>
      <c r="AG750" s="526"/>
      <c r="AH750" s="527"/>
      <c r="AI750" s="233"/>
      <c r="AJ750" s="233"/>
      <c r="AK750" s="166"/>
      <c r="AR750" s="155"/>
      <c r="AS750" s="316"/>
      <c r="AT750" s="168"/>
      <c r="AU750" s="168"/>
      <c r="AV750" s="168"/>
      <c r="AW750" s="168"/>
      <c r="AX750" s="168"/>
      <c r="AZ750" s="167"/>
      <c r="BA750" s="165"/>
      <c r="BB750" s="165"/>
      <c r="BC750" s="165"/>
      <c r="BD750" s="165"/>
      <c r="BE750" s="165"/>
      <c r="BF750" s="165"/>
      <c r="BG750" s="165"/>
      <c r="BH750" s="168"/>
      <c r="BI750" s="168"/>
      <c r="BJ750" s="168"/>
      <c r="BK750" s="168"/>
    </row>
    <row r="751" spans="1:64" ht="14.85" customHeight="1">
      <c r="A751" s="238"/>
      <c r="B751" s="540" t="s">
        <v>797</v>
      </c>
      <c r="C751" s="540"/>
      <c r="D751" s="540"/>
      <c r="E751" s="503" t="str">
        <f t="shared" si="279"/>
        <v/>
      </c>
      <c r="F751" s="503"/>
      <c r="G751" s="503"/>
      <c r="H751" s="503" t="str">
        <f t="shared" si="280"/>
        <v/>
      </c>
      <c r="I751" s="503"/>
      <c r="J751" s="503"/>
      <c r="K751" s="503" t="str">
        <f t="shared" si="281"/>
        <v/>
      </c>
      <c r="L751" s="503"/>
      <c r="M751" s="503"/>
      <c r="N751" s="503" t="str">
        <f t="shared" si="282"/>
        <v/>
      </c>
      <c r="O751" s="503"/>
      <c r="P751" s="503"/>
      <c r="Q751" s="503" t="str">
        <f t="shared" si="283"/>
        <v/>
      </c>
      <c r="R751" s="503"/>
      <c r="S751" s="503"/>
      <c r="T751" s="503"/>
      <c r="U751" s="503"/>
      <c r="V751" s="503"/>
      <c r="W751" s="503" t="str">
        <f t="shared" si="284"/>
        <v/>
      </c>
      <c r="X751" s="503"/>
      <c r="Y751" s="503"/>
      <c r="Z751" s="503"/>
      <c r="AA751" s="503"/>
      <c r="AB751" s="503"/>
      <c r="AC751" s="525"/>
      <c r="AD751" s="526"/>
      <c r="AE751" s="526"/>
      <c r="AF751" s="526"/>
      <c r="AG751" s="526"/>
      <c r="AH751" s="527"/>
      <c r="AI751" s="233"/>
      <c r="AJ751" s="233"/>
      <c r="AK751" s="166"/>
      <c r="AR751" s="155"/>
      <c r="AS751" s="316"/>
      <c r="AT751" s="168"/>
      <c r="AU751" s="168"/>
      <c r="AV751" s="168"/>
      <c r="AW751" s="168"/>
      <c r="AX751" s="168"/>
      <c r="AZ751" s="167"/>
      <c r="BA751" s="165"/>
      <c r="BB751" s="165"/>
      <c r="BC751" s="165"/>
      <c r="BD751" s="165"/>
      <c r="BE751" s="165"/>
      <c r="BF751" s="165"/>
      <c r="BG751" s="165"/>
      <c r="BH751" s="168"/>
      <c r="BI751" s="168"/>
      <c r="BJ751" s="168"/>
      <c r="BK751" s="168"/>
    </row>
    <row r="752" spans="1:64" ht="14.85" customHeight="1">
      <c r="A752" s="238"/>
      <c r="B752" s="540" t="s">
        <v>798</v>
      </c>
      <c r="C752" s="540"/>
      <c r="D752" s="540"/>
      <c r="E752" s="503" t="str">
        <f t="shared" si="279"/>
        <v/>
      </c>
      <c r="F752" s="503"/>
      <c r="G752" s="503"/>
      <c r="H752" s="503" t="str">
        <f t="shared" si="280"/>
        <v/>
      </c>
      <c r="I752" s="503"/>
      <c r="J752" s="503"/>
      <c r="K752" s="503" t="str">
        <f t="shared" si="281"/>
        <v/>
      </c>
      <c r="L752" s="503"/>
      <c r="M752" s="503"/>
      <c r="N752" s="503" t="str">
        <f t="shared" si="282"/>
        <v/>
      </c>
      <c r="O752" s="503"/>
      <c r="P752" s="503"/>
      <c r="Q752" s="503" t="str">
        <f t="shared" si="283"/>
        <v/>
      </c>
      <c r="R752" s="503"/>
      <c r="S752" s="503"/>
      <c r="T752" s="503"/>
      <c r="U752" s="503"/>
      <c r="V752" s="503"/>
      <c r="W752" s="503" t="str">
        <f t="shared" si="284"/>
        <v/>
      </c>
      <c r="X752" s="503"/>
      <c r="Y752" s="503"/>
      <c r="Z752" s="503"/>
      <c r="AA752" s="503"/>
      <c r="AB752" s="503"/>
      <c r="AC752" s="525"/>
      <c r="AD752" s="526"/>
      <c r="AE752" s="526"/>
      <c r="AF752" s="526"/>
      <c r="AG752" s="526"/>
      <c r="AH752" s="527"/>
      <c r="AI752" s="233"/>
      <c r="AJ752" s="233"/>
      <c r="AK752" s="166"/>
      <c r="AR752" s="155"/>
      <c r="AS752" s="316"/>
      <c r="AT752" s="168"/>
      <c r="AU752" s="168"/>
      <c r="AV752" s="168"/>
      <c r="AW752" s="168"/>
      <c r="AX752" s="168"/>
      <c r="AZ752" s="167"/>
      <c r="BA752" s="165"/>
      <c r="BB752" s="165"/>
      <c r="BC752" s="165"/>
      <c r="BD752" s="165"/>
      <c r="BE752" s="165"/>
      <c r="BF752" s="165"/>
      <c r="BG752" s="165"/>
      <c r="BH752" s="168"/>
      <c r="BI752" s="168"/>
      <c r="BJ752" s="168"/>
      <c r="BK752" s="168"/>
    </row>
    <row r="753" spans="1:63" ht="14.85" customHeight="1">
      <c r="A753" s="238"/>
      <c r="B753" s="540" t="s">
        <v>799</v>
      </c>
      <c r="C753" s="540"/>
      <c r="D753" s="540"/>
      <c r="E753" s="503" t="str">
        <f t="shared" ref="E753:E780" si="286">BB644</f>
        <v/>
      </c>
      <c r="F753" s="503"/>
      <c r="G753" s="503"/>
      <c r="H753" s="503" t="str">
        <f t="shared" ref="H753:H780" si="287">BC644</f>
        <v/>
      </c>
      <c r="I753" s="503"/>
      <c r="J753" s="503"/>
      <c r="K753" s="503" t="str">
        <f t="shared" ref="K753:K780" si="288">BD644</f>
        <v/>
      </c>
      <c r="L753" s="503"/>
      <c r="M753" s="503"/>
      <c r="N753" s="503" t="str">
        <f t="shared" ref="N753:N780" si="289">BE644</f>
        <v/>
      </c>
      <c r="O753" s="503"/>
      <c r="P753" s="503"/>
      <c r="Q753" s="503" t="str">
        <f t="shared" ref="Q753:Q780" si="290">BF644</f>
        <v/>
      </c>
      <c r="R753" s="503"/>
      <c r="S753" s="503"/>
      <c r="T753" s="503"/>
      <c r="U753" s="503"/>
      <c r="V753" s="503"/>
      <c r="W753" s="503" t="str">
        <f t="shared" ref="W753:W780" si="291">(BM644)</f>
        <v/>
      </c>
      <c r="X753" s="503"/>
      <c r="Y753" s="503"/>
      <c r="Z753" s="503"/>
      <c r="AA753" s="503"/>
      <c r="AB753" s="503"/>
      <c r="AC753" s="525"/>
      <c r="AD753" s="526"/>
      <c r="AE753" s="526"/>
      <c r="AF753" s="526"/>
      <c r="AG753" s="526"/>
      <c r="AH753" s="527"/>
      <c r="AI753" s="233"/>
      <c r="AJ753" s="233"/>
      <c r="AK753" s="166"/>
      <c r="AR753" s="155"/>
      <c r="AS753" s="316"/>
      <c r="AT753" s="168"/>
      <c r="AU753" s="168"/>
      <c r="AV753" s="168"/>
      <c r="AW753" s="168"/>
      <c r="AX753" s="168"/>
      <c r="AZ753" s="167"/>
      <c r="BA753" s="165"/>
      <c r="BB753" s="165"/>
      <c r="BC753" s="165"/>
      <c r="BD753" s="165"/>
      <c r="BE753" s="165"/>
      <c r="BF753" s="165"/>
      <c r="BG753" s="165"/>
      <c r="BH753" s="168"/>
      <c r="BI753" s="168"/>
      <c r="BJ753" s="168"/>
      <c r="BK753" s="168"/>
    </row>
    <row r="754" spans="1:63" ht="14.85" customHeight="1">
      <c r="A754" s="238"/>
      <c r="B754" s="540" t="s">
        <v>800</v>
      </c>
      <c r="C754" s="540"/>
      <c r="D754" s="540"/>
      <c r="E754" s="503" t="str">
        <f t="shared" si="286"/>
        <v/>
      </c>
      <c r="F754" s="503"/>
      <c r="G754" s="503"/>
      <c r="H754" s="503" t="str">
        <f t="shared" si="287"/>
        <v/>
      </c>
      <c r="I754" s="503"/>
      <c r="J754" s="503"/>
      <c r="K754" s="503" t="str">
        <f t="shared" si="288"/>
        <v/>
      </c>
      <c r="L754" s="503"/>
      <c r="M754" s="503"/>
      <c r="N754" s="503" t="str">
        <f t="shared" si="289"/>
        <v/>
      </c>
      <c r="O754" s="503"/>
      <c r="P754" s="503"/>
      <c r="Q754" s="503" t="str">
        <f t="shared" si="290"/>
        <v/>
      </c>
      <c r="R754" s="503"/>
      <c r="S754" s="503"/>
      <c r="T754" s="503"/>
      <c r="U754" s="503"/>
      <c r="V754" s="503"/>
      <c r="W754" s="503" t="str">
        <f t="shared" si="291"/>
        <v/>
      </c>
      <c r="X754" s="503"/>
      <c r="Y754" s="503"/>
      <c r="Z754" s="503"/>
      <c r="AA754" s="503"/>
      <c r="AB754" s="503"/>
      <c r="AC754" s="525"/>
      <c r="AD754" s="526"/>
      <c r="AE754" s="526"/>
      <c r="AF754" s="526"/>
      <c r="AG754" s="526"/>
      <c r="AH754" s="527"/>
      <c r="AI754" s="233"/>
      <c r="AJ754" s="233"/>
      <c r="AK754" s="166"/>
      <c r="AR754" s="155"/>
      <c r="AS754" s="316"/>
      <c r="AT754" s="168"/>
      <c r="AU754" s="168"/>
      <c r="AV754" s="168"/>
      <c r="AW754" s="168"/>
      <c r="AX754" s="168"/>
      <c r="AZ754" s="167"/>
      <c r="BA754" s="165"/>
      <c r="BB754" s="165"/>
      <c r="BC754" s="165"/>
      <c r="BD754" s="165"/>
      <c r="BE754" s="165"/>
      <c r="BF754" s="165"/>
      <c r="BG754" s="165"/>
      <c r="BH754" s="168"/>
      <c r="BI754" s="168"/>
      <c r="BJ754" s="168"/>
      <c r="BK754" s="168"/>
    </row>
    <row r="755" spans="1:63" ht="14.85" customHeight="1">
      <c r="A755" s="238"/>
      <c r="B755" s="540" t="s">
        <v>801</v>
      </c>
      <c r="C755" s="540"/>
      <c r="D755" s="540"/>
      <c r="E755" s="503" t="str">
        <f t="shared" si="286"/>
        <v/>
      </c>
      <c r="F755" s="503"/>
      <c r="G755" s="503"/>
      <c r="H755" s="503" t="str">
        <f t="shared" si="287"/>
        <v/>
      </c>
      <c r="I755" s="503"/>
      <c r="J755" s="503"/>
      <c r="K755" s="503" t="str">
        <f t="shared" si="288"/>
        <v/>
      </c>
      <c r="L755" s="503"/>
      <c r="M755" s="503"/>
      <c r="N755" s="503" t="str">
        <f t="shared" si="289"/>
        <v/>
      </c>
      <c r="O755" s="503"/>
      <c r="P755" s="503"/>
      <c r="Q755" s="503" t="str">
        <f t="shared" si="290"/>
        <v/>
      </c>
      <c r="R755" s="503"/>
      <c r="S755" s="503"/>
      <c r="T755" s="503"/>
      <c r="U755" s="503"/>
      <c r="V755" s="503"/>
      <c r="W755" s="503" t="str">
        <f t="shared" si="291"/>
        <v/>
      </c>
      <c r="X755" s="503"/>
      <c r="Y755" s="503"/>
      <c r="Z755" s="503"/>
      <c r="AA755" s="503"/>
      <c r="AB755" s="503"/>
      <c r="AC755" s="525"/>
      <c r="AD755" s="526"/>
      <c r="AE755" s="526"/>
      <c r="AF755" s="526"/>
      <c r="AG755" s="526"/>
      <c r="AH755" s="527"/>
      <c r="AI755" s="233"/>
      <c r="AJ755" s="233"/>
      <c r="AK755" s="166"/>
      <c r="AR755" s="155"/>
      <c r="AS755" s="316"/>
      <c r="AT755" s="168"/>
      <c r="AU755" s="168"/>
      <c r="AV755" s="168"/>
      <c r="AW755" s="168"/>
      <c r="AX755" s="168"/>
      <c r="AZ755" s="167"/>
      <c r="BA755" s="165"/>
      <c r="BB755" s="165"/>
      <c r="BC755" s="165"/>
      <c r="BD755" s="165"/>
      <c r="BE755" s="165"/>
      <c r="BF755" s="165"/>
      <c r="BG755" s="165"/>
      <c r="BH755" s="168"/>
      <c r="BI755" s="168"/>
      <c r="BJ755" s="168"/>
      <c r="BK755" s="168"/>
    </row>
    <row r="756" spans="1:63" ht="14.85" customHeight="1">
      <c r="A756" s="238"/>
      <c r="B756" s="540" t="s">
        <v>802</v>
      </c>
      <c r="C756" s="540"/>
      <c r="D756" s="540"/>
      <c r="E756" s="503" t="str">
        <f t="shared" si="286"/>
        <v/>
      </c>
      <c r="F756" s="503"/>
      <c r="G756" s="503"/>
      <c r="H756" s="503" t="str">
        <f t="shared" si="287"/>
        <v/>
      </c>
      <c r="I756" s="503"/>
      <c r="J756" s="503"/>
      <c r="K756" s="503" t="str">
        <f t="shared" si="288"/>
        <v/>
      </c>
      <c r="L756" s="503"/>
      <c r="M756" s="503"/>
      <c r="N756" s="503" t="str">
        <f t="shared" si="289"/>
        <v/>
      </c>
      <c r="O756" s="503"/>
      <c r="P756" s="503"/>
      <c r="Q756" s="503" t="str">
        <f t="shared" si="290"/>
        <v/>
      </c>
      <c r="R756" s="503"/>
      <c r="S756" s="503"/>
      <c r="T756" s="503"/>
      <c r="U756" s="503"/>
      <c r="V756" s="503"/>
      <c r="W756" s="503" t="str">
        <f t="shared" si="291"/>
        <v/>
      </c>
      <c r="X756" s="503"/>
      <c r="Y756" s="503"/>
      <c r="Z756" s="503"/>
      <c r="AA756" s="503"/>
      <c r="AB756" s="503"/>
      <c r="AC756" s="525"/>
      <c r="AD756" s="526"/>
      <c r="AE756" s="526"/>
      <c r="AF756" s="526"/>
      <c r="AG756" s="526"/>
      <c r="AH756" s="527"/>
      <c r="AI756" s="233"/>
      <c r="AJ756" s="233"/>
      <c r="AK756" s="166"/>
      <c r="AR756" s="155"/>
      <c r="AS756" s="316"/>
      <c r="AT756" s="168"/>
      <c r="AU756" s="168"/>
      <c r="AV756" s="168"/>
      <c r="AW756" s="168"/>
      <c r="AX756" s="168"/>
      <c r="AZ756" s="167"/>
      <c r="BA756" s="165"/>
      <c r="BB756" s="165"/>
      <c r="BC756" s="165"/>
      <c r="BD756" s="165"/>
      <c r="BE756" s="165"/>
      <c r="BF756" s="165"/>
      <c r="BG756" s="165"/>
      <c r="BH756" s="168"/>
      <c r="BI756" s="168"/>
      <c r="BJ756" s="168"/>
      <c r="BK756" s="168"/>
    </row>
    <row r="757" spans="1:63" ht="14.85" customHeight="1">
      <c r="A757" s="238"/>
      <c r="B757" s="540" t="s">
        <v>803</v>
      </c>
      <c r="C757" s="540"/>
      <c r="D757" s="540"/>
      <c r="E757" s="503" t="str">
        <f t="shared" si="286"/>
        <v/>
      </c>
      <c r="F757" s="503"/>
      <c r="G757" s="503"/>
      <c r="H757" s="503" t="str">
        <f t="shared" si="287"/>
        <v/>
      </c>
      <c r="I757" s="503"/>
      <c r="J757" s="503"/>
      <c r="K757" s="503" t="str">
        <f t="shared" si="288"/>
        <v/>
      </c>
      <c r="L757" s="503"/>
      <c r="M757" s="503"/>
      <c r="N757" s="503" t="str">
        <f t="shared" si="289"/>
        <v/>
      </c>
      <c r="O757" s="503"/>
      <c r="P757" s="503"/>
      <c r="Q757" s="503" t="str">
        <f t="shared" si="290"/>
        <v/>
      </c>
      <c r="R757" s="503"/>
      <c r="S757" s="503"/>
      <c r="T757" s="503"/>
      <c r="U757" s="503"/>
      <c r="V757" s="503"/>
      <c r="W757" s="503" t="str">
        <f t="shared" si="291"/>
        <v/>
      </c>
      <c r="X757" s="503"/>
      <c r="Y757" s="503"/>
      <c r="Z757" s="503"/>
      <c r="AA757" s="503"/>
      <c r="AB757" s="503"/>
      <c r="AC757" s="525"/>
      <c r="AD757" s="526"/>
      <c r="AE757" s="526"/>
      <c r="AF757" s="526"/>
      <c r="AG757" s="526"/>
      <c r="AH757" s="527"/>
      <c r="AI757" s="233"/>
      <c r="AJ757" s="233"/>
      <c r="AK757" s="166"/>
      <c r="AR757" s="155"/>
      <c r="AS757" s="316"/>
      <c r="AT757" s="168"/>
      <c r="AU757" s="168"/>
      <c r="AV757" s="168"/>
      <c r="AW757" s="168"/>
      <c r="AX757" s="168"/>
      <c r="AZ757" s="167"/>
      <c r="BA757" s="165"/>
      <c r="BB757" s="165"/>
      <c r="BC757" s="165"/>
      <c r="BD757" s="165"/>
      <c r="BE757" s="165"/>
      <c r="BF757" s="165"/>
      <c r="BG757" s="165"/>
      <c r="BH757" s="168"/>
      <c r="BI757" s="168"/>
      <c r="BJ757" s="168"/>
      <c r="BK757" s="168"/>
    </row>
    <row r="758" spans="1:63" ht="14.85" customHeight="1">
      <c r="A758" s="238"/>
      <c r="B758" s="540" t="s">
        <v>804</v>
      </c>
      <c r="C758" s="540"/>
      <c r="D758" s="540"/>
      <c r="E758" s="503" t="str">
        <f t="shared" si="286"/>
        <v/>
      </c>
      <c r="F758" s="503"/>
      <c r="G758" s="503"/>
      <c r="H758" s="503" t="str">
        <f t="shared" si="287"/>
        <v/>
      </c>
      <c r="I758" s="503"/>
      <c r="J758" s="503"/>
      <c r="K758" s="503" t="str">
        <f t="shared" si="288"/>
        <v/>
      </c>
      <c r="L758" s="503"/>
      <c r="M758" s="503"/>
      <c r="N758" s="503" t="str">
        <f t="shared" si="289"/>
        <v/>
      </c>
      <c r="O758" s="503"/>
      <c r="P758" s="503"/>
      <c r="Q758" s="503" t="str">
        <f t="shared" si="290"/>
        <v/>
      </c>
      <c r="R758" s="503"/>
      <c r="S758" s="503"/>
      <c r="T758" s="503"/>
      <c r="U758" s="503"/>
      <c r="V758" s="503"/>
      <c r="W758" s="503" t="str">
        <f t="shared" si="291"/>
        <v/>
      </c>
      <c r="X758" s="503"/>
      <c r="Y758" s="503"/>
      <c r="Z758" s="503"/>
      <c r="AA758" s="503"/>
      <c r="AB758" s="503"/>
      <c r="AC758" s="525"/>
      <c r="AD758" s="526"/>
      <c r="AE758" s="526"/>
      <c r="AF758" s="526"/>
      <c r="AG758" s="526"/>
      <c r="AH758" s="527"/>
      <c r="AI758" s="233"/>
      <c r="AJ758" s="233"/>
      <c r="AK758" s="166"/>
      <c r="AR758" s="155"/>
      <c r="AS758" s="316"/>
      <c r="AT758" s="168"/>
      <c r="AU758" s="168"/>
      <c r="AV758" s="168"/>
      <c r="AW758" s="168"/>
      <c r="AX758" s="168"/>
      <c r="AZ758" s="167"/>
      <c r="BA758" s="165"/>
      <c r="BB758" s="165"/>
      <c r="BC758" s="165"/>
      <c r="BD758" s="165"/>
      <c r="BE758" s="165"/>
      <c r="BF758" s="165"/>
      <c r="BG758" s="165"/>
      <c r="BH758" s="168"/>
      <c r="BI758" s="168"/>
      <c r="BJ758" s="168"/>
      <c r="BK758" s="168"/>
    </row>
    <row r="759" spans="1:63" ht="14.85" customHeight="1">
      <c r="A759" s="238"/>
      <c r="B759" s="540" t="s">
        <v>805</v>
      </c>
      <c r="C759" s="540"/>
      <c r="D759" s="540"/>
      <c r="E759" s="503" t="str">
        <f t="shared" si="286"/>
        <v/>
      </c>
      <c r="F759" s="503"/>
      <c r="G759" s="503"/>
      <c r="H759" s="503" t="str">
        <f t="shared" si="287"/>
        <v/>
      </c>
      <c r="I759" s="503"/>
      <c r="J759" s="503"/>
      <c r="K759" s="503" t="str">
        <f t="shared" si="288"/>
        <v/>
      </c>
      <c r="L759" s="503"/>
      <c r="M759" s="503"/>
      <c r="N759" s="503" t="str">
        <f t="shared" si="289"/>
        <v/>
      </c>
      <c r="O759" s="503"/>
      <c r="P759" s="503"/>
      <c r="Q759" s="503" t="str">
        <f t="shared" si="290"/>
        <v/>
      </c>
      <c r="R759" s="503"/>
      <c r="S759" s="503"/>
      <c r="T759" s="503"/>
      <c r="U759" s="503"/>
      <c r="V759" s="503"/>
      <c r="W759" s="503" t="str">
        <f t="shared" si="291"/>
        <v/>
      </c>
      <c r="X759" s="503"/>
      <c r="Y759" s="503"/>
      <c r="Z759" s="503"/>
      <c r="AA759" s="503"/>
      <c r="AB759" s="503"/>
      <c r="AC759" s="525"/>
      <c r="AD759" s="526"/>
      <c r="AE759" s="526"/>
      <c r="AF759" s="526"/>
      <c r="AG759" s="526"/>
      <c r="AH759" s="527"/>
      <c r="AI759" s="233"/>
      <c r="AJ759" s="233"/>
      <c r="AK759" s="166"/>
      <c r="AR759" s="155"/>
      <c r="AS759" s="316"/>
      <c r="AT759" s="168"/>
      <c r="AU759" s="168"/>
      <c r="AV759" s="168"/>
      <c r="AW759" s="168"/>
      <c r="AX759" s="168"/>
      <c r="AZ759" s="167"/>
      <c r="BA759" s="165"/>
      <c r="BB759" s="165"/>
      <c r="BC759" s="165"/>
      <c r="BD759" s="165"/>
      <c r="BE759" s="165"/>
      <c r="BF759" s="165"/>
      <c r="BG759" s="165"/>
      <c r="BH759" s="168"/>
      <c r="BI759" s="168"/>
      <c r="BJ759" s="168"/>
      <c r="BK759" s="168"/>
    </row>
    <row r="760" spans="1:63" ht="14.85" customHeight="1">
      <c r="A760" s="238"/>
      <c r="B760" s="540" t="s">
        <v>806</v>
      </c>
      <c r="C760" s="540"/>
      <c r="D760" s="540"/>
      <c r="E760" s="503" t="str">
        <f t="shared" si="286"/>
        <v/>
      </c>
      <c r="F760" s="503"/>
      <c r="G760" s="503"/>
      <c r="H760" s="503" t="str">
        <f t="shared" si="287"/>
        <v/>
      </c>
      <c r="I760" s="503"/>
      <c r="J760" s="503"/>
      <c r="K760" s="503" t="str">
        <f t="shared" si="288"/>
        <v/>
      </c>
      <c r="L760" s="503"/>
      <c r="M760" s="503"/>
      <c r="N760" s="503" t="str">
        <f t="shared" si="289"/>
        <v/>
      </c>
      <c r="O760" s="503"/>
      <c r="P760" s="503"/>
      <c r="Q760" s="503" t="str">
        <f t="shared" si="290"/>
        <v/>
      </c>
      <c r="R760" s="503"/>
      <c r="S760" s="503"/>
      <c r="T760" s="503"/>
      <c r="U760" s="503"/>
      <c r="V760" s="503"/>
      <c r="W760" s="503" t="str">
        <f t="shared" si="291"/>
        <v/>
      </c>
      <c r="X760" s="503"/>
      <c r="Y760" s="503"/>
      <c r="Z760" s="503"/>
      <c r="AA760" s="503"/>
      <c r="AB760" s="503"/>
      <c r="AC760" s="525"/>
      <c r="AD760" s="526"/>
      <c r="AE760" s="526"/>
      <c r="AF760" s="526"/>
      <c r="AG760" s="526"/>
      <c r="AH760" s="527"/>
      <c r="AI760" s="233"/>
      <c r="AJ760" s="233"/>
      <c r="AK760" s="166"/>
      <c r="AR760" s="155"/>
      <c r="AS760" s="316"/>
      <c r="AT760" s="168"/>
      <c r="AU760" s="168"/>
      <c r="AV760" s="168"/>
      <c r="AW760" s="168"/>
      <c r="AX760" s="168"/>
      <c r="AZ760" s="167"/>
      <c r="BA760" s="165"/>
      <c r="BB760" s="165"/>
      <c r="BC760" s="165"/>
      <c r="BD760" s="165"/>
      <c r="BE760" s="165"/>
      <c r="BF760" s="165"/>
      <c r="BG760" s="165"/>
      <c r="BH760" s="168"/>
      <c r="BI760" s="168"/>
      <c r="BJ760" s="168"/>
      <c r="BK760" s="168"/>
    </row>
    <row r="761" spans="1:63" ht="14.85" customHeight="1">
      <c r="A761" s="238"/>
      <c r="B761" s="540" t="s">
        <v>807</v>
      </c>
      <c r="C761" s="540"/>
      <c r="D761" s="540"/>
      <c r="E761" s="503" t="str">
        <f t="shared" si="286"/>
        <v/>
      </c>
      <c r="F761" s="503"/>
      <c r="G761" s="503"/>
      <c r="H761" s="503" t="str">
        <f t="shared" si="287"/>
        <v/>
      </c>
      <c r="I761" s="503"/>
      <c r="J761" s="503"/>
      <c r="K761" s="503" t="str">
        <f t="shared" si="288"/>
        <v/>
      </c>
      <c r="L761" s="503"/>
      <c r="M761" s="503"/>
      <c r="N761" s="503" t="str">
        <f t="shared" si="289"/>
        <v/>
      </c>
      <c r="O761" s="503"/>
      <c r="P761" s="503"/>
      <c r="Q761" s="503" t="str">
        <f t="shared" si="290"/>
        <v/>
      </c>
      <c r="R761" s="503"/>
      <c r="S761" s="503"/>
      <c r="T761" s="503"/>
      <c r="U761" s="503"/>
      <c r="V761" s="503"/>
      <c r="W761" s="503" t="str">
        <f t="shared" si="291"/>
        <v/>
      </c>
      <c r="X761" s="503"/>
      <c r="Y761" s="503"/>
      <c r="Z761" s="503"/>
      <c r="AA761" s="503"/>
      <c r="AB761" s="503"/>
      <c r="AC761" s="525"/>
      <c r="AD761" s="526"/>
      <c r="AE761" s="526"/>
      <c r="AF761" s="526"/>
      <c r="AG761" s="526"/>
      <c r="AH761" s="527"/>
      <c r="AI761" s="233"/>
      <c r="AJ761" s="233"/>
      <c r="AK761" s="166"/>
      <c r="AR761" s="155"/>
      <c r="AS761" s="316"/>
      <c r="AT761" s="168"/>
      <c r="AU761" s="168"/>
      <c r="AV761" s="168"/>
      <c r="AW761" s="168"/>
      <c r="AX761" s="168"/>
      <c r="AZ761" s="167"/>
      <c r="BA761" s="165"/>
      <c r="BB761" s="165"/>
      <c r="BC761" s="165"/>
      <c r="BD761" s="165"/>
      <c r="BE761" s="165"/>
      <c r="BF761" s="165"/>
      <c r="BG761" s="165"/>
      <c r="BH761" s="168"/>
      <c r="BI761" s="168"/>
      <c r="BJ761" s="168"/>
      <c r="BK761" s="168"/>
    </row>
    <row r="762" spans="1:63" ht="14.85" customHeight="1">
      <c r="A762" s="238"/>
      <c r="B762" s="540" t="s">
        <v>808</v>
      </c>
      <c r="C762" s="540"/>
      <c r="D762" s="540"/>
      <c r="E762" s="503" t="str">
        <f t="shared" si="286"/>
        <v/>
      </c>
      <c r="F762" s="503"/>
      <c r="G762" s="503"/>
      <c r="H762" s="503" t="str">
        <f t="shared" si="287"/>
        <v/>
      </c>
      <c r="I762" s="503"/>
      <c r="J762" s="503"/>
      <c r="K762" s="503" t="str">
        <f t="shared" si="288"/>
        <v/>
      </c>
      <c r="L762" s="503"/>
      <c r="M762" s="503"/>
      <c r="N762" s="503" t="str">
        <f t="shared" si="289"/>
        <v/>
      </c>
      <c r="O762" s="503"/>
      <c r="P762" s="503"/>
      <c r="Q762" s="503" t="str">
        <f t="shared" si="290"/>
        <v/>
      </c>
      <c r="R762" s="503"/>
      <c r="S762" s="503"/>
      <c r="T762" s="503"/>
      <c r="U762" s="503"/>
      <c r="V762" s="503"/>
      <c r="W762" s="503" t="str">
        <f t="shared" si="291"/>
        <v/>
      </c>
      <c r="X762" s="503"/>
      <c r="Y762" s="503"/>
      <c r="Z762" s="503"/>
      <c r="AA762" s="503"/>
      <c r="AB762" s="503"/>
      <c r="AC762" s="525"/>
      <c r="AD762" s="526"/>
      <c r="AE762" s="526"/>
      <c r="AF762" s="526"/>
      <c r="AG762" s="526"/>
      <c r="AH762" s="527"/>
      <c r="AI762" s="233"/>
      <c r="AJ762" s="233"/>
      <c r="AK762" s="166"/>
      <c r="AR762" s="155"/>
      <c r="AS762" s="316"/>
      <c r="AT762" s="168"/>
      <c r="AU762" s="168"/>
      <c r="AV762" s="168"/>
      <c r="AW762" s="168"/>
      <c r="AX762" s="168"/>
      <c r="AZ762" s="167"/>
      <c r="BA762" s="165"/>
      <c r="BB762" s="165"/>
      <c r="BC762" s="165"/>
      <c r="BD762" s="165"/>
      <c r="BE762" s="165"/>
      <c r="BF762" s="165"/>
      <c r="BG762" s="165"/>
      <c r="BH762" s="168"/>
      <c r="BI762" s="168"/>
      <c r="BJ762" s="168"/>
      <c r="BK762" s="168"/>
    </row>
    <row r="763" spans="1:63" ht="14.85" customHeight="1">
      <c r="A763" s="238"/>
      <c r="B763" s="540" t="s">
        <v>809</v>
      </c>
      <c r="C763" s="540"/>
      <c r="D763" s="540"/>
      <c r="E763" s="503" t="str">
        <f t="shared" si="286"/>
        <v/>
      </c>
      <c r="F763" s="503"/>
      <c r="G763" s="503"/>
      <c r="H763" s="503" t="str">
        <f t="shared" si="287"/>
        <v/>
      </c>
      <c r="I763" s="503"/>
      <c r="J763" s="503"/>
      <c r="K763" s="503" t="str">
        <f t="shared" si="288"/>
        <v/>
      </c>
      <c r="L763" s="503"/>
      <c r="M763" s="503"/>
      <c r="N763" s="503" t="str">
        <f t="shared" si="289"/>
        <v/>
      </c>
      <c r="O763" s="503"/>
      <c r="P763" s="503"/>
      <c r="Q763" s="503" t="str">
        <f t="shared" si="290"/>
        <v/>
      </c>
      <c r="R763" s="503"/>
      <c r="S763" s="503"/>
      <c r="T763" s="503"/>
      <c r="U763" s="503"/>
      <c r="V763" s="503"/>
      <c r="W763" s="503" t="str">
        <f t="shared" si="291"/>
        <v/>
      </c>
      <c r="X763" s="503"/>
      <c r="Y763" s="503"/>
      <c r="Z763" s="503"/>
      <c r="AA763" s="503"/>
      <c r="AB763" s="503"/>
      <c r="AC763" s="525"/>
      <c r="AD763" s="526"/>
      <c r="AE763" s="526"/>
      <c r="AF763" s="526"/>
      <c r="AG763" s="526"/>
      <c r="AH763" s="527"/>
      <c r="AI763" s="233"/>
      <c r="AJ763" s="233"/>
      <c r="AK763" s="166"/>
      <c r="AR763" s="155"/>
      <c r="AS763" s="316"/>
      <c r="AT763" s="168"/>
      <c r="AU763" s="168"/>
      <c r="AV763" s="168"/>
      <c r="AW763" s="168"/>
      <c r="AX763" s="168"/>
      <c r="AZ763" s="167"/>
      <c r="BA763" s="165"/>
      <c r="BB763" s="165"/>
      <c r="BC763" s="165"/>
      <c r="BD763" s="165"/>
      <c r="BE763" s="165"/>
      <c r="BF763" s="165"/>
      <c r="BG763" s="165"/>
      <c r="BH763" s="168"/>
      <c r="BI763" s="168"/>
      <c r="BJ763" s="168"/>
      <c r="BK763" s="168"/>
    </row>
    <row r="764" spans="1:63" ht="14.85" customHeight="1">
      <c r="A764" s="238"/>
      <c r="B764" s="540" t="s">
        <v>810</v>
      </c>
      <c r="C764" s="540"/>
      <c r="D764" s="540"/>
      <c r="E764" s="503" t="str">
        <f t="shared" si="286"/>
        <v/>
      </c>
      <c r="F764" s="503"/>
      <c r="G764" s="503"/>
      <c r="H764" s="503" t="str">
        <f t="shared" si="287"/>
        <v/>
      </c>
      <c r="I764" s="503"/>
      <c r="J764" s="503"/>
      <c r="K764" s="503" t="str">
        <f t="shared" si="288"/>
        <v/>
      </c>
      <c r="L764" s="503"/>
      <c r="M764" s="503"/>
      <c r="N764" s="503" t="str">
        <f t="shared" si="289"/>
        <v/>
      </c>
      <c r="O764" s="503"/>
      <c r="P764" s="503"/>
      <c r="Q764" s="503" t="str">
        <f t="shared" si="290"/>
        <v/>
      </c>
      <c r="R764" s="503"/>
      <c r="S764" s="503"/>
      <c r="T764" s="503"/>
      <c r="U764" s="503"/>
      <c r="V764" s="503"/>
      <c r="W764" s="503" t="str">
        <f t="shared" si="291"/>
        <v/>
      </c>
      <c r="X764" s="503"/>
      <c r="Y764" s="503"/>
      <c r="Z764" s="503"/>
      <c r="AA764" s="503"/>
      <c r="AB764" s="503"/>
      <c r="AC764" s="525"/>
      <c r="AD764" s="526"/>
      <c r="AE764" s="526"/>
      <c r="AF764" s="526"/>
      <c r="AG764" s="526"/>
      <c r="AH764" s="527"/>
      <c r="AI764" s="233"/>
      <c r="AJ764" s="233"/>
      <c r="AK764" s="166"/>
      <c r="AR764" s="155"/>
      <c r="AS764" s="316"/>
      <c r="AT764" s="168"/>
      <c r="AU764" s="168"/>
      <c r="AV764" s="168"/>
      <c r="AW764" s="168"/>
      <c r="AX764" s="168"/>
      <c r="AZ764" s="167"/>
      <c r="BA764" s="165"/>
      <c r="BB764" s="165"/>
      <c r="BC764" s="165"/>
      <c r="BD764" s="165"/>
      <c r="BE764" s="165"/>
      <c r="BF764" s="165"/>
      <c r="BG764" s="165"/>
      <c r="BH764" s="168"/>
      <c r="BI764" s="168"/>
      <c r="BJ764" s="168"/>
      <c r="BK764" s="168"/>
    </row>
    <row r="765" spans="1:63" ht="14.85" customHeight="1">
      <c r="A765" s="238"/>
      <c r="B765" s="540" t="s">
        <v>811</v>
      </c>
      <c r="C765" s="540"/>
      <c r="D765" s="540"/>
      <c r="E765" s="503" t="str">
        <f t="shared" si="286"/>
        <v/>
      </c>
      <c r="F765" s="503"/>
      <c r="G765" s="503"/>
      <c r="H765" s="503" t="str">
        <f t="shared" si="287"/>
        <v/>
      </c>
      <c r="I765" s="503"/>
      <c r="J765" s="503"/>
      <c r="K765" s="503" t="str">
        <f t="shared" si="288"/>
        <v/>
      </c>
      <c r="L765" s="503"/>
      <c r="M765" s="503"/>
      <c r="N765" s="503" t="str">
        <f t="shared" si="289"/>
        <v/>
      </c>
      <c r="O765" s="503"/>
      <c r="P765" s="503"/>
      <c r="Q765" s="503" t="str">
        <f t="shared" si="290"/>
        <v/>
      </c>
      <c r="R765" s="503"/>
      <c r="S765" s="503"/>
      <c r="T765" s="503"/>
      <c r="U765" s="503"/>
      <c r="V765" s="503"/>
      <c r="W765" s="503" t="str">
        <f t="shared" si="291"/>
        <v/>
      </c>
      <c r="X765" s="503"/>
      <c r="Y765" s="503"/>
      <c r="Z765" s="503"/>
      <c r="AA765" s="503"/>
      <c r="AB765" s="503"/>
      <c r="AC765" s="525"/>
      <c r="AD765" s="526"/>
      <c r="AE765" s="526"/>
      <c r="AF765" s="526"/>
      <c r="AG765" s="526"/>
      <c r="AH765" s="527"/>
      <c r="AI765" s="233"/>
      <c r="AJ765" s="233"/>
      <c r="AK765" s="166"/>
      <c r="AR765" s="155"/>
      <c r="AS765" s="316"/>
      <c r="AT765" s="168"/>
      <c r="AU765" s="168"/>
      <c r="AV765" s="168"/>
      <c r="AW765" s="168"/>
      <c r="AX765" s="168"/>
      <c r="AZ765" s="167"/>
      <c r="BA765" s="165"/>
      <c r="BB765" s="165"/>
      <c r="BC765" s="165"/>
      <c r="BD765" s="165"/>
      <c r="BE765" s="165"/>
      <c r="BF765" s="165"/>
      <c r="BG765" s="165"/>
      <c r="BH765" s="168"/>
      <c r="BI765" s="168"/>
      <c r="BJ765" s="168"/>
      <c r="BK765" s="168"/>
    </row>
    <row r="766" spans="1:63" ht="14.85" customHeight="1">
      <c r="A766" s="238"/>
      <c r="B766" s="540" t="s">
        <v>812</v>
      </c>
      <c r="C766" s="540"/>
      <c r="D766" s="540"/>
      <c r="E766" s="503" t="str">
        <f t="shared" si="286"/>
        <v/>
      </c>
      <c r="F766" s="503"/>
      <c r="G766" s="503"/>
      <c r="H766" s="503" t="str">
        <f t="shared" si="287"/>
        <v/>
      </c>
      <c r="I766" s="503"/>
      <c r="J766" s="503"/>
      <c r="K766" s="503" t="str">
        <f t="shared" si="288"/>
        <v/>
      </c>
      <c r="L766" s="503"/>
      <c r="M766" s="503"/>
      <c r="N766" s="503" t="str">
        <f t="shared" si="289"/>
        <v/>
      </c>
      <c r="O766" s="503"/>
      <c r="P766" s="503"/>
      <c r="Q766" s="503" t="str">
        <f t="shared" si="290"/>
        <v/>
      </c>
      <c r="R766" s="503"/>
      <c r="S766" s="503"/>
      <c r="T766" s="503"/>
      <c r="U766" s="503"/>
      <c r="V766" s="503"/>
      <c r="W766" s="503" t="str">
        <f t="shared" si="291"/>
        <v/>
      </c>
      <c r="X766" s="503"/>
      <c r="Y766" s="503"/>
      <c r="Z766" s="503"/>
      <c r="AA766" s="503"/>
      <c r="AB766" s="503"/>
      <c r="AC766" s="525"/>
      <c r="AD766" s="526"/>
      <c r="AE766" s="526"/>
      <c r="AF766" s="526"/>
      <c r="AG766" s="526"/>
      <c r="AH766" s="527"/>
      <c r="AI766" s="233"/>
      <c r="AJ766" s="233"/>
      <c r="AK766" s="166"/>
      <c r="AR766" s="155"/>
      <c r="AS766" s="316"/>
      <c r="AT766" s="168"/>
      <c r="AU766" s="168"/>
      <c r="AV766" s="168"/>
      <c r="AW766" s="168"/>
      <c r="AX766" s="168"/>
      <c r="AZ766" s="167"/>
      <c r="BA766" s="165"/>
      <c r="BB766" s="165"/>
      <c r="BC766" s="165"/>
      <c r="BD766" s="165"/>
      <c r="BE766" s="165"/>
      <c r="BF766" s="165"/>
      <c r="BG766" s="165"/>
      <c r="BH766" s="168"/>
      <c r="BI766" s="168"/>
      <c r="BJ766" s="168"/>
      <c r="BK766" s="168"/>
    </row>
    <row r="767" spans="1:63" ht="14.85" customHeight="1">
      <c r="A767" s="238"/>
      <c r="B767" s="540" t="s">
        <v>813</v>
      </c>
      <c r="C767" s="540"/>
      <c r="D767" s="540"/>
      <c r="E767" s="503" t="str">
        <f t="shared" si="286"/>
        <v/>
      </c>
      <c r="F767" s="503"/>
      <c r="G767" s="503"/>
      <c r="H767" s="503" t="str">
        <f t="shared" si="287"/>
        <v/>
      </c>
      <c r="I767" s="503"/>
      <c r="J767" s="503"/>
      <c r="K767" s="503" t="str">
        <f t="shared" si="288"/>
        <v/>
      </c>
      <c r="L767" s="503"/>
      <c r="M767" s="503"/>
      <c r="N767" s="503" t="str">
        <f t="shared" si="289"/>
        <v/>
      </c>
      <c r="O767" s="503"/>
      <c r="P767" s="503"/>
      <c r="Q767" s="503" t="str">
        <f t="shared" si="290"/>
        <v/>
      </c>
      <c r="R767" s="503"/>
      <c r="S767" s="503"/>
      <c r="T767" s="503"/>
      <c r="U767" s="503"/>
      <c r="V767" s="503"/>
      <c r="W767" s="503" t="str">
        <f t="shared" si="291"/>
        <v/>
      </c>
      <c r="X767" s="503"/>
      <c r="Y767" s="503"/>
      <c r="Z767" s="503"/>
      <c r="AA767" s="503"/>
      <c r="AB767" s="503"/>
      <c r="AC767" s="525"/>
      <c r="AD767" s="526"/>
      <c r="AE767" s="526"/>
      <c r="AF767" s="526"/>
      <c r="AG767" s="526"/>
      <c r="AH767" s="527"/>
      <c r="AI767" s="233"/>
      <c r="AJ767" s="233"/>
      <c r="AK767" s="166"/>
      <c r="AR767" s="155"/>
      <c r="AS767" s="316"/>
      <c r="AT767" s="168"/>
      <c r="AU767" s="168"/>
      <c r="AV767" s="168"/>
      <c r="AW767" s="168"/>
      <c r="AX767" s="168"/>
      <c r="AZ767" s="167"/>
      <c r="BA767" s="165"/>
      <c r="BB767" s="165"/>
      <c r="BC767" s="165"/>
      <c r="BD767" s="165"/>
      <c r="BE767" s="165"/>
      <c r="BF767" s="165"/>
      <c r="BG767" s="165"/>
      <c r="BH767" s="168"/>
      <c r="BI767" s="168"/>
      <c r="BJ767" s="168"/>
      <c r="BK767" s="168"/>
    </row>
    <row r="768" spans="1:63" ht="14.85" customHeight="1">
      <c r="A768" s="238"/>
      <c r="B768" s="540" t="s">
        <v>814</v>
      </c>
      <c r="C768" s="540"/>
      <c r="D768" s="540"/>
      <c r="E768" s="503" t="str">
        <f t="shared" si="286"/>
        <v/>
      </c>
      <c r="F768" s="503"/>
      <c r="G768" s="503"/>
      <c r="H768" s="503" t="str">
        <f t="shared" si="287"/>
        <v/>
      </c>
      <c r="I768" s="503"/>
      <c r="J768" s="503"/>
      <c r="K768" s="503" t="str">
        <f t="shared" si="288"/>
        <v/>
      </c>
      <c r="L768" s="503"/>
      <c r="M768" s="503"/>
      <c r="N768" s="503" t="str">
        <f t="shared" si="289"/>
        <v/>
      </c>
      <c r="O768" s="503"/>
      <c r="P768" s="503"/>
      <c r="Q768" s="503" t="str">
        <f t="shared" si="290"/>
        <v/>
      </c>
      <c r="R768" s="503"/>
      <c r="S768" s="503"/>
      <c r="T768" s="503"/>
      <c r="U768" s="503"/>
      <c r="V768" s="503"/>
      <c r="W768" s="503" t="str">
        <f t="shared" si="291"/>
        <v/>
      </c>
      <c r="X768" s="503"/>
      <c r="Y768" s="503"/>
      <c r="Z768" s="503"/>
      <c r="AA768" s="503"/>
      <c r="AB768" s="503"/>
      <c r="AC768" s="525"/>
      <c r="AD768" s="526"/>
      <c r="AE768" s="526"/>
      <c r="AF768" s="526"/>
      <c r="AG768" s="526"/>
      <c r="AH768" s="527"/>
      <c r="AI768" s="233"/>
      <c r="AJ768" s="233"/>
      <c r="AK768" s="166"/>
      <c r="AR768" s="155"/>
      <c r="AS768" s="316"/>
      <c r="AT768" s="168"/>
      <c r="AU768" s="168"/>
      <c r="AV768" s="168"/>
      <c r="AW768" s="168"/>
      <c r="AX768" s="168"/>
      <c r="AZ768" s="167"/>
      <c r="BA768" s="165"/>
      <c r="BB768" s="165"/>
      <c r="BC768" s="165"/>
      <c r="BD768" s="165"/>
      <c r="BE768" s="165"/>
      <c r="BF768" s="165"/>
      <c r="BG768" s="165"/>
      <c r="BH768" s="168"/>
      <c r="BI768" s="168"/>
      <c r="BJ768" s="168"/>
      <c r="BK768" s="168"/>
    </row>
    <row r="769" spans="1:63" ht="14.85" customHeight="1">
      <c r="A769" s="238"/>
      <c r="B769" s="540" t="s">
        <v>815</v>
      </c>
      <c r="C769" s="540"/>
      <c r="D769" s="540"/>
      <c r="E769" s="503" t="str">
        <f t="shared" si="286"/>
        <v/>
      </c>
      <c r="F769" s="503"/>
      <c r="G769" s="503"/>
      <c r="H769" s="503" t="str">
        <f t="shared" si="287"/>
        <v/>
      </c>
      <c r="I769" s="503"/>
      <c r="J769" s="503"/>
      <c r="K769" s="503" t="str">
        <f t="shared" si="288"/>
        <v/>
      </c>
      <c r="L769" s="503"/>
      <c r="M769" s="503"/>
      <c r="N769" s="503" t="str">
        <f t="shared" si="289"/>
        <v/>
      </c>
      <c r="O769" s="503"/>
      <c r="P769" s="503"/>
      <c r="Q769" s="503" t="str">
        <f t="shared" si="290"/>
        <v/>
      </c>
      <c r="R769" s="503"/>
      <c r="S769" s="503"/>
      <c r="T769" s="503"/>
      <c r="U769" s="503"/>
      <c r="V769" s="503"/>
      <c r="W769" s="503" t="str">
        <f t="shared" si="291"/>
        <v/>
      </c>
      <c r="X769" s="503"/>
      <c r="Y769" s="503"/>
      <c r="Z769" s="503"/>
      <c r="AA769" s="503"/>
      <c r="AB769" s="503"/>
      <c r="AC769" s="525"/>
      <c r="AD769" s="526"/>
      <c r="AE769" s="526"/>
      <c r="AF769" s="526"/>
      <c r="AG769" s="526"/>
      <c r="AH769" s="527"/>
      <c r="AI769" s="233"/>
      <c r="AJ769" s="233"/>
      <c r="AK769" s="166"/>
      <c r="AR769" s="155"/>
      <c r="AS769" s="316"/>
      <c r="AT769" s="168"/>
      <c r="AU769" s="168"/>
      <c r="AV769" s="168"/>
      <c r="AW769" s="168"/>
      <c r="AX769" s="168"/>
      <c r="AZ769" s="167"/>
      <c r="BA769" s="165"/>
      <c r="BB769" s="165"/>
      <c r="BC769" s="165"/>
      <c r="BD769" s="165"/>
      <c r="BE769" s="165"/>
      <c r="BF769" s="165"/>
      <c r="BG769" s="165"/>
      <c r="BH769" s="168"/>
      <c r="BI769" s="168"/>
      <c r="BJ769" s="168"/>
      <c r="BK769" s="168"/>
    </row>
    <row r="770" spans="1:63" ht="14.85" customHeight="1">
      <c r="A770" s="238"/>
      <c r="B770" s="540" t="s">
        <v>816</v>
      </c>
      <c r="C770" s="540"/>
      <c r="D770" s="540"/>
      <c r="E770" s="503" t="str">
        <f t="shared" si="286"/>
        <v/>
      </c>
      <c r="F770" s="503"/>
      <c r="G770" s="503"/>
      <c r="H770" s="503" t="str">
        <f t="shared" si="287"/>
        <v/>
      </c>
      <c r="I770" s="503"/>
      <c r="J770" s="503"/>
      <c r="K770" s="503" t="str">
        <f t="shared" si="288"/>
        <v/>
      </c>
      <c r="L770" s="503"/>
      <c r="M770" s="503"/>
      <c r="N770" s="503" t="str">
        <f t="shared" si="289"/>
        <v/>
      </c>
      <c r="O770" s="503"/>
      <c r="P770" s="503"/>
      <c r="Q770" s="503" t="str">
        <f t="shared" si="290"/>
        <v/>
      </c>
      <c r="R770" s="503"/>
      <c r="S770" s="503"/>
      <c r="T770" s="503"/>
      <c r="U770" s="503"/>
      <c r="V770" s="503"/>
      <c r="W770" s="503" t="str">
        <f t="shared" si="291"/>
        <v/>
      </c>
      <c r="X770" s="503"/>
      <c r="Y770" s="503"/>
      <c r="Z770" s="503"/>
      <c r="AA770" s="503"/>
      <c r="AB770" s="503"/>
      <c r="AC770" s="525"/>
      <c r="AD770" s="526"/>
      <c r="AE770" s="526"/>
      <c r="AF770" s="526"/>
      <c r="AG770" s="526"/>
      <c r="AH770" s="527"/>
      <c r="AI770" s="233"/>
      <c r="AJ770" s="233"/>
      <c r="AK770" s="166"/>
      <c r="AR770" s="155"/>
      <c r="AS770" s="316"/>
      <c r="AT770" s="168"/>
      <c r="AU770" s="168"/>
      <c r="AV770" s="168"/>
      <c r="AW770" s="168"/>
      <c r="AX770" s="168"/>
      <c r="AZ770" s="167"/>
      <c r="BA770" s="165"/>
      <c r="BB770" s="165"/>
      <c r="BC770" s="165"/>
      <c r="BD770" s="165"/>
      <c r="BE770" s="165"/>
      <c r="BF770" s="165"/>
      <c r="BG770" s="165"/>
      <c r="BH770" s="168"/>
      <c r="BI770" s="168"/>
      <c r="BJ770" s="168"/>
      <c r="BK770" s="168"/>
    </row>
    <row r="771" spans="1:63" ht="14.85" customHeight="1">
      <c r="A771" s="238"/>
      <c r="B771" s="540" t="s">
        <v>817</v>
      </c>
      <c r="C771" s="540"/>
      <c r="D771" s="540"/>
      <c r="E771" s="503" t="str">
        <f t="shared" si="286"/>
        <v/>
      </c>
      <c r="F771" s="503"/>
      <c r="G771" s="503"/>
      <c r="H771" s="503" t="str">
        <f t="shared" si="287"/>
        <v/>
      </c>
      <c r="I771" s="503"/>
      <c r="J771" s="503"/>
      <c r="K771" s="503" t="str">
        <f t="shared" si="288"/>
        <v/>
      </c>
      <c r="L771" s="503"/>
      <c r="M771" s="503"/>
      <c r="N771" s="503" t="str">
        <f t="shared" si="289"/>
        <v/>
      </c>
      <c r="O771" s="503"/>
      <c r="P771" s="503"/>
      <c r="Q771" s="503" t="str">
        <f t="shared" si="290"/>
        <v/>
      </c>
      <c r="R771" s="503"/>
      <c r="S771" s="503"/>
      <c r="T771" s="503"/>
      <c r="U771" s="503"/>
      <c r="V771" s="503"/>
      <c r="W771" s="503" t="str">
        <f t="shared" si="291"/>
        <v/>
      </c>
      <c r="X771" s="503"/>
      <c r="Y771" s="503"/>
      <c r="Z771" s="503"/>
      <c r="AA771" s="503"/>
      <c r="AB771" s="503"/>
      <c r="AC771" s="525"/>
      <c r="AD771" s="526"/>
      <c r="AE771" s="526"/>
      <c r="AF771" s="526"/>
      <c r="AG771" s="526"/>
      <c r="AH771" s="527"/>
      <c r="AI771" s="233"/>
      <c r="AJ771" s="233"/>
      <c r="AK771" s="166"/>
      <c r="AR771" s="155"/>
      <c r="AS771" s="316"/>
      <c r="AT771" s="168"/>
      <c r="AU771" s="168"/>
      <c r="AV771" s="168"/>
      <c r="AW771" s="168"/>
      <c r="AX771" s="168"/>
      <c r="AZ771" s="167"/>
      <c r="BA771" s="165"/>
      <c r="BB771" s="165"/>
      <c r="BC771" s="165"/>
      <c r="BD771" s="165"/>
      <c r="BE771" s="165"/>
      <c r="BF771" s="165"/>
      <c r="BG771" s="165"/>
      <c r="BH771" s="168"/>
      <c r="BI771" s="168"/>
      <c r="BJ771" s="168"/>
      <c r="BK771" s="168"/>
    </row>
    <row r="772" spans="1:63" ht="14.85" customHeight="1">
      <c r="A772" s="238"/>
      <c r="B772" s="540" t="s">
        <v>818</v>
      </c>
      <c r="C772" s="540"/>
      <c r="D772" s="540"/>
      <c r="E772" s="503" t="str">
        <f t="shared" si="286"/>
        <v/>
      </c>
      <c r="F772" s="503"/>
      <c r="G772" s="503"/>
      <c r="H772" s="503" t="str">
        <f t="shared" si="287"/>
        <v/>
      </c>
      <c r="I772" s="503"/>
      <c r="J772" s="503"/>
      <c r="K772" s="503" t="str">
        <f t="shared" si="288"/>
        <v/>
      </c>
      <c r="L772" s="503"/>
      <c r="M772" s="503"/>
      <c r="N772" s="503" t="str">
        <f t="shared" si="289"/>
        <v/>
      </c>
      <c r="O772" s="503"/>
      <c r="P772" s="503"/>
      <c r="Q772" s="503" t="str">
        <f t="shared" si="290"/>
        <v/>
      </c>
      <c r="R772" s="503"/>
      <c r="S772" s="503"/>
      <c r="T772" s="503"/>
      <c r="U772" s="503"/>
      <c r="V772" s="503"/>
      <c r="W772" s="503" t="str">
        <f t="shared" si="291"/>
        <v/>
      </c>
      <c r="X772" s="503"/>
      <c r="Y772" s="503"/>
      <c r="Z772" s="503"/>
      <c r="AA772" s="503"/>
      <c r="AB772" s="503"/>
      <c r="AC772" s="525"/>
      <c r="AD772" s="526"/>
      <c r="AE772" s="526"/>
      <c r="AF772" s="526"/>
      <c r="AG772" s="526"/>
      <c r="AH772" s="527"/>
      <c r="AI772" s="233"/>
      <c r="AJ772" s="233"/>
      <c r="AK772" s="166"/>
      <c r="AR772" s="155"/>
      <c r="AS772" s="316"/>
      <c r="AT772" s="168"/>
      <c r="AU772" s="168"/>
      <c r="AV772" s="168"/>
      <c r="AW772" s="168"/>
      <c r="AX772" s="168"/>
      <c r="AZ772" s="167"/>
      <c r="BA772" s="165"/>
      <c r="BB772" s="165"/>
      <c r="BC772" s="165"/>
      <c r="BD772" s="165"/>
      <c r="BE772" s="165"/>
      <c r="BF772" s="165"/>
      <c r="BG772" s="165"/>
      <c r="BH772" s="168"/>
      <c r="BI772" s="168"/>
      <c r="BJ772" s="168"/>
      <c r="BK772" s="168"/>
    </row>
    <row r="773" spans="1:63" ht="14.85" customHeight="1">
      <c r="A773" s="238"/>
      <c r="B773" s="540" t="s">
        <v>819</v>
      </c>
      <c r="C773" s="540"/>
      <c r="D773" s="540"/>
      <c r="E773" s="503" t="str">
        <f t="shared" si="286"/>
        <v/>
      </c>
      <c r="F773" s="503"/>
      <c r="G773" s="503"/>
      <c r="H773" s="503" t="str">
        <f t="shared" si="287"/>
        <v/>
      </c>
      <c r="I773" s="503"/>
      <c r="J773" s="503"/>
      <c r="K773" s="503" t="str">
        <f t="shared" si="288"/>
        <v/>
      </c>
      <c r="L773" s="503"/>
      <c r="M773" s="503"/>
      <c r="N773" s="503" t="str">
        <f t="shared" si="289"/>
        <v/>
      </c>
      <c r="O773" s="503"/>
      <c r="P773" s="503"/>
      <c r="Q773" s="503" t="str">
        <f t="shared" si="290"/>
        <v/>
      </c>
      <c r="R773" s="503"/>
      <c r="S773" s="503"/>
      <c r="T773" s="503"/>
      <c r="U773" s="503"/>
      <c r="V773" s="503"/>
      <c r="W773" s="503" t="str">
        <f t="shared" si="291"/>
        <v/>
      </c>
      <c r="X773" s="503"/>
      <c r="Y773" s="503"/>
      <c r="Z773" s="503"/>
      <c r="AA773" s="503"/>
      <c r="AB773" s="503"/>
      <c r="AC773" s="525"/>
      <c r="AD773" s="526"/>
      <c r="AE773" s="526"/>
      <c r="AF773" s="526"/>
      <c r="AG773" s="526"/>
      <c r="AH773" s="527"/>
      <c r="AI773" s="233"/>
      <c r="AJ773" s="233"/>
      <c r="AK773" s="166"/>
      <c r="AR773" s="155"/>
      <c r="AS773" s="316"/>
      <c r="AT773" s="168"/>
      <c r="AU773" s="168"/>
      <c r="AV773" s="168"/>
      <c r="AW773" s="168"/>
      <c r="AX773" s="168"/>
      <c r="AZ773" s="167"/>
      <c r="BA773" s="165"/>
      <c r="BB773" s="165"/>
      <c r="BC773" s="165"/>
      <c r="BD773" s="165"/>
      <c r="BE773" s="165"/>
      <c r="BF773" s="165"/>
      <c r="BG773" s="165"/>
      <c r="BH773" s="168"/>
      <c r="BI773" s="168"/>
      <c r="BJ773" s="168"/>
      <c r="BK773" s="168"/>
    </row>
    <row r="774" spans="1:63" ht="14.85" customHeight="1">
      <c r="A774" s="238"/>
      <c r="B774" s="540" t="s">
        <v>820</v>
      </c>
      <c r="C774" s="540"/>
      <c r="D774" s="540"/>
      <c r="E774" s="503" t="str">
        <f t="shared" si="286"/>
        <v/>
      </c>
      <c r="F774" s="503"/>
      <c r="G774" s="503"/>
      <c r="H774" s="503" t="str">
        <f t="shared" si="287"/>
        <v/>
      </c>
      <c r="I774" s="503"/>
      <c r="J774" s="503"/>
      <c r="K774" s="503" t="str">
        <f t="shared" si="288"/>
        <v/>
      </c>
      <c r="L774" s="503"/>
      <c r="M774" s="503"/>
      <c r="N774" s="503" t="str">
        <f t="shared" si="289"/>
        <v/>
      </c>
      <c r="O774" s="503"/>
      <c r="P774" s="503"/>
      <c r="Q774" s="503" t="str">
        <f t="shared" si="290"/>
        <v/>
      </c>
      <c r="R774" s="503"/>
      <c r="S774" s="503"/>
      <c r="T774" s="503"/>
      <c r="U774" s="503"/>
      <c r="V774" s="503"/>
      <c r="W774" s="503" t="str">
        <f t="shared" si="291"/>
        <v/>
      </c>
      <c r="X774" s="503"/>
      <c r="Y774" s="503"/>
      <c r="Z774" s="503"/>
      <c r="AA774" s="503"/>
      <c r="AB774" s="503"/>
      <c r="AC774" s="525"/>
      <c r="AD774" s="526"/>
      <c r="AE774" s="526"/>
      <c r="AF774" s="526"/>
      <c r="AG774" s="526"/>
      <c r="AH774" s="527"/>
      <c r="AI774" s="233"/>
      <c r="AJ774" s="233"/>
      <c r="AK774" s="166"/>
      <c r="AR774" s="155"/>
      <c r="AS774" s="316"/>
      <c r="AT774" s="168"/>
      <c r="AU774" s="168"/>
      <c r="AV774" s="168"/>
      <c r="AW774" s="168"/>
      <c r="AX774" s="168"/>
      <c r="AZ774" s="167"/>
      <c r="BA774" s="165"/>
      <c r="BB774" s="165"/>
      <c r="BC774" s="165"/>
      <c r="BD774" s="165"/>
      <c r="BE774" s="165"/>
      <c r="BF774" s="165"/>
      <c r="BG774" s="165"/>
      <c r="BH774" s="168"/>
      <c r="BI774" s="168"/>
      <c r="BJ774" s="168"/>
      <c r="BK774" s="168"/>
    </row>
    <row r="775" spans="1:63" ht="14.85" customHeight="1">
      <c r="A775" s="238"/>
      <c r="B775" s="540" t="s">
        <v>821</v>
      </c>
      <c r="C775" s="540"/>
      <c r="D775" s="540"/>
      <c r="E775" s="503" t="str">
        <f t="shared" si="286"/>
        <v/>
      </c>
      <c r="F775" s="503"/>
      <c r="G775" s="503"/>
      <c r="H775" s="503" t="str">
        <f t="shared" si="287"/>
        <v/>
      </c>
      <c r="I775" s="503"/>
      <c r="J775" s="503"/>
      <c r="K775" s="503" t="str">
        <f t="shared" si="288"/>
        <v/>
      </c>
      <c r="L775" s="503"/>
      <c r="M775" s="503"/>
      <c r="N775" s="503" t="str">
        <f t="shared" si="289"/>
        <v/>
      </c>
      <c r="O775" s="503"/>
      <c r="P775" s="503"/>
      <c r="Q775" s="503" t="str">
        <f t="shared" si="290"/>
        <v/>
      </c>
      <c r="R775" s="503"/>
      <c r="S775" s="503"/>
      <c r="T775" s="503"/>
      <c r="U775" s="503"/>
      <c r="V775" s="503"/>
      <c r="W775" s="503" t="str">
        <f t="shared" si="291"/>
        <v/>
      </c>
      <c r="X775" s="503"/>
      <c r="Y775" s="503"/>
      <c r="Z775" s="503"/>
      <c r="AA775" s="503"/>
      <c r="AB775" s="503"/>
      <c r="AC775" s="525"/>
      <c r="AD775" s="526"/>
      <c r="AE775" s="526"/>
      <c r="AF775" s="526"/>
      <c r="AG775" s="526"/>
      <c r="AH775" s="527"/>
      <c r="AI775" s="233"/>
      <c r="AJ775" s="233"/>
      <c r="AK775" s="166"/>
      <c r="AR775" s="155"/>
      <c r="AS775" s="316"/>
      <c r="AT775" s="168"/>
      <c r="AU775" s="168"/>
      <c r="AV775" s="168"/>
      <c r="AW775" s="168"/>
      <c r="AX775" s="168"/>
      <c r="AZ775" s="167"/>
      <c r="BA775" s="165"/>
      <c r="BB775" s="165"/>
      <c r="BC775" s="165"/>
      <c r="BD775" s="165"/>
      <c r="BE775" s="165"/>
      <c r="BF775" s="165"/>
      <c r="BG775" s="165"/>
      <c r="BH775" s="168"/>
      <c r="BI775" s="168"/>
      <c r="BJ775" s="168"/>
      <c r="BK775" s="168"/>
    </row>
    <row r="776" spans="1:63" ht="14.85" customHeight="1">
      <c r="A776" s="238"/>
      <c r="B776" s="540" t="s">
        <v>822</v>
      </c>
      <c r="C776" s="540"/>
      <c r="D776" s="540"/>
      <c r="E776" s="503" t="str">
        <f t="shared" si="286"/>
        <v/>
      </c>
      <c r="F776" s="503"/>
      <c r="G776" s="503"/>
      <c r="H776" s="503" t="str">
        <f t="shared" si="287"/>
        <v/>
      </c>
      <c r="I776" s="503"/>
      <c r="J776" s="503"/>
      <c r="K776" s="503" t="str">
        <f t="shared" si="288"/>
        <v/>
      </c>
      <c r="L776" s="503"/>
      <c r="M776" s="503"/>
      <c r="N776" s="503" t="str">
        <f t="shared" si="289"/>
        <v/>
      </c>
      <c r="O776" s="503"/>
      <c r="P776" s="503"/>
      <c r="Q776" s="503" t="str">
        <f t="shared" si="290"/>
        <v/>
      </c>
      <c r="R776" s="503"/>
      <c r="S776" s="503"/>
      <c r="T776" s="503"/>
      <c r="U776" s="503"/>
      <c r="V776" s="503"/>
      <c r="W776" s="503" t="str">
        <f t="shared" si="291"/>
        <v/>
      </c>
      <c r="X776" s="503"/>
      <c r="Y776" s="503"/>
      <c r="Z776" s="503"/>
      <c r="AA776" s="503"/>
      <c r="AB776" s="503"/>
      <c r="AC776" s="525"/>
      <c r="AD776" s="526"/>
      <c r="AE776" s="526"/>
      <c r="AF776" s="526"/>
      <c r="AG776" s="526"/>
      <c r="AH776" s="527"/>
      <c r="AI776" s="233"/>
      <c r="AJ776" s="233"/>
      <c r="AK776" s="166"/>
      <c r="AR776" s="155"/>
      <c r="AS776" s="316"/>
      <c r="AT776" s="168"/>
      <c r="AU776" s="168"/>
      <c r="AV776" s="168"/>
      <c r="AW776" s="168"/>
      <c r="AX776" s="168"/>
      <c r="AZ776" s="167"/>
      <c r="BA776" s="165"/>
      <c r="BB776" s="165"/>
      <c r="BC776" s="165"/>
      <c r="BD776" s="165"/>
      <c r="BE776" s="165"/>
      <c r="BF776" s="165"/>
      <c r="BG776" s="165"/>
      <c r="BH776" s="168"/>
      <c r="BI776" s="168"/>
      <c r="BJ776" s="168"/>
      <c r="BK776" s="168"/>
    </row>
    <row r="777" spans="1:63" ht="14.85" customHeight="1">
      <c r="A777" s="238"/>
      <c r="B777" s="540" t="s">
        <v>823</v>
      </c>
      <c r="C777" s="540"/>
      <c r="D777" s="540"/>
      <c r="E777" s="503" t="str">
        <f t="shared" si="286"/>
        <v/>
      </c>
      <c r="F777" s="503"/>
      <c r="G777" s="503"/>
      <c r="H777" s="503" t="str">
        <f t="shared" si="287"/>
        <v/>
      </c>
      <c r="I777" s="503"/>
      <c r="J777" s="503"/>
      <c r="K777" s="503" t="str">
        <f t="shared" si="288"/>
        <v/>
      </c>
      <c r="L777" s="503"/>
      <c r="M777" s="503"/>
      <c r="N777" s="503" t="str">
        <f t="shared" si="289"/>
        <v/>
      </c>
      <c r="O777" s="503"/>
      <c r="P777" s="503"/>
      <c r="Q777" s="503" t="str">
        <f t="shared" si="290"/>
        <v/>
      </c>
      <c r="R777" s="503"/>
      <c r="S777" s="503"/>
      <c r="T777" s="503"/>
      <c r="U777" s="503"/>
      <c r="V777" s="503"/>
      <c r="W777" s="503" t="str">
        <f t="shared" si="291"/>
        <v/>
      </c>
      <c r="X777" s="503"/>
      <c r="Y777" s="503"/>
      <c r="Z777" s="503"/>
      <c r="AA777" s="503"/>
      <c r="AB777" s="503"/>
      <c r="AC777" s="525"/>
      <c r="AD777" s="526"/>
      <c r="AE777" s="526"/>
      <c r="AF777" s="526"/>
      <c r="AG777" s="526"/>
      <c r="AH777" s="527"/>
      <c r="AI777" s="233"/>
      <c r="AJ777" s="233"/>
      <c r="AK777" s="166"/>
      <c r="AR777" s="155"/>
      <c r="AS777" s="316"/>
      <c r="AT777" s="168"/>
      <c r="AU777" s="168"/>
      <c r="AV777" s="168"/>
      <c r="AW777" s="168"/>
      <c r="AX777" s="168"/>
      <c r="AZ777" s="167"/>
      <c r="BA777" s="165"/>
      <c r="BB777" s="165"/>
      <c r="BC777" s="165"/>
      <c r="BD777" s="165"/>
      <c r="BE777" s="165"/>
      <c r="BF777" s="165"/>
      <c r="BG777" s="165"/>
      <c r="BH777" s="168"/>
      <c r="BI777" s="168"/>
      <c r="BJ777" s="168"/>
      <c r="BK777" s="168"/>
    </row>
    <row r="778" spans="1:63" ht="14.85" customHeight="1">
      <c r="A778" s="238"/>
      <c r="B778" s="540" t="s">
        <v>824</v>
      </c>
      <c r="C778" s="540"/>
      <c r="D778" s="540"/>
      <c r="E778" s="503" t="str">
        <f t="shared" si="286"/>
        <v/>
      </c>
      <c r="F778" s="503"/>
      <c r="G778" s="503"/>
      <c r="H778" s="503" t="str">
        <f t="shared" si="287"/>
        <v/>
      </c>
      <c r="I778" s="503"/>
      <c r="J778" s="503"/>
      <c r="K778" s="503" t="str">
        <f t="shared" si="288"/>
        <v/>
      </c>
      <c r="L778" s="503"/>
      <c r="M778" s="503"/>
      <c r="N778" s="503" t="str">
        <f t="shared" si="289"/>
        <v/>
      </c>
      <c r="O778" s="503"/>
      <c r="P778" s="503"/>
      <c r="Q778" s="503" t="str">
        <f t="shared" si="290"/>
        <v/>
      </c>
      <c r="R778" s="503"/>
      <c r="S778" s="503"/>
      <c r="T778" s="503"/>
      <c r="U778" s="503"/>
      <c r="V778" s="503"/>
      <c r="W778" s="503" t="str">
        <f t="shared" si="291"/>
        <v/>
      </c>
      <c r="X778" s="503"/>
      <c r="Y778" s="503"/>
      <c r="Z778" s="503"/>
      <c r="AA778" s="503"/>
      <c r="AB778" s="503"/>
      <c r="AC778" s="525"/>
      <c r="AD778" s="526"/>
      <c r="AE778" s="526"/>
      <c r="AF778" s="526"/>
      <c r="AG778" s="526"/>
      <c r="AH778" s="527"/>
      <c r="AI778" s="233"/>
      <c r="AJ778" s="233"/>
      <c r="AK778" s="166"/>
      <c r="AR778" s="155"/>
      <c r="AS778" s="316"/>
      <c r="AT778" s="168"/>
      <c r="AU778" s="168"/>
      <c r="AV778" s="168"/>
      <c r="AW778" s="168"/>
      <c r="AX778" s="168"/>
      <c r="AZ778" s="167"/>
      <c r="BA778" s="165"/>
      <c r="BB778" s="165"/>
      <c r="BC778" s="165"/>
      <c r="BD778" s="165"/>
      <c r="BE778" s="165"/>
      <c r="BF778" s="165"/>
      <c r="BG778" s="165"/>
      <c r="BH778" s="168"/>
      <c r="BI778" s="168"/>
      <c r="BJ778" s="168"/>
      <c r="BK778" s="168"/>
    </row>
    <row r="779" spans="1:63" ht="14.85" customHeight="1">
      <c r="A779" s="238"/>
      <c r="B779" s="540" t="s">
        <v>825</v>
      </c>
      <c r="C779" s="540"/>
      <c r="D779" s="540"/>
      <c r="E779" s="503" t="str">
        <f t="shared" si="286"/>
        <v/>
      </c>
      <c r="F779" s="503"/>
      <c r="G779" s="503"/>
      <c r="H779" s="503" t="str">
        <f t="shared" si="287"/>
        <v/>
      </c>
      <c r="I779" s="503"/>
      <c r="J779" s="503"/>
      <c r="K779" s="503" t="str">
        <f t="shared" si="288"/>
        <v/>
      </c>
      <c r="L779" s="503"/>
      <c r="M779" s="503"/>
      <c r="N779" s="503" t="str">
        <f t="shared" si="289"/>
        <v/>
      </c>
      <c r="O779" s="503"/>
      <c r="P779" s="503"/>
      <c r="Q779" s="503" t="str">
        <f t="shared" si="290"/>
        <v/>
      </c>
      <c r="R779" s="503"/>
      <c r="S779" s="503"/>
      <c r="T779" s="503"/>
      <c r="U779" s="503"/>
      <c r="V779" s="503"/>
      <c r="W779" s="503" t="str">
        <f t="shared" si="291"/>
        <v/>
      </c>
      <c r="X779" s="503"/>
      <c r="Y779" s="503"/>
      <c r="Z779" s="503"/>
      <c r="AA779" s="503"/>
      <c r="AB779" s="503"/>
      <c r="AC779" s="525"/>
      <c r="AD779" s="526"/>
      <c r="AE779" s="526"/>
      <c r="AF779" s="526"/>
      <c r="AG779" s="526"/>
      <c r="AH779" s="527"/>
      <c r="AI779" s="233"/>
      <c r="AJ779" s="233"/>
      <c r="AK779" s="166"/>
      <c r="AR779" s="155"/>
      <c r="AS779" s="316"/>
      <c r="AT779" s="168"/>
      <c r="AU779" s="168"/>
      <c r="AV779" s="168"/>
      <c r="AW779" s="168"/>
      <c r="AX779" s="168"/>
      <c r="AZ779" s="167"/>
      <c r="BA779" s="165"/>
      <c r="BB779" s="165"/>
      <c r="BC779" s="165"/>
      <c r="BD779" s="165"/>
      <c r="BE779" s="165"/>
      <c r="BF779" s="165"/>
      <c r="BG779" s="165"/>
      <c r="BH779" s="168"/>
      <c r="BI779" s="168"/>
      <c r="BJ779" s="168"/>
      <c r="BK779" s="168"/>
    </row>
    <row r="780" spans="1:63" ht="14.85" customHeight="1" thickBot="1">
      <c r="A780" s="238"/>
      <c r="B780" s="572" t="s">
        <v>826</v>
      </c>
      <c r="C780" s="572"/>
      <c r="D780" s="572"/>
      <c r="E780" s="573" t="str">
        <f t="shared" si="286"/>
        <v/>
      </c>
      <c r="F780" s="573"/>
      <c r="G780" s="573"/>
      <c r="H780" s="573" t="str">
        <f t="shared" si="287"/>
        <v/>
      </c>
      <c r="I780" s="573"/>
      <c r="J780" s="573"/>
      <c r="K780" s="573" t="str">
        <f t="shared" si="288"/>
        <v/>
      </c>
      <c r="L780" s="573"/>
      <c r="M780" s="573"/>
      <c r="N780" s="573" t="str">
        <f t="shared" si="289"/>
        <v/>
      </c>
      <c r="O780" s="573"/>
      <c r="P780" s="573"/>
      <c r="Q780" s="573" t="str">
        <f t="shared" si="290"/>
        <v/>
      </c>
      <c r="R780" s="573"/>
      <c r="S780" s="573"/>
      <c r="T780" s="573"/>
      <c r="U780" s="573"/>
      <c r="V780" s="573"/>
      <c r="W780" s="573" t="str">
        <f t="shared" si="291"/>
        <v/>
      </c>
      <c r="X780" s="573"/>
      <c r="Y780" s="573"/>
      <c r="Z780" s="573"/>
      <c r="AA780" s="573"/>
      <c r="AB780" s="573"/>
      <c r="AC780" s="528"/>
      <c r="AD780" s="529"/>
      <c r="AE780" s="529"/>
      <c r="AF780" s="529"/>
      <c r="AG780" s="529"/>
      <c r="AH780" s="530"/>
      <c r="AI780" s="233"/>
      <c r="AJ780" s="233"/>
      <c r="AK780" s="166"/>
      <c r="AR780" s="155"/>
      <c r="AS780" s="316"/>
      <c r="AT780" s="168"/>
      <c r="AU780" s="168"/>
      <c r="AV780" s="168"/>
      <c r="AW780" s="168"/>
      <c r="AX780" s="168"/>
      <c r="AZ780" s="167"/>
      <c r="BA780" s="165"/>
      <c r="BB780" s="165"/>
      <c r="BC780" s="165"/>
      <c r="BD780" s="165"/>
      <c r="BE780" s="165"/>
      <c r="BF780" s="165"/>
      <c r="BG780" s="165"/>
      <c r="BH780" s="168"/>
      <c r="BI780" s="168"/>
      <c r="BJ780" s="168"/>
      <c r="BK780" s="168"/>
    </row>
    <row r="781" spans="1:63" ht="14.85" customHeight="1" thickTop="1">
      <c r="A781" s="239"/>
      <c r="B781" s="240"/>
      <c r="C781" s="240"/>
      <c r="D781" s="240"/>
      <c r="E781" s="252"/>
      <c r="F781" s="252"/>
      <c r="G781" s="252"/>
      <c r="H781" s="252"/>
      <c r="I781" s="252"/>
      <c r="J781" s="252"/>
      <c r="K781" s="252"/>
      <c r="L781" s="252"/>
      <c r="M781" s="252"/>
      <c r="N781" s="252"/>
      <c r="O781" s="252"/>
      <c r="P781" s="252"/>
      <c r="Q781" s="252"/>
      <c r="R781" s="252"/>
      <c r="S781" s="252"/>
      <c r="T781" s="252"/>
      <c r="U781" s="252"/>
      <c r="V781" s="252"/>
      <c r="W781" s="252"/>
      <c r="X781" s="252"/>
      <c r="Y781" s="252"/>
      <c r="Z781" s="252"/>
      <c r="AA781" s="252"/>
      <c r="AB781" s="252"/>
      <c r="AC781" s="233"/>
      <c r="AD781" s="233"/>
      <c r="AE781" s="233"/>
      <c r="AF781" s="233"/>
      <c r="AG781" s="233"/>
      <c r="AH781" s="233"/>
      <c r="AI781" s="233"/>
      <c r="AJ781" s="233"/>
      <c r="AK781" s="166"/>
      <c r="AR781" s="155"/>
      <c r="AS781" s="316"/>
      <c r="AT781" s="168"/>
      <c r="AU781" s="168"/>
      <c r="AV781" s="168"/>
      <c r="AW781" s="168"/>
      <c r="AX781" s="168"/>
      <c r="AZ781" s="167"/>
      <c r="BA781" s="165"/>
      <c r="BB781" s="165"/>
      <c r="BC781" s="165"/>
      <c r="BD781" s="165"/>
      <c r="BE781" s="165"/>
      <c r="BF781" s="165"/>
      <c r="BG781" s="165"/>
      <c r="BH781" s="168"/>
      <c r="BI781" s="168"/>
      <c r="BJ781" s="168"/>
      <c r="BK781" s="168"/>
    </row>
    <row r="782" spans="1:63" ht="14.85" customHeight="1">
      <c r="B782" s="245"/>
      <c r="C782" s="245"/>
      <c r="D782" s="245"/>
      <c r="E782" s="246"/>
      <c r="F782" s="246"/>
      <c r="G782" s="246"/>
      <c r="H782" s="247"/>
      <c r="J782" s="246"/>
      <c r="K782" s="246"/>
      <c r="AA782" s="494" t="s">
        <v>7</v>
      </c>
      <c r="AB782" s="494"/>
      <c r="AC782" s="494"/>
      <c r="AD782" s="495">
        <f>AD711+1</f>
        <v>13</v>
      </c>
      <c r="AE782" s="495"/>
      <c r="AF782" s="223" t="s">
        <v>8</v>
      </c>
      <c r="AG782" s="495">
        <f>Page1!$AR$1</f>
        <v>1</v>
      </c>
      <c r="AH782" s="495"/>
      <c r="AI782" s="218"/>
      <c r="AJ782" s="218"/>
      <c r="AK782" s="166"/>
      <c r="AR782" s="155"/>
      <c r="AS782" s="316"/>
      <c r="AT782" s="168"/>
      <c r="AU782" s="168"/>
      <c r="AV782" s="168"/>
      <c r="AW782" s="168"/>
      <c r="AX782" s="168"/>
      <c r="AZ782" s="167"/>
      <c r="BA782" s="165"/>
      <c r="BB782" s="165"/>
      <c r="BC782" s="165"/>
      <c r="BD782" s="165"/>
      <c r="BE782" s="165"/>
      <c r="BF782" s="165"/>
      <c r="BG782" s="165"/>
      <c r="BH782" s="168"/>
      <c r="BI782" s="168"/>
      <c r="BJ782" s="168"/>
      <c r="BK782" s="168"/>
    </row>
    <row r="783" spans="1:63" ht="14.85" customHeight="1">
      <c r="B783" s="248"/>
      <c r="C783" s="248"/>
      <c r="D783" s="248"/>
      <c r="E783" s="249"/>
      <c r="F783" s="227"/>
      <c r="G783" s="249"/>
      <c r="H783" s="249"/>
      <c r="I783" s="249"/>
      <c r="J783" s="249"/>
      <c r="K783" s="249"/>
      <c r="Y783" s="222"/>
      <c r="AK783" s="166"/>
      <c r="AR783" s="155"/>
      <c r="AS783" s="316"/>
      <c r="AT783" s="168"/>
      <c r="AU783" s="168"/>
      <c r="AV783" s="168"/>
      <c r="AW783" s="168"/>
      <c r="AX783" s="168"/>
      <c r="AZ783" s="167"/>
      <c r="BA783" s="165"/>
      <c r="BB783" s="165"/>
      <c r="BC783" s="165"/>
      <c r="BD783" s="165"/>
      <c r="BE783" s="165"/>
      <c r="BF783" s="165"/>
      <c r="BG783" s="165"/>
      <c r="BH783" s="168"/>
      <c r="BI783" s="168"/>
      <c r="BJ783" s="168"/>
      <c r="BK783" s="168"/>
    </row>
    <row r="784" spans="1:63" ht="14.85" customHeight="1">
      <c r="A784" s="218"/>
      <c r="B784" s="218"/>
      <c r="C784" s="218"/>
      <c r="D784" s="218"/>
      <c r="E784" s="250"/>
      <c r="K784" s="250"/>
      <c r="Y784" s="222"/>
      <c r="AK784" s="166"/>
      <c r="AR784" s="155"/>
      <c r="AS784" s="316"/>
      <c r="AT784" s="168"/>
      <c r="AU784" s="168"/>
      <c r="AV784" s="168"/>
      <c r="AW784" s="168"/>
      <c r="AX784" s="168"/>
      <c r="AZ784" s="167"/>
      <c r="BA784" s="165"/>
      <c r="BB784" s="165"/>
      <c r="BC784" s="165"/>
      <c r="BD784" s="165"/>
      <c r="BE784" s="165"/>
      <c r="BF784" s="165"/>
      <c r="BG784" s="165"/>
      <c r="BH784" s="168"/>
      <c r="BI784" s="168"/>
      <c r="BJ784" s="168"/>
      <c r="BK784" s="168"/>
    </row>
    <row r="785" spans="1:63" ht="14.85" customHeight="1">
      <c r="A785" s="218"/>
      <c r="B785" s="218"/>
      <c r="C785" s="218"/>
      <c r="D785" s="218"/>
      <c r="E785" s="250"/>
      <c r="F785" s="227"/>
      <c r="H785" s="250"/>
      <c r="I785" s="250"/>
      <c r="J785" s="250"/>
      <c r="K785" s="250"/>
      <c r="W785" s="498" t="s">
        <v>9</v>
      </c>
      <c r="X785" s="498"/>
      <c r="Y785" s="498"/>
      <c r="Z785" s="498"/>
      <c r="AA785" s="498"/>
      <c r="AB785" s="498"/>
      <c r="AC785" s="498"/>
      <c r="AD785" s="499" t="str">
        <f>AD359</f>
        <v xml:space="preserve"> PT2/67 </v>
      </c>
      <c r="AE785" s="499"/>
      <c r="AF785" s="499"/>
      <c r="AG785" s="499"/>
      <c r="AH785" s="499"/>
      <c r="AI785" s="218"/>
      <c r="AJ785" s="218"/>
      <c r="AK785" s="166"/>
      <c r="AR785" s="155"/>
      <c r="AS785" s="316"/>
      <c r="AT785" s="168"/>
      <c r="AU785" s="168"/>
      <c r="AV785" s="168"/>
      <c r="AW785" s="168"/>
      <c r="AX785" s="168"/>
      <c r="AZ785" s="167"/>
      <c r="BA785" s="165"/>
      <c r="BB785" s="165"/>
      <c r="BC785" s="165"/>
      <c r="BD785" s="165"/>
      <c r="BE785" s="165"/>
      <c r="BF785" s="165"/>
      <c r="BG785" s="165"/>
      <c r="BH785" s="168"/>
      <c r="BI785" s="168"/>
      <c r="BJ785" s="168"/>
      <c r="BK785" s="168"/>
    </row>
    <row r="786" spans="1:63" ht="14.85" customHeight="1">
      <c r="A786" s="224"/>
      <c r="C786" s="224"/>
      <c r="E786" s="227"/>
      <c r="H786" s="251"/>
      <c r="L786" s="227"/>
      <c r="W786" s="498" t="s">
        <v>2</v>
      </c>
      <c r="X786" s="498"/>
      <c r="Y786" s="498"/>
      <c r="Z786" s="498"/>
      <c r="AA786" s="498"/>
      <c r="AB786" s="498"/>
      <c r="AC786" s="498"/>
      <c r="AD786" s="537" t="str">
        <f>AD715</f>
        <v>-</v>
      </c>
      <c r="AE786" s="537"/>
      <c r="AF786" s="537"/>
      <c r="AG786" s="537"/>
      <c r="AH786" s="537"/>
      <c r="AI786" s="218"/>
      <c r="AJ786" s="218"/>
      <c r="AK786" s="166"/>
      <c r="AR786" s="155"/>
      <c r="AS786" s="316"/>
      <c r="AT786" s="168"/>
      <c r="AU786" s="168"/>
      <c r="AV786" s="168"/>
      <c r="AW786" s="168"/>
      <c r="AX786" s="168"/>
      <c r="AZ786" s="167"/>
      <c r="BA786" s="165"/>
      <c r="BB786" s="165"/>
      <c r="BC786" s="165"/>
      <c r="BD786" s="165"/>
      <c r="BE786" s="165"/>
      <c r="BF786" s="165"/>
      <c r="BG786" s="165"/>
      <c r="BH786" s="168"/>
      <c r="BI786" s="168"/>
      <c r="BJ786" s="168"/>
      <c r="BK786" s="168"/>
    </row>
    <row r="787" spans="1:63" ht="14.85" customHeight="1" thickBot="1">
      <c r="A787" s="226"/>
      <c r="B787" s="494" t="s">
        <v>10</v>
      </c>
      <c r="C787" s="494"/>
      <c r="D787" s="494"/>
      <c r="E787" s="494"/>
      <c r="F787" s="494"/>
      <c r="G787" s="494"/>
      <c r="H787" s="494"/>
      <c r="I787" s="494"/>
      <c r="J787" s="574">
        <f>$J$3</f>
        <v>44.5</v>
      </c>
      <c r="K787" s="574"/>
      <c r="L787" s="574"/>
      <c r="M787" s="497" t="s">
        <v>165</v>
      </c>
      <c r="N787" s="497"/>
      <c r="O787" s="227"/>
      <c r="P787" s="227"/>
      <c r="Q787" s="227"/>
      <c r="R787" s="228"/>
      <c r="S787" s="228"/>
      <c r="T787" s="228"/>
      <c r="U787" s="228"/>
      <c r="V787" s="228"/>
      <c r="AE787" s="229"/>
      <c r="AF787" s="494"/>
      <c r="AG787" s="494"/>
      <c r="AH787" s="230"/>
      <c r="AI787" s="230"/>
      <c r="AJ787" s="230"/>
      <c r="AK787" s="166"/>
      <c r="AR787" s="155"/>
      <c r="AS787" s="316"/>
      <c r="AT787" s="168"/>
      <c r="AU787" s="168"/>
      <c r="AV787" s="168"/>
      <c r="AW787" s="168"/>
      <c r="AX787" s="168"/>
      <c r="AZ787" s="167"/>
      <c r="BA787" s="165"/>
      <c r="BB787" s="165"/>
      <c r="BC787" s="165"/>
      <c r="BD787" s="165"/>
      <c r="BE787" s="165"/>
      <c r="BF787" s="165"/>
      <c r="BG787" s="165"/>
      <c r="BH787" s="168"/>
      <c r="BI787" s="168"/>
      <c r="BJ787" s="168"/>
      <c r="BK787" s="168"/>
    </row>
    <row r="788" spans="1:63" ht="14.85" customHeight="1" thickTop="1" thickBot="1">
      <c r="A788" s="231"/>
      <c r="B788" s="514" t="s">
        <v>13</v>
      </c>
      <c r="C788" s="515"/>
      <c r="D788" s="516"/>
      <c r="E788" s="517" t="s">
        <v>67</v>
      </c>
      <c r="F788" s="518"/>
      <c r="G788" s="518"/>
      <c r="H788" s="518"/>
      <c r="I788" s="518"/>
      <c r="J788" s="518"/>
      <c r="K788" s="518"/>
      <c r="L788" s="518"/>
      <c r="M788" s="518"/>
      <c r="N788" s="518"/>
      <c r="O788" s="518"/>
      <c r="P788" s="518"/>
      <c r="Q788" s="518"/>
      <c r="R788" s="518"/>
      <c r="S788" s="518"/>
      <c r="T788" s="232"/>
      <c r="U788" s="232"/>
      <c r="V788" s="232"/>
      <c r="W788" s="519" t="s">
        <v>55</v>
      </c>
      <c r="X788" s="520"/>
      <c r="Y788" s="520"/>
      <c r="Z788" s="520"/>
      <c r="AA788" s="520"/>
      <c r="AB788" s="521"/>
      <c r="AC788" s="522" t="s">
        <v>1176</v>
      </c>
      <c r="AD788" s="523"/>
      <c r="AE788" s="523"/>
      <c r="AF788" s="523"/>
      <c r="AG788" s="523"/>
      <c r="AH788" s="524"/>
      <c r="AI788" s="233"/>
      <c r="AJ788" s="233"/>
      <c r="AK788" s="166"/>
      <c r="AR788" s="155"/>
      <c r="AS788" s="316"/>
      <c r="AT788" s="168"/>
      <c r="AU788" s="168"/>
      <c r="AV788" s="168"/>
      <c r="AW788" s="168"/>
      <c r="AX788" s="168"/>
      <c r="AZ788" s="167"/>
      <c r="BA788" s="165"/>
      <c r="BB788" s="165"/>
      <c r="BC788" s="165"/>
      <c r="BD788" s="165"/>
      <c r="BE788" s="165"/>
      <c r="BF788" s="165"/>
      <c r="BG788" s="165"/>
      <c r="BH788" s="168"/>
      <c r="BI788" s="168"/>
      <c r="BJ788" s="168"/>
      <c r="BK788" s="168"/>
    </row>
    <row r="789" spans="1:63" ht="14.85" customHeight="1" thickTop="1">
      <c r="A789" s="231"/>
      <c r="B789" s="555" t="s">
        <v>8</v>
      </c>
      <c r="C789" s="556"/>
      <c r="D789" s="557"/>
      <c r="E789" s="504" t="s">
        <v>15</v>
      </c>
      <c r="F789" s="505"/>
      <c r="G789" s="506"/>
      <c r="H789" s="504" t="s">
        <v>16</v>
      </c>
      <c r="I789" s="505"/>
      <c r="J789" s="506"/>
      <c r="K789" s="504" t="s">
        <v>17</v>
      </c>
      <c r="L789" s="505"/>
      <c r="M789" s="506"/>
      <c r="N789" s="504" t="s">
        <v>18</v>
      </c>
      <c r="O789" s="505"/>
      <c r="P789" s="506"/>
      <c r="Q789" s="504" t="s">
        <v>19</v>
      </c>
      <c r="R789" s="505"/>
      <c r="S789" s="506"/>
      <c r="T789" s="504"/>
      <c r="U789" s="505"/>
      <c r="V789" s="506"/>
      <c r="W789" s="558" t="s">
        <v>5</v>
      </c>
      <c r="X789" s="494"/>
      <c r="Y789" s="494"/>
      <c r="Z789" s="494"/>
      <c r="AA789" s="494"/>
      <c r="AB789" s="559"/>
      <c r="AC789" s="525"/>
      <c r="AD789" s="526"/>
      <c r="AE789" s="526"/>
      <c r="AF789" s="526"/>
      <c r="AG789" s="526"/>
      <c r="AH789" s="527"/>
      <c r="AI789" s="233"/>
      <c r="AJ789" s="233"/>
      <c r="AK789" s="166"/>
      <c r="AR789" s="155"/>
      <c r="AS789" s="316"/>
      <c r="AT789" s="168"/>
      <c r="AU789" s="168"/>
      <c r="AV789" s="168"/>
      <c r="AW789" s="168"/>
      <c r="AX789" s="168"/>
      <c r="AZ789" s="167"/>
      <c r="BA789" s="165"/>
      <c r="BB789" s="165"/>
      <c r="BC789" s="165"/>
      <c r="BD789" s="165"/>
      <c r="BE789" s="165"/>
      <c r="BF789" s="165"/>
      <c r="BG789" s="165"/>
      <c r="BH789" s="168"/>
      <c r="BI789" s="168"/>
      <c r="BJ789" s="168"/>
      <c r="BK789" s="168"/>
    </row>
    <row r="790" spans="1:63" ht="14.85" customHeight="1" thickBot="1">
      <c r="A790" s="234"/>
      <c r="B790" s="531" t="s">
        <v>0</v>
      </c>
      <c r="C790" s="513"/>
      <c r="D790" s="532"/>
      <c r="E790" s="507"/>
      <c r="F790" s="508"/>
      <c r="G790" s="509"/>
      <c r="H790" s="507"/>
      <c r="I790" s="508"/>
      <c r="J790" s="509"/>
      <c r="K790" s="507"/>
      <c r="L790" s="508"/>
      <c r="M790" s="509"/>
      <c r="N790" s="507"/>
      <c r="O790" s="508"/>
      <c r="P790" s="509"/>
      <c r="Q790" s="507"/>
      <c r="R790" s="508"/>
      <c r="S790" s="509"/>
      <c r="T790" s="507"/>
      <c r="U790" s="508"/>
      <c r="V790" s="509"/>
      <c r="W790" s="531"/>
      <c r="X790" s="513"/>
      <c r="Y790" s="513"/>
      <c r="Z790" s="513"/>
      <c r="AA790" s="513"/>
      <c r="AB790" s="532"/>
      <c r="AC790" s="525"/>
      <c r="AD790" s="526"/>
      <c r="AE790" s="526"/>
      <c r="AF790" s="526"/>
      <c r="AG790" s="526"/>
      <c r="AH790" s="527"/>
      <c r="AI790" s="233"/>
      <c r="AJ790" s="233"/>
      <c r="AK790" s="166"/>
      <c r="AR790" s="155"/>
      <c r="AS790" s="316"/>
      <c r="AT790" s="168"/>
      <c r="AU790" s="168"/>
      <c r="AV790" s="168"/>
      <c r="AW790" s="168"/>
      <c r="AX790" s="168"/>
      <c r="AZ790" s="167"/>
      <c r="BA790" s="165"/>
      <c r="BB790" s="165"/>
      <c r="BC790" s="165"/>
      <c r="BD790" s="165"/>
      <c r="BE790" s="165"/>
      <c r="BF790" s="165"/>
      <c r="BG790" s="165"/>
      <c r="BH790" s="168"/>
      <c r="BI790" s="168"/>
      <c r="BJ790" s="168"/>
      <c r="BK790" s="168"/>
    </row>
    <row r="791" spans="1:63" ht="14.85" customHeight="1" thickTop="1" thickBot="1">
      <c r="A791" s="234"/>
      <c r="B791" s="533" t="s">
        <v>20</v>
      </c>
      <c r="C791" s="534"/>
      <c r="D791" s="535"/>
      <c r="E791" s="510" t="s">
        <v>166</v>
      </c>
      <c r="F791" s="511"/>
      <c r="G791" s="512"/>
      <c r="H791" s="510" t="s">
        <v>166</v>
      </c>
      <c r="I791" s="511"/>
      <c r="J791" s="512"/>
      <c r="K791" s="510" t="s">
        <v>166</v>
      </c>
      <c r="L791" s="511"/>
      <c r="M791" s="512"/>
      <c r="N791" s="510" t="s">
        <v>166</v>
      </c>
      <c r="O791" s="511"/>
      <c r="P791" s="512"/>
      <c r="Q791" s="510" t="s">
        <v>166</v>
      </c>
      <c r="R791" s="511"/>
      <c r="S791" s="512"/>
      <c r="T791" s="510"/>
      <c r="U791" s="511"/>
      <c r="V791" s="512"/>
      <c r="W791" s="542" t="s">
        <v>166</v>
      </c>
      <c r="X791" s="543"/>
      <c r="Y791" s="543"/>
      <c r="Z791" s="543"/>
      <c r="AA791" s="543"/>
      <c r="AB791" s="544"/>
      <c r="AC791" s="525"/>
      <c r="AD791" s="526"/>
      <c r="AE791" s="526"/>
      <c r="AF791" s="526"/>
      <c r="AG791" s="526"/>
      <c r="AH791" s="527"/>
      <c r="AI791" s="233"/>
      <c r="AJ791" s="233"/>
      <c r="AK791" s="166"/>
      <c r="AR791" s="155"/>
      <c r="AS791" s="316"/>
      <c r="AT791" s="168"/>
      <c r="AU791" s="168"/>
      <c r="AV791" s="168"/>
      <c r="AW791" s="168"/>
      <c r="AX791" s="168"/>
      <c r="AZ791" s="167"/>
      <c r="BA791" s="165"/>
      <c r="BB791" s="165"/>
      <c r="BC791" s="165"/>
      <c r="BD791" s="165"/>
      <c r="BE791" s="165"/>
      <c r="BF791" s="165"/>
      <c r="BG791" s="165"/>
      <c r="BH791" s="168"/>
      <c r="BI791" s="168"/>
      <c r="BJ791" s="168"/>
      <c r="BK791" s="168"/>
    </row>
    <row r="792" spans="1:63" ht="14.85" customHeight="1" thickTop="1">
      <c r="A792" s="239"/>
      <c r="B792" s="576" t="s">
        <v>827</v>
      </c>
      <c r="C792" s="577"/>
      <c r="D792" s="578"/>
      <c r="E792" s="502" t="str">
        <f t="shared" ref="E792:E831" si="292">BB672</f>
        <v/>
      </c>
      <c r="F792" s="502"/>
      <c r="G792" s="502"/>
      <c r="H792" s="502" t="str">
        <f t="shared" ref="H792:H831" si="293">BC672</f>
        <v/>
      </c>
      <c r="I792" s="502"/>
      <c r="J792" s="502"/>
      <c r="K792" s="502" t="str">
        <f t="shared" ref="K792:K831" si="294">BD672</f>
        <v/>
      </c>
      <c r="L792" s="502"/>
      <c r="M792" s="502"/>
      <c r="N792" s="502" t="str">
        <f t="shared" ref="N792:N831" si="295">BE672</f>
        <v/>
      </c>
      <c r="O792" s="502"/>
      <c r="P792" s="502"/>
      <c r="Q792" s="502" t="str">
        <f t="shared" ref="Q792:Q831" si="296">BF672</f>
        <v/>
      </c>
      <c r="R792" s="502"/>
      <c r="S792" s="502"/>
      <c r="T792" s="502"/>
      <c r="U792" s="502"/>
      <c r="V792" s="502"/>
      <c r="W792" s="502" t="str">
        <f t="shared" ref="W792:W831" si="297">(BM672)</f>
        <v/>
      </c>
      <c r="X792" s="502"/>
      <c r="Y792" s="502"/>
      <c r="Z792" s="502"/>
      <c r="AA792" s="502"/>
      <c r="AB792" s="502"/>
      <c r="AC792" s="525"/>
      <c r="AD792" s="526"/>
      <c r="AE792" s="526"/>
      <c r="AF792" s="526"/>
      <c r="AG792" s="526"/>
      <c r="AH792" s="527"/>
      <c r="AI792" s="233"/>
      <c r="AJ792" s="233"/>
      <c r="AK792" s="166"/>
      <c r="AR792" s="155"/>
      <c r="AS792" s="316"/>
      <c r="AT792" s="168"/>
      <c r="AU792" s="168"/>
      <c r="AV792" s="168"/>
      <c r="AW792" s="168"/>
      <c r="AX792" s="168"/>
      <c r="AZ792" s="167"/>
      <c r="BA792" s="165"/>
      <c r="BB792" s="165"/>
      <c r="BC792" s="165"/>
      <c r="BD792" s="165"/>
      <c r="BE792" s="165"/>
      <c r="BF792" s="165"/>
      <c r="BG792" s="165"/>
      <c r="BH792" s="168"/>
      <c r="BI792" s="168"/>
      <c r="BJ792" s="168"/>
      <c r="BK792" s="168"/>
    </row>
    <row r="793" spans="1:63" ht="14.85" customHeight="1">
      <c r="A793" s="239"/>
      <c r="B793" s="540" t="s">
        <v>828</v>
      </c>
      <c r="C793" s="540"/>
      <c r="D793" s="540"/>
      <c r="E793" s="503" t="str">
        <f t="shared" si="292"/>
        <v/>
      </c>
      <c r="F793" s="503"/>
      <c r="G793" s="503"/>
      <c r="H793" s="503" t="str">
        <f t="shared" si="293"/>
        <v/>
      </c>
      <c r="I793" s="503"/>
      <c r="J793" s="503"/>
      <c r="K793" s="503" t="str">
        <f t="shared" si="294"/>
        <v/>
      </c>
      <c r="L793" s="503"/>
      <c r="M793" s="503"/>
      <c r="N793" s="503" t="str">
        <f t="shared" si="295"/>
        <v/>
      </c>
      <c r="O793" s="503"/>
      <c r="P793" s="503"/>
      <c r="Q793" s="503" t="str">
        <f t="shared" si="296"/>
        <v/>
      </c>
      <c r="R793" s="503"/>
      <c r="S793" s="503"/>
      <c r="T793" s="503"/>
      <c r="U793" s="503"/>
      <c r="V793" s="503"/>
      <c r="W793" s="503" t="str">
        <f t="shared" si="297"/>
        <v/>
      </c>
      <c r="X793" s="503"/>
      <c r="Y793" s="503"/>
      <c r="Z793" s="503"/>
      <c r="AA793" s="503"/>
      <c r="AB793" s="503"/>
      <c r="AC793" s="525"/>
      <c r="AD793" s="526"/>
      <c r="AE793" s="526"/>
      <c r="AF793" s="526"/>
      <c r="AG793" s="526"/>
      <c r="AH793" s="527"/>
      <c r="AI793" s="233"/>
      <c r="AJ793" s="233"/>
      <c r="AK793" s="166"/>
      <c r="AR793" s="155"/>
      <c r="AS793" s="316"/>
      <c r="AT793" s="168"/>
      <c r="AU793" s="168"/>
      <c r="AV793" s="168"/>
      <c r="AW793" s="168"/>
      <c r="AX793" s="168"/>
      <c r="AZ793" s="167"/>
      <c r="BA793" s="165"/>
      <c r="BB793" s="165"/>
      <c r="BC793" s="165"/>
      <c r="BD793" s="165"/>
      <c r="BE793" s="165"/>
      <c r="BF793" s="165"/>
      <c r="BG793" s="165"/>
      <c r="BH793" s="168"/>
      <c r="BI793" s="168"/>
      <c r="BJ793" s="168"/>
      <c r="BK793" s="168"/>
    </row>
    <row r="794" spans="1:63" ht="14.85" customHeight="1">
      <c r="A794" s="239"/>
      <c r="B794" s="540" t="s">
        <v>829</v>
      </c>
      <c r="C794" s="540"/>
      <c r="D794" s="540"/>
      <c r="E794" s="503" t="str">
        <f t="shared" si="292"/>
        <v/>
      </c>
      <c r="F794" s="503"/>
      <c r="G794" s="503"/>
      <c r="H794" s="503" t="str">
        <f t="shared" si="293"/>
        <v/>
      </c>
      <c r="I794" s="503"/>
      <c r="J794" s="503"/>
      <c r="K794" s="503" t="str">
        <f t="shared" si="294"/>
        <v/>
      </c>
      <c r="L794" s="503"/>
      <c r="M794" s="503"/>
      <c r="N794" s="503" t="str">
        <f t="shared" si="295"/>
        <v/>
      </c>
      <c r="O794" s="503"/>
      <c r="P794" s="503"/>
      <c r="Q794" s="503" t="str">
        <f t="shared" si="296"/>
        <v/>
      </c>
      <c r="R794" s="503"/>
      <c r="S794" s="503"/>
      <c r="T794" s="503"/>
      <c r="U794" s="503"/>
      <c r="V794" s="503"/>
      <c r="W794" s="503" t="str">
        <f t="shared" si="297"/>
        <v/>
      </c>
      <c r="X794" s="503"/>
      <c r="Y794" s="503"/>
      <c r="Z794" s="503"/>
      <c r="AA794" s="503"/>
      <c r="AB794" s="503"/>
      <c r="AC794" s="525"/>
      <c r="AD794" s="526"/>
      <c r="AE794" s="526"/>
      <c r="AF794" s="526"/>
      <c r="AG794" s="526"/>
      <c r="AH794" s="527"/>
      <c r="AI794" s="233"/>
      <c r="AJ794" s="233"/>
      <c r="AK794" s="166"/>
      <c r="AR794" s="155"/>
      <c r="AS794" s="316"/>
      <c r="AT794" s="168"/>
      <c r="AU794" s="168"/>
      <c r="AV794" s="168"/>
      <c r="AW794" s="168"/>
      <c r="AX794" s="168"/>
      <c r="AZ794" s="167"/>
      <c r="BA794" s="165"/>
      <c r="BB794" s="165"/>
      <c r="BC794" s="165"/>
      <c r="BD794" s="165"/>
      <c r="BE794" s="165"/>
      <c r="BF794" s="165"/>
      <c r="BG794" s="165"/>
      <c r="BH794" s="168"/>
      <c r="BI794" s="168"/>
      <c r="BJ794" s="168"/>
      <c r="BK794" s="168"/>
    </row>
    <row r="795" spans="1:63" ht="14.85" customHeight="1">
      <c r="A795" s="239"/>
      <c r="B795" s="540" t="s">
        <v>830</v>
      </c>
      <c r="C795" s="540"/>
      <c r="D795" s="540"/>
      <c r="E795" s="503" t="str">
        <f t="shared" si="292"/>
        <v/>
      </c>
      <c r="F795" s="503"/>
      <c r="G795" s="503"/>
      <c r="H795" s="503" t="str">
        <f t="shared" si="293"/>
        <v/>
      </c>
      <c r="I795" s="503"/>
      <c r="J795" s="503"/>
      <c r="K795" s="503" t="str">
        <f t="shared" si="294"/>
        <v/>
      </c>
      <c r="L795" s="503"/>
      <c r="M795" s="503"/>
      <c r="N795" s="503" t="str">
        <f t="shared" si="295"/>
        <v/>
      </c>
      <c r="O795" s="503"/>
      <c r="P795" s="503"/>
      <c r="Q795" s="503" t="str">
        <f t="shared" si="296"/>
        <v/>
      </c>
      <c r="R795" s="503"/>
      <c r="S795" s="503"/>
      <c r="T795" s="503"/>
      <c r="U795" s="503"/>
      <c r="V795" s="503"/>
      <c r="W795" s="503" t="str">
        <f t="shared" si="297"/>
        <v/>
      </c>
      <c r="X795" s="503"/>
      <c r="Y795" s="503"/>
      <c r="Z795" s="503"/>
      <c r="AA795" s="503"/>
      <c r="AB795" s="503"/>
      <c r="AC795" s="525"/>
      <c r="AD795" s="526"/>
      <c r="AE795" s="526"/>
      <c r="AF795" s="526"/>
      <c r="AG795" s="526"/>
      <c r="AH795" s="527"/>
      <c r="AI795" s="233"/>
      <c r="AJ795" s="233"/>
      <c r="AK795" s="166"/>
      <c r="AR795" s="155"/>
      <c r="AS795" s="316"/>
      <c r="AT795" s="168"/>
      <c r="AU795" s="168"/>
      <c r="AV795" s="168"/>
      <c r="AW795" s="168"/>
      <c r="AX795" s="168"/>
      <c r="AZ795" s="167"/>
      <c r="BA795" s="165"/>
      <c r="BB795" s="165"/>
      <c r="BC795" s="165"/>
      <c r="BD795" s="165"/>
      <c r="BE795" s="165"/>
      <c r="BF795" s="165"/>
      <c r="BG795" s="165"/>
      <c r="BH795" s="168"/>
      <c r="BI795" s="168"/>
      <c r="BJ795" s="168"/>
      <c r="BK795" s="168"/>
    </row>
    <row r="796" spans="1:63" ht="14.85" customHeight="1">
      <c r="A796" s="239"/>
      <c r="B796" s="540" t="s">
        <v>831</v>
      </c>
      <c r="C796" s="540"/>
      <c r="D796" s="540"/>
      <c r="E796" s="503" t="str">
        <f t="shared" si="292"/>
        <v/>
      </c>
      <c r="F796" s="503"/>
      <c r="G796" s="503"/>
      <c r="H796" s="503" t="str">
        <f t="shared" si="293"/>
        <v/>
      </c>
      <c r="I796" s="503"/>
      <c r="J796" s="503"/>
      <c r="K796" s="503" t="str">
        <f t="shared" si="294"/>
        <v/>
      </c>
      <c r="L796" s="503"/>
      <c r="M796" s="503"/>
      <c r="N796" s="503" t="str">
        <f t="shared" si="295"/>
        <v/>
      </c>
      <c r="O796" s="503"/>
      <c r="P796" s="503"/>
      <c r="Q796" s="503" t="str">
        <f t="shared" si="296"/>
        <v/>
      </c>
      <c r="R796" s="503"/>
      <c r="S796" s="503"/>
      <c r="T796" s="503"/>
      <c r="U796" s="503"/>
      <c r="V796" s="503"/>
      <c r="W796" s="503" t="str">
        <f t="shared" si="297"/>
        <v/>
      </c>
      <c r="X796" s="503"/>
      <c r="Y796" s="503"/>
      <c r="Z796" s="503"/>
      <c r="AA796" s="503"/>
      <c r="AB796" s="503"/>
      <c r="AC796" s="525"/>
      <c r="AD796" s="526"/>
      <c r="AE796" s="526"/>
      <c r="AF796" s="526"/>
      <c r="AG796" s="526"/>
      <c r="AH796" s="527"/>
      <c r="AI796" s="233"/>
      <c r="AJ796" s="233"/>
      <c r="AK796" s="166"/>
      <c r="AR796" s="155"/>
      <c r="AS796" s="316"/>
      <c r="AT796" s="168"/>
      <c r="AU796" s="168"/>
      <c r="AV796" s="168"/>
      <c r="AW796" s="168"/>
      <c r="AX796" s="168"/>
      <c r="AZ796" s="167"/>
      <c r="BA796" s="165"/>
      <c r="BB796" s="165"/>
      <c r="BC796" s="165"/>
      <c r="BD796" s="165"/>
      <c r="BE796" s="165"/>
      <c r="BF796" s="165"/>
      <c r="BG796" s="165"/>
      <c r="BH796" s="168"/>
      <c r="BI796" s="168"/>
      <c r="BJ796" s="168"/>
      <c r="BK796" s="168"/>
    </row>
    <row r="797" spans="1:63" ht="14.85" customHeight="1">
      <c r="A797" s="238"/>
      <c r="B797" s="540" t="s">
        <v>832</v>
      </c>
      <c r="C797" s="540"/>
      <c r="D797" s="540"/>
      <c r="E797" s="503" t="str">
        <f t="shared" si="292"/>
        <v/>
      </c>
      <c r="F797" s="503"/>
      <c r="G797" s="503"/>
      <c r="H797" s="503" t="str">
        <f t="shared" si="293"/>
        <v/>
      </c>
      <c r="I797" s="503"/>
      <c r="J797" s="503"/>
      <c r="K797" s="503" t="str">
        <f t="shared" si="294"/>
        <v/>
      </c>
      <c r="L797" s="503"/>
      <c r="M797" s="503"/>
      <c r="N797" s="503" t="str">
        <f t="shared" si="295"/>
        <v/>
      </c>
      <c r="O797" s="503"/>
      <c r="P797" s="503"/>
      <c r="Q797" s="503" t="str">
        <f t="shared" si="296"/>
        <v/>
      </c>
      <c r="R797" s="503"/>
      <c r="S797" s="503"/>
      <c r="T797" s="503"/>
      <c r="U797" s="503"/>
      <c r="V797" s="503"/>
      <c r="W797" s="503" t="str">
        <f t="shared" si="297"/>
        <v/>
      </c>
      <c r="X797" s="503"/>
      <c r="Y797" s="503"/>
      <c r="Z797" s="503"/>
      <c r="AA797" s="503"/>
      <c r="AB797" s="503"/>
      <c r="AC797" s="525"/>
      <c r="AD797" s="526"/>
      <c r="AE797" s="526"/>
      <c r="AF797" s="526"/>
      <c r="AG797" s="526"/>
      <c r="AH797" s="527"/>
      <c r="AI797" s="233"/>
      <c r="AJ797" s="233"/>
      <c r="AK797" s="166"/>
      <c r="AR797" s="155"/>
      <c r="AS797" s="316"/>
      <c r="AT797" s="168"/>
      <c r="AU797" s="168"/>
      <c r="AV797" s="168"/>
      <c r="AW797" s="168"/>
      <c r="AX797" s="168"/>
      <c r="AZ797" s="167"/>
      <c r="BA797" s="165"/>
      <c r="BB797" s="165"/>
      <c r="BC797" s="165"/>
      <c r="BD797" s="165"/>
      <c r="BE797" s="165"/>
      <c r="BF797" s="165"/>
      <c r="BG797" s="165"/>
      <c r="BH797" s="168"/>
      <c r="BI797" s="168"/>
      <c r="BJ797" s="168"/>
      <c r="BK797" s="168"/>
    </row>
    <row r="798" spans="1:63" ht="14.85" customHeight="1">
      <c r="A798" s="238"/>
      <c r="B798" s="540" t="s">
        <v>833</v>
      </c>
      <c r="C798" s="540"/>
      <c r="D798" s="540"/>
      <c r="E798" s="503" t="str">
        <f t="shared" si="292"/>
        <v/>
      </c>
      <c r="F798" s="503"/>
      <c r="G798" s="503"/>
      <c r="H798" s="503" t="str">
        <f t="shared" si="293"/>
        <v/>
      </c>
      <c r="I798" s="503"/>
      <c r="J798" s="503"/>
      <c r="K798" s="503" t="str">
        <f t="shared" si="294"/>
        <v/>
      </c>
      <c r="L798" s="503"/>
      <c r="M798" s="503"/>
      <c r="N798" s="503" t="str">
        <f t="shared" si="295"/>
        <v/>
      </c>
      <c r="O798" s="503"/>
      <c r="P798" s="503"/>
      <c r="Q798" s="503" t="str">
        <f t="shared" si="296"/>
        <v/>
      </c>
      <c r="R798" s="503"/>
      <c r="S798" s="503"/>
      <c r="T798" s="503"/>
      <c r="U798" s="503"/>
      <c r="V798" s="503"/>
      <c r="W798" s="503" t="str">
        <f t="shared" si="297"/>
        <v/>
      </c>
      <c r="X798" s="503"/>
      <c r="Y798" s="503"/>
      <c r="Z798" s="503"/>
      <c r="AA798" s="503"/>
      <c r="AB798" s="503"/>
      <c r="AC798" s="525"/>
      <c r="AD798" s="526"/>
      <c r="AE798" s="526"/>
      <c r="AF798" s="526"/>
      <c r="AG798" s="526"/>
      <c r="AH798" s="527"/>
      <c r="AI798" s="233"/>
      <c r="AJ798" s="233"/>
      <c r="AK798" s="166"/>
      <c r="AR798" s="155"/>
      <c r="AS798" s="316"/>
      <c r="AT798" s="168"/>
      <c r="AU798" s="168"/>
      <c r="AV798" s="168"/>
      <c r="AW798" s="168"/>
      <c r="AX798" s="168"/>
      <c r="AZ798" s="167"/>
      <c r="BA798" s="165"/>
      <c r="BB798" s="165"/>
      <c r="BC798" s="165"/>
      <c r="BD798" s="165"/>
      <c r="BE798" s="165"/>
      <c r="BF798" s="165"/>
      <c r="BG798" s="165"/>
      <c r="BH798" s="168"/>
      <c r="BI798" s="168"/>
      <c r="BJ798" s="168"/>
      <c r="BK798" s="168"/>
    </row>
    <row r="799" spans="1:63" ht="14.85" customHeight="1">
      <c r="A799" s="238"/>
      <c r="B799" s="540" t="s">
        <v>834</v>
      </c>
      <c r="C799" s="540"/>
      <c r="D799" s="540"/>
      <c r="E799" s="503" t="str">
        <f t="shared" si="292"/>
        <v/>
      </c>
      <c r="F799" s="503"/>
      <c r="G799" s="503"/>
      <c r="H799" s="503" t="str">
        <f t="shared" si="293"/>
        <v/>
      </c>
      <c r="I799" s="503"/>
      <c r="J799" s="503"/>
      <c r="K799" s="503" t="str">
        <f t="shared" si="294"/>
        <v/>
      </c>
      <c r="L799" s="503"/>
      <c r="M799" s="503"/>
      <c r="N799" s="503" t="str">
        <f t="shared" si="295"/>
        <v/>
      </c>
      <c r="O799" s="503"/>
      <c r="P799" s="503"/>
      <c r="Q799" s="503" t="str">
        <f t="shared" si="296"/>
        <v/>
      </c>
      <c r="R799" s="503"/>
      <c r="S799" s="503"/>
      <c r="T799" s="503"/>
      <c r="U799" s="503"/>
      <c r="V799" s="503"/>
      <c r="W799" s="503" t="str">
        <f t="shared" si="297"/>
        <v/>
      </c>
      <c r="X799" s="503"/>
      <c r="Y799" s="503"/>
      <c r="Z799" s="503"/>
      <c r="AA799" s="503"/>
      <c r="AB799" s="503"/>
      <c r="AC799" s="525"/>
      <c r="AD799" s="526"/>
      <c r="AE799" s="526"/>
      <c r="AF799" s="526"/>
      <c r="AG799" s="526"/>
      <c r="AH799" s="527"/>
      <c r="AI799" s="233"/>
      <c r="AJ799" s="233"/>
      <c r="AK799" s="166"/>
      <c r="AR799" s="155"/>
      <c r="AS799" s="316"/>
      <c r="AT799" s="168"/>
      <c r="AU799" s="168"/>
      <c r="AV799" s="168"/>
      <c r="AW799" s="168"/>
      <c r="AX799" s="168"/>
      <c r="AZ799" s="167"/>
      <c r="BA799" s="165"/>
      <c r="BB799" s="165"/>
      <c r="BC799" s="165"/>
      <c r="BD799" s="165"/>
      <c r="BE799" s="165"/>
      <c r="BF799" s="165"/>
      <c r="BG799" s="165"/>
      <c r="BH799" s="168"/>
      <c r="BI799" s="168"/>
      <c r="BJ799" s="168"/>
      <c r="BK799" s="168"/>
    </row>
    <row r="800" spans="1:63" ht="14.85" customHeight="1">
      <c r="A800" s="238"/>
      <c r="B800" s="540" t="s">
        <v>835</v>
      </c>
      <c r="C800" s="540"/>
      <c r="D800" s="540"/>
      <c r="E800" s="503" t="str">
        <f t="shared" si="292"/>
        <v/>
      </c>
      <c r="F800" s="503"/>
      <c r="G800" s="503"/>
      <c r="H800" s="503" t="str">
        <f t="shared" si="293"/>
        <v/>
      </c>
      <c r="I800" s="503"/>
      <c r="J800" s="503"/>
      <c r="K800" s="503" t="str">
        <f t="shared" si="294"/>
        <v/>
      </c>
      <c r="L800" s="503"/>
      <c r="M800" s="503"/>
      <c r="N800" s="503" t="str">
        <f t="shared" si="295"/>
        <v/>
      </c>
      <c r="O800" s="503"/>
      <c r="P800" s="503"/>
      <c r="Q800" s="503" t="str">
        <f t="shared" si="296"/>
        <v/>
      </c>
      <c r="R800" s="503"/>
      <c r="S800" s="503"/>
      <c r="T800" s="503"/>
      <c r="U800" s="503"/>
      <c r="V800" s="503"/>
      <c r="W800" s="503" t="str">
        <f t="shared" si="297"/>
        <v/>
      </c>
      <c r="X800" s="503"/>
      <c r="Y800" s="503"/>
      <c r="Z800" s="503"/>
      <c r="AA800" s="503"/>
      <c r="AB800" s="503"/>
      <c r="AC800" s="525"/>
      <c r="AD800" s="526"/>
      <c r="AE800" s="526"/>
      <c r="AF800" s="526"/>
      <c r="AG800" s="526"/>
      <c r="AH800" s="527"/>
      <c r="AI800" s="233"/>
      <c r="AJ800" s="233"/>
      <c r="AK800" s="166"/>
      <c r="AR800" s="155"/>
      <c r="AS800" s="316"/>
      <c r="AT800" s="168"/>
      <c r="AU800" s="168"/>
      <c r="AV800" s="168"/>
      <c r="AW800" s="168"/>
      <c r="AX800" s="168"/>
      <c r="AZ800" s="167"/>
      <c r="BA800" s="165"/>
      <c r="BB800" s="165"/>
      <c r="BC800" s="165"/>
      <c r="BD800" s="165"/>
      <c r="BE800" s="165"/>
      <c r="BF800" s="165"/>
      <c r="BG800" s="165"/>
      <c r="BH800" s="168"/>
      <c r="BI800" s="168"/>
      <c r="BJ800" s="168"/>
      <c r="BK800" s="168"/>
    </row>
    <row r="801" spans="1:63" ht="14.85" customHeight="1">
      <c r="A801" s="238"/>
      <c r="B801" s="540" t="s">
        <v>836</v>
      </c>
      <c r="C801" s="540"/>
      <c r="D801" s="540"/>
      <c r="E801" s="503" t="str">
        <f t="shared" si="292"/>
        <v/>
      </c>
      <c r="F801" s="503"/>
      <c r="G801" s="503"/>
      <c r="H801" s="503" t="str">
        <f t="shared" si="293"/>
        <v/>
      </c>
      <c r="I801" s="503"/>
      <c r="J801" s="503"/>
      <c r="K801" s="503" t="str">
        <f t="shared" si="294"/>
        <v/>
      </c>
      <c r="L801" s="503"/>
      <c r="M801" s="503"/>
      <c r="N801" s="503" t="str">
        <f t="shared" si="295"/>
        <v/>
      </c>
      <c r="O801" s="503"/>
      <c r="P801" s="503"/>
      <c r="Q801" s="503" t="str">
        <f t="shared" si="296"/>
        <v/>
      </c>
      <c r="R801" s="503"/>
      <c r="S801" s="503"/>
      <c r="T801" s="503"/>
      <c r="U801" s="503"/>
      <c r="V801" s="503"/>
      <c r="W801" s="503" t="str">
        <f t="shared" si="297"/>
        <v/>
      </c>
      <c r="X801" s="503"/>
      <c r="Y801" s="503"/>
      <c r="Z801" s="503"/>
      <c r="AA801" s="503"/>
      <c r="AB801" s="503"/>
      <c r="AC801" s="525"/>
      <c r="AD801" s="526"/>
      <c r="AE801" s="526"/>
      <c r="AF801" s="526"/>
      <c r="AG801" s="526"/>
      <c r="AH801" s="527"/>
      <c r="AI801" s="233"/>
      <c r="AJ801" s="233"/>
      <c r="AK801" s="166"/>
      <c r="AR801" s="155"/>
      <c r="AS801" s="316"/>
      <c r="AT801" s="168"/>
      <c r="AU801" s="168"/>
      <c r="AV801" s="168"/>
      <c r="AW801" s="168"/>
      <c r="AX801" s="168"/>
      <c r="AZ801" s="167"/>
      <c r="BA801" s="165"/>
      <c r="BB801" s="165"/>
      <c r="BC801" s="165"/>
      <c r="BD801" s="165"/>
      <c r="BE801" s="165"/>
      <c r="BF801" s="165"/>
      <c r="BG801" s="165"/>
      <c r="BH801" s="168"/>
      <c r="BI801" s="168"/>
      <c r="BJ801" s="168"/>
      <c r="BK801" s="168"/>
    </row>
    <row r="802" spans="1:63" ht="14.85" customHeight="1">
      <c r="A802" s="238"/>
      <c r="B802" s="540" t="s">
        <v>837</v>
      </c>
      <c r="C802" s="540"/>
      <c r="D802" s="540"/>
      <c r="E802" s="503" t="str">
        <f t="shared" si="292"/>
        <v/>
      </c>
      <c r="F802" s="503"/>
      <c r="G802" s="503"/>
      <c r="H802" s="503" t="str">
        <f t="shared" si="293"/>
        <v/>
      </c>
      <c r="I802" s="503"/>
      <c r="J802" s="503"/>
      <c r="K802" s="503" t="str">
        <f t="shared" si="294"/>
        <v/>
      </c>
      <c r="L802" s="503"/>
      <c r="M802" s="503"/>
      <c r="N802" s="503" t="str">
        <f t="shared" si="295"/>
        <v/>
      </c>
      <c r="O802" s="503"/>
      <c r="P802" s="503"/>
      <c r="Q802" s="503" t="str">
        <f t="shared" si="296"/>
        <v/>
      </c>
      <c r="R802" s="503"/>
      <c r="S802" s="503"/>
      <c r="T802" s="503"/>
      <c r="U802" s="503"/>
      <c r="V802" s="503"/>
      <c r="W802" s="503" t="str">
        <f t="shared" si="297"/>
        <v/>
      </c>
      <c r="X802" s="503"/>
      <c r="Y802" s="503"/>
      <c r="Z802" s="503"/>
      <c r="AA802" s="503"/>
      <c r="AB802" s="503"/>
      <c r="AC802" s="525"/>
      <c r="AD802" s="526"/>
      <c r="AE802" s="526"/>
      <c r="AF802" s="526"/>
      <c r="AG802" s="526"/>
      <c r="AH802" s="527"/>
      <c r="AI802" s="233"/>
      <c r="AJ802" s="233"/>
      <c r="AK802" s="166"/>
      <c r="AR802" s="155"/>
      <c r="AS802" s="316"/>
      <c r="AT802" s="168"/>
      <c r="AU802" s="168"/>
      <c r="AV802" s="168"/>
      <c r="AW802" s="168"/>
      <c r="AX802" s="168"/>
      <c r="AZ802" s="167"/>
      <c r="BA802" s="165"/>
      <c r="BB802" s="165"/>
      <c r="BC802" s="165"/>
      <c r="BD802" s="165"/>
      <c r="BE802" s="165"/>
      <c r="BF802" s="165"/>
      <c r="BG802" s="165"/>
      <c r="BH802" s="168"/>
      <c r="BI802" s="168"/>
      <c r="BJ802" s="168"/>
      <c r="BK802" s="168"/>
    </row>
    <row r="803" spans="1:63" ht="14.85" customHeight="1">
      <c r="A803" s="238"/>
      <c r="B803" s="540" t="s">
        <v>838</v>
      </c>
      <c r="C803" s="540"/>
      <c r="D803" s="540"/>
      <c r="E803" s="503" t="str">
        <f t="shared" si="292"/>
        <v/>
      </c>
      <c r="F803" s="503"/>
      <c r="G803" s="503"/>
      <c r="H803" s="503" t="str">
        <f t="shared" si="293"/>
        <v/>
      </c>
      <c r="I803" s="503"/>
      <c r="J803" s="503"/>
      <c r="K803" s="503" t="str">
        <f t="shared" si="294"/>
        <v/>
      </c>
      <c r="L803" s="503"/>
      <c r="M803" s="503"/>
      <c r="N803" s="503" t="str">
        <f t="shared" si="295"/>
        <v/>
      </c>
      <c r="O803" s="503"/>
      <c r="P803" s="503"/>
      <c r="Q803" s="503" t="str">
        <f t="shared" si="296"/>
        <v/>
      </c>
      <c r="R803" s="503"/>
      <c r="S803" s="503"/>
      <c r="T803" s="503"/>
      <c r="U803" s="503"/>
      <c r="V803" s="503"/>
      <c r="W803" s="503" t="str">
        <f t="shared" si="297"/>
        <v/>
      </c>
      <c r="X803" s="503"/>
      <c r="Y803" s="503"/>
      <c r="Z803" s="503"/>
      <c r="AA803" s="503"/>
      <c r="AB803" s="503"/>
      <c r="AC803" s="525"/>
      <c r="AD803" s="526"/>
      <c r="AE803" s="526"/>
      <c r="AF803" s="526"/>
      <c r="AG803" s="526"/>
      <c r="AH803" s="527"/>
      <c r="AI803" s="233"/>
      <c r="AJ803" s="233"/>
      <c r="AK803" s="166"/>
      <c r="AR803" s="155"/>
      <c r="AS803" s="316"/>
      <c r="AT803" s="168"/>
      <c r="AU803" s="168"/>
      <c r="AV803" s="168"/>
      <c r="AW803" s="168"/>
      <c r="AX803" s="168"/>
      <c r="AZ803" s="167"/>
      <c r="BA803" s="165"/>
      <c r="BB803" s="165"/>
      <c r="BC803" s="165"/>
      <c r="BD803" s="165"/>
      <c r="BE803" s="165"/>
      <c r="BF803" s="165"/>
      <c r="BG803" s="165"/>
      <c r="BH803" s="168"/>
      <c r="BI803" s="168"/>
      <c r="BJ803" s="168"/>
      <c r="BK803" s="168"/>
    </row>
    <row r="804" spans="1:63" ht="14.85" customHeight="1">
      <c r="A804" s="238"/>
      <c r="B804" s="540" t="s">
        <v>839</v>
      </c>
      <c r="C804" s="540"/>
      <c r="D804" s="540"/>
      <c r="E804" s="503" t="str">
        <f t="shared" si="292"/>
        <v/>
      </c>
      <c r="F804" s="503"/>
      <c r="G804" s="503"/>
      <c r="H804" s="503" t="str">
        <f t="shared" si="293"/>
        <v/>
      </c>
      <c r="I804" s="503"/>
      <c r="J804" s="503"/>
      <c r="K804" s="503" t="str">
        <f t="shared" si="294"/>
        <v/>
      </c>
      <c r="L804" s="503"/>
      <c r="M804" s="503"/>
      <c r="N804" s="503" t="str">
        <f t="shared" si="295"/>
        <v/>
      </c>
      <c r="O804" s="503"/>
      <c r="P804" s="503"/>
      <c r="Q804" s="503" t="str">
        <f t="shared" si="296"/>
        <v/>
      </c>
      <c r="R804" s="503"/>
      <c r="S804" s="503"/>
      <c r="T804" s="503"/>
      <c r="U804" s="503"/>
      <c r="V804" s="503"/>
      <c r="W804" s="503" t="str">
        <f t="shared" si="297"/>
        <v/>
      </c>
      <c r="X804" s="503"/>
      <c r="Y804" s="503"/>
      <c r="Z804" s="503"/>
      <c r="AA804" s="503"/>
      <c r="AB804" s="503"/>
      <c r="AC804" s="525"/>
      <c r="AD804" s="526"/>
      <c r="AE804" s="526"/>
      <c r="AF804" s="526"/>
      <c r="AG804" s="526"/>
      <c r="AH804" s="527"/>
      <c r="AI804" s="233"/>
      <c r="AJ804" s="233"/>
      <c r="AK804" s="166"/>
      <c r="AR804" s="155"/>
      <c r="AS804" s="316"/>
      <c r="AT804" s="168"/>
      <c r="AU804" s="168"/>
      <c r="AV804" s="168"/>
      <c r="AW804" s="168"/>
      <c r="AX804" s="168"/>
      <c r="AZ804" s="167"/>
      <c r="BA804" s="165"/>
      <c r="BB804" s="165"/>
      <c r="BC804" s="165"/>
      <c r="BD804" s="165"/>
      <c r="BE804" s="165"/>
      <c r="BF804" s="165"/>
      <c r="BG804" s="165"/>
      <c r="BH804" s="168"/>
      <c r="BI804" s="168"/>
      <c r="BJ804" s="168"/>
      <c r="BK804" s="168"/>
    </row>
    <row r="805" spans="1:63" ht="14.85" customHeight="1">
      <c r="A805" s="238"/>
      <c r="B805" s="540" t="s">
        <v>840</v>
      </c>
      <c r="C805" s="540"/>
      <c r="D805" s="540"/>
      <c r="E805" s="503" t="str">
        <f t="shared" si="292"/>
        <v/>
      </c>
      <c r="F805" s="503"/>
      <c r="G805" s="503"/>
      <c r="H805" s="503" t="str">
        <f t="shared" si="293"/>
        <v/>
      </c>
      <c r="I805" s="503"/>
      <c r="J805" s="503"/>
      <c r="K805" s="503" t="str">
        <f t="shared" si="294"/>
        <v/>
      </c>
      <c r="L805" s="503"/>
      <c r="M805" s="503"/>
      <c r="N805" s="503" t="str">
        <f t="shared" si="295"/>
        <v/>
      </c>
      <c r="O805" s="503"/>
      <c r="P805" s="503"/>
      <c r="Q805" s="503" t="str">
        <f t="shared" si="296"/>
        <v/>
      </c>
      <c r="R805" s="503"/>
      <c r="S805" s="503"/>
      <c r="T805" s="503"/>
      <c r="U805" s="503"/>
      <c r="V805" s="503"/>
      <c r="W805" s="503" t="str">
        <f t="shared" si="297"/>
        <v/>
      </c>
      <c r="X805" s="503"/>
      <c r="Y805" s="503"/>
      <c r="Z805" s="503"/>
      <c r="AA805" s="503"/>
      <c r="AB805" s="503"/>
      <c r="AC805" s="525"/>
      <c r="AD805" s="526"/>
      <c r="AE805" s="526"/>
      <c r="AF805" s="526"/>
      <c r="AG805" s="526"/>
      <c r="AH805" s="527"/>
      <c r="AI805" s="233"/>
      <c r="AJ805" s="233"/>
      <c r="AK805" s="166"/>
      <c r="AR805" s="155"/>
      <c r="AS805" s="316"/>
      <c r="AT805" s="168"/>
      <c r="AU805" s="168"/>
      <c r="AV805" s="168"/>
      <c r="AW805" s="168"/>
      <c r="AX805" s="168"/>
      <c r="AZ805" s="167"/>
      <c r="BA805" s="165"/>
      <c r="BB805" s="165"/>
      <c r="BC805" s="165"/>
      <c r="BD805" s="165"/>
      <c r="BE805" s="165"/>
      <c r="BF805" s="165"/>
      <c r="BG805" s="165"/>
      <c r="BH805" s="168"/>
      <c r="BI805" s="168"/>
      <c r="BJ805" s="168"/>
      <c r="BK805" s="168"/>
    </row>
    <row r="806" spans="1:63" ht="14.85" customHeight="1">
      <c r="A806" s="238"/>
      <c r="B806" s="540" t="s">
        <v>841</v>
      </c>
      <c r="C806" s="540"/>
      <c r="D806" s="540"/>
      <c r="E806" s="503" t="str">
        <f t="shared" si="292"/>
        <v/>
      </c>
      <c r="F806" s="503"/>
      <c r="G806" s="503"/>
      <c r="H806" s="503" t="str">
        <f t="shared" si="293"/>
        <v/>
      </c>
      <c r="I806" s="503"/>
      <c r="J806" s="503"/>
      <c r="K806" s="503" t="str">
        <f t="shared" si="294"/>
        <v/>
      </c>
      <c r="L806" s="503"/>
      <c r="M806" s="503"/>
      <c r="N806" s="503" t="str">
        <f t="shared" si="295"/>
        <v/>
      </c>
      <c r="O806" s="503"/>
      <c r="P806" s="503"/>
      <c r="Q806" s="503" t="str">
        <f t="shared" si="296"/>
        <v/>
      </c>
      <c r="R806" s="503"/>
      <c r="S806" s="503"/>
      <c r="T806" s="503"/>
      <c r="U806" s="503"/>
      <c r="V806" s="503"/>
      <c r="W806" s="503" t="str">
        <f t="shared" si="297"/>
        <v/>
      </c>
      <c r="X806" s="503"/>
      <c r="Y806" s="503"/>
      <c r="Z806" s="503"/>
      <c r="AA806" s="503"/>
      <c r="AB806" s="503"/>
      <c r="AC806" s="525"/>
      <c r="AD806" s="526"/>
      <c r="AE806" s="526"/>
      <c r="AF806" s="526"/>
      <c r="AG806" s="526"/>
      <c r="AH806" s="527"/>
      <c r="AI806" s="233"/>
      <c r="AJ806" s="233"/>
      <c r="AK806" s="166"/>
      <c r="AR806" s="155"/>
      <c r="AS806" s="316"/>
      <c r="AT806" s="168"/>
      <c r="AU806" s="168"/>
      <c r="AV806" s="168"/>
      <c r="AW806" s="168"/>
      <c r="AX806" s="168"/>
      <c r="AZ806" s="167"/>
      <c r="BA806" s="165"/>
      <c r="BB806" s="165"/>
      <c r="BC806" s="165"/>
      <c r="BD806" s="165"/>
      <c r="BE806" s="165"/>
      <c r="BF806" s="165"/>
      <c r="BG806" s="165"/>
      <c r="BH806" s="168"/>
      <c r="BI806" s="168"/>
      <c r="BJ806" s="168"/>
      <c r="BK806" s="168"/>
    </row>
    <row r="807" spans="1:63" ht="14.85" customHeight="1">
      <c r="A807" s="238"/>
      <c r="B807" s="540" t="s">
        <v>842</v>
      </c>
      <c r="C807" s="540"/>
      <c r="D807" s="540"/>
      <c r="E807" s="503" t="str">
        <f t="shared" si="292"/>
        <v/>
      </c>
      <c r="F807" s="503"/>
      <c r="G807" s="503"/>
      <c r="H807" s="503" t="str">
        <f t="shared" si="293"/>
        <v/>
      </c>
      <c r="I807" s="503"/>
      <c r="J807" s="503"/>
      <c r="K807" s="503" t="str">
        <f t="shared" si="294"/>
        <v/>
      </c>
      <c r="L807" s="503"/>
      <c r="M807" s="503"/>
      <c r="N807" s="503" t="str">
        <f t="shared" si="295"/>
        <v/>
      </c>
      <c r="O807" s="503"/>
      <c r="P807" s="503"/>
      <c r="Q807" s="503" t="str">
        <f t="shared" si="296"/>
        <v/>
      </c>
      <c r="R807" s="503"/>
      <c r="S807" s="503"/>
      <c r="T807" s="503"/>
      <c r="U807" s="503"/>
      <c r="V807" s="503"/>
      <c r="W807" s="503" t="str">
        <f t="shared" si="297"/>
        <v/>
      </c>
      <c r="X807" s="503"/>
      <c r="Y807" s="503"/>
      <c r="Z807" s="503"/>
      <c r="AA807" s="503"/>
      <c r="AB807" s="503"/>
      <c r="AC807" s="525"/>
      <c r="AD807" s="526"/>
      <c r="AE807" s="526"/>
      <c r="AF807" s="526"/>
      <c r="AG807" s="526"/>
      <c r="AH807" s="527"/>
      <c r="AI807" s="233"/>
      <c r="AJ807" s="233"/>
      <c r="AK807" s="166"/>
      <c r="AR807" s="155"/>
      <c r="AS807" s="316"/>
      <c r="AT807" s="168"/>
      <c r="AU807" s="168"/>
      <c r="AV807" s="168"/>
      <c r="AW807" s="168"/>
      <c r="AX807" s="168"/>
      <c r="AZ807" s="167"/>
      <c r="BA807" s="165"/>
      <c r="BB807" s="165"/>
      <c r="BC807" s="165"/>
      <c r="BD807" s="165"/>
      <c r="BE807" s="165"/>
      <c r="BF807" s="165"/>
      <c r="BG807" s="165"/>
      <c r="BH807" s="168"/>
      <c r="BI807" s="168"/>
      <c r="BJ807" s="168"/>
      <c r="BK807" s="168"/>
    </row>
    <row r="808" spans="1:63" ht="14.85" customHeight="1">
      <c r="A808" s="238"/>
      <c r="B808" s="540" t="s">
        <v>843</v>
      </c>
      <c r="C808" s="540"/>
      <c r="D808" s="540"/>
      <c r="E808" s="503" t="str">
        <f t="shared" si="292"/>
        <v/>
      </c>
      <c r="F808" s="503"/>
      <c r="G808" s="503"/>
      <c r="H808" s="503" t="str">
        <f t="shared" si="293"/>
        <v/>
      </c>
      <c r="I808" s="503"/>
      <c r="J808" s="503"/>
      <c r="K808" s="503" t="str">
        <f t="shared" si="294"/>
        <v/>
      </c>
      <c r="L808" s="503"/>
      <c r="M808" s="503"/>
      <c r="N808" s="503" t="str">
        <f t="shared" si="295"/>
        <v/>
      </c>
      <c r="O808" s="503"/>
      <c r="P808" s="503"/>
      <c r="Q808" s="503" t="str">
        <f t="shared" si="296"/>
        <v/>
      </c>
      <c r="R808" s="503"/>
      <c r="S808" s="503"/>
      <c r="T808" s="503"/>
      <c r="U808" s="503"/>
      <c r="V808" s="503"/>
      <c r="W808" s="503" t="str">
        <f t="shared" si="297"/>
        <v/>
      </c>
      <c r="X808" s="503"/>
      <c r="Y808" s="503"/>
      <c r="Z808" s="503"/>
      <c r="AA808" s="503"/>
      <c r="AB808" s="503"/>
      <c r="AC808" s="525"/>
      <c r="AD808" s="526"/>
      <c r="AE808" s="526"/>
      <c r="AF808" s="526"/>
      <c r="AG808" s="526"/>
      <c r="AH808" s="527"/>
      <c r="AI808" s="233"/>
      <c r="AJ808" s="233"/>
      <c r="AK808" s="166"/>
      <c r="AR808" s="155"/>
      <c r="AS808" s="316"/>
      <c r="AT808" s="168"/>
      <c r="AU808" s="168"/>
      <c r="AV808" s="168"/>
      <c r="AW808" s="168"/>
      <c r="AX808" s="168"/>
      <c r="AZ808" s="167"/>
      <c r="BA808" s="165"/>
      <c r="BB808" s="165"/>
      <c r="BC808" s="165"/>
      <c r="BD808" s="165"/>
      <c r="BE808" s="165"/>
      <c r="BF808" s="165"/>
      <c r="BG808" s="165"/>
      <c r="BH808" s="168"/>
      <c r="BI808" s="168"/>
      <c r="BJ808" s="168"/>
      <c r="BK808" s="168"/>
    </row>
    <row r="809" spans="1:63" ht="14.85" customHeight="1">
      <c r="A809" s="238"/>
      <c r="B809" s="540" t="s">
        <v>844</v>
      </c>
      <c r="C809" s="540"/>
      <c r="D809" s="540"/>
      <c r="E809" s="503" t="str">
        <f t="shared" si="292"/>
        <v/>
      </c>
      <c r="F809" s="503"/>
      <c r="G809" s="503"/>
      <c r="H809" s="503" t="str">
        <f t="shared" si="293"/>
        <v/>
      </c>
      <c r="I809" s="503"/>
      <c r="J809" s="503"/>
      <c r="K809" s="503" t="str">
        <f t="shared" si="294"/>
        <v/>
      </c>
      <c r="L809" s="503"/>
      <c r="M809" s="503"/>
      <c r="N809" s="503" t="str">
        <f t="shared" si="295"/>
        <v/>
      </c>
      <c r="O809" s="503"/>
      <c r="P809" s="503"/>
      <c r="Q809" s="503" t="str">
        <f t="shared" si="296"/>
        <v/>
      </c>
      <c r="R809" s="503"/>
      <c r="S809" s="503"/>
      <c r="T809" s="503"/>
      <c r="U809" s="503"/>
      <c r="V809" s="503"/>
      <c r="W809" s="503" t="str">
        <f t="shared" si="297"/>
        <v/>
      </c>
      <c r="X809" s="503"/>
      <c r="Y809" s="503"/>
      <c r="Z809" s="503"/>
      <c r="AA809" s="503"/>
      <c r="AB809" s="503"/>
      <c r="AC809" s="525"/>
      <c r="AD809" s="526"/>
      <c r="AE809" s="526"/>
      <c r="AF809" s="526"/>
      <c r="AG809" s="526"/>
      <c r="AH809" s="527"/>
      <c r="AI809" s="233"/>
      <c r="AJ809" s="233"/>
      <c r="AK809" s="166"/>
      <c r="AR809" s="155"/>
      <c r="AS809" s="316"/>
      <c r="AT809" s="168"/>
      <c r="AU809" s="168"/>
      <c r="AV809" s="168"/>
      <c r="AW809" s="168"/>
      <c r="AX809" s="168"/>
      <c r="AZ809" s="167"/>
      <c r="BA809" s="165"/>
      <c r="BB809" s="165"/>
      <c r="BC809" s="165"/>
      <c r="BD809" s="165"/>
      <c r="BE809" s="165"/>
      <c r="BF809" s="165"/>
      <c r="BG809" s="165"/>
      <c r="BH809" s="168"/>
      <c r="BI809" s="168"/>
      <c r="BJ809" s="168"/>
      <c r="BK809" s="168"/>
    </row>
    <row r="810" spans="1:63" ht="14.85" customHeight="1">
      <c r="A810" s="238"/>
      <c r="B810" s="540" t="s">
        <v>845</v>
      </c>
      <c r="C810" s="540"/>
      <c r="D810" s="540"/>
      <c r="E810" s="503" t="str">
        <f t="shared" si="292"/>
        <v/>
      </c>
      <c r="F810" s="503"/>
      <c r="G810" s="503"/>
      <c r="H810" s="503" t="str">
        <f t="shared" si="293"/>
        <v/>
      </c>
      <c r="I810" s="503"/>
      <c r="J810" s="503"/>
      <c r="K810" s="503" t="str">
        <f t="shared" si="294"/>
        <v/>
      </c>
      <c r="L810" s="503"/>
      <c r="M810" s="503"/>
      <c r="N810" s="503" t="str">
        <f t="shared" si="295"/>
        <v/>
      </c>
      <c r="O810" s="503"/>
      <c r="P810" s="503"/>
      <c r="Q810" s="503" t="str">
        <f t="shared" si="296"/>
        <v/>
      </c>
      <c r="R810" s="503"/>
      <c r="S810" s="503"/>
      <c r="T810" s="503"/>
      <c r="U810" s="503"/>
      <c r="V810" s="503"/>
      <c r="W810" s="503" t="str">
        <f t="shared" si="297"/>
        <v/>
      </c>
      <c r="X810" s="503"/>
      <c r="Y810" s="503"/>
      <c r="Z810" s="503"/>
      <c r="AA810" s="503"/>
      <c r="AB810" s="503"/>
      <c r="AC810" s="525"/>
      <c r="AD810" s="526"/>
      <c r="AE810" s="526"/>
      <c r="AF810" s="526"/>
      <c r="AG810" s="526"/>
      <c r="AH810" s="527"/>
      <c r="AI810" s="233"/>
      <c r="AJ810" s="233"/>
      <c r="AK810" s="166"/>
      <c r="AR810" s="155"/>
      <c r="AS810" s="316"/>
      <c r="AT810" s="168"/>
      <c r="AU810" s="168"/>
      <c r="AV810" s="168"/>
      <c r="AW810" s="168"/>
      <c r="AX810" s="168"/>
      <c r="AZ810" s="167"/>
      <c r="BA810" s="165"/>
      <c r="BB810" s="165"/>
      <c r="BC810" s="165"/>
      <c r="BD810" s="165"/>
      <c r="BE810" s="165"/>
      <c r="BF810" s="165"/>
      <c r="BG810" s="165"/>
      <c r="BH810" s="168"/>
      <c r="BI810" s="168"/>
      <c r="BJ810" s="168"/>
      <c r="BK810" s="168"/>
    </row>
    <row r="811" spans="1:63" ht="14.85" customHeight="1">
      <c r="A811" s="238"/>
      <c r="B811" s="540" t="s">
        <v>846</v>
      </c>
      <c r="C811" s="540"/>
      <c r="D811" s="540"/>
      <c r="E811" s="503" t="str">
        <f t="shared" si="292"/>
        <v/>
      </c>
      <c r="F811" s="503"/>
      <c r="G811" s="503"/>
      <c r="H811" s="503" t="str">
        <f t="shared" si="293"/>
        <v/>
      </c>
      <c r="I811" s="503"/>
      <c r="J811" s="503"/>
      <c r="K811" s="503" t="str">
        <f t="shared" si="294"/>
        <v/>
      </c>
      <c r="L811" s="503"/>
      <c r="M811" s="503"/>
      <c r="N811" s="503" t="str">
        <f t="shared" si="295"/>
        <v/>
      </c>
      <c r="O811" s="503"/>
      <c r="P811" s="503"/>
      <c r="Q811" s="503" t="str">
        <f t="shared" si="296"/>
        <v/>
      </c>
      <c r="R811" s="503"/>
      <c r="S811" s="503"/>
      <c r="T811" s="503"/>
      <c r="U811" s="503"/>
      <c r="V811" s="503"/>
      <c r="W811" s="503" t="str">
        <f t="shared" si="297"/>
        <v/>
      </c>
      <c r="X811" s="503"/>
      <c r="Y811" s="503"/>
      <c r="Z811" s="503"/>
      <c r="AA811" s="503"/>
      <c r="AB811" s="503"/>
      <c r="AC811" s="525"/>
      <c r="AD811" s="526"/>
      <c r="AE811" s="526"/>
      <c r="AF811" s="526"/>
      <c r="AG811" s="526"/>
      <c r="AH811" s="527"/>
      <c r="AI811" s="233"/>
      <c r="AJ811" s="233"/>
      <c r="AK811" s="166"/>
      <c r="AR811" s="155"/>
      <c r="AS811" s="316"/>
      <c r="AT811" s="168"/>
      <c r="AU811" s="168"/>
      <c r="AV811" s="168"/>
      <c r="AW811" s="168"/>
      <c r="AX811" s="168"/>
      <c r="AZ811" s="167"/>
      <c r="BA811" s="165"/>
      <c r="BB811" s="165"/>
      <c r="BC811" s="165"/>
      <c r="BD811" s="165"/>
      <c r="BE811" s="165"/>
      <c r="BF811" s="165"/>
      <c r="BG811" s="165"/>
      <c r="BH811" s="168"/>
      <c r="BI811" s="168"/>
      <c r="BJ811" s="168"/>
      <c r="BK811" s="168"/>
    </row>
    <row r="812" spans="1:63" ht="14.85" customHeight="1">
      <c r="A812" s="238"/>
      <c r="B812" s="540" t="s">
        <v>847</v>
      </c>
      <c r="C812" s="540"/>
      <c r="D812" s="540"/>
      <c r="E812" s="503" t="str">
        <f t="shared" si="292"/>
        <v/>
      </c>
      <c r="F812" s="503"/>
      <c r="G812" s="503"/>
      <c r="H812" s="503" t="str">
        <f t="shared" si="293"/>
        <v/>
      </c>
      <c r="I812" s="503"/>
      <c r="J812" s="503"/>
      <c r="K812" s="503" t="str">
        <f t="shared" si="294"/>
        <v/>
      </c>
      <c r="L812" s="503"/>
      <c r="M812" s="503"/>
      <c r="N812" s="503" t="str">
        <f t="shared" si="295"/>
        <v/>
      </c>
      <c r="O812" s="503"/>
      <c r="P812" s="503"/>
      <c r="Q812" s="503" t="str">
        <f t="shared" si="296"/>
        <v/>
      </c>
      <c r="R812" s="503"/>
      <c r="S812" s="503"/>
      <c r="T812" s="503"/>
      <c r="U812" s="503"/>
      <c r="V812" s="503"/>
      <c r="W812" s="503" t="str">
        <f t="shared" si="297"/>
        <v/>
      </c>
      <c r="X812" s="503"/>
      <c r="Y812" s="503"/>
      <c r="Z812" s="503"/>
      <c r="AA812" s="503"/>
      <c r="AB812" s="503"/>
      <c r="AC812" s="525"/>
      <c r="AD812" s="526"/>
      <c r="AE812" s="526"/>
      <c r="AF812" s="526"/>
      <c r="AG812" s="526"/>
      <c r="AH812" s="527"/>
      <c r="AI812" s="233"/>
      <c r="AJ812" s="233"/>
      <c r="AK812" s="166"/>
      <c r="AR812" s="155"/>
      <c r="AS812" s="316"/>
      <c r="AT812" s="168"/>
      <c r="AU812" s="168"/>
      <c r="AV812" s="168"/>
      <c r="AW812" s="168"/>
      <c r="AX812" s="168"/>
      <c r="AZ812" s="167"/>
      <c r="BA812" s="165"/>
      <c r="BB812" s="165"/>
      <c r="BC812" s="165"/>
      <c r="BD812" s="165"/>
      <c r="BE812" s="165"/>
      <c r="BF812" s="165"/>
      <c r="BG812" s="165"/>
      <c r="BH812" s="168"/>
      <c r="BI812" s="168"/>
      <c r="BJ812" s="168"/>
      <c r="BK812" s="168"/>
    </row>
    <row r="813" spans="1:63" ht="14.85" customHeight="1">
      <c r="A813" s="238"/>
      <c r="B813" s="540" t="s">
        <v>848</v>
      </c>
      <c r="C813" s="540"/>
      <c r="D813" s="540"/>
      <c r="E813" s="503" t="str">
        <f t="shared" si="292"/>
        <v/>
      </c>
      <c r="F813" s="503"/>
      <c r="G813" s="503"/>
      <c r="H813" s="503" t="str">
        <f t="shared" si="293"/>
        <v/>
      </c>
      <c r="I813" s="503"/>
      <c r="J813" s="503"/>
      <c r="K813" s="503" t="str">
        <f t="shared" si="294"/>
        <v/>
      </c>
      <c r="L813" s="503"/>
      <c r="M813" s="503"/>
      <c r="N813" s="503" t="str">
        <f t="shared" si="295"/>
        <v/>
      </c>
      <c r="O813" s="503"/>
      <c r="P813" s="503"/>
      <c r="Q813" s="503" t="str">
        <f t="shared" si="296"/>
        <v/>
      </c>
      <c r="R813" s="503"/>
      <c r="S813" s="503"/>
      <c r="T813" s="503"/>
      <c r="U813" s="503"/>
      <c r="V813" s="503"/>
      <c r="W813" s="503" t="str">
        <f t="shared" si="297"/>
        <v/>
      </c>
      <c r="X813" s="503"/>
      <c r="Y813" s="503"/>
      <c r="Z813" s="503"/>
      <c r="AA813" s="503"/>
      <c r="AB813" s="503"/>
      <c r="AC813" s="525"/>
      <c r="AD813" s="526"/>
      <c r="AE813" s="526"/>
      <c r="AF813" s="526"/>
      <c r="AG813" s="526"/>
      <c r="AH813" s="527"/>
      <c r="AI813" s="233"/>
      <c r="AJ813" s="233"/>
      <c r="AK813" s="166"/>
      <c r="AR813" s="155"/>
      <c r="AS813" s="316"/>
      <c r="AT813" s="168"/>
      <c r="AU813" s="168"/>
      <c r="AV813" s="168"/>
      <c r="AW813" s="168"/>
      <c r="AX813" s="168"/>
      <c r="AZ813" s="167"/>
      <c r="BA813" s="165"/>
      <c r="BB813" s="165"/>
      <c r="BC813" s="165"/>
      <c r="BD813" s="165"/>
      <c r="BE813" s="165"/>
      <c r="BF813" s="165"/>
      <c r="BG813" s="165"/>
      <c r="BH813" s="168"/>
      <c r="BI813" s="168"/>
      <c r="BJ813" s="168"/>
      <c r="BK813" s="168"/>
    </row>
    <row r="814" spans="1:63" ht="14.85" customHeight="1">
      <c r="A814" s="238"/>
      <c r="B814" s="540" t="s">
        <v>849</v>
      </c>
      <c r="C814" s="540"/>
      <c r="D814" s="540"/>
      <c r="E814" s="503" t="str">
        <f t="shared" si="292"/>
        <v/>
      </c>
      <c r="F814" s="503"/>
      <c r="G814" s="503"/>
      <c r="H814" s="503" t="str">
        <f t="shared" si="293"/>
        <v/>
      </c>
      <c r="I814" s="503"/>
      <c r="J814" s="503"/>
      <c r="K814" s="503" t="str">
        <f t="shared" si="294"/>
        <v/>
      </c>
      <c r="L814" s="503"/>
      <c r="M814" s="503"/>
      <c r="N814" s="503" t="str">
        <f t="shared" si="295"/>
        <v/>
      </c>
      <c r="O814" s="503"/>
      <c r="P814" s="503"/>
      <c r="Q814" s="503" t="str">
        <f t="shared" si="296"/>
        <v/>
      </c>
      <c r="R814" s="503"/>
      <c r="S814" s="503"/>
      <c r="T814" s="503"/>
      <c r="U814" s="503"/>
      <c r="V814" s="503"/>
      <c r="W814" s="503" t="str">
        <f t="shared" si="297"/>
        <v/>
      </c>
      <c r="X814" s="503"/>
      <c r="Y814" s="503"/>
      <c r="Z814" s="503"/>
      <c r="AA814" s="503"/>
      <c r="AB814" s="503"/>
      <c r="AC814" s="525"/>
      <c r="AD814" s="526"/>
      <c r="AE814" s="526"/>
      <c r="AF814" s="526"/>
      <c r="AG814" s="526"/>
      <c r="AH814" s="527"/>
      <c r="AI814" s="233"/>
      <c r="AJ814" s="233"/>
      <c r="AK814" s="166"/>
      <c r="AR814" s="155"/>
      <c r="AS814" s="316"/>
      <c r="AT814" s="168"/>
      <c r="AU814" s="168"/>
      <c r="AV814" s="168"/>
      <c r="AW814" s="168"/>
      <c r="AX814" s="168"/>
      <c r="AZ814" s="167"/>
      <c r="BA814" s="165"/>
      <c r="BB814" s="165"/>
      <c r="BC814" s="165"/>
      <c r="BD814" s="165"/>
      <c r="BE814" s="165"/>
      <c r="BF814" s="165"/>
      <c r="BG814" s="165"/>
      <c r="BH814" s="168"/>
      <c r="BI814" s="168"/>
      <c r="BJ814" s="168"/>
      <c r="BK814" s="168"/>
    </row>
    <row r="815" spans="1:63" ht="14.85" customHeight="1">
      <c r="A815" s="238"/>
      <c r="B815" s="540" t="s">
        <v>850</v>
      </c>
      <c r="C815" s="540"/>
      <c r="D815" s="540"/>
      <c r="E815" s="503" t="str">
        <f t="shared" si="292"/>
        <v/>
      </c>
      <c r="F815" s="503"/>
      <c r="G815" s="503"/>
      <c r="H815" s="503" t="str">
        <f t="shared" si="293"/>
        <v/>
      </c>
      <c r="I815" s="503"/>
      <c r="J815" s="503"/>
      <c r="K815" s="503" t="str">
        <f t="shared" si="294"/>
        <v/>
      </c>
      <c r="L815" s="503"/>
      <c r="M815" s="503"/>
      <c r="N815" s="503" t="str">
        <f t="shared" si="295"/>
        <v/>
      </c>
      <c r="O815" s="503"/>
      <c r="P815" s="503"/>
      <c r="Q815" s="503" t="str">
        <f t="shared" si="296"/>
        <v/>
      </c>
      <c r="R815" s="503"/>
      <c r="S815" s="503"/>
      <c r="T815" s="503"/>
      <c r="U815" s="503"/>
      <c r="V815" s="503"/>
      <c r="W815" s="503" t="str">
        <f t="shared" si="297"/>
        <v/>
      </c>
      <c r="X815" s="503"/>
      <c r="Y815" s="503"/>
      <c r="Z815" s="503"/>
      <c r="AA815" s="503"/>
      <c r="AB815" s="503"/>
      <c r="AC815" s="525"/>
      <c r="AD815" s="526"/>
      <c r="AE815" s="526"/>
      <c r="AF815" s="526"/>
      <c r="AG815" s="526"/>
      <c r="AH815" s="527"/>
      <c r="AI815" s="233"/>
      <c r="AJ815" s="233"/>
      <c r="AK815" s="166"/>
      <c r="AR815" s="155"/>
      <c r="AS815" s="316"/>
      <c r="AT815" s="168"/>
      <c r="AU815" s="168"/>
      <c r="AV815" s="168"/>
      <c r="AW815" s="168"/>
      <c r="AX815" s="168"/>
      <c r="AZ815" s="167"/>
      <c r="BA815" s="165"/>
      <c r="BB815" s="165"/>
      <c r="BC815" s="165"/>
      <c r="BD815" s="165"/>
      <c r="BE815" s="165"/>
      <c r="BF815" s="165"/>
      <c r="BG815" s="165"/>
      <c r="BH815" s="168"/>
      <c r="BI815" s="168"/>
      <c r="BJ815" s="168"/>
      <c r="BK815" s="168"/>
    </row>
    <row r="816" spans="1:63" ht="14.85" customHeight="1">
      <c r="A816" s="238"/>
      <c r="B816" s="540" t="s">
        <v>851</v>
      </c>
      <c r="C816" s="540"/>
      <c r="D816" s="540"/>
      <c r="E816" s="503" t="str">
        <f t="shared" si="292"/>
        <v/>
      </c>
      <c r="F816" s="503"/>
      <c r="G816" s="503"/>
      <c r="H816" s="503" t="str">
        <f t="shared" si="293"/>
        <v/>
      </c>
      <c r="I816" s="503"/>
      <c r="J816" s="503"/>
      <c r="K816" s="503" t="str">
        <f t="shared" si="294"/>
        <v/>
      </c>
      <c r="L816" s="503"/>
      <c r="M816" s="503"/>
      <c r="N816" s="503" t="str">
        <f t="shared" si="295"/>
        <v/>
      </c>
      <c r="O816" s="503"/>
      <c r="P816" s="503"/>
      <c r="Q816" s="503" t="str">
        <f t="shared" si="296"/>
        <v/>
      </c>
      <c r="R816" s="503"/>
      <c r="S816" s="503"/>
      <c r="T816" s="503"/>
      <c r="U816" s="503"/>
      <c r="V816" s="503"/>
      <c r="W816" s="503" t="str">
        <f t="shared" si="297"/>
        <v/>
      </c>
      <c r="X816" s="503"/>
      <c r="Y816" s="503"/>
      <c r="Z816" s="503"/>
      <c r="AA816" s="503"/>
      <c r="AB816" s="503"/>
      <c r="AC816" s="525"/>
      <c r="AD816" s="526"/>
      <c r="AE816" s="526"/>
      <c r="AF816" s="526"/>
      <c r="AG816" s="526"/>
      <c r="AH816" s="527"/>
      <c r="AI816" s="233"/>
      <c r="AJ816" s="233"/>
      <c r="AK816" s="166"/>
      <c r="AR816" s="155"/>
      <c r="AS816" s="316"/>
      <c r="AT816" s="168"/>
      <c r="AU816" s="168"/>
      <c r="AV816" s="168"/>
      <c r="AW816" s="168"/>
      <c r="AX816" s="168"/>
      <c r="AZ816" s="167"/>
      <c r="BA816" s="165"/>
      <c r="BB816" s="165"/>
      <c r="BC816" s="165"/>
      <c r="BD816" s="165"/>
      <c r="BE816" s="165"/>
      <c r="BF816" s="165"/>
      <c r="BG816" s="165"/>
      <c r="BH816" s="168"/>
      <c r="BI816" s="168"/>
      <c r="BJ816" s="168"/>
      <c r="BK816" s="168"/>
    </row>
    <row r="817" spans="1:63" ht="14.85" customHeight="1">
      <c r="A817" s="238"/>
      <c r="B817" s="540" t="s">
        <v>852</v>
      </c>
      <c r="C817" s="540"/>
      <c r="D817" s="540"/>
      <c r="E817" s="503" t="str">
        <f t="shared" si="292"/>
        <v/>
      </c>
      <c r="F817" s="503"/>
      <c r="G817" s="503"/>
      <c r="H817" s="503" t="str">
        <f t="shared" si="293"/>
        <v/>
      </c>
      <c r="I817" s="503"/>
      <c r="J817" s="503"/>
      <c r="K817" s="503" t="str">
        <f t="shared" si="294"/>
        <v/>
      </c>
      <c r="L817" s="503"/>
      <c r="M817" s="503"/>
      <c r="N817" s="503" t="str">
        <f t="shared" si="295"/>
        <v/>
      </c>
      <c r="O817" s="503"/>
      <c r="P817" s="503"/>
      <c r="Q817" s="503" t="str">
        <f t="shared" si="296"/>
        <v/>
      </c>
      <c r="R817" s="503"/>
      <c r="S817" s="503"/>
      <c r="T817" s="503"/>
      <c r="U817" s="503"/>
      <c r="V817" s="503"/>
      <c r="W817" s="503" t="str">
        <f t="shared" si="297"/>
        <v/>
      </c>
      <c r="X817" s="503"/>
      <c r="Y817" s="503"/>
      <c r="Z817" s="503"/>
      <c r="AA817" s="503"/>
      <c r="AB817" s="503"/>
      <c r="AC817" s="525"/>
      <c r="AD817" s="526"/>
      <c r="AE817" s="526"/>
      <c r="AF817" s="526"/>
      <c r="AG817" s="526"/>
      <c r="AH817" s="527"/>
      <c r="AI817" s="233"/>
      <c r="AJ817" s="233"/>
      <c r="AK817" s="166"/>
      <c r="AR817" s="155"/>
      <c r="AS817" s="316"/>
      <c r="AT817" s="168"/>
      <c r="AU817" s="168"/>
      <c r="AV817" s="168"/>
      <c r="AW817" s="168"/>
      <c r="AX817" s="168"/>
      <c r="AZ817" s="167"/>
      <c r="BA817" s="165"/>
      <c r="BB817" s="165"/>
      <c r="BC817" s="165"/>
      <c r="BD817" s="165"/>
      <c r="BE817" s="165"/>
      <c r="BF817" s="165"/>
      <c r="BG817" s="165"/>
      <c r="BH817" s="168"/>
      <c r="BI817" s="168"/>
      <c r="BJ817" s="168"/>
      <c r="BK817" s="168"/>
    </row>
    <row r="818" spans="1:63" ht="14.85" customHeight="1">
      <c r="A818" s="238"/>
      <c r="B818" s="540" t="s">
        <v>853</v>
      </c>
      <c r="C818" s="540"/>
      <c r="D818" s="540"/>
      <c r="E818" s="503" t="str">
        <f t="shared" si="292"/>
        <v/>
      </c>
      <c r="F818" s="503"/>
      <c r="G818" s="503"/>
      <c r="H818" s="503" t="str">
        <f t="shared" si="293"/>
        <v/>
      </c>
      <c r="I818" s="503"/>
      <c r="J818" s="503"/>
      <c r="K818" s="503" t="str">
        <f t="shared" si="294"/>
        <v/>
      </c>
      <c r="L818" s="503"/>
      <c r="M818" s="503"/>
      <c r="N818" s="503" t="str">
        <f t="shared" si="295"/>
        <v/>
      </c>
      <c r="O818" s="503"/>
      <c r="P818" s="503"/>
      <c r="Q818" s="503" t="str">
        <f t="shared" si="296"/>
        <v/>
      </c>
      <c r="R818" s="503"/>
      <c r="S818" s="503"/>
      <c r="T818" s="503"/>
      <c r="U818" s="503"/>
      <c r="V818" s="503"/>
      <c r="W818" s="503" t="str">
        <f t="shared" si="297"/>
        <v/>
      </c>
      <c r="X818" s="503"/>
      <c r="Y818" s="503"/>
      <c r="Z818" s="503"/>
      <c r="AA818" s="503"/>
      <c r="AB818" s="503"/>
      <c r="AC818" s="525"/>
      <c r="AD818" s="526"/>
      <c r="AE818" s="526"/>
      <c r="AF818" s="526"/>
      <c r="AG818" s="526"/>
      <c r="AH818" s="527"/>
      <c r="AI818" s="233"/>
      <c r="AJ818" s="233"/>
      <c r="AK818" s="166"/>
      <c r="AR818" s="155"/>
      <c r="AS818" s="316"/>
      <c r="AT818" s="168"/>
      <c r="AU818" s="168"/>
      <c r="AV818" s="168"/>
      <c r="AW818" s="168"/>
      <c r="AX818" s="168"/>
      <c r="AZ818" s="167"/>
      <c r="BA818" s="165"/>
      <c r="BB818" s="165"/>
      <c r="BC818" s="165"/>
      <c r="BD818" s="165"/>
      <c r="BE818" s="165"/>
      <c r="BF818" s="165"/>
      <c r="BG818" s="165"/>
      <c r="BH818" s="168"/>
      <c r="BI818" s="168"/>
      <c r="BJ818" s="168"/>
      <c r="BK818" s="168"/>
    </row>
    <row r="819" spans="1:63" ht="14.85" customHeight="1">
      <c r="A819" s="238"/>
      <c r="B819" s="540" t="s">
        <v>854</v>
      </c>
      <c r="C819" s="540"/>
      <c r="D819" s="540"/>
      <c r="E819" s="503" t="str">
        <f t="shared" si="292"/>
        <v/>
      </c>
      <c r="F819" s="503"/>
      <c r="G819" s="503"/>
      <c r="H819" s="503" t="str">
        <f t="shared" si="293"/>
        <v/>
      </c>
      <c r="I819" s="503"/>
      <c r="J819" s="503"/>
      <c r="K819" s="503" t="str">
        <f t="shared" si="294"/>
        <v/>
      </c>
      <c r="L819" s="503"/>
      <c r="M819" s="503"/>
      <c r="N819" s="503" t="str">
        <f t="shared" si="295"/>
        <v/>
      </c>
      <c r="O819" s="503"/>
      <c r="P819" s="503"/>
      <c r="Q819" s="503" t="str">
        <f t="shared" si="296"/>
        <v/>
      </c>
      <c r="R819" s="503"/>
      <c r="S819" s="503"/>
      <c r="T819" s="503"/>
      <c r="U819" s="503"/>
      <c r="V819" s="503"/>
      <c r="W819" s="503" t="str">
        <f t="shared" si="297"/>
        <v/>
      </c>
      <c r="X819" s="503"/>
      <c r="Y819" s="503"/>
      <c r="Z819" s="503"/>
      <c r="AA819" s="503"/>
      <c r="AB819" s="503"/>
      <c r="AC819" s="525"/>
      <c r="AD819" s="526"/>
      <c r="AE819" s="526"/>
      <c r="AF819" s="526"/>
      <c r="AG819" s="526"/>
      <c r="AH819" s="527"/>
      <c r="AI819" s="233"/>
      <c r="AJ819" s="233"/>
      <c r="AK819" s="166"/>
      <c r="AR819" s="155"/>
      <c r="AS819" s="316"/>
      <c r="AT819" s="168"/>
      <c r="AU819" s="168"/>
      <c r="AV819" s="168"/>
      <c r="AW819" s="168"/>
      <c r="AX819" s="168"/>
      <c r="AZ819" s="167"/>
      <c r="BA819" s="165"/>
      <c r="BB819" s="165"/>
      <c r="BC819" s="165"/>
      <c r="BD819" s="165"/>
      <c r="BE819" s="165"/>
      <c r="BF819" s="165"/>
      <c r="BG819" s="165"/>
      <c r="BH819" s="168"/>
      <c r="BI819" s="168"/>
      <c r="BJ819" s="168"/>
      <c r="BK819" s="168"/>
    </row>
    <row r="820" spans="1:63" ht="14.85" customHeight="1">
      <c r="A820" s="238"/>
      <c r="B820" s="540" t="s">
        <v>855</v>
      </c>
      <c r="C820" s="540"/>
      <c r="D820" s="540"/>
      <c r="E820" s="503" t="str">
        <f t="shared" si="292"/>
        <v/>
      </c>
      <c r="F820" s="503"/>
      <c r="G820" s="503"/>
      <c r="H820" s="503" t="str">
        <f t="shared" si="293"/>
        <v/>
      </c>
      <c r="I820" s="503"/>
      <c r="J820" s="503"/>
      <c r="K820" s="503" t="str">
        <f t="shared" si="294"/>
        <v/>
      </c>
      <c r="L820" s="503"/>
      <c r="M820" s="503"/>
      <c r="N820" s="503" t="str">
        <f t="shared" si="295"/>
        <v/>
      </c>
      <c r="O820" s="503"/>
      <c r="P820" s="503"/>
      <c r="Q820" s="503" t="str">
        <f t="shared" si="296"/>
        <v/>
      </c>
      <c r="R820" s="503"/>
      <c r="S820" s="503"/>
      <c r="T820" s="503"/>
      <c r="U820" s="503"/>
      <c r="V820" s="503"/>
      <c r="W820" s="503" t="str">
        <f t="shared" si="297"/>
        <v/>
      </c>
      <c r="X820" s="503"/>
      <c r="Y820" s="503"/>
      <c r="Z820" s="503"/>
      <c r="AA820" s="503"/>
      <c r="AB820" s="503"/>
      <c r="AC820" s="525"/>
      <c r="AD820" s="526"/>
      <c r="AE820" s="526"/>
      <c r="AF820" s="526"/>
      <c r="AG820" s="526"/>
      <c r="AH820" s="527"/>
      <c r="AI820" s="233"/>
      <c r="AJ820" s="233"/>
      <c r="AK820" s="166"/>
      <c r="AR820" s="155"/>
      <c r="AS820" s="316"/>
      <c r="AT820" s="168"/>
      <c r="AU820" s="168"/>
      <c r="AV820" s="168"/>
      <c r="AW820" s="168"/>
      <c r="AX820" s="168"/>
      <c r="AZ820" s="167"/>
      <c r="BA820" s="165"/>
      <c r="BB820" s="165"/>
      <c r="BC820" s="165"/>
      <c r="BD820" s="165"/>
      <c r="BE820" s="165"/>
      <c r="BF820" s="165"/>
      <c r="BG820" s="165"/>
      <c r="BH820" s="168"/>
      <c r="BI820" s="168"/>
      <c r="BJ820" s="168"/>
      <c r="BK820" s="168"/>
    </row>
    <row r="821" spans="1:63" ht="14.85" customHeight="1">
      <c r="A821" s="238"/>
      <c r="B821" s="540" t="s">
        <v>856</v>
      </c>
      <c r="C821" s="540"/>
      <c r="D821" s="540"/>
      <c r="E821" s="503" t="str">
        <f t="shared" si="292"/>
        <v/>
      </c>
      <c r="F821" s="503"/>
      <c r="G821" s="503"/>
      <c r="H821" s="503" t="str">
        <f t="shared" si="293"/>
        <v/>
      </c>
      <c r="I821" s="503"/>
      <c r="J821" s="503"/>
      <c r="K821" s="503" t="str">
        <f t="shared" si="294"/>
        <v/>
      </c>
      <c r="L821" s="503"/>
      <c r="M821" s="503"/>
      <c r="N821" s="503" t="str">
        <f t="shared" si="295"/>
        <v/>
      </c>
      <c r="O821" s="503"/>
      <c r="P821" s="503"/>
      <c r="Q821" s="503" t="str">
        <f t="shared" si="296"/>
        <v/>
      </c>
      <c r="R821" s="503"/>
      <c r="S821" s="503"/>
      <c r="T821" s="503"/>
      <c r="U821" s="503"/>
      <c r="V821" s="503"/>
      <c r="W821" s="503" t="str">
        <f t="shared" si="297"/>
        <v/>
      </c>
      <c r="X821" s="503"/>
      <c r="Y821" s="503"/>
      <c r="Z821" s="503"/>
      <c r="AA821" s="503"/>
      <c r="AB821" s="503"/>
      <c r="AC821" s="525"/>
      <c r="AD821" s="526"/>
      <c r="AE821" s="526"/>
      <c r="AF821" s="526"/>
      <c r="AG821" s="526"/>
      <c r="AH821" s="527"/>
      <c r="AI821" s="233"/>
      <c r="AJ821" s="233"/>
      <c r="AK821" s="166"/>
      <c r="AR821" s="155"/>
      <c r="AS821" s="316"/>
      <c r="AT821" s="168"/>
      <c r="AU821" s="168"/>
      <c r="AV821" s="168"/>
      <c r="AW821" s="168"/>
      <c r="AX821" s="168"/>
      <c r="AZ821" s="167"/>
      <c r="BA821" s="165"/>
      <c r="BB821" s="165"/>
      <c r="BC821" s="165"/>
      <c r="BD821" s="165"/>
      <c r="BE821" s="165"/>
      <c r="BF821" s="165"/>
      <c r="BG821" s="165"/>
      <c r="BH821" s="168"/>
      <c r="BI821" s="168"/>
      <c r="BJ821" s="168"/>
      <c r="BK821" s="168"/>
    </row>
    <row r="822" spans="1:63" ht="14.85" customHeight="1">
      <c r="A822" s="238"/>
      <c r="B822" s="540" t="s">
        <v>857</v>
      </c>
      <c r="C822" s="540"/>
      <c r="D822" s="540"/>
      <c r="E822" s="503" t="str">
        <f t="shared" si="292"/>
        <v/>
      </c>
      <c r="F822" s="503"/>
      <c r="G822" s="503"/>
      <c r="H822" s="503" t="str">
        <f t="shared" si="293"/>
        <v/>
      </c>
      <c r="I822" s="503"/>
      <c r="J822" s="503"/>
      <c r="K822" s="503" t="str">
        <f t="shared" si="294"/>
        <v/>
      </c>
      <c r="L822" s="503"/>
      <c r="M822" s="503"/>
      <c r="N822" s="503" t="str">
        <f t="shared" si="295"/>
        <v/>
      </c>
      <c r="O822" s="503"/>
      <c r="P822" s="503"/>
      <c r="Q822" s="503" t="str">
        <f t="shared" si="296"/>
        <v/>
      </c>
      <c r="R822" s="503"/>
      <c r="S822" s="503"/>
      <c r="T822" s="503"/>
      <c r="U822" s="503"/>
      <c r="V822" s="503"/>
      <c r="W822" s="503" t="str">
        <f t="shared" si="297"/>
        <v/>
      </c>
      <c r="X822" s="503"/>
      <c r="Y822" s="503"/>
      <c r="Z822" s="503"/>
      <c r="AA822" s="503"/>
      <c r="AB822" s="503"/>
      <c r="AC822" s="525"/>
      <c r="AD822" s="526"/>
      <c r="AE822" s="526"/>
      <c r="AF822" s="526"/>
      <c r="AG822" s="526"/>
      <c r="AH822" s="527"/>
      <c r="AI822" s="233"/>
      <c r="AJ822" s="233"/>
      <c r="AK822" s="166"/>
      <c r="AR822" s="155"/>
      <c r="AS822" s="316"/>
      <c r="AT822" s="168"/>
      <c r="AU822" s="168"/>
      <c r="AV822" s="168"/>
      <c r="AW822" s="168"/>
      <c r="AX822" s="168"/>
      <c r="AZ822" s="167"/>
      <c r="BA822" s="165"/>
      <c r="BB822" s="165"/>
      <c r="BC822" s="165"/>
      <c r="BD822" s="165"/>
      <c r="BE822" s="165"/>
      <c r="BF822" s="165"/>
      <c r="BG822" s="165"/>
      <c r="BH822" s="168"/>
      <c r="BI822" s="168"/>
      <c r="BJ822" s="168"/>
      <c r="BK822" s="168"/>
    </row>
    <row r="823" spans="1:63" ht="14.85" customHeight="1">
      <c r="A823" s="238"/>
      <c r="B823" s="540" t="s">
        <v>858</v>
      </c>
      <c r="C823" s="540"/>
      <c r="D823" s="540"/>
      <c r="E823" s="503" t="str">
        <f t="shared" si="292"/>
        <v/>
      </c>
      <c r="F823" s="503"/>
      <c r="G823" s="503"/>
      <c r="H823" s="503" t="str">
        <f t="shared" si="293"/>
        <v/>
      </c>
      <c r="I823" s="503"/>
      <c r="J823" s="503"/>
      <c r="K823" s="503" t="str">
        <f t="shared" si="294"/>
        <v/>
      </c>
      <c r="L823" s="503"/>
      <c r="M823" s="503"/>
      <c r="N823" s="503" t="str">
        <f t="shared" si="295"/>
        <v/>
      </c>
      <c r="O823" s="503"/>
      <c r="P823" s="503"/>
      <c r="Q823" s="503" t="str">
        <f t="shared" si="296"/>
        <v/>
      </c>
      <c r="R823" s="503"/>
      <c r="S823" s="503"/>
      <c r="T823" s="503"/>
      <c r="U823" s="503"/>
      <c r="V823" s="503"/>
      <c r="W823" s="503" t="str">
        <f t="shared" si="297"/>
        <v/>
      </c>
      <c r="X823" s="503"/>
      <c r="Y823" s="503"/>
      <c r="Z823" s="503"/>
      <c r="AA823" s="503"/>
      <c r="AB823" s="503"/>
      <c r="AC823" s="525"/>
      <c r="AD823" s="526"/>
      <c r="AE823" s="526"/>
      <c r="AF823" s="526"/>
      <c r="AG823" s="526"/>
      <c r="AH823" s="527"/>
      <c r="AI823" s="233"/>
      <c r="AJ823" s="233"/>
      <c r="AK823" s="166"/>
      <c r="AR823" s="155"/>
      <c r="AS823" s="316"/>
      <c r="AT823" s="168"/>
      <c r="AU823" s="168"/>
      <c r="AV823" s="168"/>
      <c r="AW823" s="168"/>
      <c r="AX823" s="168"/>
      <c r="AZ823" s="167"/>
      <c r="BA823" s="165"/>
      <c r="BB823" s="165"/>
      <c r="BC823" s="165"/>
      <c r="BD823" s="165"/>
      <c r="BE823" s="165"/>
      <c r="BF823" s="165"/>
      <c r="BG823" s="165"/>
      <c r="BH823" s="168"/>
      <c r="BI823" s="168"/>
      <c r="BJ823" s="168"/>
      <c r="BK823" s="168"/>
    </row>
    <row r="824" spans="1:63" ht="14.85" customHeight="1">
      <c r="A824" s="238"/>
      <c r="B824" s="540" t="s">
        <v>859</v>
      </c>
      <c r="C824" s="540"/>
      <c r="D824" s="540"/>
      <c r="E824" s="503" t="str">
        <f t="shared" si="292"/>
        <v/>
      </c>
      <c r="F824" s="503"/>
      <c r="G824" s="503"/>
      <c r="H824" s="503" t="str">
        <f t="shared" si="293"/>
        <v/>
      </c>
      <c r="I824" s="503"/>
      <c r="J824" s="503"/>
      <c r="K824" s="503" t="str">
        <f t="shared" si="294"/>
        <v/>
      </c>
      <c r="L824" s="503"/>
      <c r="M824" s="503"/>
      <c r="N824" s="503" t="str">
        <f t="shared" si="295"/>
        <v/>
      </c>
      <c r="O824" s="503"/>
      <c r="P824" s="503"/>
      <c r="Q824" s="503" t="str">
        <f t="shared" si="296"/>
        <v/>
      </c>
      <c r="R824" s="503"/>
      <c r="S824" s="503"/>
      <c r="T824" s="503"/>
      <c r="U824" s="503"/>
      <c r="V824" s="503"/>
      <c r="W824" s="503" t="str">
        <f t="shared" si="297"/>
        <v/>
      </c>
      <c r="X824" s="503"/>
      <c r="Y824" s="503"/>
      <c r="Z824" s="503"/>
      <c r="AA824" s="503"/>
      <c r="AB824" s="503"/>
      <c r="AC824" s="525"/>
      <c r="AD824" s="526"/>
      <c r="AE824" s="526"/>
      <c r="AF824" s="526"/>
      <c r="AG824" s="526"/>
      <c r="AH824" s="527"/>
      <c r="AI824" s="233"/>
      <c r="AJ824" s="233"/>
      <c r="AK824" s="166"/>
      <c r="AR824" s="155"/>
      <c r="AS824" s="316"/>
      <c r="AT824" s="168"/>
      <c r="AU824" s="168"/>
      <c r="AV824" s="168"/>
      <c r="AW824" s="168"/>
      <c r="AX824" s="168"/>
      <c r="AZ824" s="167"/>
      <c r="BA824" s="165"/>
      <c r="BB824" s="165"/>
      <c r="BC824" s="165"/>
      <c r="BD824" s="165"/>
      <c r="BE824" s="165"/>
      <c r="BF824" s="165"/>
      <c r="BG824" s="165"/>
      <c r="BH824" s="168"/>
      <c r="BI824" s="168"/>
      <c r="BJ824" s="168"/>
      <c r="BK824" s="168"/>
    </row>
    <row r="825" spans="1:63" ht="14.85" customHeight="1">
      <c r="A825" s="238"/>
      <c r="B825" s="540" t="s">
        <v>860</v>
      </c>
      <c r="C825" s="540"/>
      <c r="D825" s="540"/>
      <c r="E825" s="503" t="str">
        <f t="shared" si="292"/>
        <v/>
      </c>
      <c r="F825" s="503"/>
      <c r="G825" s="503"/>
      <c r="H825" s="503" t="str">
        <f t="shared" si="293"/>
        <v/>
      </c>
      <c r="I825" s="503"/>
      <c r="J825" s="503"/>
      <c r="K825" s="503" t="str">
        <f t="shared" si="294"/>
        <v/>
      </c>
      <c r="L825" s="503"/>
      <c r="M825" s="503"/>
      <c r="N825" s="503" t="str">
        <f t="shared" si="295"/>
        <v/>
      </c>
      <c r="O825" s="503"/>
      <c r="P825" s="503"/>
      <c r="Q825" s="503" t="str">
        <f t="shared" si="296"/>
        <v/>
      </c>
      <c r="R825" s="503"/>
      <c r="S825" s="503"/>
      <c r="T825" s="503"/>
      <c r="U825" s="503"/>
      <c r="V825" s="503"/>
      <c r="W825" s="503" t="str">
        <f t="shared" si="297"/>
        <v/>
      </c>
      <c r="X825" s="503"/>
      <c r="Y825" s="503"/>
      <c r="Z825" s="503"/>
      <c r="AA825" s="503"/>
      <c r="AB825" s="503"/>
      <c r="AC825" s="525"/>
      <c r="AD825" s="526"/>
      <c r="AE825" s="526"/>
      <c r="AF825" s="526"/>
      <c r="AG825" s="526"/>
      <c r="AH825" s="527"/>
      <c r="AI825" s="233"/>
      <c r="AJ825" s="233"/>
      <c r="AK825" s="166"/>
      <c r="AR825" s="155"/>
      <c r="AS825" s="316"/>
      <c r="AT825" s="168"/>
      <c r="AU825" s="168"/>
      <c r="AV825" s="168"/>
      <c r="AW825" s="168"/>
      <c r="AX825" s="168"/>
      <c r="AZ825" s="167"/>
      <c r="BA825" s="165"/>
      <c r="BB825" s="165"/>
      <c r="BC825" s="165"/>
      <c r="BD825" s="165"/>
      <c r="BE825" s="165"/>
      <c r="BF825" s="165"/>
      <c r="BG825" s="165"/>
      <c r="BH825" s="168"/>
      <c r="BI825" s="168"/>
      <c r="BJ825" s="168"/>
      <c r="BK825" s="168"/>
    </row>
    <row r="826" spans="1:63" ht="14.85" customHeight="1">
      <c r="A826" s="238"/>
      <c r="B826" s="540" t="s">
        <v>861</v>
      </c>
      <c r="C826" s="540"/>
      <c r="D826" s="540"/>
      <c r="E826" s="503" t="str">
        <f t="shared" si="292"/>
        <v/>
      </c>
      <c r="F826" s="503"/>
      <c r="G826" s="503"/>
      <c r="H826" s="503" t="str">
        <f t="shared" si="293"/>
        <v/>
      </c>
      <c r="I826" s="503"/>
      <c r="J826" s="503"/>
      <c r="K826" s="503" t="str">
        <f t="shared" si="294"/>
        <v/>
      </c>
      <c r="L826" s="503"/>
      <c r="M826" s="503"/>
      <c r="N826" s="503" t="str">
        <f t="shared" si="295"/>
        <v/>
      </c>
      <c r="O826" s="503"/>
      <c r="P826" s="503"/>
      <c r="Q826" s="503" t="str">
        <f t="shared" si="296"/>
        <v/>
      </c>
      <c r="R826" s="503"/>
      <c r="S826" s="503"/>
      <c r="T826" s="503"/>
      <c r="U826" s="503"/>
      <c r="V826" s="503"/>
      <c r="W826" s="503" t="str">
        <f t="shared" si="297"/>
        <v/>
      </c>
      <c r="X826" s="503"/>
      <c r="Y826" s="503"/>
      <c r="Z826" s="503"/>
      <c r="AA826" s="503"/>
      <c r="AB826" s="503"/>
      <c r="AC826" s="525"/>
      <c r="AD826" s="526"/>
      <c r="AE826" s="526"/>
      <c r="AF826" s="526"/>
      <c r="AG826" s="526"/>
      <c r="AH826" s="527"/>
      <c r="AI826" s="233"/>
      <c r="AJ826" s="233"/>
      <c r="AK826" s="166"/>
      <c r="AR826" s="155"/>
      <c r="AS826" s="316"/>
      <c r="AT826" s="168"/>
      <c r="AU826" s="168"/>
      <c r="AV826" s="168"/>
      <c r="AW826" s="168"/>
      <c r="AX826" s="168"/>
      <c r="AZ826" s="167"/>
      <c r="BA826" s="165"/>
      <c r="BB826" s="165"/>
      <c r="BC826" s="165"/>
      <c r="BD826" s="165"/>
      <c r="BE826" s="165"/>
      <c r="BF826" s="165"/>
      <c r="BG826" s="165"/>
      <c r="BH826" s="168"/>
      <c r="BI826" s="168"/>
      <c r="BJ826" s="168"/>
      <c r="BK826" s="168"/>
    </row>
    <row r="827" spans="1:63" ht="14.85" customHeight="1">
      <c r="A827" s="239"/>
      <c r="B827" s="540" t="s">
        <v>862</v>
      </c>
      <c r="C827" s="540"/>
      <c r="D827" s="540"/>
      <c r="E827" s="503" t="str">
        <f t="shared" si="292"/>
        <v/>
      </c>
      <c r="F827" s="503"/>
      <c r="G827" s="503"/>
      <c r="H827" s="503" t="str">
        <f t="shared" si="293"/>
        <v/>
      </c>
      <c r="I827" s="503"/>
      <c r="J827" s="503"/>
      <c r="K827" s="503" t="str">
        <f t="shared" si="294"/>
        <v/>
      </c>
      <c r="L827" s="503"/>
      <c r="M827" s="503"/>
      <c r="N827" s="503" t="str">
        <f t="shared" si="295"/>
        <v/>
      </c>
      <c r="O827" s="503"/>
      <c r="P827" s="503"/>
      <c r="Q827" s="503" t="str">
        <f t="shared" si="296"/>
        <v/>
      </c>
      <c r="R827" s="503"/>
      <c r="S827" s="503"/>
      <c r="T827" s="503"/>
      <c r="U827" s="503"/>
      <c r="V827" s="503"/>
      <c r="W827" s="503" t="str">
        <f t="shared" si="297"/>
        <v/>
      </c>
      <c r="X827" s="503"/>
      <c r="Y827" s="503"/>
      <c r="Z827" s="503"/>
      <c r="AA827" s="503"/>
      <c r="AB827" s="503"/>
      <c r="AC827" s="525"/>
      <c r="AD827" s="526"/>
      <c r="AE827" s="526"/>
      <c r="AF827" s="526"/>
      <c r="AG827" s="526"/>
      <c r="AH827" s="527"/>
      <c r="AI827" s="233"/>
      <c r="AJ827" s="233"/>
      <c r="AK827" s="166"/>
      <c r="AR827" s="155"/>
      <c r="AS827" s="316"/>
      <c r="AT827" s="168"/>
      <c r="AU827" s="168"/>
      <c r="AV827" s="168"/>
      <c r="AW827" s="168"/>
      <c r="AX827" s="168"/>
      <c r="AZ827" s="167"/>
      <c r="BA827" s="165"/>
      <c r="BB827" s="165"/>
      <c r="BC827" s="165"/>
      <c r="BD827" s="165"/>
      <c r="BE827" s="165"/>
      <c r="BF827" s="165"/>
      <c r="BG827" s="165"/>
      <c r="BH827" s="168"/>
      <c r="BI827" s="168"/>
      <c r="BJ827" s="168"/>
      <c r="BK827" s="168"/>
    </row>
    <row r="828" spans="1:63" ht="14.85" customHeight="1">
      <c r="A828" s="239"/>
      <c r="B828" s="540" t="s">
        <v>863</v>
      </c>
      <c r="C828" s="540"/>
      <c r="D828" s="540"/>
      <c r="E828" s="503" t="str">
        <f t="shared" si="292"/>
        <v/>
      </c>
      <c r="F828" s="503"/>
      <c r="G828" s="503"/>
      <c r="H828" s="503" t="str">
        <f t="shared" si="293"/>
        <v/>
      </c>
      <c r="I828" s="503"/>
      <c r="J828" s="503"/>
      <c r="K828" s="503" t="str">
        <f t="shared" si="294"/>
        <v/>
      </c>
      <c r="L828" s="503"/>
      <c r="M828" s="503"/>
      <c r="N828" s="503" t="str">
        <f t="shared" si="295"/>
        <v/>
      </c>
      <c r="O828" s="503"/>
      <c r="P828" s="503"/>
      <c r="Q828" s="503" t="str">
        <f t="shared" si="296"/>
        <v/>
      </c>
      <c r="R828" s="503"/>
      <c r="S828" s="503"/>
      <c r="T828" s="503"/>
      <c r="U828" s="503"/>
      <c r="V828" s="503"/>
      <c r="W828" s="503" t="str">
        <f t="shared" si="297"/>
        <v/>
      </c>
      <c r="X828" s="503"/>
      <c r="Y828" s="503"/>
      <c r="Z828" s="503"/>
      <c r="AA828" s="503"/>
      <c r="AB828" s="503"/>
      <c r="AC828" s="525"/>
      <c r="AD828" s="526"/>
      <c r="AE828" s="526"/>
      <c r="AF828" s="526"/>
      <c r="AG828" s="526"/>
      <c r="AH828" s="527"/>
      <c r="AI828" s="233"/>
      <c r="AJ828" s="233"/>
      <c r="AK828" s="166"/>
      <c r="AR828" s="155"/>
      <c r="AS828" s="316"/>
      <c r="AT828" s="168"/>
      <c r="AU828" s="168"/>
      <c r="AV828" s="168"/>
      <c r="AW828" s="168"/>
      <c r="AX828" s="168"/>
      <c r="AZ828" s="167"/>
      <c r="BA828" s="165"/>
      <c r="BB828" s="165"/>
      <c r="BC828" s="165"/>
      <c r="BD828" s="165"/>
      <c r="BE828" s="165"/>
      <c r="BF828" s="165"/>
      <c r="BG828" s="165"/>
      <c r="BH828" s="168"/>
      <c r="BI828" s="168"/>
      <c r="BJ828" s="168"/>
      <c r="BK828" s="168"/>
    </row>
    <row r="829" spans="1:63" ht="14.85" customHeight="1">
      <c r="A829" s="239"/>
      <c r="B829" s="540" t="s">
        <v>864</v>
      </c>
      <c r="C829" s="540"/>
      <c r="D829" s="540"/>
      <c r="E829" s="503" t="str">
        <f t="shared" si="292"/>
        <v/>
      </c>
      <c r="F829" s="503"/>
      <c r="G829" s="503"/>
      <c r="H829" s="503" t="str">
        <f t="shared" si="293"/>
        <v/>
      </c>
      <c r="I829" s="503"/>
      <c r="J829" s="503"/>
      <c r="K829" s="503" t="str">
        <f t="shared" si="294"/>
        <v/>
      </c>
      <c r="L829" s="503"/>
      <c r="M829" s="503"/>
      <c r="N829" s="503" t="str">
        <f t="shared" si="295"/>
        <v/>
      </c>
      <c r="O829" s="503"/>
      <c r="P829" s="503"/>
      <c r="Q829" s="503" t="str">
        <f t="shared" si="296"/>
        <v/>
      </c>
      <c r="R829" s="503"/>
      <c r="S829" s="503"/>
      <c r="T829" s="503"/>
      <c r="U829" s="503"/>
      <c r="V829" s="503"/>
      <c r="W829" s="503" t="str">
        <f t="shared" si="297"/>
        <v/>
      </c>
      <c r="X829" s="503"/>
      <c r="Y829" s="503"/>
      <c r="Z829" s="503"/>
      <c r="AA829" s="503"/>
      <c r="AB829" s="503"/>
      <c r="AC829" s="525"/>
      <c r="AD829" s="526"/>
      <c r="AE829" s="526"/>
      <c r="AF829" s="526"/>
      <c r="AG829" s="526"/>
      <c r="AH829" s="527"/>
      <c r="AI829" s="233"/>
      <c r="AJ829" s="233"/>
      <c r="AK829" s="166"/>
      <c r="AR829" s="155"/>
      <c r="AS829" s="316"/>
      <c r="AT829" s="168"/>
      <c r="AU829" s="168"/>
      <c r="AV829" s="168"/>
      <c r="AW829" s="168"/>
      <c r="AX829" s="168"/>
      <c r="AZ829" s="167"/>
      <c r="BA829" s="165"/>
      <c r="BB829" s="165"/>
      <c r="BC829" s="165"/>
      <c r="BD829" s="165"/>
      <c r="BE829" s="165"/>
      <c r="BF829" s="165"/>
      <c r="BG829" s="165"/>
      <c r="BH829" s="168"/>
      <c r="BI829" s="168"/>
      <c r="BJ829" s="168"/>
      <c r="BK829" s="168"/>
    </row>
    <row r="830" spans="1:63" ht="14.85" customHeight="1">
      <c r="A830" s="239"/>
      <c r="B830" s="540" t="s">
        <v>865</v>
      </c>
      <c r="C830" s="540"/>
      <c r="D830" s="540"/>
      <c r="E830" s="503" t="str">
        <f t="shared" si="292"/>
        <v/>
      </c>
      <c r="F830" s="503"/>
      <c r="G830" s="503"/>
      <c r="H830" s="503" t="str">
        <f t="shared" si="293"/>
        <v/>
      </c>
      <c r="I830" s="503"/>
      <c r="J830" s="503"/>
      <c r="K830" s="503" t="str">
        <f t="shared" si="294"/>
        <v/>
      </c>
      <c r="L830" s="503"/>
      <c r="M830" s="503"/>
      <c r="N830" s="503" t="str">
        <f t="shared" si="295"/>
        <v/>
      </c>
      <c r="O830" s="503"/>
      <c r="P830" s="503"/>
      <c r="Q830" s="503" t="str">
        <f t="shared" si="296"/>
        <v/>
      </c>
      <c r="R830" s="503"/>
      <c r="S830" s="503"/>
      <c r="T830" s="503"/>
      <c r="U830" s="503"/>
      <c r="V830" s="503"/>
      <c r="W830" s="503" t="str">
        <f t="shared" si="297"/>
        <v/>
      </c>
      <c r="X830" s="503"/>
      <c r="Y830" s="503"/>
      <c r="Z830" s="503"/>
      <c r="AA830" s="503"/>
      <c r="AB830" s="503"/>
      <c r="AC830" s="525"/>
      <c r="AD830" s="526"/>
      <c r="AE830" s="526"/>
      <c r="AF830" s="526"/>
      <c r="AG830" s="526"/>
      <c r="AH830" s="527"/>
      <c r="AI830" s="233"/>
      <c r="AJ830" s="233"/>
      <c r="AK830" s="166"/>
      <c r="AR830" s="155"/>
      <c r="AS830" s="316"/>
      <c r="AT830" s="168"/>
      <c r="AU830" s="168"/>
      <c r="AV830" s="168"/>
      <c r="AW830" s="168"/>
      <c r="AX830" s="168"/>
      <c r="AZ830" s="167"/>
      <c r="BA830" s="165"/>
      <c r="BB830" s="165"/>
      <c r="BC830" s="165"/>
      <c r="BD830" s="165"/>
      <c r="BE830" s="165"/>
      <c r="BF830" s="165"/>
      <c r="BG830" s="165"/>
      <c r="BH830" s="168"/>
      <c r="BI830" s="168"/>
      <c r="BJ830" s="168"/>
      <c r="BK830" s="168"/>
    </row>
    <row r="831" spans="1:63" ht="14.85" customHeight="1">
      <c r="A831" s="239"/>
      <c r="B831" s="540" t="s">
        <v>866</v>
      </c>
      <c r="C831" s="540"/>
      <c r="D831" s="540"/>
      <c r="E831" s="503" t="str">
        <f t="shared" si="292"/>
        <v/>
      </c>
      <c r="F831" s="503"/>
      <c r="G831" s="503"/>
      <c r="H831" s="503" t="str">
        <f t="shared" si="293"/>
        <v/>
      </c>
      <c r="I831" s="503"/>
      <c r="J831" s="503"/>
      <c r="K831" s="503" t="str">
        <f t="shared" si="294"/>
        <v/>
      </c>
      <c r="L831" s="503"/>
      <c r="M831" s="503"/>
      <c r="N831" s="503" t="str">
        <f t="shared" si="295"/>
        <v/>
      </c>
      <c r="O831" s="503"/>
      <c r="P831" s="503"/>
      <c r="Q831" s="503" t="str">
        <f t="shared" si="296"/>
        <v/>
      </c>
      <c r="R831" s="503"/>
      <c r="S831" s="503"/>
      <c r="T831" s="503"/>
      <c r="U831" s="503"/>
      <c r="V831" s="503"/>
      <c r="W831" s="503" t="str">
        <f t="shared" si="297"/>
        <v/>
      </c>
      <c r="X831" s="503"/>
      <c r="Y831" s="503"/>
      <c r="Z831" s="503"/>
      <c r="AA831" s="503"/>
      <c r="AB831" s="503"/>
      <c r="AC831" s="525"/>
      <c r="AD831" s="526"/>
      <c r="AE831" s="526"/>
      <c r="AF831" s="526"/>
      <c r="AG831" s="526"/>
      <c r="AH831" s="527"/>
      <c r="AI831" s="233"/>
      <c r="AJ831" s="233"/>
      <c r="AK831" s="166"/>
      <c r="AR831" s="155"/>
      <c r="AS831" s="316"/>
      <c r="AT831" s="168"/>
      <c r="AU831" s="168"/>
      <c r="AV831" s="168"/>
      <c r="AW831" s="168"/>
      <c r="AX831" s="168"/>
      <c r="AZ831" s="167"/>
      <c r="BA831" s="165"/>
      <c r="BB831" s="165"/>
      <c r="BC831" s="165"/>
      <c r="BD831" s="165"/>
      <c r="BE831" s="165"/>
      <c r="BF831" s="165"/>
      <c r="BG831" s="165"/>
      <c r="BH831" s="168"/>
      <c r="BI831" s="168"/>
      <c r="BJ831" s="168"/>
      <c r="BK831" s="168"/>
    </row>
    <row r="832" spans="1:63" ht="14.85" customHeight="1">
      <c r="A832" s="239"/>
      <c r="B832" s="540" t="s">
        <v>867</v>
      </c>
      <c r="C832" s="540"/>
      <c r="D832" s="540"/>
      <c r="E832" s="503" t="str">
        <f t="shared" ref="E832:E851" si="298">BB678</f>
        <v/>
      </c>
      <c r="F832" s="503"/>
      <c r="G832" s="503"/>
      <c r="H832" s="503" t="str">
        <f t="shared" ref="H832:H851" si="299">BC678</f>
        <v/>
      </c>
      <c r="I832" s="503"/>
      <c r="J832" s="503"/>
      <c r="K832" s="503" t="str">
        <f t="shared" ref="K832:K851" si="300">BD678</f>
        <v/>
      </c>
      <c r="L832" s="503"/>
      <c r="M832" s="503"/>
      <c r="N832" s="503" t="str">
        <f t="shared" ref="N832:N851" si="301">BE678</f>
        <v/>
      </c>
      <c r="O832" s="503"/>
      <c r="P832" s="503"/>
      <c r="Q832" s="503" t="str">
        <f t="shared" ref="Q832:Q851" si="302">BF678</f>
        <v/>
      </c>
      <c r="R832" s="503"/>
      <c r="S832" s="503"/>
      <c r="T832" s="503"/>
      <c r="U832" s="503"/>
      <c r="V832" s="503"/>
      <c r="W832" s="503" t="str">
        <f t="shared" ref="W832:W851" si="303">(BM678)</f>
        <v/>
      </c>
      <c r="X832" s="503"/>
      <c r="Y832" s="503"/>
      <c r="Z832" s="503"/>
      <c r="AA832" s="503"/>
      <c r="AB832" s="503"/>
      <c r="AC832" s="525"/>
      <c r="AD832" s="526"/>
      <c r="AE832" s="526"/>
      <c r="AF832" s="526"/>
      <c r="AG832" s="526"/>
      <c r="AH832" s="527"/>
      <c r="AI832" s="233"/>
      <c r="AJ832" s="233"/>
      <c r="AK832" s="166"/>
      <c r="AR832" s="155"/>
      <c r="AS832" s="316"/>
      <c r="AT832" s="168"/>
      <c r="AU832" s="168"/>
      <c r="AV832" s="168"/>
      <c r="AW832" s="168"/>
      <c r="AX832" s="168"/>
      <c r="AZ832" s="167"/>
      <c r="BA832" s="165"/>
      <c r="BB832" s="165"/>
      <c r="BC832" s="165"/>
      <c r="BD832" s="165"/>
      <c r="BE832" s="165"/>
      <c r="BF832" s="165"/>
      <c r="BG832" s="165"/>
      <c r="BH832" s="168"/>
      <c r="BI832" s="168"/>
      <c r="BJ832" s="168"/>
      <c r="BK832" s="168"/>
    </row>
    <row r="833" spans="1:63" ht="14.85" customHeight="1">
      <c r="B833" s="540" t="s">
        <v>868</v>
      </c>
      <c r="C833" s="540"/>
      <c r="D833" s="540"/>
      <c r="E833" s="503" t="str">
        <f t="shared" si="298"/>
        <v/>
      </c>
      <c r="F833" s="503"/>
      <c r="G833" s="503"/>
      <c r="H833" s="503" t="str">
        <f t="shared" si="299"/>
        <v/>
      </c>
      <c r="I833" s="503"/>
      <c r="J833" s="503"/>
      <c r="K833" s="503" t="str">
        <f t="shared" si="300"/>
        <v/>
      </c>
      <c r="L833" s="503"/>
      <c r="M833" s="503"/>
      <c r="N833" s="503" t="str">
        <f t="shared" si="301"/>
        <v/>
      </c>
      <c r="O833" s="503"/>
      <c r="P833" s="503"/>
      <c r="Q833" s="503" t="str">
        <f t="shared" si="302"/>
        <v/>
      </c>
      <c r="R833" s="503"/>
      <c r="S833" s="503"/>
      <c r="T833" s="503"/>
      <c r="U833" s="503"/>
      <c r="V833" s="503"/>
      <c r="W833" s="503" t="str">
        <f t="shared" si="303"/>
        <v/>
      </c>
      <c r="X833" s="503"/>
      <c r="Y833" s="503"/>
      <c r="Z833" s="503"/>
      <c r="AA833" s="503"/>
      <c r="AB833" s="503"/>
      <c r="AC833" s="525"/>
      <c r="AD833" s="526"/>
      <c r="AE833" s="526"/>
      <c r="AF833" s="526"/>
      <c r="AG833" s="526"/>
      <c r="AH833" s="527"/>
      <c r="AI833" s="233"/>
      <c r="AJ833" s="233"/>
      <c r="AK833" s="166"/>
      <c r="AR833" s="155"/>
      <c r="AS833" s="316"/>
      <c r="AT833" s="168"/>
      <c r="AU833" s="168"/>
      <c r="AV833" s="168"/>
      <c r="AW833" s="168"/>
      <c r="AX833" s="168"/>
      <c r="AZ833" s="167"/>
      <c r="BA833" s="165"/>
      <c r="BB833" s="165"/>
      <c r="BC833" s="165"/>
      <c r="BD833" s="165"/>
      <c r="BE833" s="165"/>
      <c r="BF833" s="165"/>
      <c r="BG833" s="165"/>
      <c r="BH833" s="168"/>
      <c r="BI833" s="168"/>
      <c r="BJ833" s="168"/>
      <c r="BK833" s="168"/>
    </row>
    <row r="834" spans="1:63" ht="14.85" customHeight="1">
      <c r="A834" s="244"/>
      <c r="B834" s="540" t="s">
        <v>869</v>
      </c>
      <c r="C834" s="540"/>
      <c r="D834" s="540"/>
      <c r="E834" s="503" t="str">
        <f t="shared" si="298"/>
        <v/>
      </c>
      <c r="F834" s="503"/>
      <c r="G834" s="503"/>
      <c r="H834" s="503" t="str">
        <f t="shared" si="299"/>
        <v/>
      </c>
      <c r="I834" s="503"/>
      <c r="J834" s="503"/>
      <c r="K834" s="503" t="str">
        <f t="shared" si="300"/>
        <v/>
      </c>
      <c r="L834" s="503"/>
      <c r="M834" s="503"/>
      <c r="N834" s="503" t="str">
        <f t="shared" si="301"/>
        <v/>
      </c>
      <c r="O834" s="503"/>
      <c r="P834" s="503"/>
      <c r="Q834" s="503" t="str">
        <f t="shared" si="302"/>
        <v/>
      </c>
      <c r="R834" s="503"/>
      <c r="S834" s="503"/>
      <c r="T834" s="503"/>
      <c r="U834" s="503"/>
      <c r="V834" s="503"/>
      <c r="W834" s="503" t="str">
        <f t="shared" si="303"/>
        <v/>
      </c>
      <c r="X834" s="503"/>
      <c r="Y834" s="503"/>
      <c r="Z834" s="503"/>
      <c r="AA834" s="503"/>
      <c r="AB834" s="503"/>
      <c r="AC834" s="525"/>
      <c r="AD834" s="526"/>
      <c r="AE834" s="526"/>
      <c r="AF834" s="526"/>
      <c r="AG834" s="526"/>
      <c r="AH834" s="527"/>
      <c r="AI834" s="233"/>
      <c r="AJ834" s="233"/>
      <c r="AK834" s="166"/>
      <c r="AR834" s="155"/>
      <c r="AS834" s="316"/>
      <c r="AT834" s="168"/>
      <c r="AU834" s="168"/>
      <c r="AV834" s="168"/>
      <c r="AW834" s="168"/>
      <c r="AX834" s="168"/>
      <c r="AZ834" s="167"/>
      <c r="BA834" s="165"/>
      <c r="BB834" s="165"/>
      <c r="BC834" s="165"/>
      <c r="BD834" s="165"/>
      <c r="BE834" s="165"/>
      <c r="BF834" s="165"/>
      <c r="BG834" s="165"/>
      <c r="BH834" s="168"/>
      <c r="BI834" s="168"/>
      <c r="BJ834" s="168"/>
      <c r="BK834" s="168"/>
    </row>
    <row r="835" spans="1:63" ht="14.85" customHeight="1">
      <c r="A835" s="244"/>
      <c r="B835" s="540" t="s">
        <v>870</v>
      </c>
      <c r="C835" s="540"/>
      <c r="D835" s="540"/>
      <c r="E835" s="503" t="str">
        <f t="shared" si="298"/>
        <v/>
      </c>
      <c r="F835" s="503"/>
      <c r="G835" s="503"/>
      <c r="H835" s="503" t="str">
        <f t="shared" si="299"/>
        <v/>
      </c>
      <c r="I835" s="503"/>
      <c r="J835" s="503"/>
      <c r="K835" s="503" t="str">
        <f t="shared" si="300"/>
        <v/>
      </c>
      <c r="L835" s="503"/>
      <c r="M835" s="503"/>
      <c r="N835" s="503" t="str">
        <f t="shared" si="301"/>
        <v/>
      </c>
      <c r="O835" s="503"/>
      <c r="P835" s="503"/>
      <c r="Q835" s="503" t="str">
        <f t="shared" si="302"/>
        <v/>
      </c>
      <c r="R835" s="503"/>
      <c r="S835" s="503"/>
      <c r="T835" s="503"/>
      <c r="U835" s="503"/>
      <c r="V835" s="503"/>
      <c r="W835" s="503" t="str">
        <f t="shared" si="303"/>
        <v/>
      </c>
      <c r="X835" s="503"/>
      <c r="Y835" s="503"/>
      <c r="Z835" s="503"/>
      <c r="AA835" s="503"/>
      <c r="AB835" s="503"/>
      <c r="AC835" s="525"/>
      <c r="AD835" s="526"/>
      <c r="AE835" s="526"/>
      <c r="AF835" s="526"/>
      <c r="AG835" s="526"/>
      <c r="AH835" s="527"/>
      <c r="AI835" s="233"/>
      <c r="AJ835" s="233"/>
      <c r="AK835" s="166"/>
      <c r="AR835" s="155"/>
      <c r="AS835" s="316"/>
      <c r="AT835" s="168"/>
      <c r="AU835" s="168"/>
      <c r="AV835" s="168"/>
      <c r="AW835" s="168"/>
      <c r="AX835" s="168"/>
      <c r="AZ835" s="167"/>
      <c r="BA835" s="165"/>
      <c r="BB835" s="165"/>
      <c r="BC835" s="165"/>
      <c r="BD835" s="165"/>
      <c r="BE835" s="165"/>
      <c r="BF835" s="165"/>
      <c r="BG835" s="165"/>
      <c r="BH835" s="168"/>
      <c r="BI835" s="168"/>
      <c r="BJ835" s="168"/>
      <c r="BK835" s="168"/>
    </row>
    <row r="836" spans="1:63" ht="14.85" customHeight="1">
      <c r="A836" s="244"/>
      <c r="B836" s="540" t="s">
        <v>871</v>
      </c>
      <c r="C836" s="540"/>
      <c r="D836" s="540"/>
      <c r="E836" s="503" t="str">
        <f t="shared" si="298"/>
        <v/>
      </c>
      <c r="F836" s="503"/>
      <c r="G836" s="503"/>
      <c r="H836" s="503" t="str">
        <f t="shared" si="299"/>
        <v/>
      </c>
      <c r="I836" s="503"/>
      <c r="J836" s="503"/>
      <c r="K836" s="503" t="str">
        <f t="shared" si="300"/>
        <v/>
      </c>
      <c r="L836" s="503"/>
      <c r="M836" s="503"/>
      <c r="N836" s="503" t="str">
        <f t="shared" si="301"/>
        <v/>
      </c>
      <c r="O836" s="503"/>
      <c r="P836" s="503"/>
      <c r="Q836" s="503" t="str">
        <f t="shared" si="302"/>
        <v/>
      </c>
      <c r="R836" s="503"/>
      <c r="S836" s="503"/>
      <c r="T836" s="503"/>
      <c r="U836" s="503"/>
      <c r="V836" s="503"/>
      <c r="W836" s="503" t="str">
        <f t="shared" si="303"/>
        <v/>
      </c>
      <c r="X836" s="503"/>
      <c r="Y836" s="503"/>
      <c r="Z836" s="503"/>
      <c r="AA836" s="503"/>
      <c r="AB836" s="503"/>
      <c r="AC836" s="525"/>
      <c r="AD836" s="526"/>
      <c r="AE836" s="526"/>
      <c r="AF836" s="526"/>
      <c r="AG836" s="526"/>
      <c r="AH836" s="527"/>
      <c r="AI836" s="233"/>
      <c r="AJ836" s="233"/>
      <c r="AK836" s="166"/>
      <c r="AR836" s="155"/>
      <c r="AS836" s="316"/>
      <c r="AT836" s="168"/>
      <c r="AU836" s="168"/>
      <c r="AV836" s="168"/>
      <c r="AW836" s="168"/>
      <c r="AX836" s="168"/>
      <c r="AZ836" s="167"/>
      <c r="BA836" s="165"/>
      <c r="BB836" s="165"/>
      <c r="BC836" s="165"/>
      <c r="BD836" s="165"/>
      <c r="BE836" s="165"/>
      <c r="BF836" s="165"/>
      <c r="BG836" s="165"/>
      <c r="BH836" s="168"/>
      <c r="BI836" s="168"/>
      <c r="BJ836" s="168"/>
      <c r="BK836" s="168"/>
    </row>
    <row r="837" spans="1:63" ht="14.85" customHeight="1">
      <c r="A837" s="244"/>
      <c r="B837" s="540" t="s">
        <v>872</v>
      </c>
      <c r="C837" s="540"/>
      <c r="D837" s="540"/>
      <c r="E837" s="503" t="str">
        <f t="shared" si="298"/>
        <v/>
      </c>
      <c r="F837" s="503"/>
      <c r="G837" s="503"/>
      <c r="H837" s="503" t="str">
        <f t="shared" si="299"/>
        <v/>
      </c>
      <c r="I837" s="503"/>
      <c r="J837" s="503"/>
      <c r="K837" s="503" t="str">
        <f t="shared" si="300"/>
        <v/>
      </c>
      <c r="L837" s="503"/>
      <c r="M837" s="503"/>
      <c r="N837" s="503" t="str">
        <f t="shared" si="301"/>
        <v/>
      </c>
      <c r="O837" s="503"/>
      <c r="P837" s="503"/>
      <c r="Q837" s="503" t="str">
        <f t="shared" si="302"/>
        <v/>
      </c>
      <c r="R837" s="503"/>
      <c r="S837" s="503"/>
      <c r="T837" s="503"/>
      <c r="U837" s="503"/>
      <c r="V837" s="503"/>
      <c r="W837" s="503" t="str">
        <f t="shared" si="303"/>
        <v/>
      </c>
      <c r="X837" s="503"/>
      <c r="Y837" s="503"/>
      <c r="Z837" s="503"/>
      <c r="AA837" s="503"/>
      <c r="AB837" s="503"/>
      <c r="AC837" s="525"/>
      <c r="AD837" s="526"/>
      <c r="AE837" s="526"/>
      <c r="AF837" s="526"/>
      <c r="AG837" s="526"/>
      <c r="AH837" s="527"/>
      <c r="AI837" s="233"/>
      <c r="AJ837" s="233"/>
      <c r="AK837" s="166"/>
      <c r="AR837" s="155"/>
      <c r="AS837" s="316"/>
      <c r="AT837" s="168"/>
      <c r="AU837" s="168"/>
      <c r="AV837" s="168"/>
      <c r="AW837" s="168"/>
      <c r="AX837" s="168"/>
      <c r="AZ837" s="167"/>
      <c r="BA837" s="165"/>
      <c r="BB837" s="165"/>
      <c r="BC837" s="165"/>
      <c r="BD837" s="165"/>
      <c r="BE837" s="165"/>
      <c r="BF837" s="165"/>
      <c r="BG837" s="165"/>
      <c r="BH837" s="168"/>
      <c r="BI837" s="168"/>
      <c r="BJ837" s="168"/>
      <c r="BK837" s="168"/>
    </row>
    <row r="838" spans="1:63" ht="14.85" customHeight="1">
      <c r="A838" s="244"/>
      <c r="B838" s="540" t="s">
        <v>874</v>
      </c>
      <c r="C838" s="540"/>
      <c r="D838" s="540"/>
      <c r="E838" s="503" t="str">
        <f t="shared" si="298"/>
        <v/>
      </c>
      <c r="F838" s="503"/>
      <c r="G838" s="503"/>
      <c r="H838" s="503" t="str">
        <f t="shared" si="299"/>
        <v/>
      </c>
      <c r="I838" s="503"/>
      <c r="J838" s="503"/>
      <c r="K838" s="503" t="str">
        <f t="shared" si="300"/>
        <v/>
      </c>
      <c r="L838" s="503"/>
      <c r="M838" s="503"/>
      <c r="N838" s="503" t="str">
        <f t="shared" si="301"/>
        <v/>
      </c>
      <c r="O838" s="503"/>
      <c r="P838" s="503"/>
      <c r="Q838" s="503" t="str">
        <f t="shared" si="302"/>
        <v/>
      </c>
      <c r="R838" s="503"/>
      <c r="S838" s="503"/>
      <c r="T838" s="503"/>
      <c r="U838" s="503"/>
      <c r="V838" s="503"/>
      <c r="W838" s="503" t="str">
        <f t="shared" si="303"/>
        <v/>
      </c>
      <c r="X838" s="503"/>
      <c r="Y838" s="503"/>
      <c r="Z838" s="503"/>
      <c r="AA838" s="503"/>
      <c r="AB838" s="503"/>
      <c r="AC838" s="525"/>
      <c r="AD838" s="526"/>
      <c r="AE838" s="526"/>
      <c r="AF838" s="526"/>
      <c r="AG838" s="526"/>
      <c r="AH838" s="527"/>
      <c r="AI838" s="233"/>
      <c r="AJ838" s="233"/>
      <c r="AK838" s="166"/>
      <c r="AR838" s="155"/>
      <c r="AS838" s="316"/>
      <c r="AT838" s="168"/>
      <c r="AU838" s="168"/>
      <c r="AV838" s="168"/>
      <c r="AW838" s="168"/>
      <c r="AX838" s="168"/>
      <c r="AZ838" s="167"/>
      <c r="BA838" s="165"/>
      <c r="BB838" s="165"/>
      <c r="BC838" s="165"/>
      <c r="BD838" s="165"/>
      <c r="BE838" s="165"/>
      <c r="BF838" s="165"/>
      <c r="BG838" s="165"/>
      <c r="BH838" s="168"/>
      <c r="BI838" s="168"/>
      <c r="BJ838" s="168"/>
      <c r="BK838" s="168"/>
    </row>
    <row r="839" spans="1:63" ht="14.85" customHeight="1">
      <c r="A839" s="244"/>
      <c r="B839" s="540" t="s">
        <v>876</v>
      </c>
      <c r="C839" s="540"/>
      <c r="D839" s="540"/>
      <c r="E839" s="503" t="str">
        <f t="shared" si="298"/>
        <v/>
      </c>
      <c r="F839" s="503"/>
      <c r="G839" s="503"/>
      <c r="H839" s="503" t="str">
        <f t="shared" si="299"/>
        <v/>
      </c>
      <c r="I839" s="503"/>
      <c r="J839" s="503"/>
      <c r="K839" s="503" t="str">
        <f t="shared" si="300"/>
        <v/>
      </c>
      <c r="L839" s="503"/>
      <c r="M839" s="503"/>
      <c r="N839" s="503" t="str">
        <f t="shared" si="301"/>
        <v/>
      </c>
      <c r="O839" s="503"/>
      <c r="P839" s="503"/>
      <c r="Q839" s="503" t="str">
        <f t="shared" si="302"/>
        <v/>
      </c>
      <c r="R839" s="503"/>
      <c r="S839" s="503"/>
      <c r="T839" s="503"/>
      <c r="U839" s="503"/>
      <c r="V839" s="503"/>
      <c r="W839" s="503" t="str">
        <f t="shared" si="303"/>
        <v/>
      </c>
      <c r="X839" s="503"/>
      <c r="Y839" s="503"/>
      <c r="Z839" s="503"/>
      <c r="AA839" s="503"/>
      <c r="AB839" s="503"/>
      <c r="AC839" s="525"/>
      <c r="AD839" s="526"/>
      <c r="AE839" s="526"/>
      <c r="AF839" s="526"/>
      <c r="AG839" s="526"/>
      <c r="AH839" s="527"/>
      <c r="AI839" s="233"/>
      <c r="AJ839" s="233"/>
      <c r="AK839" s="166"/>
      <c r="AR839" s="155"/>
      <c r="AS839" s="316"/>
      <c r="AT839" s="168"/>
      <c r="AU839" s="168"/>
      <c r="AV839" s="168"/>
      <c r="AW839" s="168"/>
      <c r="AX839" s="168"/>
      <c r="AZ839" s="167"/>
      <c r="BA839" s="165"/>
      <c r="BB839" s="165"/>
      <c r="BC839" s="165"/>
      <c r="BD839" s="165"/>
      <c r="BE839" s="165"/>
      <c r="BF839" s="165"/>
      <c r="BG839" s="165"/>
      <c r="BH839" s="168"/>
      <c r="BI839" s="168"/>
      <c r="BJ839" s="168"/>
      <c r="BK839" s="168"/>
    </row>
    <row r="840" spans="1:63" ht="14.85" customHeight="1">
      <c r="A840" s="244"/>
      <c r="B840" s="540" t="s">
        <v>878</v>
      </c>
      <c r="C840" s="540"/>
      <c r="D840" s="540"/>
      <c r="E840" s="503" t="str">
        <f t="shared" si="298"/>
        <v/>
      </c>
      <c r="F840" s="503"/>
      <c r="G840" s="503"/>
      <c r="H840" s="503" t="str">
        <f t="shared" si="299"/>
        <v/>
      </c>
      <c r="I840" s="503"/>
      <c r="J840" s="503"/>
      <c r="K840" s="503" t="str">
        <f t="shared" si="300"/>
        <v/>
      </c>
      <c r="L840" s="503"/>
      <c r="M840" s="503"/>
      <c r="N840" s="503" t="str">
        <f t="shared" si="301"/>
        <v/>
      </c>
      <c r="O840" s="503"/>
      <c r="P840" s="503"/>
      <c r="Q840" s="503" t="str">
        <f t="shared" si="302"/>
        <v/>
      </c>
      <c r="R840" s="503"/>
      <c r="S840" s="503"/>
      <c r="T840" s="503"/>
      <c r="U840" s="503"/>
      <c r="V840" s="503"/>
      <c r="W840" s="503" t="str">
        <f t="shared" si="303"/>
        <v/>
      </c>
      <c r="X840" s="503"/>
      <c r="Y840" s="503"/>
      <c r="Z840" s="503"/>
      <c r="AA840" s="503"/>
      <c r="AB840" s="503"/>
      <c r="AC840" s="525"/>
      <c r="AD840" s="526"/>
      <c r="AE840" s="526"/>
      <c r="AF840" s="526"/>
      <c r="AG840" s="526"/>
      <c r="AH840" s="527"/>
      <c r="AI840" s="233"/>
      <c r="AJ840" s="233"/>
      <c r="AK840" s="166"/>
      <c r="AR840" s="155"/>
      <c r="AS840" s="316"/>
      <c r="AT840" s="168"/>
      <c r="AU840" s="168"/>
      <c r="AV840" s="168"/>
      <c r="AW840" s="168"/>
      <c r="AX840" s="168"/>
      <c r="AZ840" s="167"/>
      <c r="BA840" s="165"/>
      <c r="BB840" s="165"/>
      <c r="BC840" s="165"/>
      <c r="BD840" s="165"/>
      <c r="BE840" s="165"/>
      <c r="BF840" s="165"/>
      <c r="BG840" s="165"/>
      <c r="BH840" s="168"/>
      <c r="BI840" s="168"/>
      <c r="BJ840" s="168"/>
      <c r="BK840" s="168"/>
    </row>
    <row r="841" spans="1:63" ht="14.85" customHeight="1">
      <c r="A841" s="244"/>
      <c r="B841" s="540" t="s">
        <v>880</v>
      </c>
      <c r="C841" s="540"/>
      <c r="D841" s="540"/>
      <c r="E841" s="503" t="str">
        <f t="shared" si="298"/>
        <v/>
      </c>
      <c r="F841" s="503"/>
      <c r="G841" s="503"/>
      <c r="H841" s="503" t="str">
        <f t="shared" si="299"/>
        <v/>
      </c>
      <c r="I841" s="503"/>
      <c r="J841" s="503"/>
      <c r="K841" s="503" t="str">
        <f t="shared" si="300"/>
        <v/>
      </c>
      <c r="L841" s="503"/>
      <c r="M841" s="503"/>
      <c r="N841" s="503" t="str">
        <f t="shared" si="301"/>
        <v/>
      </c>
      <c r="O841" s="503"/>
      <c r="P841" s="503"/>
      <c r="Q841" s="503" t="str">
        <f t="shared" si="302"/>
        <v/>
      </c>
      <c r="R841" s="503"/>
      <c r="S841" s="503"/>
      <c r="T841" s="503"/>
      <c r="U841" s="503"/>
      <c r="V841" s="503"/>
      <c r="W841" s="503" t="str">
        <f t="shared" si="303"/>
        <v/>
      </c>
      <c r="X841" s="503"/>
      <c r="Y841" s="503"/>
      <c r="Z841" s="503"/>
      <c r="AA841" s="503"/>
      <c r="AB841" s="503"/>
      <c r="AC841" s="525"/>
      <c r="AD841" s="526"/>
      <c r="AE841" s="526"/>
      <c r="AF841" s="526"/>
      <c r="AG841" s="526"/>
      <c r="AH841" s="527"/>
      <c r="AI841" s="233"/>
      <c r="AJ841" s="233"/>
      <c r="AK841" s="166"/>
      <c r="AR841" s="155"/>
      <c r="AS841" s="316"/>
      <c r="AT841" s="168"/>
      <c r="AU841" s="168"/>
      <c r="AV841" s="168"/>
      <c r="AW841" s="168"/>
      <c r="AX841" s="168"/>
      <c r="AZ841" s="167"/>
      <c r="BA841" s="165"/>
      <c r="BB841" s="165"/>
      <c r="BC841" s="165"/>
      <c r="BD841" s="165"/>
      <c r="BE841" s="165"/>
      <c r="BF841" s="165"/>
      <c r="BG841" s="165"/>
      <c r="BH841" s="168"/>
      <c r="BI841" s="168"/>
      <c r="BJ841" s="168"/>
      <c r="BK841" s="168"/>
    </row>
    <row r="842" spans="1:63" ht="14.85" customHeight="1">
      <c r="A842" s="244"/>
      <c r="B842" s="540" t="s">
        <v>882</v>
      </c>
      <c r="C842" s="540"/>
      <c r="D842" s="540"/>
      <c r="E842" s="503" t="str">
        <f t="shared" si="298"/>
        <v/>
      </c>
      <c r="F842" s="503"/>
      <c r="G842" s="503"/>
      <c r="H842" s="503" t="str">
        <f t="shared" si="299"/>
        <v/>
      </c>
      <c r="I842" s="503"/>
      <c r="J842" s="503"/>
      <c r="K842" s="503" t="str">
        <f t="shared" si="300"/>
        <v/>
      </c>
      <c r="L842" s="503"/>
      <c r="M842" s="503"/>
      <c r="N842" s="503" t="str">
        <f t="shared" si="301"/>
        <v/>
      </c>
      <c r="O842" s="503"/>
      <c r="P842" s="503"/>
      <c r="Q842" s="503" t="str">
        <f t="shared" si="302"/>
        <v/>
      </c>
      <c r="R842" s="503"/>
      <c r="S842" s="503"/>
      <c r="T842" s="503"/>
      <c r="U842" s="503"/>
      <c r="V842" s="503"/>
      <c r="W842" s="503" t="str">
        <f t="shared" si="303"/>
        <v/>
      </c>
      <c r="X842" s="503"/>
      <c r="Y842" s="503"/>
      <c r="Z842" s="503"/>
      <c r="AA842" s="503"/>
      <c r="AB842" s="503"/>
      <c r="AC842" s="525"/>
      <c r="AD842" s="526"/>
      <c r="AE842" s="526"/>
      <c r="AF842" s="526"/>
      <c r="AG842" s="526"/>
      <c r="AH842" s="527"/>
      <c r="AI842" s="233"/>
      <c r="AJ842" s="233"/>
      <c r="AK842" s="166"/>
      <c r="AR842" s="155"/>
      <c r="AS842" s="316"/>
      <c r="AT842" s="168"/>
      <c r="AU842" s="168"/>
      <c r="AV842" s="168"/>
      <c r="AW842" s="168"/>
      <c r="AX842" s="168"/>
      <c r="AZ842" s="167"/>
      <c r="BA842" s="165"/>
      <c r="BB842" s="165"/>
      <c r="BC842" s="165"/>
      <c r="BD842" s="165"/>
      <c r="BE842" s="165"/>
      <c r="BF842" s="165"/>
      <c r="BG842" s="165"/>
      <c r="BH842" s="168"/>
      <c r="BI842" s="168"/>
      <c r="BJ842" s="168"/>
      <c r="BK842" s="168"/>
    </row>
    <row r="843" spans="1:63" ht="14.85" customHeight="1">
      <c r="A843" s="244"/>
      <c r="B843" s="540" t="s">
        <v>884</v>
      </c>
      <c r="C843" s="540"/>
      <c r="D843" s="540"/>
      <c r="E843" s="503" t="str">
        <f t="shared" si="298"/>
        <v/>
      </c>
      <c r="F843" s="503"/>
      <c r="G843" s="503"/>
      <c r="H843" s="503" t="str">
        <f t="shared" si="299"/>
        <v/>
      </c>
      <c r="I843" s="503"/>
      <c r="J843" s="503"/>
      <c r="K843" s="503" t="str">
        <f t="shared" si="300"/>
        <v/>
      </c>
      <c r="L843" s="503"/>
      <c r="M843" s="503"/>
      <c r="N843" s="503" t="str">
        <f t="shared" si="301"/>
        <v/>
      </c>
      <c r="O843" s="503"/>
      <c r="P843" s="503"/>
      <c r="Q843" s="503" t="str">
        <f t="shared" si="302"/>
        <v/>
      </c>
      <c r="R843" s="503"/>
      <c r="S843" s="503"/>
      <c r="T843" s="503"/>
      <c r="U843" s="503"/>
      <c r="V843" s="503"/>
      <c r="W843" s="503" t="str">
        <f t="shared" si="303"/>
        <v/>
      </c>
      <c r="X843" s="503"/>
      <c r="Y843" s="503"/>
      <c r="Z843" s="503"/>
      <c r="AA843" s="503"/>
      <c r="AB843" s="503"/>
      <c r="AC843" s="525"/>
      <c r="AD843" s="526"/>
      <c r="AE843" s="526"/>
      <c r="AF843" s="526"/>
      <c r="AG843" s="526"/>
      <c r="AH843" s="527"/>
      <c r="AI843" s="233"/>
      <c r="AJ843" s="233"/>
      <c r="AK843" s="166"/>
      <c r="AR843" s="155"/>
      <c r="AS843" s="316"/>
      <c r="AT843" s="168"/>
      <c r="AU843" s="168"/>
      <c r="AV843" s="168"/>
      <c r="AW843" s="168"/>
      <c r="AX843" s="168"/>
      <c r="AZ843" s="167"/>
      <c r="BA843" s="165"/>
      <c r="BB843" s="165"/>
      <c r="BC843" s="165"/>
      <c r="BD843" s="165"/>
      <c r="BE843" s="165"/>
      <c r="BF843" s="165"/>
      <c r="BG843" s="165"/>
      <c r="BH843" s="168"/>
      <c r="BI843" s="168"/>
      <c r="BJ843" s="168"/>
      <c r="BK843" s="168"/>
    </row>
    <row r="844" spans="1:63" ht="14.85" customHeight="1">
      <c r="A844" s="244"/>
      <c r="B844" s="540" t="s">
        <v>886</v>
      </c>
      <c r="C844" s="540"/>
      <c r="D844" s="540"/>
      <c r="E844" s="503" t="str">
        <f t="shared" si="298"/>
        <v/>
      </c>
      <c r="F844" s="503"/>
      <c r="G844" s="503"/>
      <c r="H844" s="503" t="str">
        <f t="shared" si="299"/>
        <v/>
      </c>
      <c r="I844" s="503"/>
      <c r="J844" s="503"/>
      <c r="K844" s="503" t="str">
        <f t="shared" si="300"/>
        <v/>
      </c>
      <c r="L844" s="503"/>
      <c r="M844" s="503"/>
      <c r="N844" s="503" t="str">
        <f t="shared" si="301"/>
        <v/>
      </c>
      <c r="O844" s="503"/>
      <c r="P844" s="503"/>
      <c r="Q844" s="503" t="str">
        <f t="shared" si="302"/>
        <v/>
      </c>
      <c r="R844" s="503"/>
      <c r="S844" s="503"/>
      <c r="T844" s="503"/>
      <c r="U844" s="503"/>
      <c r="V844" s="503"/>
      <c r="W844" s="503" t="str">
        <f t="shared" si="303"/>
        <v/>
      </c>
      <c r="X844" s="503"/>
      <c r="Y844" s="503"/>
      <c r="Z844" s="503"/>
      <c r="AA844" s="503"/>
      <c r="AB844" s="503"/>
      <c r="AC844" s="525"/>
      <c r="AD844" s="526"/>
      <c r="AE844" s="526"/>
      <c r="AF844" s="526"/>
      <c r="AG844" s="526"/>
      <c r="AH844" s="527"/>
      <c r="AI844" s="233"/>
      <c r="AJ844" s="233"/>
      <c r="AK844" s="166"/>
      <c r="AR844" s="155"/>
      <c r="AS844" s="316"/>
      <c r="AT844" s="168"/>
      <c r="AU844" s="168"/>
      <c r="AV844" s="168"/>
      <c r="AW844" s="168"/>
      <c r="AX844" s="168"/>
      <c r="AZ844" s="167"/>
      <c r="BA844" s="165"/>
      <c r="BB844" s="165"/>
      <c r="BC844" s="165"/>
      <c r="BD844" s="165"/>
      <c r="BE844" s="165"/>
      <c r="BF844" s="165"/>
      <c r="BG844" s="165"/>
      <c r="BH844" s="168"/>
      <c r="BI844" s="168"/>
      <c r="BJ844" s="168"/>
      <c r="BK844" s="168"/>
    </row>
    <row r="845" spans="1:63" ht="14.85" customHeight="1">
      <c r="A845" s="244"/>
      <c r="B845" s="540" t="s">
        <v>888</v>
      </c>
      <c r="C845" s="540"/>
      <c r="D845" s="540"/>
      <c r="E845" s="503" t="str">
        <f t="shared" si="298"/>
        <v/>
      </c>
      <c r="F845" s="503"/>
      <c r="G845" s="503"/>
      <c r="H845" s="503" t="str">
        <f t="shared" si="299"/>
        <v/>
      </c>
      <c r="I845" s="503"/>
      <c r="J845" s="503"/>
      <c r="K845" s="503" t="str">
        <f t="shared" si="300"/>
        <v/>
      </c>
      <c r="L845" s="503"/>
      <c r="M845" s="503"/>
      <c r="N845" s="503" t="str">
        <f t="shared" si="301"/>
        <v/>
      </c>
      <c r="O845" s="503"/>
      <c r="P845" s="503"/>
      <c r="Q845" s="503" t="str">
        <f t="shared" si="302"/>
        <v/>
      </c>
      <c r="R845" s="503"/>
      <c r="S845" s="503"/>
      <c r="T845" s="503"/>
      <c r="U845" s="503"/>
      <c r="V845" s="503"/>
      <c r="W845" s="503" t="str">
        <f t="shared" si="303"/>
        <v/>
      </c>
      <c r="X845" s="503"/>
      <c r="Y845" s="503"/>
      <c r="Z845" s="503"/>
      <c r="AA845" s="503"/>
      <c r="AB845" s="503"/>
      <c r="AC845" s="525"/>
      <c r="AD845" s="526"/>
      <c r="AE845" s="526"/>
      <c r="AF845" s="526"/>
      <c r="AG845" s="526"/>
      <c r="AH845" s="527"/>
      <c r="AI845" s="233"/>
      <c r="AJ845" s="233"/>
      <c r="AK845" s="166"/>
      <c r="AR845" s="155"/>
      <c r="AS845" s="316"/>
      <c r="AT845" s="168"/>
      <c r="AU845" s="168"/>
      <c r="AV845" s="168"/>
      <c r="AW845" s="168"/>
      <c r="AX845" s="168"/>
      <c r="AZ845" s="167"/>
      <c r="BA845" s="165"/>
      <c r="BB845" s="165"/>
      <c r="BC845" s="165"/>
      <c r="BD845" s="165"/>
      <c r="BE845" s="165"/>
      <c r="BF845" s="165"/>
      <c r="BG845" s="165"/>
      <c r="BH845" s="168"/>
      <c r="BI845" s="168"/>
      <c r="BJ845" s="168"/>
      <c r="BK845" s="168"/>
    </row>
    <row r="846" spans="1:63" ht="14.85" customHeight="1">
      <c r="A846" s="244"/>
      <c r="B846" s="540" t="s">
        <v>890</v>
      </c>
      <c r="C846" s="540"/>
      <c r="D846" s="540"/>
      <c r="E846" s="503" t="str">
        <f t="shared" si="298"/>
        <v/>
      </c>
      <c r="F846" s="503"/>
      <c r="G846" s="503"/>
      <c r="H846" s="503" t="str">
        <f t="shared" si="299"/>
        <v/>
      </c>
      <c r="I846" s="503"/>
      <c r="J846" s="503"/>
      <c r="K846" s="503" t="str">
        <f t="shared" si="300"/>
        <v/>
      </c>
      <c r="L846" s="503"/>
      <c r="M846" s="503"/>
      <c r="N846" s="503" t="str">
        <f t="shared" si="301"/>
        <v/>
      </c>
      <c r="O846" s="503"/>
      <c r="P846" s="503"/>
      <c r="Q846" s="503" t="str">
        <f t="shared" si="302"/>
        <v/>
      </c>
      <c r="R846" s="503"/>
      <c r="S846" s="503"/>
      <c r="T846" s="503"/>
      <c r="U846" s="503"/>
      <c r="V846" s="503"/>
      <c r="W846" s="503" t="str">
        <f t="shared" si="303"/>
        <v/>
      </c>
      <c r="X846" s="503"/>
      <c r="Y846" s="503"/>
      <c r="Z846" s="503"/>
      <c r="AA846" s="503"/>
      <c r="AB846" s="503"/>
      <c r="AC846" s="525"/>
      <c r="AD846" s="526"/>
      <c r="AE846" s="526"/>
      <c r="AF846" s="526"/>
      <c r="AG846" s="526"/>
      <c r="AH846" s="527"/>
      <c r="AI846" s="233"/>
      <c r="AJ846" s="233"/>
      <c r="AK846" s="166"/>
      <c r="AR846" s="155"/>
      <c r="AS846" s="316"/>
      <c r="AT846" s="168"/>
      <c r="AU846" s="168"/>
      <c r="AV846" s="168"/>
      <c r="AW846" s="168"/>
      <c r="AX846" s="168"/>
      <c r="AZ846" s="167"/>
      <c r="BA846" s="165"/>
      <c r="BB846" s="165"/>
      <c r="BC846" s="165"/>
      <c r="BD846" s="165"/>
      <c r="BE846" s="165"/>
      <c r="BF846" s="165"/>
      <c r="BG846" s="165"/>
      <c r="BH846" s="168"/>
      <c r="BI846" s="168"/>
      <c r="BJ846" s="168"/>
      <c r="BK846" s="168"/>
    </row>
    <row r="847" spans="1:63" ht="14.85" customHeight="1">
      <c r="A847" s="244"/>
      <c r="B847" s="540" t="s">
        <v>892</v>
      </c>
      <c r="C847" s="540"/>
      <c r="D847" s="540"/>
      <c r="E847" s="503" t="str">
        <f t="shared" si="298"/>
        <v/>
      </c>
      <c r="F847" s="503"/>
      <c r="G847" s="503"/>
      <c r="H847" s="503" t="str">
        <f t="shared" si="299"/>
        <v/>
      </c>
      <c r="I847" s="503"/>
      <c r="J847" s="503"/>
      <c r="K847" s="503" t="str">
        <f t="shared" si="300"/>
        <v/>
      </c>
      <c r="L847" s="503"/>
      <c r="M847" s="503"/>
      <c r="N847" s="503" t="str">
        <f t="shared" si="301"/>
        <v/>
      </c>
      <c r="O847" s="503"/>
      <c r="P847" s="503"/>
      <c r="Q847" s="503" t="str">
        <f t="shared" si="302"/>
        <v/>
      </c>
      <c r="R847" s="503"/>
      <c r="S847" s="503"/>
      <c r="T847" s="503"/>
      <c r="U847" s="503"/>
      <c r="V847" s="503"/>
      <c r="W847" s="503" t="str">
        <f t="shared" si="303"/>
        <v/>
      </c>
      <c r="X847" s="503"/>
      <c r="Y847" s="503"/>
      <c r="Z847" s="503"/>
      <c r="AA847" s="503"/>
      <c r="AB847" s="503"/>
      <c r="AC847" s="525"/>
      <c r="AD847" s="526"/>
      <c r="AE847" s="526"/>
      <c r="AF847" s="526"/>
      <c r="AG847" s="526"/>
      <c r="AH847" s="527"/>
      <c r="AI847" s="233"/>
      <c r="AJ847" s="233"/>
      <c r="AK847" s="166"/>
      <c r="AR847" s="155"/>
      <c r="AS847" s="316"/>
      <c r="AT847" s="168"/>
      <c r="AU847" s="168"/>
      <c r="AV847" s="168"/>
      <c r="AW847" s="168"/>
      <c r="AX847" s="168"/>
      <c r="AZ847" s="167"/>
      <c r="BA847" s="165"/>
      <c r="BB847" s="165"/>
      <c r="BC847" s="165"/>
      <c r="BD847" s="165"/>
      <c r="BE847" s="165"/>
      <c r="BF847" s="165"/>
      <c r="BG847" s="165"/>
      <c r="BH847" s="168"/>
      <c r="BI847" s="168"/>
      <c r="BJ847" s="168"/>
      <c r="BK847" s="168"/>
    </row>
    <row r="848" spans="1:63" ht="14.85" customHeight="1">
      <c r="A848" s="244"/>
      <c r="B848" s="540" t="s">
        <v>894</v>
      </c>
      <c r="C848" s="540"/>
      <c r="D848" s="540"/>
      <c r="E848" s="503" t="str">
        <f t="shared" si="298"/>
        <v/>
      </c>
      <c r="F848" s="503"/>
      <c r="G848" s="503"/>
      <c r="H848" s="503" t="str">
        <f t="shared" si="299"/>
        <v/>
      </c>
      <c r="I848" s="503"/>
      <c r="J848" s="503"/>
      <c r="K848" s="503" t="str">
        <f t="shared" si="300"/>
        <v/>
      </c>
      <c r="L848" s="503"/>
      <c r="M848" s="503"/>
      <c r="N848" s="503" t="str">
        <f t="shared" si="301"/>
        <v/>
      </c>
      <c r="O848" s="503"/>
      <c r="P848" s="503"/>
      <c r="Q848" s="503" t="str">
        <f t="shared" si="302"/>
        <v/>
      </c>
      <c r="R848" s="503"/>
      <c r="S848" s="503"/>
      <c r="T848" s="503"/>
      <c r="U848" s="503"/>
      <c r="V848" s="503"/>
      <c r="W848" s="503" t="str">
        <f t="shared" si="303"/>
        <v/>
      </c>
      <c r="X848" s="503"/>
      <c r="Y848" s="503"/>
      <c r="Z848" s="503"/>
      <c r="AA848" s="503"/>
      <c r="AB848" s="503"/>
      <c r="AC848" s="525"/>
      <c r="AD848" s="526"/>
      <c r="AE848" s="526"/>
      <c r="AF848" s="526"/>
      <c r="AG848" s="526"/>
      <c r="AH848" s="527"/>
      <c r="AI848" s="233"/>
      <c r="AJ848" s="233"/>
      <c r="AK848" s="166"/>
      <c r="AR848" s="155"/>
      <c r="AS848" s="316"/>
      <c r="AT848" s="168"/>
      <c r="AU848" s="168"/>
      <c r="AV848" s="168"/>
      <c r="AW848" s="168"/>
      <c r="AX848" s="168"/>
      <c r="AZ848" s="167"/>
      <c r="BA848" s="165"/>
      <c r="BB848" s="165"/>
      <c r="BC848" s="165"/>
      <c r="BD848" s="165"/>
      <c r="BE848" s="165"/>
      <c r="BF848" s="165"/>
      <c r="BG848" s="165"/>
      <c r="BH848" s="168"/>
      <c r="BI848" s="168"/>
      <c r="BJ848" s="168"/>
      <c r="BK848" s="168"/>
    </row>
    <row r="849" spans="1:63" ht="14.85" customHeight="1">
      <c r="A849" s="244"/>
      <c r="B849" s="540" t="s">
        <v>896</v>
      </c>
      <c r="C849" s="540"/>
      <c r="D849" s="540"/>
      <c r="E849" s="503" t="str">
        <f t="shared" si="298"/>
        <v/>
      </c>
      <c r="F849" s="503"/>
      <c r="G849" s="503"/>
      <c r="H849" s="503" t="str">
        <f t="shared" si="299"/>
        <v/>
      </c>
      <c r="I849" s="503"/>
      <c r="J849" s="503"/>
      <c r="K849" s="503" t="str">
        <f t="shared" si="300"/>
        <v/>
      </c>
      <c r="L849" s="503"/>
      <c r="M849" s="503"/>
      <c r="N849" s="503" t="str">
        <f t="shared" si="301"/>
        <v/>
      </c>
      <c r="O849" s="503"/>
      <c r="P849" s="503"/>
      <c r="Q849" s="503" t="str">
        <f t="shared" si="302"/>
        <v/>
      </c>
      <c r="R849" s="503"/>
      <c r="S849" s="503"/>
      <c r="T849" s="503"/>
      <c r="U849" s="503"/>
      <c r="V849" s="503"/>
      <c r="W849" s="503" t="str">
        <f t="shared" si="303"/>
        <v/>
      </c>
      <c r="X849" s="503"/>
      <c r="Y849" s="503"/>
      <c r="Z849" s="503"/>
      <c r="AA849" s="503"/>
      <c r="AB849" s="503"/>
      <c r="AC849" s="525"/>
      <c r="AD849" s="526"/>
      <c r="AE849" s="526"/>
      <c r="AF849" s="526"/>
      <c r="AG849" s="526"/>
      <c r="AH849" s="527"/>
      <c r="AI849" s="233"/>
      <c r="AJ849" s="233"/>
      <c r="AK849" s="166"/>
      <c r="AR849" s="155"/>
      <c r="AS849" s="316"/>
      <c r="AT849" s="168"/>
      <c r="AU849" s="168"/>
      <c r="AV849" s="168"/>
      <c r="AW849" s="168"/>
      <c r="AX849" s="168"/>
      <c r="AZ849" s="167"/>
      <c r="BA849" s="165"/>
      <c r="BB849" s="165"/>
      <c r="BC849" s="165"/>
      <c r="BD849" s="165"/>
      <c r="BE849" s="165"/>
      <c r="BF849" s="165"/>
      <c r="BG849" s="165"/>
      <c r="BH849" s="168"/>
      <c r="BI849" s="168"/>
      <c r="BJ849" s="168"/>
      <c r="BK849" s="168"/>
    </row>
    <row r="850" spans="1:63" ht="14.85" customHeight="1">
      <c r="A850" s="244"/>
      <c r="B850" s="540" t="s">
        <v>898</v>
      </c>
      <c r="C850" s="540"/>
      <c r="D850" s="540"/>
      <c r="E850" s="503" t="str">
        <f t="shared" si="298"/>
        <v/>
      </c>
      <c r="F850" s="503"/>
      <c r="G850" s="503"/>
      <c r="H850" s="503" t="str">
        <f t="shared" si="299"/>
        <v/>
      </c>
      <c r="I850" s="503"/>
      <c r="J850" s="503"/>
      <c r="K850" s="503" t="str">
        <f t="shared" si="300"/>
        <v/>
      </c>
      <c r="L850" s="503"/>
      <c r="M850" s="503"/>
      <c r="N850" s="503" t="str">
        <f t="shared" si="301"/>
        <v/>
      </c>
      <c r="O850" s="503"/>
      <c r="P850" s="503"/>
      <c r="Q850" s="503" t="str">
        <f t="shared" si="302"/>
        <v/>
      </c>
      <c r="R850" s="503"/>
      <c r="S850" s="503"/>
      <c r="T850" s="503"/>
      <c r="U850" s="503"/>
      <c r="V850" s="503"/>
      <c r="W850" s="503" t="str">
        <f t="shared" si="303"/>
        <v/>
      </c>
      <c r="X850" s="503"/>
      <c r="Y850" s="503"/>
      <c r="Z850" s="503"/>
      <c r="AA850" s="503"/>
      <c r="AB850" s="503"/>
      <c r="AC850" s="525"/>
      <c r="AD850" s="526"/>
      <c r="AE850" s="526"/>
      <c r="AF850" s="526"/>
      <c r="AG850" s="526"/>
      <c r="AH850" s="527"/>
      <c r="AI850" s="233"/>
      <c r="AJ850" s="233"/>
      <c r="AK850" s="166"/>
      <c r="AR850" s="155"/>
      <c r="AS850" s="316"/>
      <c r="AT850" s="168"/>
      <c r="AU850" s="168"/>
      <c r="AV850" s="168"/>
      <c r="AW850" s="168"/>
      <c r="AX850" s="168"/>
      <c r="AZ850" s="167"/>
      <c r="BA850" s="165"/>
      <c r="BB850" s="165"/>
      <c r="BC850" s="165"/>
      <c r="BD850" s="165"/>
      <c r="BE850" s="165"/>
      <c r="BF850" s="165"/>
      <c r="BG850" s="165"/>
      <c r="BH850" s="168"/>
      <c r="BI850" s="168"/>
      <c r="BJ850" s="168"/>
      <c r="BK850" s="168"/>
    </row>
    <row r="851" spans="1:63" ht="14.85" customHeight="1" thickBot="1">
      <c r="A851" s="244"/>
      <c r="B851" s="572" t="s">
        <v>900</v>
      </c>
      <c r="C851" s="572"/>
      <c r="D851" s="572"/>
      <c r="E851" s="573" t="str">
        <f t="shared" si="298"/>
        <v/>
      </c>
      <c r="F851" s="573"/>
      <c r="G851" s="573"/>
      <c r="H851" s="573" t="str">
        <f t="shared" si="299"/>
        <v/>
      </c>
      <c r="I851" s="573"/>
      <c r="J851" s="573"/>
      <c r="K851" s="573" t="str">
        <f t="shared" si="300"/>
        <v/>
      </c>
      <c r="L851" s="573"/>
      <c r="M851" s="573"/>
      <c r="N851" s="573" t="str">
        <f t="shared" si="301"/>
        <v/>
      </c>
      <c r="O851" s="573"/>
      <c r="P851" s="573"/>
      <c r="Q851" s="573" t="str">
        <f t="shared" si="302"/>
        <v/>
      </c>
      <c r="R851" s="573"/>
      <c r="S851" s="573"/>
      <c r="T851" s="573"/>
      <c r="U851" s="573"/>
      <c r="V851" s="573"/>
      <c r="W851" s="573" t="str">
        <f t="shared" si="303"/>
        <v/>
      </c>
      <c r="X851" s="573"/>
      <c r="Y851" s="573"/>
      <c r="Z851" s="573"/>
      <c r="AA851" s="573"/>
      <c r="AB851" s="573"/>
      <c r="AC851" s="528"/>
      <c r="AD851" s="529"/>
      <c r="AE851" s="529"/>
      <c r="AF851" s="529"/>
      <c r="AG851" s="529"/>
      <c r="AH851" s="530"/>
      <c r="AI851" s="233"/>
      <c r="AJ851" s="233"/>
      <c r="AK851" s="166"/>
      <c r="AR851" s="155"/>
      <c r="AS851" s="316"/>
      <c r="AT851" s="168"/>
      <c r="AU851" s="168"/>
      <c r="AV851" s="168"/>
      <c r="AW851" s="168"/>
      <c r="AX851" s="168"/>
      <c r="AZ851" s="167"/>
      <c r="BA851" s="165"/>
      <c r="BB851" s="165"/>
      <c r="BC851" s="165"/>
      <c r="BD851" s="165"/>
      <c r="BE851" s="165"/>
      <c r="BF851" s="165"/>
      <c r="BG851" s="165"/>
      <c r="BH851" s="168"/>
      <c r="BI851" s="168"/>
      <c r="BJ851" s="168"/>
      <c r="BK851" s="168"/>
    </row>
    <row r="852" spans="1:63" ht="14.85" customHeight="1" thickTop="1">
      <c r="A852" s="244"/>
      <c r="B852" s="240"/>
      <c r="C852" s="240"/>
      <c r="D852" s="240"/>
      <c r="E852" s="252"/>
      <c r="F852" s="252"/>
      <c r="G852" s="252"/>
      <c r="H852" s="252"/>
      <c r="I852" s="252"/>
      <c r="J852" s="252"/>
      <c r="K852" s="252"/>
      <c r="L852" s="252"/>
      <c r="M852" s="252"/>
      <c r="N852" s="252"/>
      <c r="O852" s="252"/>
      <c r="P852" s="252"/>
      <c r="Q852" s="252"/>
      <c r="R852" s="252"/>
      <c r="S852" s="252"/>
      <c r="T852" s="252"/>
      <c r="U852" s="252"/>
      <c r="V852" s="252"/>
      <c r="W852" s="252"/>
      <c r="X852" s="252"/>
      <c r="Y852" s="252"/>
      <c r="Z852" s="252"/>
      <c r="AA852" s="252"/>
      <c r="AB852" s="252"/>
      <c r="AC852" s="233"/>
      <c r="AD852" s="233"/>
      <c r="AE852" s="233"/>
      <c r="AF852" s="233"/>
      <c r="AG852" s="233"/>
      <c r="AH852" s="233"/>
      <c r="AI852" s="233"/>
      <c r="AJ852" s="233"/>
      <c r="AK852" s="166"/>
      <c r="AR852" s="155"/>
      <c r="AS852" s="316"/>
      <c r="AT852" s="168"/>
      <c r="AU852" s="168"/>
      <c r="AV852" s="168"/>
      <c r="AW852" s="168"/>
      <c r="AX852" s="168"/>
      <c r="AZ852" s="167"/>
      <c r="BA852" s="165"/>
      <c r="BB852" s="165"/>
      <c r="BC852" s="165"/>
      <c r="BD852" s="165"/>
      <c r="BE852" s="165"/>
      <c r="BF852" s="165"/>
      <c r="BG852" s="165"/>
      <c r="BH852" s="168"/>
      <c r="BI852" s="168"/>
      <c r="BJ852" s="168"/>
      <c r="BK852" s="168"/>
    </row>
    <row r="853" spans="1:63" ht="14.85" customHeight="1">
      <c r="A853" s="244"/>
      <c r="B853" s="245"/>
      <c r="C853" s="245"/>
      <c r="D853" s="245"/>
      <c r="E853" s="246"/>
      <c r="F853" s="246"/>
      <c r="G853" s="246"/>
      <c r="H853" s="247"/>
      <c r="J853" s="246"/>
      <c r="K853" s="246"/>
      <c r="AA853" s="494" t="s">
        <v>7</v>
      </c>
      <c r="AB853" s="494"/>
      <c r="AC853" s="494"/>
      <c r="AD853" s="495">
        <f>AD782+1</f>
        <v>14</v>
      </c>
      <c r="AE853" s="495"/>
      <c r="AF853" s="223" t="s">
        <v>8</v>
      </c>
      <c r="AG853" s="495">
        <f>Page1!$AR$1</f>
        <v>1</v>
      </c>
      <c r="AH853" s="495"/>
      <c r="AI853" s="218"/>
      <c r="AJ853" s="218"/>
      <c r="AK853" s="166"/>
      <c r="AR853" s="155"/>
      <c r="AS853" s="316"/>
      <c r="AT853" s="168"/>
      <c r="AU853" s="168"/>
      <c r="AV853" s="168"/>
      <c r="AW853" s="168"/>
      <c r="AX853" s="168"/>
      <c r="AZ853" s="167"/>
      <c r="BA853" s="165"/>
      <c r="BB853" s="165"/>
      <c r="BC853" s="165"/>
      <c r="BD853" s="165"/>
      <c r="BE853" s="165"/>
      <c r="BF853" s="165"/>
      <c r="BG853" s="165"/>
      <c r="BH853" s="168"/>
      <c r="BI853" s="168"/>
      <c r="BJ853" s="168"/>
      <c r="BK853" s="168"/>
    </row>
    <row r="854" spans="1:63" ht="14.85" customHeight="1">
      <c r="B854" s="248"/>
      <c r="C854" s="248"/>
      <c r="D854" s="248"/>
      <c r="E854" s="249"/>
      <c r="F854" s="227"/>
      <c r="G854" s="249"/>
      <c r="H854" s="249"/>
      <c r="I854" s="249"/>
      <c r="J854" s="249"/>
      <c r="K854" s="249"/>
      <c r="Y854" s="222"/>
      <c r="AK854" s="166"/>
      <c r="AR854" s="155"/>
      <c r="AS854" s="316"/>
      <c r="AT854" s="168"/>
      <c r="AU854" s="168"/>
      <c r="AV854" s="168"/>
      <c r="AW854" s="168"/>
      <c r="AX854" s="168"/>
      <c r="AZ854" s="167"/>
      <c r="BA854" s="165"/>
      <c r="BB854" s="165"/>
      <c r="BC854" s="165"/>
      <c r="BD854" s="165"/>
      <c r="BE854" s="165"/>
      <c r="BF854" s="165"/>
      <c r="BG854" s="165"/>
      <c r="BH854" s="168"/>
      <c r="BI854" s="168"/>
      <c r="BJ854" s="168"/>
      <c r="BK854" s="168"/>
    </row>
    <row r="855" spans="1:63" ht="14.85" customHeight="1">
      <c r="B855" s="218"/>
      <c r="C855" s="218"/>
      <c r="D855" s="218"/>
      <c r="E855" s="250"/>
      <c r="K855" s="250"/>
      <c r="Y855" s="222"/>
      <c r="AK855" s="166"/>
      <c r="AR855" s="155"/>
      <c r="AS855" s="316"/>
      <c r="AT855" s="168"/>
      <c r="AU855" s="168"/>
      <c r="AV855" s="168"/>
      <c r="AW855" s="168"/>
      <c r="AX855" s="168"/>
      <c r="AZ855" s="167"/>
      <c r="BA855" s="165"/>
      <c r="BB855" s="165"/>
      <c r="BC855" s="165"/>
      <c r="BD855" s="165"/>
      <c r="BE855" s="165"/>
      <c r="BF855" s="165"/>
      <c r="BG855" s="165"/>
      <c r="BH855" s="168"/>
      <c r="BI855" s="168"/>
      <c r="BJ855" s="168"/>
      <c r="BK855" s="168"/>
    </row>
    <row r="856" spans="1:63" ht="14.85" customHeight="1">
      <c r="A856" s="218"/>
      <c r="B856" s="218"/>
      <c r="C856" s="218"/>
      <c r="D856" s="218"/>
      <c r="E856" s="250"/>
      <c r="F856" s="227"/>
      <c r="H856" s="250"/>
      <c r="I856" s="250"/>
      <c r="J856" s="250"/>
      <c r="K856" s="250"/>
      <c r="W856" s="498" t="s">
        <v>9</v>
      </c>
      <c r="X856" s="498"/>
      <c r="Y856" s="498"/>
      <c r="Z856" s="498"/>
      <c r="AA856" s="498"/>
      <c r="AB856" s="498"/>
      <c r="AC856" s="498"/>
      <c r="AD856" s="495" t="str">
        <f>AD785</f>
        <v xml:space="preserve"> PT2/67 </v>
      </c>
      <c r="AE856" s="495"/>
      <c r="AF856" s="495"/>
      <c r="AG856" s="495"/>
      <c r="AH856" s="495"/>
      <c r="AI856" s="218"/>
      <c r="AJ856" s="218"/>
      <c r="AK856" s="166"/>
      <c r="AR856" s="155"/>
      <c r="AS856" s="316"/>
      <c r="AT856" s="168"/>
      <c r="AU856" s="168"/>
      <c r="AV856" s="168"/>
      <c r="AW856" s="168"/>
      <c r="AX856" s="168"/>
      <c r="AZ856" s="167"/>
      <c r="BA856" s="165"/>
      <c r="BB856" s="165"/>
      <c r="BC856" s="165"/>
      <c r="BD856" s="165"/>
      <c r="BE856" s="165"/>
      <c r="BF856" s="165"/>
      <c r="BG856" s="165"/>
      <c r="BH856" s="168"/>
      <c r="BI856" s="168"/>
      <c r="BJ856" s="168"/>
      <c r="BK856" s="168"/>
    </row>
    <row r="857" spans="1:63" ht="14.85" customHeight="1" thickBot="1">
      <c r="A857" s="218"/>
      <c r="C857" s="224"/>
      <c r="E857" s="227"/>
      <c r="H857" s="251"/>
      <c r="L857" s="227"/>
      <c r="W857" s="498" t="s">
        <v>2</v>
      </c>
      <c r="X857" s="498"/>
      <c r="Y857" s="498"/>
      <c r="Z857" s="498"/>
      <c r="AA857" s="498"/>
      <c r="AB857" s="498"/>
      <c r="AC857" s="498"/>
      <c r="AD857" s="537" t="str">
        <f>AD786</f>
        <v>-</v>
      </c>
      <c r="AE857" s="537"/>
      <c r="AF857" s="537"/>
      <c r="AG857" s="537"/>
      <c r="AH857" s="537"/>
      <c r="AI857" s="218"/>
      <c r="AJ857" s="218"/>
      <c r="AK857" s="166"/>
      <c r="AR857" s="155"/>
      <c r="AS857" s="316"/>
      <c r="AT857" s="168"/>
      <c r="AU857" s="168"/>
      <c r="AV857" s="168"/>
      <c r="AW857" s="168"/>
      <c r="AX857" s="168"/>
      <c r="AZ857" s="167"/>
      <c r="BA857" s="165"/>
      <c r="BB857" s="165"/>
      <c r="BC857" s="165"/>
      <c r="BD857" s="165"/>
      <c r="BE857" s="165"/>
      <c r="BF857" s="165"/>
      <c r="BG857" s="165"/>
      <c r="BH857" s="168"/>
      <c r="BI857" s="168"/>
      <c r="BJ857" s="168"/>
      <c r="BK857" s="168"/>
    </row>
    <row r="858" spans="1:63" ht="14.85" customHeight="1" thickTop="1" thickBot="1">
      <c r="A858" s="224"/>
      <c r="B858" s="494" t="s">
        <v>10</v>
      </c>
      <c r="C858" s="494"/>
      <c r="D858" s="494"/>
      <c r="E858" s="494"/>
      <c r="F858" s="494"/>
      <c r="G858" s="494"/>
      <c r="H858" s="494"/>
      <c r="I858" s="494"/>
      <c r="J858" s="574">
        <f>$J$3</f>
        <v>44.5</v>
      </c>
      <c r="K858" s="574"/>
      <c r="L858" s="574"/>
      <c r="M858" s="497" t="s">
        <v>165</v>
      </c>
      <c r="N858" s="497"/>
      <c r="O858" s="227"/>
      <c r="P858" s="227"/>
      <c r="Q858" s="227"/>
      <c r="R858" s="228"/>
      <c r="S858" s="228"/>
      <c r="T858" s="228"/>
      <c r="U858" s="228"/>
      <c r="V858" s="228"/>
      <c r="AE858" s="229"/>
      <c r="AF858" s="494"/>
      <c r="AG858" s="494"/>
      <c r="AH858" s="230"/>
      <c r="AI858" s="230"/>
      <c r="AJ858" s="230"/>
      <c r="AK858" s="166"/>
      <c r="AL858" s="491" t="s">
        <v>1239</v>
      </c>
      <c r="AM858" s="491"/>
      <c r="AN858" s="155"/>
      <c r="AO858" s="167"/>
      <c r="AP858" s="168"/>
      <c r="AQ858" s="168"/>
      <c r="AR858" s="168"/>
      <c r="AS858" s="316"/>
      <c r="AT858" s="168"/>
      <c r="AV858" s="167"/>
      <c r="AW858" s="165"/>
      <c r="AX858" s="165"/>
      <c r="AY858" s="165"/>
      <c r="AZ858" s="165"/>
      <c r="BA858" s="165"/>
      <c r="BB858" s="165"/>
      <c r="BC858" s="165"/>
      <c r="BD858" s="168"/>
      <c r="BE858" s="168"/>
      <c r="BF858" s="168"/>
      <c r="BG858" s="168"/>
    </row>
    <row r="859" spans="1:63" ht="14.85" customHeight="1" thickTop="1" thickBot="1">
      <c r="A859" s="226"/>
      <c r="B859" s="514" t="s">
        <v>13</v>
      </c>
      <c r="C859" s="515"/>
      <c r="D859" s="516"/>
      <c r="E859" s="517" t="s">
        <v>67</v>
      </c>
      <c r="F859" s="518"/>
      <c r="G859" s="518"/>
      <c r="H859" s="518"/>
      <c r="I859" s="518"/>
      <c r="J859" s="518"/>
      <c r="K859" s="518"/>
      <c r="L859" s="518"/>
      <c r="M859" s="518"/>
      <c r="N859" s="518"/>
      <c r="O859" s="518"/>
      <c r="P859" s="518"/>
      <c r="Q859" s="518"/>
      <c r="R859" s="518"/>
      <c r="S859" s="579"/>
      <c r="T859" s="253"/>
      <c r="U859" s="225"/>
      <c r="V859" s="254"/>
      <c r="W859" s="519" t="s">
        <v>14</v>
      </c>
      <c r="X859" s="520"/>
      <c r="Y859" s="520"/>
      <c r="Z859" s="520"/>
      <c r="AA859" s="520"/>
      <c r="AB859" s="521"/>
      <c r="AC859" s="519" t="s">
        <v>14</v>
      </c>
      <c r="AD859" s="520"/>
      <c r="AE859" s="520"/>
      <c r="AF859" s="520"/>
      <c r="AG859" s="520"/>
      <c r="AH859" s="521"/>
      <c r="AI859" s="223"/>
      <c r="AJ859" s="223"/>
      <c r="AK859" s="166"/>
      <c r="AL859" s="492"/>
      <c r="AM859" s="492"/>
      <c r="AN859" s="155"/>
      <c r="AO859" s="167"/>
      <c r="AP859" s="168"/>
      <c r="AQ859" s="168"/>
      <c r="AR859" s="168"/>
      <c r="AS859" s="316"/>
      <c r="AT859" s="168"/>
      <c r="AV859" s="167"/>
      <c r="AW859" s="165"/>
      <c r="AX859" s="165"/>
      <c r="AY859" s="165"/>
      <c r="AZ859" s="165"/>
      <c r="BA859" s="165"/>
      <c r="BB859" s="165"/>
      <c r="BC859" s="165"/>
      <c r="BD859" s="168"/>
      <c r="BE859" s="168"/>
      <c r="BF859" s="168"/>
      <c r="BG859" s="168"/>
    </row>
    <row r="860" spans="1:63" ht="14.85" customHeight="1" thickTop="1" thickBot="1">
      <c r="A860" s="231"/>
      <c r="B860" s="555" t="s">
        <v>8</v>
      </c>
      <c r="C860" s="556"/>
      <c r="D860" s="557"/>
      <c r="E860" s="504" t="s">
        <v>15</v>
      </c>
      <c r="F860" s="505"/>
      <c r="G860" s="506"/>
      <c r="H860" s="504" t="s">
        <v>16</v>
      </c>
      <c r="I860" s="505"/>
      <c r="J860" s="506"/>
      <c r="K860" s="504" t="s">
        <v>17</v>
      </c>
      <c r="L860" s="505"/>
      <c r="M860" s="506"/>
      <c r="N860" s="504" t="s">
        <v>18</v>
      </c>
      <c r="O860" s="505"/>
      <c r="P860" s="506"/>
      <c r="Q860" s="504" t="s">
        <v>19</v>
      </c>
      <c r="R860" s="505"/>
      <c r="S860" s="506"/>
      <c r="T860" s="580"/>
      <c r="U860" s="581"/>
      <c r="V860" s="582"/>
      <c r="W860" s="558" t="s">
        <v>0</v>
      </c>
      <c r="X860" s="494"/>
      <c r="Y860" s="494"/>
      <c r="Z860" s="494"/>
      <c r="AA860" s="494"/>
      <c r="AB860" s="559"/>
      <c r="AC860" s="558" t="s">
        <v>0</v>
      </c>
      <c r="AD860" s="494"/>
      <c r="AE860" s="494"/>
      <c r="AF860" s="494"/>
      <c r="AG860" s="494"/>
      <c r="AH860" s="559"/>
      <c r="AI860" s="223"/>
      <c r="AJ860" s="223"/>
      <c r="AL860" s="493"/>
      <c r="AM860" s="493"/>
      <c r="AS860" s="619" t="s">
        <v>1183</v>
      </c>
      <c r="AT860" s="620"/>
      <c r="AU860" s="620"/>
      <c r="AV860" s="621"/>
      <c r="AW860" s="165"/>
      <c r="AX860" s="165"/>
      <c r="AY860" s="165"/>
      <c r="AZ860" s="165"/>
      <c r="BA860" s="165"/>
      <c r="BB860" s="165"/>
      <c r="BC860" s="165"/>
      <c r="BD860" s="168"/>
      <c r="BE860" s="168"/>
      <c r="BF860" s="168"/>
      <c r="BG860" s="168"/>
    </row>
    <row r="861" spans="1:63" ht="14.85" customHeight="1" thickTop="1" thickBot="1">
      <c r="A861" s="231"/>
      <c r="B861" s="531" t="s">
        <v>0</v>
      </c>
      <c r="C861" s="513"/>
      <c r="D861" s="532"/>
      <c r="E861" s="507"/>
      <c r="F861" s="508"/>
      <c r="G861" s="509"/>
      <c r="H861" s="507"/>
      <c r="I861" s="508"/>
      <c r="J861" s="509"/>
      <c r="K861" s="507"/>
      <c r="L861" s="508"/>
      <c r="M861" s="509"/>
      <c r="N861" s="507"/>
      <c r="O861" s="508"/>
      <c r="P861" s="509"/>
      <c r="Q861" s="507"/>
      <c r="R861" s="508"/>
      <c r="S861" s="509"/>
      <c r="T861" s="580"/>
      <c r="U861" s="581"/>
      <c r="V861" s="582"/>
      <c r="W861" s="531"/>
      <c r="X861" s="513"/>
      <c r="Y861" s="513"/>
      <c r="Z861" s="513"/>
      <c r="AA861" s="513"/>
      <c r="AB861" s="532"/>
      <c r="AC861" s="531"/>
      <c r="AD861" s="513"/>
      <c r="AE861" s="513"/>
      <c r="AF861" s="513"/>
      <c r="AG861" s="513"/>
      <c r="AH861" s="532"/>
      <c r="AI861" s="223"/>
      <c r="AJ861" s="223"/>
      <c r="AL861" s="214"/>
      <c r="AM861" s="215" t="s">
        <v>166</v>
      </c>
      <c r="AS861" s="317"/>
      <c r="AT861" s="613" t="s">
        <v>1184</v>
      </c>
      <c r="AU861" s="615" t="s">
        <v>1187</v>
      </c>
      <c r="AV861" s="617" t="s">
        <v>1188</v>
      </c>
      <c r="AW861" s="165"/>
      <c r="AX861" s="165"/>
      <c r="AY861" s="165"/>
      <c r="AZ861" s="165"/>
      <c r="BA861" s="165"/>
      <c r="BB861" s="165"/>
      <c r="BC861" s="165"/>
      <c r="BD861" s="168"/>
      <c r="BE861" s="168"/>
      <c r="BF861" s="168"/>
      <c r="BG861" s="168"/>
    </row>
    <row r="862" spans="1:63" ht="14.85" customHeight="1" thickTop="1" thickBot="1">
      <c r="A862" s="234"/>
      <c r="B862" s="533" t="s">
        <v>20</v>
      </c>
      <c r="C862" s="534"/>
      <c r="D862" s="535"/>
      <c r="E862" s="510" t="s">
        <v>166</v>
      </c>
      <c r="F862" s="511"/>
      <c r="G862" s="512"/>
      <c r="H862" s="510" t="s">
        <v>166</v>
      </c>
      <c r="I862" s="511"/>
      <c r="J862" s="512"/>
      <c r="K862" s="510" t="s">
        <v>166</v>
      </c>
      <c r="L862" s="511"/>
      <c r="M862" s="512"/>
      <c r="N862" s="510" t="s">
        <v>166</v>
      </c>
      <c r="O862" s="511"/>
      <c r="P862" s="512"/>
      <c r="Q862" s="510" t="s">
        <v>166</v>
      </c>
      <c r="R862" s="511"/>
      <c r="S862" s="512"/>
      <c r="T862" s="583"/>
      <c r="U862" s="584"/>
      <c r="V862" s="585"/>
      <c r="W862" s="586"/>
      <c r="X862" s="587"/>
      <c r="Y862" s="542" t="s">
        <v>166</v>
      </c>
      <c r="Z862" s="543"/>
      <c r="AA862" s="543"/>
      <c r="AB862" s="544"/>
      <c r="AC862" s="586"/>
      <c r="AD862" s="587"/>
      <c r="AE862" s="542" t="s">
        <v>166</v>
      </c>
      <c r="AF862" s="543"/>
      <c r="AG862" s="543"/>
      <c r="AH862" s="544"/>
      <c r="AI862" s="255"/>
      <c r="AJ862" s="255"/>
      <c r="AL862" s="216" t="s">
        <v>167</v>
      </c>
      <c r="AM862" s="355">
        <v>44.49</v>
      </c>
      <c r="AS862" s="318"/>
      <c r="AT862" s="614"/>
      <c r="AU862" s="616"/>
      <c r="AV862" s="618"/>
      <c r="AW862" s="165"/>
      <c r="AX862" s="165"/>
      <c r="AY862" s="165"/>
      <c r="AZ862" s="165"/>
      <c r="BA862" s="165"/>
      <c r="BB862" s="165"/>
      <c r="BC862" s="165"/>
      <c r="BD862" s="168"/>
      <c r="BE862" s="168"/>
      <c r="BF862" s="168"/>
      <c r="BG862" s="168"/>
    </row>
    <row r="863" spans="1:63" ht="14.85" customHeight="1" thickTop="1" thickBot="1">
      <c r="A863" s="234"/>
      <c r="B863" s="235"/>
      <c r="C863" s="236" t="s">
        <v>1208</v>
      </c>
      <c r="D863" s="237"/>
      <c r="E863" s="593">
        <f>MAX(E10:E851)</f>
        <v>44.571409500000001</v>
      </c>
      <c r="F863" s="594"/>
      <c r="G863" s="595"/>
      <c r="H863" s="593">
        <f>MAX(H10:H851)</f>
        <v>44.564619499999999</v>
      </c>
      <c r="I863" s="594"/>
      <c r="J863" s="595"/>
      <c r="K863" s="593">
        <f>MAX(K10:K851)</f>
        <v>44.5929395</v>
      </c>
      <c r="L863" s="594"/>
      <c r="M863" s="595"/>
      <c r="N863" s="593">
        <f>MAX(N10:N851)</f>
        <v>44.594419500000001</v>
      </c>
      <c r="O863" s="594"/>
      <c r="P863" s="595"/>
      <c r="Q863" s="593">
        <f>MAX(Q10:Q851)</f>
        <v>44.575199500000004</v>
      </c>
      <c r="R863" s="594"/>
      <c r="S863" s="595"/>
      <c r="T863" s="610"/>
      <c r="U863" s="610"/>
      <c r="V863" s="610"/>
      <c r="W863" s="599" t="s">
        <v>167</v>
      </c>
      <c r="X863" s="600"/>
      <c r="Y863" s="601">
        <f>AM862</f>
        <v>44.49</v>
      </c>
      <c r="Z863" s="602">
        <v>94.9</v>
      </c>
      <c r="AA863" s="602">
        <v>94.9</v>
      </c>
      <c r="AB863" s="603">
        <v>94.9</v>
      </c>
      <c r="AC863" s="588" t="s">
        <v>893</v>
      </c>
      <c r="AD863" s="589"/>
      <c r="AE863" s="590">
        <f>AM877</f>
        <v>44.51</v>
      </c>
      <c r="AF863" s="591">
        <v>95</v>
      </c>
      <c r="AG863" s="591">
        <v>95</v>
      </c>
      <c r="AH863" s="592">
        <v>95</v>
      </c>
      <c r="AI863" s="256"/>
      <c r="AJ863" s="256"/>
      <c r="AL863" s="217" t="s">
        <v>168</v>
      </c>
      <c r="AM863" s="356">
        <v>44.5</v>
      </c>
      <c r="AS863" s="319" t="s">
        <v>1193</v>
      </c>
      <c r="AT863" s="161" t="s">
        <v>1192</v>
      </c>
      <c r="AU863" s="161" t="s">
        <v>1192</v>
      </c>
      <c r="AV863" s="198" t="s">
        <v>1192</v>
      </c>
      <c r="AW863" s="165"/>
      <c r="AX863" s="165"/>
      <c r="AY863" s="165"/>
      <c r="AZ863" s="165"/>
      <c r="BA863" s="165"/>
      <c r="BB863" s="165"/>
      <c r="BC863" s="165"/>
      <c r="BD863" s="168"/>
      <c r="BE863" s="168"/>
      <c r="BF863" s="168"/>
      <c r="BG863" s="168"/>
    </row>
    <row r="864" spans="1:63" ht="14.85" customHeight="1" thickTop="1" thickBot="1">
      <c r="A864" s="238"/>
      <c r="B864" s="235"/>
      <c r="C864" s="236" t="s">
        <v>1209</v>
      </c>
      <c r="D864" s="237"/>
      <c r="E864" s="593">
        <f>MIN(E10:E851)</f>
        <v>44.489079500000003</v>
      </c>
      <c r="F864" s="594"/>
      <c r="G864" s="595"/>
      <c r="H864" s="593">
        <f>MIN(H10:H851)</f>
        <v>44.474279500000002</v>
      </c>
      <c r="I864" s="594"/>
      <c r="J864" s="595"/>
      <c r="K864" s="593">
        <f>MIN(K10:K851)</f>
        <v>44.514699499999999</v>
      </c>
      <c r="L864" s="594"/>
      <c r="M864" s="595"/>
      <c r="N864" s="593">
        <f>MIN(N10:N851)</f>
        <v>44.519719500000001</v>
      </c>
      <c r="O864" s="594"/>
      <c r="P864" s="595"/>
      <c r="Q864" s="593">
        <f>MIN(Q10:Q851)</f>
        <v>44.4645595</v>
      </c>
      <c r="R864" s="594"/>
      <c r="S864" s="595"/>
      <c r="T864" s="503"/>
      <c r="U864" s="503"/>
      <c r="V864" s="503"/>
      <c r="W864" s="588" t="s">
        <v>168</v>
      </c>
      <c r="X864" s="589"/>
      <c r="Y864" s="590">
        <f>AM863</f>
        <v>44.5</v>
      </c>
      <c r="Z864" s="591">
        <v>94.9</v>
      </c>
      <c r="AA864" s="591">
        <v>94.9</v>
      </c>
      <c r="AB864" s="592">
        <v>94.9</v>
      </c>
      <c r="AC864" s="588" t="s">
        <v>895</v>
      </c>
      <c r="AD864" s="589"/>
      <c r="AE864" s="590">
        <f>AM878</f>
        <v>44.51</v>
      </c>
      <c r="AF864" s="591">
        <v>95</v>
      </c>
      <c r="AG864" s="591">
        <v>95</v>
      </c>
      <c r="AH864" s="592">
        <v>95</v>
      </c>
      <c r="AI864" s="256"/>
      <c r="AJ864" s="256"/>
      <c r="AL864" s="217" t="s">
        <v>169</v>
      </c>
      <c r="AM864" s="356">
        <v>44.51</v>
      </c>
      <c r="AS864" s="197">
        <v>1</v>
      </c>
      <c r="AT864" s="190">
        <f t="shared" ref="AT864:AT873" si="304">BG12</f>
        <v>44.514599500000003</v>
      </c>
      <c r="AU864" s="190">
        <f t="shared" ref="AU864:AU873" si="305">BG22</f>
        <v>44.542989500000004</v>
      </c>
      <c r="AV864" s="199">
        <f t="shared" ref="AV864:AV873" si="306">BG32</f>
        <v>44.5391695</v>
      </c>
      <c r="AW864" s="165"/>
      <c r="AX864" s="165"/>
      <c r="AY864" s="165"/>
      <c r="AZ864" s="165"/>
      <c r="BA864" s="165"/>
      <c r="BB864" s="165"/>
      <c r="BC864" s="165"/>
      <c r="BD864" s="168"/>
      <c r="BE864" s="168"/>
      <c r="BF864" s="168"/>
      <c r="BG864" s="168"/>
    </row>
    <row r="865" spans="1:59" ht="14.85" customHeight="1" thickTop="1" thickBot="1">
      <c r="A865" s="238"/>
      <c r="B865" s="607" t="s">
        <v>87</v>
      </c>
      <c r="C865" s="608"/>
      <c r="D865" s="609"/>
      <c r="E865" s="596">
        <f>BB733</f>
        <v>44.533932351851874</v>
      </c>
      <c r="F865" s="597"/>
      <c r="G865" s="598"/>
      <c r="H865" s="596">
        <f>BC733</f>
        <v>44.525152703703753</v>
      </c>
      <c r="I865" s="597"/>
      <c r="J865" s="598"/>
      <c r="K865" s="596">
        <f>BD733</f>
        <v>44.549271814814816</v>
      </c>
      <c r="L865" s="597"/>
      <c r="M865" s="598"/>
      <c r="N865" s="596">
        <f>BE733</f>
        <v>44.55680185185188</v>
      </c>
      <c r="O865" s="597"/>
      <c r="P865" s="598"/>
      <c r="Q865" s="596">
        <f>BF733</f>
        <v>44.524571240740755</v>
      </c>
      <c r="R865" s="597"/>
      <c r="S865" s="598"/>
      <c r="T865" s="503"/>
      <c r="U865" s="503"/>
      <c r="V865" s="503"/>
      <c r="W865" s="588" t="s">
        <v>169</v>
      </c>
      <c r="X865" s="589"/>
      <c r="Y865" s="590">
        <f t="shared" ref="Y865:Y876" si="307">AM864</f>
        <v>44.51</v>
      </c>
      <c r="Z865" s="591">
        <v>94.9</v>
      </c>
      <c r="AA865" s="591">
        <v>94.9</v>
      </c>
      <c r="AB865" s="592">
        <v>94.9</v>
      </c>
      <c r="AC865" s="588" t="s">
        <v>897</v>
      </c>
      <c r="AD865" s="589"/>
      <c r="AE865" s="590">
        <f t="shared" ref="AE865:AE877" si="308">AM879</f>
        <v>44.5</v>
      </c>
      <c r="AF865" s="591">
        <v>95</v>
      </c>
      <c r="AG865" s="591">
        <v>95</v>
      </c>
      <c r="AH865" s="592">
        <v>95</v>
      </c>
      <c r="AI865" s="256"/>
      <c r="AJ865" s="256"/>
      <c r="AL865" s="217" t="s">
        <v>170</v>
      </c>
      <c r="AM865" s="356">
        <v>44.5</v>
      </c>
      <c r="AS865" s="197">
        <v>2</v>
      </c>
      <c r="AT865" s="190">
        <f t="shared" si="304"/>
        <v>44.530309500000001</v>
      </c>
      <c r="AU865" s="190">
        <f t="shared" si="305"/>
        <v>44.566769499999999</v>
      </c>
      <c r="AV865" s="199">
        <f t="shared" si="306"/>
        <v>44.549089500000001</v>
      </c>
      <c r="AW865" s="165"/>
      <c r="AX865" s="165"/>
      <c r="AY865" s="165"/>
      <c r="AZ865" s="165"/>
      <c r="BA865" s="165"/>
      <c r="BB865" s="165"/>
      <c r="BC865" s="165"/>
      <c r="BD865" s="168"/>
      <c r="BE865" s="168"/>
      <c r="BF865" s="168"/>
      <c r="BG865" s="168"/>
    </row>
    <row r="866" spans="1:59" ht="14.85" customHeight="1" thickTop="1" thickBot="1">
      <c r="A866" s="238"/>
      <c r="B866" s="604" t="s">
        <v>89</v>
      </c>
      <c r="C866" s="605"/>
      <c r="D866" s="606"/>
      <c r="E866" s="596">
        <f>BB734</f>
        <v>4.4852851851871378E-2</v>
      </c>
      <c r="F866" s="597"/>
      <c r="G866" s="598"/>
      <c r="H866" s="596">
        <f>BC734</f>
        <v>5.0873203703751813E-2</v>
      </c>
      <c r="I866" s="597"/>
      <c r="J866" s="598"/>
      <c r="K866" s="596">
        <f>BD734</f>
        <v>4.3667685185184268E-2</v>
      </c>
      <c r="L866" s="597"/>
      <c r="M866" s="598"/>
      <c r="N866" s="596">
        <f>BE734</f>
        <v>3.7617648148120963E-2</v>
      </c>
      <c r="O866" s="597"/>
      <c r="P866" s="598"/>
      <c r="Q866" s="596">
        <f>BF734</f>
        <v>6.0011740740755215E-2</v>
      </c>
      <c r="R866" s="597"/>
      <c r="S866" s="598"/>
      <c r="T866" s="503"/>
      <c r="U866" s="503"/>
      <c r="V866" s="503"/>
      <c r="W866" s="588" t="s">
        <v>170</v>
      </c>
      <c r="X866" s="589"/>
      <c r="Y866" s="590">
        <f>AM865</f>
        <v>44.5</v>
      </c>
      <c r="Z866" s="591">
        <v>94.9</v>
      </c>
      <c r="AA866" s="591">
        <v>94.9</v>
      </c>
      <c r="AB866" s="592">
        <v>94.9</v>
      </c>
      <c r="AC866" s="588" t="s">
        <v>899</v>
      </c>
      <c r="AD866" s="589"/>
      <c r="AE866" s="590">
        <f t="shared" si="308"/>
        <v>44.5</v>
      </c>
      <c r="AF866" s="591">
        <v>95</v>
      </c>
      <c r="AG866" s="591">
        <v>95</v>
      </c>
      <c r="AH866" s="592">
        <v>95</v>
      </c>
      <c r="AI866" s="256"/>
      <c r="AJ866" s="256"/>
      <c r="AL866" s="217" t="s">
        <v>171</v>
      </c>
      <c r="AM866" s="356">
        <v>44.53</v>
      </c>
      <c r="AS866" s="197">
        <v>3</v>
      </c>
      <c r="AT866" s="190">
        <f t="shared" si="304"/>
        <v>44.498189500000002</v>
      </c>
      <c r="AU866" s="190">
        <f t="shared" si="305"/>
        <v>44.5781195</v>
      </c>
      <c r="AV866" s="199">
        <f t="shared" si="306"/>
        <v>44.531889499999998</v>
      </c>
      <c r="AW866" s="165"/>
      <c r="AX866" s="165"/>
      <c r="AY866" s="165"/>
      <c r="AZ866" s="165"/>
      <c r="BA866" s="165"/>
      <c r="BB866" s="165"/>
      <c r="BC866" s="165"/>
      <c r="BD866" s="168"/>
      <c r="BE866" s="168"/>
      <c r="BF866" s="168"/>
      <c r="BG866" s="168"/>
    </row>
    <row r="867" spans="1:59" ht="14.85" customHeight="1" thickTop="1" thickBot="1">
      <c r="A867" s="238"/>
      <c r="B867" s="604" t="s">
        <v>6</v>
      </c>
      <c r="C867" s="605"/>
      <c r="D867" s="606"/>
      <c r="E867" s="596">
        <f>(E863-E864)/2</f>
        <v>4.1164999999999452E-2</v>
      </c>
      <c r="F867" s="597"/>
      <c r="G867" s="598"/>
      <c r="H867" s="596">
        <f t="shared" ref="H867" si="309">(H863-H864)/2</f>
        <v>4.5169999999998822E-2</v>
      </c>
      <c r="I867" s="597"/>
      <c r="J867" s="598"/>
      <c r="K867" s="596">
        <f t="shared" ref="K867" si="310">(K863-K864)/2</f>
        <v>3.9120000000000488E-2</v>
      </c>
      <c r="L867" s="597"/>
      <c r="M867" s="598"/>
      <c r="N867" s="596">
        <f t="shared" ref="N867" si="311">(N863-N864)/2</f>
        <v>3.7349999999999994E-2</v>
      </c>
      <c r="O867" s="597"/>
      <c r="P867" s="598"/>
      <c r="Q867" s="596">
        <f t="shared" ref="Q867" si="312">(Q863-Q864)/2</f>
        <v>5.5320000000001812E-2</v>
      </c>
      <c r="R867" s="597"/>
      <c r="S867" s="598"/>
      <c r="T867" s="503"/>
      <c r="U867" s="503"/>
      <c r="V867" s="503"/>
      <c r="W867" s="588" t="s">
        <v>171</v>
      </c>
      <c r="X867" s="589"/>
      <c r="Y867" s="590">
        <f t="shared" si="307"/>
        <v>44.53</v>
      </c>
      <c r="Z867" s="591">
        <v>94.9</v>
      </c>
      <c r="AA867" s="591">
        <v>94.9</v>
      </c>
      <c r="AB867" s="592">
        <v>94.9</v>
      </c>
      <c r="AC867" s="588" t="s">
        <v>901</v>
      </c>
      <c r="AD867" s="589"/>
      <c r="AE867" s="590">
        <f t="shared" si="308"/>
        <v>44.49</v>
      </c>
      <c r="AF867" s="591">
        <v>95</v>
      </c>
      <c r="AG867" s="591">
        <v>95</v>
      </c>
      <c r="AH867" s="592">
        <v>95</v>
      </c>
      <c r="AI867" s="256"/>
      <c r="AJ867" s="256"/>
      <c r="AL867" s="217" t="s">
        <v>873</v>
      </c>
      <c r="AM867" s="356">
        <v>44.54</v>
      </c>
      <c r="AS867" s="197">
        <v>4</v>
      </c>
      <c r="AT867" s="190">
        <f t="shared" si="304"/>
        <v>44.5087495</v>
      </c>
      <c r="AU867" s="190">
        <f t="shared" si="305"/>
        <v>44.558439499999999</v>
      </c>
      <c r="AV867" s="199">
        <f t="shared" si="306"/>
        <v>44.518919500000003</v>
      </c>
      <c r="AW867" s="165"/>
      <c r="AX867" s="165"/>
      <c r="AY867" s="165"/>
      <c r="AZ867" s="165"/>
      <c r="BA867" s="165"/>
      <c r="BB867" s="165"/>
      <c r="BC867" s="165"/>
      <c r="BD867" s="168"/>
      <c r="BE867" s="168"/>
      <c r="BF867" s="168"/>
      <c r="BG867" s="168"/>
    </row>
    <row r="868" spans="1:59" ht="14.85" customHeight="1" thickTop="1" thickBot="1">
      <c r="A868" s="238"/>
      <c r="B868" s="604" t="s">
        <v>6</v>
      </c>
      <c r="C868" s="605"/>
      <c r="D868" s="605"/>
      <c r="E868" s="605"/>
      <c r="F868" s="605"/>
      <c r="G868" s="606"/>
      <c r="H868" s="611">
        <f>$BB$743</f>
        <v>5.5320000000001812E-2</v>
      </c>
      <c r="I868" s="612"/>
      <c r="J868" s="612"/>
      <c r="K868" s="612"/>
      <c r="L868" s="612"/>
      <c r="M868" s="612"/>
      <c r="N868" s="612"/>
      <c r="O868" s="612"/>
      <c r="P868" s="612"/>
      <c r="Q868" s="612"/>
      <c r="R868" s="612"/>
      <c r="S868" s="612"/>
      <c r="T868" s="503"/>
      <c r="U868" s="503"/>
      <c r="V868" s="503"/>
      <c r="W868" s="588" t="s">
        <v>873</v>
      </c>
      <c r="X868" s="589"/>
      <c r="Y868" s="590">
        <f t="shared" si="307"/>
        <v>44.54</v>
      </c>
      <c r="Z868" s="591">
        <v>94.9</v>
      </c>
      <c r="AA868" s="591">
        <v>94.9</v>
      </c>
      <c r="AB868" s="592">
        <v>94.9</v>
      </c>
      <c r="AC868" s="588" t="s">
        <v>902</v>
      </c>
      <c r="AD868" s="589"/>
      <c r="AE868" s="590">
        <f t="shared" si="308"/>
        <v>44.5</v>
      </c>
      <c r="AF868" s="591">
        <v>95</v>
      </c>
      <c r="AG868" s="591">
        <v>95</v>
      </c>
      <c r="AH868" s="592">
        <v>95</v>
      </c>
      <c r="AI868" s="256"/>
      <c r="AJ868" s="256"/>
      <c r="AL868" s="217" t="s">
        <v>875</v>
      </c>
      <c r="AM868" s="356">
        <v>44.53</v>
      </c>
      <c r="AS868" s="197">
        <v>5</v>
      </c>
      <c r="AT868" s="190">
        <f t="shared" si="304"/>
        <v>44.5369995</v>
      </c>
      <c r="AU868" s="190">
        <f t="shared" si="305"/>
        <v>44.513749500000003</v>
      </c>
      <c r="AV868" s="199">
        <f t="shared" si="306"/>
        <v>44.488449500000002</v>
      </c>
      <c r="AW868" s="165"/>
      <c r="AX868" s="165"/>
      <c r="AY868" s="165"/>
      <c r="AZ868" s="165"/>
      <c r="BA868" s="165"/>
      <c r="BB868" s="165"/>
      <c r="BC868" s="165"/>
      <c r="BD868" s="168"/>
      <c r="BE868" s="168"/>
      <c r="BF868" s="168"/>
      <c r="BG868" s="168"/>
    </row>
    <row r="869" spans="1:59" ht="14.85" customHeight="1" thickTop="1" thickBot="1">
      <c r="A869" s="239"/>
      <c r="B869" s="604" t="s">
        <v>5</v>
      </c>
      <c r="C869" s="605"/>
      <c r="D869" s="605"/>
      <c r="E869" s="605"/>
      <c r="F869" s="605"/>
      <c r="G869" s="606"/>
      <c r="H869" s="596">
        <f>BB738</f>
        <v>8.354999999999535E-2</v>
      </c>
      <c r="I869" s="597"/>
      <c r="J869" s="597"/>
      <c r="K869" s="597"/>
      <c r="L869" s="597"/>
      <c r="M869" s="597"/>
      <c r="N869" s="597"/>
      <c r="O869" s="597"/>
      <c r="P869" s="597"/>
      <c r="Q869" s="597"/>
      <c r="R869" s="597"/>
      <c r="S869" s="598"/>
      <c r="T869" s="241"/>
      <c r="U869" s="241"/>
      <c r="V869" s="241"/>
      <c r="W869" s="588" t="s">
        <v>875</v>
      </c>
      <c r="X869" s="589"/>
      <c r="Y869" s="590">
        <f t="shared" si="307"/>
        <v>44.53</v>
      </c>
      <c r="Z869" s="591">
        <v>94.9</v>
      </c>
      <c r="AA869" s="591">
        <v>94.9</v>
      </c>
      <c r="AB869" s="592">
        <v>94.9</v>
      </c>
      <c r="AC869" s="588" t="s">
        <v>903</v>
      </c>
      <c r="AD869" s="589"/>
      <c r="AE869" s="590">
        <f t="shared" si="308"/>
        <v>44.52</v>
      </c>
      <c r="AF869" s="591">
        <v>95</v>
      </c>
      <c r="AG869" s="591">
        <v>95</v>
      </c>
      <c r="AH869" s="592">
        <v>95</v>
      </c>
      <c r="AI869" s="256"/>
      <c r="AJ869" s="256"/>
      <c r="AL869" s="217" t="s">
        <v>877</v>
      </c>
      <c r="AM869" s="356">
        <v>44.51</v>
      </c>
      <c r="AS869" s="197">
        <v>6</v>
      </c>
      <c r="AT869" s="190">
        <f t="shared" si="304"/>
        <v>44.525129499999998</v>
      </c>
      <c r="AU869" s="190">
        <f t="shared" si="305"/>
        <v>44.5282695</v>
      </c>
      <c r="AV869" s="199">
        <f t="shared" si="306"/>
        <v>44.497729499999998</v>
      </c>
      <c r="AW869" s="165"/>
      <c r="AX869" s="165"/>
      <c r="AY869" s="165"/>
      <c r="AZ869" s="165"/>
      <c r="BA869" s="165"/>
      <c r="BB869" s="165"/>
      <c r="BC869" s="165"/>
      <c r="BD869" s="168"/>
      <c r="BE869" s="168"/>
      <c r="BF869" s="168"/>
      <c r="BG869" s="168"/>
    </row>
    <row r="870" spans="1:59" ht="14.85" customHeight="1" thickTop="1">
      <c r="A870" s="239"/>
      <c r="B870" s="625"/>
      <c r="C870" s="625"/>
      <c r="D870" s="625"/>
      <c r="E870" s="625"/>
      <c r="F870" s="625"/>
      <c r="G870" s="625"/>
      <c r="H870" s="625"/>
      <c r="I870" s="625"/>
      <c r="J870" s="625"/>
      <c r="K870" s="625"/>
      <c r="L870" s="625"/>
      <c r="M870" s="625"/>
      <c r="N870" s="625"/>
      <c r="O870" s="625"/>
      <c r="P870" s="625"/>
      <c r="Q870" s="625"/>
      <c r="R870" s="625"/>
      <c r="S870" s="626"/>
      <c r="T870" s="241"/>
      <c r="U870" s="241"/>
      <c r="V870" s="241"/>
      <c r="W870" s="588" t="s">
        <v>877</v>
      </c>
      <c r="X870" s="589"/>
      <c r="Y870" s="590">
        <f t="shared" si="307"/>
        <v>44.51</v>
      </c>
      <c r="Z870" s="591">
        <v>94.9</v>
      </c>
      <c r="AA870" s="591">
        <v>94.9</v>
      </c>
      <c r="AB870" s="592">
        <v>94.9</v>
      </c>
      <c r="AC870" s="588" t="s">
        <v>904</v>
      </c>
      <c r="AD870" s="589"/>
      <c r="AE870" s="590">
        <f t="shared" si="308"/>
        <v>44.51</v>
      </c>
      <c r="AF870" s="591">
        <v>95</v>
      </c>
      <c r="AG870" s="591">
        <v>95</v>
      </c>
      <c r="AH870" s="592">
        <v>95</v>
      </c>
      <c r="AI870" s="256"/>
      <c r="AJ870" s="256"/>
      <c r="AL870" s="217" t="s">
        <v>879</v>
      </c>
      <c r="AM870" s="356">
        <v>44.5</v>
      </c>
      <c r="AS870" s="197">
        <v>7</v>
      </c>
      <c r="AT870" s="190">
        <f t="shared" si="304"/>
        <v>44.511969499999999</v>
      </c>
      <c r="AU870" s="190">
        <f t="shared" si="305"/>
        <v>44.524729499999999</v>
      </c>
      <c r="AV870" s="199">
        <f t="shared" si="306"/>
        <v>44.510369500000003</v>
      </c>
      <c r="AW870" s="165"/>
      <c r="AX870" s="165"/>
      <c r="AY870" s="165"/>
      <c r="AZ870" s="165"/>
      <c r="BA870" s="165"/>
      <c r="BB870" s="165"/>
      <c r="BC870" s="165"/>
      <c r="BD870" s="168"/>
      <c r="BE870" s="168"/>
      <c r="BF870" s="168"/>
      <c r="BG870" s="168"/>
    </row>
    <row r="871" spans="1:59" ht="14.85" customHeight="1" thickBot="1">
      <c r="A871" s="239"/>
      <c r="B871" s="627" t="s">
        <v>1181</v>
      </c>
      <c r="C871" s="627"/>
      <c r="D871" s="627"/>
      <c r="E871" s="627"/>
      <c r="F871" s="627"/>
      <c r="G871" s="627"/>
      <c r="H871" s="627"/>
      <c r="I871" s="627"/>
      <c r="J871" s="627"/>
      <c r="K871" s="627"/>
      <c r="L871" s="627"/>
      <c r="M871" s="627"/>
      <c r="N871" s="627"/>
      <c r="O871" s="627"/>
      <c r="P871" s="627"/>
      <c r="Q871" s="627"/>
      <c r="R871" s="627"/>
      <c r="S871" s="628"/>
      <c r="T871" s="225"/>
      <c r="U871" s="225"/>
      <c r="V871" s="225"/>
      <c r="W871" s="588" t="s">
        <v>879</v>
      </c>
      <c r="X871" s="589"/>
      <c r="Y871" s="590">
        <f t="shared" si="307"/>
        <v>44.5</v>
      </c>
      <c r="Z871" s="591">
        <v>94.9</v>
      </c>
      <c r="AA871" s="591">
        <v>94.9</v>
      </c>
      <c r="AB871" s="592">
        <v>94.9</v>
      </c>
      <c r="AC871" s="588" t="s">
        <v>905</v>
      </c>
      <c r="AD871" s="589"/>
      <c r="AE871" s="590">
        <f t="shared" si="308"/>
        <v>44.51</v>
      </c>
      <c r="AF871" s="591">
        <v>95</v>
      </c>
      <c r="AG871" s="591">
        <v>95</v>
      </c>
      <c r="AH871" s="592">
        <v>95</v>
      </c>
      <c r="AI871" s="256"/>
      <c r="AJ871" s="256"/>
      <c r="AL871" s="217" t="s">
        <v>881</v>
      </c>
      <c r="AM871" s="356">
        <v>44.5</v>
      </c>
      <c r="AS871" s="197">
        <v>8</v>
      </c>
      <c r="AT871" s="190">
        <f t="shared" si="304"/>
        <v>44.520809499999999</v>
      </c>
      <c r="AU871" s="190">
        <f t="shared" si="305"/>
        <v>44.508469500000004</v>
      </c>
      <c r="AV871" s="199">
        <f t="shared" si="306"/>
        <v>44.521269500000002</v>
      </c>
      <c r="AW871" s="165"/>
      <c r="AX871" s="165"/>
      <c r="AY871" s="165"/>
      <c r="AZ871" s="165"/>
      <c r="BA871" s="165"/>
      <c r="BB871" s="165"/>
      <c r="BC871" s="165"/>
      <c r="BD871" s="168"/>
      <c r="BE871" s="168"/>
      <c r="BF871" s="168"/>
      <c r="BG871" s="168"/>
    </row>
    <row r="872" spans="1:59" ht="14.85" customHeight="1" thickTop="1" thickBot="1">
      <c r="A872" s="239"/>
      <c r="B872" s="514" t="s">
        <v>13</v>
      </c>
      <c r="C872" s="515"/>
      <c r="D872" s="516"/>
      <c r="E872" s="517" t="s">
        <v>1182</v>
      </c>
      <c r="F872" s="518"/>
      <c r="G872" s="518"/>
      <c r="H872" s="518"/>
      <c r="I872" s="518"/>
      <c r="J872" s="518"/>
      <c r="K872" s="518"/>
      <c r="L872" s="518"/>
      <c r="M872" s="518"/>
      <c r="N872" s="518"/>
      <c r="O872" s="518"/>
      <c r="P872" s="518"/>
      <c r="Q872" s="518"/>
      <c r="R872" s="518"/>
      <c r="S872" s="579"/>
      <c r="T872" s="258"/>
      <c r="U872" s="241"/>
      <c r="V872" s="257"/>
      <c r="W872" s="624" t="s">
        <v>881</v>
      </c>
      <c r="X872" s="589"/>
      <c r="Y872" s="590">
        <f t="shared" si="307"/>
        <v>44.5</v>
      </c>
      <c r="Z872" s="591">
        <v>94.9</v>
      </c>
      <c r="AA872" s="591">
        <v>94.9</v>
      </c>
      <c r="AB872" s="592">
        <v>94.9</v>
      </c>
      <c r="AC872" s="588" t="s">
        <v>906</v>
      </c>
      <c r="AD872" s="589"/>
      <c r="AE872" s="590">
        <f t="shared" si="308"/>
        <v>44.52</v>
      </c>
      <c r="AF872" s="591">
        <v>95</v>
      </c>
      <c r="AG872" s="591">
        <v>95</v>
      </c>
      <c r="AH872" s="592">
        <v>95</v>
      </c>
      <c r="AI872" s="256"/>
      <c r="AJ872" s="256"/>
      <c r="AL872" s="217" t="s">
        <v>883</v>
      </c>
      <c r="AM872" s="356">
        <v>44.5</v>
      </c>
      <c r="AS872" s="197">
        <v>9</v>
      </c>
      <c r="AT872" s="190">
        <f t="shared" si="304"/>
        <v>44.5458395</v>
      </c>
      <c r="AU872" s="190">
        <f t="shared" si="305"/>
        <v>44.532129500000003</v>
      </c>
      <c r="AV872" s="199">
        <f t="shared" si="306"/>
        <v>44.5091295</v>
      </c>
      <c r="AW872" s="165"/>
      <c r="AX872" s="165"/>
      <c r="AY872" s="165"/>
      <c r="AZ872" s="165"/>
      <c r="BA872" s="165"/>
      <c r="BB872" s="165"/>
      <c r="BC872" s="165"/>
      <c r="BD872" s="168"/>
      <c r="BE872" s="168"/>
      <c r="BF872" s="168"/>
      <c r="BG872" s="168"/>
    </row>
    <row r="873" spans="1:59" ht="14.85" customHeight="1" thickTop="1" thickBot="1">
      <c r="A873" s="239"/>
      <c r="B873" s="555" t="s">
        <v>8</v>
      </c>
      <c r="C873" s="556"/>
      <c r="D873" s="557"/>
      <c r="E873" s="622" t="s">
        <v>1184</v>
      </c>
      <c r="F873" s="622"/>
      <c r="G873" s="622"/>
      <c r="H873" s="622"/>
      <c r="I873" s="622"/>
      <c r="J873" s="622" t="s">
        <v>1185</v>
      </c>
      <c r="K873" s="622"/>
      <c r="L873" s="622"/>
      <c r="M873" s="622"/>
      <c r="N873" s="622"/>
      <c r="O873" s="622" t="s">
        <v>1186</v>
      </c>
      <c r="P873" s="622"/>
      <c r="Q873" s="622"/>
      <c r="R873" s="622"/>
      <c r="S873" s="622"/>
      <c r="T873" s="258"/>
      <c r="U873" s="241"/>
      <c r="V873" s="257"/>
      <c r="W873" s="624" t="s">
        <v>883</v>
      </c>
      <c r="X873" s="589"/>
      <c r="Y873" s="590">
        <f t="shared" si="307"/>
        <v>44.5</v>
      </c>
      <c r="Z873" s="591">
        <v>94.9</v>
      </c>
      <c r="AA873" s="591">
        <v>94.9</v>
      </c>
      <c r="AB873" s="592">
        <v>94.9</v>
      </c>
      <c r="AC873" s="588" t="s">
        <v>907</v>
      </c>
      <c r="AD873" s="589"/>
      <c r="AE873" s="590">
        <f t="shared" si="308"/>
        <v>44.51</v>
      </c>
      <c r="AF873" s="591">
        <v>95</v>
      </c>
      <c r="AG873" s="591">
        <v>95</v>
      </c>
      <c r="AH873" s="592">
        <v>95</v>
      </c>
      <c r="AI873" s="256"/>
      <c r="AJ873" s="256"/>
      <c r="AL873" s="217" t="s">
        <v>885</v>
      </c>
      <c r="AM873" s="356">
        <v>44.49</v>
      </c>
      <c r="AS873" s="200">
        <v>10</v>
      </c>
      <c r="AT873" s="201">
        <f t="shared" si="304"/>
        <v>44.514109500000004</v>
      </c>
      <c r="AU873" s="201">
        <f t="shared" si="305"/>
        <v>44.524769500000005</v>
      </c>
      <c r="AV873" s="202">
        <f t="shared" si="306"/>
        <v>44.502969499999999</v>
      </c>
      <c r="AW873" s="165"/>
      <c r="AX873" s="165"/>
      <c r="AY873" s="165"/>
      <c r="AZ873" s="165"/>
      <c r="BA873" s="165"/>
      <c r="BB873" s="165"/>
      <c r="BC873" s="165"/>
      <c r="BD873" s="168"/>
      <c r="BE873" s="168"/>
      <c r="BF873" s="168"/>
      <c r="BG873" s="168"/>
    </row>
    <row r="874" spans="1:59" ht="14.85" customHeight="1" thickTop="1" thickBot="1">
      <c r="A874" s="239"/>
      <c r="B874" s="531" t="s">
        <v>0</v>
      </c>
      <c r="C874" s="513"/>
      <c r="D874" s="532"/>
      <c r="E874" s="623"/>
      <c r="F874" s="623"/>
      <c r="G874" s="623"/>
      <c r="H874" s="623"/>
      <c r="I874" s="623"/>
      <c r="J874" s="623" t="s">
        <v>1189</v>
      </c>
      <c r="K874" s="623"/>
      <c r="L874" s="623"/>
      <c r="M874" s="623"/>
      <c r="N874" s="623"/>
      <c r="O874" s="623" t="s">
        <v>1190</v>
      </c>
      <c r="P874" s="623"/>
      <c r="Q874" s="623"/>
      <c r="R874" s="623"/>
      <c r="S874" s="623"/>
      <c r="T874" s="258"/>
      <c r="U874" s="241"/>
      <c r="V874" s="257"/>
      <c r="W874" s="624" t="s">
        <v>885</v>
      </c>
      <c r="X874" s="589"/>
      <c r="Y874" s="590">
        <f t="shared" si="307"/>
        <v>44.49</v>
      </c>
      <c r="Z874" s="591">
        <v>94.9</v>
      </c>
      <c r="AA874" s="591">
        <v>94.9</v>
      </c>
      <c r="AB874" s="592">
        <v>94.9</v>
      </c>
      <c r="AC874" s="588" t="s">
        <v>908</v>
      </c>
      <c r="AD874" s="589"/>
      <c r="AE874" s="590">
        <f t="shared" si="308"/>
        <v>44.5</v>
      </c>
      <c r="AF874" s="591">
        <v>95</v>
      </c>
      <c r="AG874" s="591">
        <v>95</v>
      </c>
      <c r="AH874" s="592">
        <v>95</v>
      </c>
      <c r="AI874" s="256"/>
      <c r="AJ874" s="256"/>
      <c r="AL874" s="217" t="s">
        <v>887</v>
      </c>
      <c r="AM874" s="356">
        <v>44.48</v>
      </c>
      <c r="AS874" s="316"/>
      <c r="AT874" s="168"/>
      <c r="AV874" s="167"/>
      <c r="AW874" s="165"/>
      <c r="AX874" s="165"/>
      <c r="AY874" s="165"/>
      <c r="AZ874" s="165"/>
      <c r="BA874" s="165"/>
      <c r="BB874" s="165"/>
      <c r="BC874" s="165"/>
      <c r="BD874" s="168"/>
      <c r="BE874" s="168"/>
      <c r="BF874" s="168"/>
      <c r="BG874" s="168"/>
    </row>
    <row r="875" spans="1:59" ht="14.85" customHeight="1" thickTop="1" thickBot="1">
      <c r="A875" s="239"/>
      <c r="B875" s="631" t="s">
        <v>1191</v>
      </c>
      <c r="C875" s="631"/>
      <c r="D875" s="631"/>
      <c r="E875" s="631" t="s">
        <v>1192</v>
      </c>
      <c r="F875" s="631"/>
      <c r="G875" s="631"/>
      <c r="H875" s="631"/>
      <c r="I875" s="631"/>
      <c r="J875" s="631" t="s">
        <v>1192</v>
      </c>
      <c r="K875" s="631"/>
      <c r="L875" s="631"/>
      <c r="M875" s="631"/>
      <c r="N875" s="631"/>
      <c r="O875" s="631" t="s">
        <v>1192</v>
      </c>
      <c r="P875" s="631"/>
      <c r="Q875" s="631"/>
      <c r="R875" s="631"/>
      <c r="S875" s="631"/>
      <c r="T875" s="258"/>
      <c r="U875" s="241"/>
      <c r="V875" s="257"/>
      <c r="W875" s="624" t="s">
        <v>887</v>
      </c>
      <c r="X875" s="589"/>
      <c r="Y875" s="590">
        <f t="shared" si="307"/>
        <v>44.48</v>
      </c>
      <c r="Z875" s="591">
        <v>94.9</v>
      </c>
      <c r="AA875" s="591">
        <v>94.9</v>
      </c>
      <c r="AB875" s="592">
        <v>94.9</v>
      </c>
      <c r="AC875" s="588" t="s">
        <v>909</v>
      </c>
      <c r="AD875" s="589"/>
      <c r="AE875" s="590">
        <f t="shared" si="308"/>
        <v>44.49</v>
      </c>
      <c r="AF875" s="591">
        <v>95</v>
      </c>
      <c r="AG875" s="591">
        <v>95</v>
      </c>
      <c r="AH875" s="592">
        <v>95</v>
      </c>
      <c r="AI875" s="256"/>
      <c r="AJ875" s="256"/>
      <c r="AL875" s="217" t="s">
        <v>889</v>
      </c>
      <c r="AM875" s="356">
        <v>44.49</v>
      </c>
      <c r="AN875" s="155"/>
      <c r="AS875" s="316"/>
      <c r="AT875" s="168"/>
      <c r="AV875" s="167"/>
      <c r="AW875" s="165"/>
      <c r="AX875" s="165"/>
      <c r="AY875" s="165"/>
      <c r="AZ875" s="165"/>
      <c r="BA875" s="165"/>
      <c r="BB875" s="165"/>
      <c r="BC875" s="165"/>
      <c r="BD875" s="168"/>
      <c r="BE875" s="168"/>
      <c r="BF875" s="168"/>
      <c r="BG875" s="168"/>
    </row>
    <row r="876" spans="1:59" ht="14.85" customHeight="1" thickTop="1" thickBot="1">
      <c r="A876" s="239"/>
      <c r="B876" s="629">
        <v>1</v>
      </c>
      <c r="C876" s="629"/>
      <c r="D876" s="629"/>
      <c r="E876" s="630">
        <f t="shared" ref="E876:E885" si="313">AT864</f>
        <v>44.514599500000003</v>
      </c>
      <c r="F876" s="630"/>
      <c r="G876" s="630"/>
      <c r="H876" s="630"/>
      <c r="I876" s="630"/>
      <c r="J876" s="630">
        <f t="shared" ref="J876:J885" si="314">AU864</f>
        <v>44.542989500000004</v>
      </c>
      <c r="K876" s="630"/>
      <c r="L876" s="630"/>
      <c r="M876" s="630"/>
      <c r="N876" s="630"/>
      <c r="O876" s="630">
        <f t="shared" ref="O876:O885" si="315">AV864</f>
        <v>44.5391695</v>
      </c>
      <c r="P876" s="630"/>
      <c r="Q876" s="630"/>
      <c r="R876" s="630"/>
      <c r="S876" s="630"/>
      <c r="T876" s="258"/>
      <c r="U876" s="241"/>
      <c r="V876" s="257"/>
      <c r="W876" s="624" t="s">
        <v>889</v>
      </c>
      <c r="X876" s="589"/>
      <c r="Y876" s="590">
        <f t="shared" si="307"/>
        <v>44.49</v>
      </c>
      <c r="Z876" s="591">
        <v>94.9</v>
      </c>
      <c r="AA876" s="591">
        <v>94.9</v>
      </c>
      <c r="AB876" s="592">
        <v>94.9</v>
      </c>
      <c r="AC876" s="588" t="s">
        <v>910</v>
      </c>
      <c r="AD876" s="589"/>
      <c r="AE876" s="590">
        <f t="shared" si="308"/>
        <v>44.49</v>
      </c>
      <c r="AF876" s="591">
        <v>95</v>
      </c>
      <c r="AG876" s="591">
        <v>95</v>
      </c>
      <c r="AH876" s="592">
        <v>95</v>
      </c>
      <c r="AI876" s="256"/>
      <c r="AJ876" s="256"/>
      <c r="AK876" s="166"/>
      <c r="AL876" s="217" t="s">
        <v>891</v>
      </c>
      <c r="AM876" s="356">
        <v>44.52</v>
      </c>
      <c r="AN876" s="155"/>
      <c r="AO876" s="167"/>
      <c r="AP876" s="168"/>
      <c r="AQ876" s="168"/>
      <c r="AR876" s="168"/>
      <c r="AS876" s="316"/>
      <c r="AT876" s="168"/>
      <c r="AV876" s="167"/>
      <c r="AW876" s="165"/>
      <c r="AX876" s="165"/>
      <c r="AY876" s="165"/>
      <c r="AZ876" s="165"/>
      <c r="BA876" s="165"/>
      <c r="BB876" s="165"/>
      <c r="BC876" s="165"/>
      <c r="BD876" s="168"/>
      <c r="BE876" s="168"/>
      <c r="BF876" s="168"/>
      <c r="BG876" s="168"/>
    </row>
    <row r="877" spans="1:59" ht="14.85" customHeight="1" thickTop="1" thickBot="1">
      <c r="A877" s="239"/>
      <c r="B877" s="635">
        <v>2</v>
      </c>
      <c r="C877" s="635"/>
      <c r="D877" s="635"/>
      <c r="E877" s="630">
        <f t="shared" si="313"/>
        <v>44.530309500000001</v>
      </c>
      <c r="F877" s="630"/>
      <c r="G877" s="630"/>
      <c r="H877" s="630"/>
      <c r="I877" s="630"/>
      <c r="J877" s="630">
        <f t="shared" si="314"/>
        <v>44.566769499999999</v>
      </c>
      <c r="K877" s="630"/>
      <c r="L877" s="630"/>
      <c r="M877" s="630"/>
      <c r="N877" s="630"/>
      <c r="O877" s="630">
        <f t="shared" si="315"/>
        <v>44.549089500000001</v>
      </c>
      <c r="P877" s="630"/>
      <c r="Q877" s="630"/>
      <c r="R877" s="630"/>
      <c r="S877" s="630"/>
      <c r="T877" s="258"/>
      <c r="U877" s="241"/>
      <c r="V877" s="257"/>
      <c r="W877" s="641" t="s">
        <v>891</v>
      </c>
      <c r="X877" s="642"/>
      <c r="Y877" s="643">
        <f>AM876</f>
        <v>44.52</v>
      </c>
      <c r="Z877" s="644">
        <v>94.9</v>
      </c>
      <c r="AA877" s="644">
        <v>94.9</v>
      </c>
      <c r="AB877" s="645">
        <v>94.9</v>
      </c>
      <c r="AC877" s="646" t="s">
        <v>911</v>
      </c>
      <c r="AD877" s="647"/>
      <c r="AE877" s="590">
        <f t="shared" si="308"/>
        <v>44.5</v>
      </c>
      <c r="AF877" s="591">
        <v>95</v>
      </c>
      <c r="AG877" s="591">
        <v>95</v>
      </c>
      <c r="AH877" s="592">
        <v>95</v>
      </c>
      <c r="AI877" s="256"/>
      <c r="AJ877" s="256"/>
      <c r="AK877" s="166"/>
      <c r="AL877" s="217" t="s">
        <v>893</v>
      </c>
      <c r="AM877" s="356">
        <v>44.51</v>
      </c>
      <c r="AN877" s="155"/>
      <c r="AO877" s="167"/>
      <c r="AP877" s="168"/>
      <c r="AQ877" s="168"/>
      <c r="AR877" s="168"/>
      <c r="AS877" s="316"/>
      <c r="AT877" s="168"/>
      <c r="AV877" s="167"/>
      <c r="AW877" s="165"/>
      <c r="AX877" s="165"/>
      <c r="AY877" s="165"/>
      <c r="AZ877" s="165"/>
      <c r="BA877" s="165"/>
      <c r="BB877" s="165"/>
      <c r="BC877" s="165"/>
      <c r="BD877" s="168"/>
      <c r="BE877" s="168"/>
      <c r="BF877" s="168"/>
      <c r="BG877" s="168"/>
    </row>
    <row r="878" spans="1:59" ht="14.85" customHeight="1" thickTop="1" thickBot="1">
      <c r="A878" s="239"/>
      <c r="B878" s="635">
        <v>3</v>
      </c>
      <c r="C878" s="635"/>
      <c r="D878" s="635"/>
      <c r="E878" s="630">
        <f t="shared" si="313"/>
        <v>44.498189500000002</v>
      </c>
      <c r="F878" s="630"/>
      <c r="G878" s="630"/>
      <c r="H878" s="630"/>
      <c r="I878" s="630"/>
      <c r="J878" s="630">
        <f t="shared" si="314"/>
        <v>44.5781195</v>
      </c>
      <c r="K878" s="630"/>
      <c r="L878" s="630"/>
      <c r="M878" s="630"/>
      <c r="N878" s="630"/>
      <c r="O878" s="630">
        <f t="shared" si="315"/>
        <v>44.531889499999998</v>
      </c>
      <c r="P878" s="630"/>
      <c r="Q878" s="630"/>
      <c r="R878" s="630"/>
      <c r="S878" s="630"/>
      <c r="T878" s="241"/>
      <c r="U878" s="241"/>
      <c r="V878" s="241"/>
      <c r="W878" s="165"/>
      <c r="X878" s="153"/>
      <c r="Y878" s="153"/>
      <c r="Z878" s="153"/>
      <c r="AA878" s="153"/>
      <c r="AB878" s="153"/>
      <c r="AC878" s="636" t="s">
        <v>87</v>
      </c>
      <c r="AD878" s="637"/>
      <c r="AE878" s="638">
        <f>AVERAGE(Y863:Y877,AE863:AE877)</f>
        <v>44.505000000000003</v>
      </c>
      <c r="AF878" s="639"/>
      <c r="AG878" s="639"/>
      <c r="AH878" s="640"/>
      <c r="AI878" s="252"/>
      <c r="AJ878" s="252"/>
      <c r="AK878" s="166"/>
      <c r="AL878" s="217" t="s">
        <v>895</v>
      </c>
      <c r="AM878" s="356">
        <v>44.51</v>
      </c>
      <c r="AN878" s="155"/>
      <c r="AO878" s="167"/>
      <c r="AP878" s="168"/>
      <c r="AQ878" s="168"/>
      <c r="AR878" s="168"/>
      <c r="AS878" s="316"/>
      <c r="AT878" s="168"/>
      <c r="AV878" s="167"/>
      <c r="AW878" s="165"/>
      <c r="AX878" s="165"/>
      <c r="AY878" s="165"/>
      <c r="AZ878" s="165"/>
      <c r="BA878" s="165"/>
      <c r="BB878" s="165"/>
      <c r="BC878" s="165"/>
      <c r="BD878" s="168"/>
      <c r="BE878" s="168"/>
      <c r="BF878" s="168"/>
      <c r="BG878" s="168"/>
    </row>
    <row r="879" spans="1:59" ht="14.85" customHeight="1" thickTop="1" thickBot="1">
      <c r="A879" s="239"/>
      <c r="B879" s="635">
        <v>4</v>
      </c>
      <c r="C879" s="635"/>
      <c r="D879" s="635"/>
      <c r="E879" s="630">
        <f t="shared" si="313"/>
        <v>44.5087495</v>
      </c>
      <c r="F879" s="630"/>
      <c r="G879" s="630"/>
      <c r="H879" s="630"/>
      <c r="I879" s="630"/>
      <c r="J879" s="630">
        <f t="shared" si="314"/>
        <v>44.558439499999999</v>
      </c>
      <c r="K879" s="630"/>
      <c r="L879" s="630"/>
      <c r="M879" s="630"/>
      <c r="N879" s="630"/>
      <c r="O879" s="630">
        <f t="shared" si="315"/>
        <v>44.518919500000003</v>
      </c>
      <c r="P879" s="630"/>
      <c r="Q879" s="630"/>
      <c r="R879" s="630"/>
      <c r="S879" s="630"/>
      <c r="T879" s="241"/>
      <c r="U879" s="241"/>
      <c r="V879" s="241"/>
      <c r="W879" s="165"/>
      <c r="X879" s="153"/>
      <c r="Y879" s="153"/>
      <c r="Z879" s="153"/>
      <c r="AA879" s="153"/>
      <c r="AB879" s="153"/>
      <c r="AC879" s="607" t="s">
        <v>92</v>
      </c>
      <c r="AD879" s="609"/>
      <c r="AE879" s="632">
        <f>STDEV(Y863:Y877,AE863:AE877)</f>
        <v>1.3833991121322414E-2</v>
      </c>
      <c r="AF879" s="633"/>
      <c r="AG879" s="633"/>
      <c r="AH879" s="634"/>
      <c r="AI879" s="259"/>
      <c r="AJ879" s="259"/>
      <c r="AK879" s="166"/>
      <c r="AL879" s="217" t="s">
        <v>897</v>
      </c>
      <c r="AM879" s="356">
        <v>44.5</v>
      </c>
      <c r="AN879" s="155"/>
      <c r="AO879" s="167"/>
      <c r="AP879" s="168"/>
      <c r="AQ879" s="168"/>
      <c r="AR879" s="168"/>
      <c r="AS879" s="316"/>
      <c r="AT879" s="168"/>
      <c r="AV879" s="167"/>
      <c r="AW879" s="165"/>
      <c r="AX879" s="165"/>
      <c r="AY879" s="165"/>
      <c r="AZ879" s="165"/>
      <c r="BA879" s="165"/>
      <c r="BB879" s="165"/>
      <c r="BC879" s="165"/>
      <c r="BD879" s="168"/>
      <c r="BE879" s="168"/>
      <c r="BF879" s="168"/>
      <c r="BG879" s="168"/>
    </row>
    <row r="880" spans="1:59" ht="14.85" customHeight="1" thickTop="1" thickBot="1">
      <c r="A880" s="239"/>
      <c r="B880" s="635">
        <v>5</v>
      </c>
      <c r="C880" s="635"/>
      <c r="D880" s="635"/>
      <c r="E880" s="630">
        <f t="shared" si="313"/>
        <v>44.5369995</v>
      </c>
      <c r="F880" s="630"/>
      <c r="G880" s="630"/>
      <c r="H880" s="630"/>
      <c r="I880" s="630"/>
      <c r="J880" s="630">
        <f t="shared" si="314"/>
        <v>44.513749500000003</v>
      </c>
      <c r="K880" s="630"/>
      <c r="L880" s="630"/>
      <c r="M880" s="630"/>
      <c r="N880" s="630"/>
      <c r="O880" s="630">
        <f t="shared" si="315"/>
        <v>44.488449500000002</v>
      </c>
      <c r="P880" s="630"/>
      <c r="Q880" s="630"/>
      <c r="R880" s="630"/>
      <c r="S880" s="630"/>
      <c r="T880" s="241"/>
      <c r="U880" s="241"/>
      <c r="V880" s="241"/>
      <c r="W880" s="165"/>
      <c r="X880" s="153"/>
      <c r="Y880" s="153"/>
      <c r="Z880" s="153"/>
      <c r="AA880" s="153"/>
      <c r="AB880" s="153"/>
      <c r="AC880" s="260"/>
      <c r="AD880" s="261"/>
      <c r="AE880" s="261"/>
      <c r="AF880" s="261"/>
      <c r="AG880" s="261"/>
      <c r="AH880" s="261"/>
      <c r="AI880" s="153"/>
      <c r="AJ880" s="153"/>
      <c r="AK880" s="166"/>
      <c r="AL880" s="217" t="s">
        <v>899</v>
      </c>
      <c r="AM880" s="356">
        <v>44.5</v>
      </c>
      <c r="AN880" s="155"/>
      <c r="AO880" s="167"/>
      <c r="AP880" s="168"/>
      <c r="AQ880" s="168"/>
      <c r="AR880" s="168"/>
      <c r="AS880" s="316"/>
      <c r="AT880" s="168"/>
      <c r="AV880" s="167"/>
      <c r="AW880" s="165"/>
      <c r="AX880" s="165"/>
      <c r="AY880" s="165"/>
      <c r="AZ880" s="165"/>
      <c r="BA880" s="165"/>
      <c r="BB880" s="165"/>
      <c r="BC880" s="165"/>
      <c r="BD880" s="168"/>
      <c r="BE880" s="168"/>
      <c r="BF880" s="168"/>
      <c r="BG880" s="168"/>
    </row>
    <row r="881" spans="1:63" ht="14.85" customHeight="1" thickTop="1" thickBot="1">
      <c r="A881" s="239"/>
      <c r="B881" s="635">
        <v>6</v>
      </c>
      <c r="C881" s="635"/>
      <c r="D881" s="635"/>
      <c r="E881" s="630">
        <f t="shared" si="313"/>
        <v>44.525129499999998</v>
      </c>
      <c r="F881" s="630"/>
      <c r="G881" s="630"/>
      <c r="H881" s="630"/>
      <c r="I881" s="630"/>
      <c r="J881" s="630">
        <f t="shared" si="314"/>
        <v>44.5282695</v>
      </c>
      <c r="K881" s="630"/>
      <c r="L881" s="630"/>
      <c r="M881" s="630"/>
      <c r="N881" s="630"/>
      <c r="O881" s="630">
        <f t="shared" si="315"/>
        <v>44.497729499999998</v>
      </c>
      <c r="P881" s="630"/>
      <c r="Q881" s="630"/>
      <c r="R881" s="630"/>
      <c r="S881" s="630"/>
      <c r="T881" s="241"/>
      <c r="U881" s="241"/>
      <c r="V881" s="241"/>
      <c r="W881" s="165"/>
      <c r="X881" s="153"/>
      <c r="Y881" s="153"/>
      <c r="Z881" s="153"/>
      <c r="AA881" s="153"/>
      <c r="AB881" s="153"/>
      <c r="AC881" s="166"/>
      <c r="AD881" s="153"/>
      <c r="AE881" s="153"/>
      <c r="AF881" s="153"/>
      <c r="AG881" s="153"/>
      <c r="AH881" s="153"/>
      <c r="AI881" s="153"/>
      <c r="AJ881" s="153"/>
      <c r="AK881" s="166"/>
      <c r="AL881" s="217" t="s">
        <v>901</v>
      </c>
      <c r="AM881" s="356">
        <v>44.49</v>
      </c>
      <c r="AN881" s="155"/>
      <c r="AO881" s="167"/>
      <c r="AP881" s="168"/>
      <c r="AQ881" s="168"/>
      <c r="AR881" s="168"/>
      <c r="AS881" s="316"/>
      <c r="AT881" s="168"/>
      <c r="AV881" s="167"/>
      <c r="AW881" s="165"/>
      <c r="AX881" s="165"/>
      <c r="AY881" s="165"/>
      <c r="AZ881" s="165"/>
      <c r="BA881" s="165"/>
      <c r="BB881" s="165"/>
      <c r="BC881" s="165"/>
      <c r="BD881" s="168"/>
      <c r="BE881" s="168"/>
      <c r="BF881" s="168"/>
      <c r="BG881" s="168"/>
    </row>
    <row r="882" spans="1:63" ht="14.85" customHeight="1" thickTop="1" thickBot="1">
      <c r="A882" s="239"/>
      <c r="B882" s="635">
        <v>7</v>
      </c>
      <c r="C882" s="635"/>
      <c r="D882" s="635"/>
      <c r="E882" s="630">
        <f t="shared" si="313"/>
        <v>44.511969499999999</v>
      </c>
      <c r="F882" s="630"/>
      <c r="G882" s="630"/>
      <c r="H882" s="630"/>
      <c r="I882" s="630"/>
      <c r="J882" s="630">
        <f t="shared" si="314"/>
        <v>44.524729499999999</v>
      </c>
      <c r="K882" s="630"/>
      <c r="L882" s="630"/>
      <c r="M882" s="630"/>
      <c r="N882" s="630"/>
      <c r="O882" s="630">
        <f t="shared" si="315"/>
        <v>44.510369500000003</v>
      </c>
      <c r="P882" s="630"/>
      <c r="Q882" s="630"/>
      <c r="R882" s="630"/>
      <c r="S882" s="630"/>
      <c r="T882" s="241"/>
      <c r="U882" s="241"/>
      <c r="V882" s="241"/>
      <c r="W882" s="165"/>
      <c r="X882" s="153"/>
      <c r="Y882" s="153"/>
      <c r="Z882" s="153"/>
      <c r="AA882" s="153"/>
      <c r="AB882" s="153"/>
      <c r="AC882" s="166"/>
      <c r="AD882" s="153"/>
      <c r="AE882" s="153"/>
      <c r="AF882" s="153"/>
      <c r="AG882" s="153"/>
      <c r="AH882" s="153"/>
      <c r="AI882" s="153"/>
      <c r="AJ882" s="153"/>
      <c r="AK882" s="166"/>
      <c r="AL882" s="217" t="s">
        <v>902</v>
      </c>
      <c r="AM882" s="356">
        <v>44.5</v>
      </c>
      <c r="AN882" s="155"/>
      <c r="AO882" s="167"/>
      <c r="AP882" s="168"/>
      <c r="AQ882" s="168"/>
      <c r="AR882" s="168"/>
      <c r="AS882" s="316"/>
      <c r="AT882" s="168"/>
      <c r="AV882" s="167"/>
      <c r="AW882" s="165"/>
      <c r="AX882" s="165"/>
      <c r="AY882" s="165"/>
      <c r="AZ882" s="165"/>
      <c r="BA882" s="165"/>
      <c r="BB882" s="165"/>
      <c r="BC882" s="165"/>
      <c r="BD882" s="168"/>
      <c r="BE882" s="168"/>
      <c r="BF882" s="168"/>
      <c r="BG882" s="168"/>
    </row>
    <row r="883" spans="1:63" ht="14.85" customHeight="1" thickTop="1" thickBot="1">
      <c r="A883" s="239"/>
      <c r="B883" s="635">
        <v>8</v>
      </c>
      <c r="C883" s="635"/>
      <c r="D883" s="635"/>
      <c r="E883" s="630">
        <f t="shared" si="313"/>
        <v>44.520809499999999</v>
      </c>
      <c r="F883" s="630"/>
      <c r="G883" s="630"/>
      <c r="H883" s="630"/>
      <c r="I883" s="630"/>
      <c r="J883" s="630">
        <f t="shared" si="314"/>
        <v>44.508469500000004</v>
      </c>
      <c r="K883" s="630"/>
      <c r="L883" s="630"/>
      <c r="M883" s="630"/>
      <c r="N883" s="630"/>
      <c r="O883" s="630">
        <f t="shared" si="315"/>
        <v>44.521269500000002</v>
      </c>
      <c r="P883" s="630"/>
      <c r="Q883" s="630"/>
      <c r="R883" s="630"/>
      <c r="S883" s="630"/>
      <c r="T883" s="241"/>
      <c r="U883" s="241"/>
      <c r="V883" s="241"/>
      <c r="W883" s="165"/>
      <c r="X883" s="153"/>
      <c r="Y883" s="153"/>
      <c r="Z883" s="153"/>
      <c r="AA883" s="153"/>
      <c r="AB883" s="153"/>
      <c r="AC883" s="166"/>
      <c r="AD883" s="153"/>
      <c r="AE883" s="153"/>
      <c r="AF883" s="153"/>
      <c r="AG883" s="153"/>
      <c r="AH883" s="153"/>
      <c r="AI883" s="153"/>
      <c r="AJ883" s="153"/>
      <c r="AK883" s="166"/>
      <c r="AL883" s="217" t="s">
        <v>903</v>
      </c>
      <c r="AM883" s="356">
        <v>44.52</v>
      </c>
      <c r="AN883" s="155"/>
      <c r="AO883" s="167"/>
      <c r="AP883" s="168"/>
      <c r="AQ883" s="168"/>
      <c r="AR883" s="168"/>
      <c r="AS883" s="316"/>
      <c r="AT883" s="168"/>
      <c r="AV883" s="167"/>
      <c r="AW883" s="165"/>
      <c r="AX883" s="165"/>
      <c r="AY883" s="165"/>
      <c r="AZ883" s="165"/>
      <c r="BA883" s="165"/>
      <c r="BB883" s="165"/>
      <c r="BC883" s="165"/>
      <c r="BD883" s="168"/>
      <c r="BE883" s="168"/>
      <c r="BF883" s="168"/>
      <c r="BG883" s="168"/>
    </row>
    <row r="884" spans="1:63" ht="14.85" customHeight="1" thickTop="1" thickBot="1">
      <c r="A884" s="239"/>
      <c r="B884" s="635">
        <v>9</v>
      </c>
      <c r="C884" s="635"/>
      <c r="D884" s="635"/>
      <c r="E884" s="630">
        <f t="shared" si="313"/>
        <v>44.5458395</v>
      </c>
      <c r="F884" s="630"/>
      <c r="G884" s="630"/>
      <c r="H884" s="630"/>
      <c r="I884" s="630"/>
      <c r="J884" s="630">
        <f t="shared" si="314"/>
        <v>44.532129500000003</v>
      </c>
      <c r="K884" s="630"/>
      <c r="L884" s="630"/>
      <c r="M884" s="630"/>
      <c r="N884" s="630"/>
      <c r="O884" s="630">
        <f t="shared" si="315"/>
        <v>44.5091295</v>
      </c>
      <c r="P884" s="630"/>
      <c r="Q884" s="630"/>
      <c r="R884" s="630"/>
      <c r="S884" s="630"/>
      <c r="T884" s="241"/>
      <c r="U884" s="241"/>
      <c r="V884" s="241"/>
      <c r="W884" s="165"/>
      <c r="X884" s="153"/>
      <c r="Y884" s="153"/>
      <c r="Z884" s="153"/>
      <c r="AA884" s="153"/>
      <c r="AB884" s="153"/>
      <c r="AC884" s="166"/>
      <c r="AD884" s="153"/>
      <c r="AE884" s="153"/>
      <c r="AF884" s="153"/>
      <c r="AG884" s="153"/>
      <c r="AH884" s="153"/>
      <c r="AI884" s="153"/>
      <c r="AJ884" s="153"/>
      <c r="AK884" s="166"/>
      <c r="AL884" s="217" t="s">
        <v>904</v>
      </c>
      <c r="AM884" s="356">
        <v>44.51</v>
      </c>
      <c r="AN884" s="155"/>
      <c r="AO884" s="167"/>
      <c r="AP884" s="168"/>
      <c r="AQ884" s="168"/>
      <c r="AR884" s="168"/>
      <c r="AS884" s="316"/>
      <c r="AT884" s="168"/>
      <c r="AV884" s="167"/>
      <c r="AW884" s="165"/>
      <c r="AX884" s="165"/>
      <c r="AY884" s="165"/>
      <c r="AZ884" s="165"/>
      <c r="BA884" s="165"/>
      <c r="BB884" s="165"/>
      <c r="BC884" s="165"/>
      <c r="BD884" s="168"/>
      <c r="BE884" s="168"/>
      <c r="BF884" s="168"/>
      <c r="BG884" s="168"/>
    </row>
    <row r="885" spans="1:63" ht="14.85" customHeight="1" thickTop="1" thickBot="1">
      <c r="A885" s="239"/>
      <c r="B885" s="657">
        <v>10</v>
      </c>
      <c r="C885" s="657"/>
      <c r="D885" s="657"/>
      <c r="E885" s="630">
        <f t="shared" si="313"/>
        <v>44.514109500000004</v>
      </c>
      <c r="F885" s="630"/>
      <c r="G885" s="630"/>
      <c r="H885" s="630"/>
      <c r="I885" s="630"/>
      <c r="J885" s="630">
        <f t="shared" si="314"/>
        <v>44.524769500000005</v>
      </c>
      <c r="K885" s="630"/>
      <c r="L885" s="630"/>
      <c r="M885" s="630"/>
      <c r="N885" s="630"/>
      <c r="O885" s="630">
        <f t="shared" si="315"/>
        <v>44.502969499999999</v>
      </c>
      <c r="P885" s="630"/>
      <c r="Q885" s="630"/>
      <c r="R885" s="630"/>
      <c r="S885" s="630"/>
      <c r="T885" s="241"/>
      <c r="U885" s="241"/>
      <c r="V885" s="241"/>
      <c r="W885" s="165"/>
      <c r="X885" s="153"/>
      <c r="Y885" s="153"/>
      <c r="Z885" s="153"/>
      <c r="AA885" s="153"/>
      <c r="AB885" s="153"/>
      <c r="AC885" s="166"/>
      <c r="AD885" s="153"/>
      <c r="AE885" s="153"/>
      <c r="AF885" s="153"/>
      <c r="AG885" s="153"/>
      <c r="AH885" s="153"/>
      <c r="AI885" s="153"/>
      <c r="AJ885" s="153"/>
      <c r="AK885" s="166"/>
      <c r="AL885" s="217" t="s">
        <v>905</v>
      </c>
      <c r="AM885" s="356">
        <v>44.51</v>
      </c>
      <c r="AN885" s="155"/>
      <c r="AO885" s="167"/>
      <c r="AP885" s="168"/>
      <c r="AQ885" s="168"/>
      <c r="AR885" s="168"/>
      <c r="AS885" s="316"/>
      <c r="AT885" s="168"/>
      <c r="AV885" s="167"/>
      <c r="AW885" s="165"/>
      <c r="AX885" s="165"/>
      <c r="AY885" s="165"/>
      <c r="AZ885" s="165"/>
      <c r="BA885" s="165"/>
      <c r="BB885" s="165"/>
      <c r="BC885" s="165"/>
      <c r="BD885" s="168"/>
      <c r="BE885" s="168"/>
      <c r="BF885" s="168"/>
      <c r="BG885" s="168"/>
    </row>
    <row r="886" spans="1:63" ht="14.85" customHeight="1" thickTop="1" thickBot="1">
      <c r="A886" s="239"/>
      <c r="B886" s="631" t="s">
        <v>87</v>
      </c>
      <c r="C886" s="631"/>
      <c r="D886" s="631"/>
      <c r="E886" s="658">
        <f>AVERAGE(E876:I885)</f>
        <v>44.520670500000008</v>
      </c>
      <c r="F886" s="658"/>
      <c r="G886" s="658"/>
      <c r="H886" s="658"/>
      <c r="I886" s="658"/>
      <c r="J886" s="658">
        <f t="shared" ref="J886" si="316">AVERAGE(J876:N885)</f>
        <v>44.537843499999994</v>
      </c>
      <c r="K886" s="658"/>
      <c r="L886" s="658"/>
      <c r="M886" s="658"/>
      <c r="N886" s="658"/>
      <c r="O886" s="658">
        <f t="shared" ref="O886" si="317">AVERAGE(O876:S885)</f>
        <v>44.516898500000011</v>
      </c>
      <c r="P886" s="658"/>
      <c r="Q886" s="658"/>
      <c r="R886" s="658"/>
      <c r="S886" s="658"/>
      <c r="T886" s="241"/>
      <c r="U886" s="241"/>
      <c r="V886" s="241"/>
      <c r="W886" s="262"/>
      <c r="X886" s="263"/>
      <c r="Y886" s="263"/>
      <c r="Z886" s="263"/>
      <c r="AA886" s="264"/>
      <c r="AB886" s="153"/>
      <c r="AC886" s="166"/>
      <c r="AD886" s="153"/>
      <c r="AE886" s="153"/>
      <c r="AF886" s="153"/>
      <c r="AG886" s="153"/>
      <c r="AH886" s="153"/>
      <c r="AI886" s="153"/>
      <c r="AJ886" s="153"/>
      <c r="AK886" s="166"/>
      <c r="AL886" s="217" t="s">
        <v>906</v>
      </c>
      <c r="AM886" s="356">
        <v>44.52</v>
      </c>
      <c r="AN886" s="155"/>
      <c r="AO886" s="167"/>
      <c r="AP886" s="168"/>
      <c r="AQ886" s="168"/>
      <c r="AR886" s="168"/>
      <c r="AS886" s="316"/>
      <c r="AT886" s="168"/>
      <c r="AV886" s="167"/>
      <c r="AW886" s="165"/>
      <c r="AX886" s="165"/>
      <c r="AY886" s="165"/>
      <c r="AZ886" s="165"/>
      <c r="BA886" s="165"/>
      <c r="BB886" s="165"/>
      <c r="BC886" s="165"/>
      <c r="BD886" s="168"/>
      <c r="BE886" s="168"/>
      <c r="BF886" s="168"/>
      <c r="BG886" s="168"/>
    </row>
    <row r="887" spans="1:63" ht="14.85" customHeight="1" thickTop="1">
      <c r="A887" s="239"/>
      <c r="B887" s="627"/>
      <c r="C887" s="627"/>
      <c r="D887" s="627"/>
      <c r="E887" s="630" t="s">
        <v>1194</v>
      </c>
      <c r="F887" s="630"/>
      <c r="G887" s="630"/>
      <c r="H887" s="630"/>
      <c r="I887" s="630"/>
      <c r="J887" s="630"/>
      <c r="K887" s="630"/>
      <c r="L887" s="630"/>
      <c r="M887" s="630"/>
      <c r="N887" s="630"/>
      <c r="O887" s="654">
        <f>ABS(E886-J886)</f>
        <v>1.717299999998545E-2</v>
      </c>
      <c r="P887" s="654"/>
      <c r="Q887" s="654"/>
      <c r="R887" s="654"/>
      <c r="S887" s="654"/>
      <c r="T887" s="241"/>
      <c r="U887" s="241"/>
      <c r="V887" s="241"/>
      <c r="W887" s="262"/>
      <c r="X887" s="263"/>
      <c r="Y887" s="263"/>
      <c r="Z887" s="263"/>
      <c r="AA887" s="264"/>
      <c r="AB887" s="153"/>
      <c r="AC887" s="166"/>
      <c r="AD887" s="153"/>
      <c r="AE887" s="153"/>
      <c r="AF887" s="153"/>
      <c r="AG887" s="153"/>
      <c r="AH887" s="153"/>
      <c r="AI887" s="153"/>
      <c r="AJ887" s="153"/>
      <c r="AK887" s="166"/>
      <c r="AL887" s="217" t="s">
        <v>907</v>
      </c>
      <c r="AM887" s="356">
        <v>44.51</v>
      </c>
      <c r="AN887" s="155"/>
      <c r="AO887" s="167"/>
      <c r="AP887" s="168"/>
      <c r="AQ887" s="168"/>
      <c r="AR887" s="168"/>
      <c r="AS887" s="316"/>
      <c r="AT887" s="168"/>
      <c r="AV887" s="167"/>
      <c r="AW887" s="165"/>
      <c r="AX887" s="165"/>
      <c r="AY887" s="165"/>
      <c r="AZ887" s="165"/>
      <c r="BA887" s="165"/>
      <c r="BB887" s="165"/>
      <c r="BC887" s="165"/>
      <c r="BD887" s="168"/>
      <c r="BE887" s="168"/>
      <c r="BF887" s="168"/>
      <c r="BG887" s="168"/>
    </row>
    <row r="888" spans="1:63" ht="14.85" customHeight="1" thickBot="1">
      <c r="A888" s="239"/>
      <c r="B888" s="627"/>
      <c r="C888" s="627"/>
      <c r="D888" s="627"/>
      <c r="E888" s="655" t="s">
        <v>1195</v>
      </c>
      <c r="F888" s="655"/>
      <c r="G888" s="655"/>
      <c r="H888" s="655"/>
      <c r="I888" s="655"/>
      <c r="J888" s="655"/>
      <c r="K888" s="655"/>
      <c r="L888" s="655"/>
      <c r="M888" s="655"/>
      <c r="N888" s="655"/>
      <c r="O888" s="656">
        <f>ABS(E886-O886)</f>
        <v>3.7719999999978882E-3</v>
      </c>
      <c r="P888" s="656"/>
      <c r="Q888" s="656"/>
      <c r="R888" s="656"/>
      <c r="S888" s="656"/>
      <c r="AG888" s="153"/>
      <c r="AH888" s="153"/>
      <c r="AI888" s="153"/>
      <c r="AJ888" s="153"/>
      <c r="AK888" s="166"/>
      <c r="AL888" s="217" t="s">
        <v>908</v>
      </c>
      <c r="AM888" s="356">
        <v>44.5</v>
      </c>
      <c r="AN888" s="155"/>
      <c r="AO888" s="167"/>
      <c r="AP888" s="168"/>
      <c r="AQ888" s="168"/>
      <c r="AR888" s="168"/>
      <c r="AS888" s="316"/>
      <c r="AT888" s="168"/>
      <c r="AV888" s="167"/>
      <c r="AW888" s="165"/>
      <c r="AX888" s="165"/>
      <c r="AY888" s="165"/>
      <c r="AZ888" s="165"/>
      <c r="BA888" s="165"/>
      <c r="BB888" s="165"/>
      <c r="BC888" s="165"/>
      <c r="BD888" s="168"/>
      <c r="BE888" s="168"/>
      <c r="BF888" s="168"/>
      <c r="BG888" s="168"/>
    </row>
    <row r="889" spans="1:63" ht="14.85" customHeight="1" thickTop="1" thickBot="1">
      <c r="A889" s="239"/>
      <c r="B889" s="627"/>
      <c r="C889" s="627"/>
      <c r="D889" s="627"/>
      <c r="E889" s="623" t="s">
        <v>1196</v>
      </c>
      <c r="F889" s="623"/>
      <c r="G889" s="623"/>
      <c r="H889" s="623"/>
      <c r="I889" s="623"/>
      <c r="J889" s="623"/>
      <c r="K889" s="623"/>
      <c r="L889" s="623"/>
      <c r="M889" s="623"/>
      <c r="N889" s="623"/>
      <c r="O889" s="651">
        <f>MAX(O887:S888)</f>
        <v>1.717299999998545E-2</v>
      </c>
      <c r="P889" s="651"/>
      <c r="Q889" s="651"/>
      <c r="R889" s="651"/>
      <c r="S889" s="651"/>
      <c r="T889" s="265" t="s">
        <v>1197</v>
      </c>
      <c r="U889" s="652">
        <f>J3</f>
        <v>44.5</v>
      </c>
      <c r="V889" s="652"/>
      <c r="W889" s="652"/>
      <c r="X889" s="263" t="s">
        <v>162</v>
      </c>
      <c r="Y889" s="153"/>
      <c r="Z889" s="153"/>
      <c r="AA889" s="153"/>
      <c r="AB889" s="153"/>
      <c r="AC889" s="166"/>
      <c r="AD889" s="153"/>
      <c r="AE889" s="153"/>
      <c r="AF889" s="153"/>
      <c r="AG889" s="153"/>
      <c r="AH889" s="153"/>
      <c r="AI889" s="153"/>
      <c r="AJ889" s="153"/>
      <c r="AK889" s="166"/>
      <c r="AL889" s="217" t="s">
        <v>909</v>
      </c>
      <c r="AM889" s="356">
        <v>44.49</v>
      </c>
      <c r="AN889" s="155"/>
      <c r="AO889" s="167"/>
      <c r="AP889" s="168"/>
      <c r="AQ889" s="168"/>
      <c r="AR889" s="168"/>
      <c r="AS889" s="316"/>
      <c r="AT889" s="168"/>
      <c r="AV889" s="167"/>
      <c r="AW889" s="165"/>
      <c r="AX889" s="165"/>
      <c r="AY889" s="165"/>
      <c r="AZ889" s="165"/>
      <c r="BA889" s="165"/>
      <c r="BB889" s="165"/>
      <c r="BC889" s="165"/>
      <c r="BD889" s="168"/>
      <c r="BE889" s="168"/>
      <c r="BF889" s="168"/>
      <c r="BG889" s="168"/>
    </row>
    <row r="890" spans="1:63" ht="14.85" customHeight="1" thickTop="1">
      <c r="A890" s="239"/>
      <c r="W890" s="165"/>
      <c r="X890" s="153"/>
      <c r="Y890" s="153"/>
      <c r="Z890" s="153"/>
      <c r="AA890" s="153"/>
      <c r="AB890" s="153"/>
      <c r="AC890" s="166"/>
      <c r="AD890" s="153"/>
      <c r="AE890" s="153"/>
      <c r="AF890" s="153"/>
      <c r="AG890" s="153"/>
      <c r="AH890" s="153"/>
      <c r="AI890" s="153"/>
      <c r="AJ890" s="153"/>
      <c r="AK890" s="166"/>
      <c r="AL890" s="217" t="s">
        <v>910</v>
      </c>
      <c r="AM890" s="356">
        <v>44.49</v>
      </c>
      <c r="AN890" s="155"/>
      <c r="AO890" s="167"/>
      <c r="AP890" s="168"/>
      <c r="AQ890" s="168"/>
      <c r="AR890" s="168"/>
      <c r="AS890" s="316"/>
      <c r="AT890" s="168"/>
      <c r="AV890" s="167"/>
      <c r="AW890" s="165"/>
      <c r="AX890" s="165"/>
      <c r="AY890" s="165"/>
      <c r="AZ890" s="165"/>
      <c r="BA890" s="165"/>
      <c r="BB890" s="165"/>
      <c r="BC890" s="165"/>
      <c r="BD890" s="168"/>
      <c r="BE890" s="168"/>
      <c r="BF890" s="168"/>
      <c r="BG890" s="168"/>
    </row>
    <row r="891" spans="1:63" ht="14.85" customHeight="1" thickBot="1">
      <c r="A891" s="239"/>
      <c r="B891" s="364" t="s">
        <v>913</v>
      </c>
      <c r="C891" s="365"/>
      <c r="D891" s="365"/>
      <c r="E891" s="365"/>
      <c r="F891" s="365"/>
      <c r="G891" s="365"/>
      <c r="H891" s="365"/>
      <c r="I891" s="365"/>
      <c r="J891" s="365"/>
      <c r="K891" s="365"/>
      <c r="L891" s="365"/>
      <c r="M891" s="365"/>
      <c r="N891" s="365"/>
      <c r="O891" s="365"/>
      <c r="P891" s="365"/>
      <c r="Q891" s="365"/>
      <c r="R891" s="365"/>
      <c r="S891" s="365"/>
      <c r="T891" s="365"/>
      <c r="U891" s="365"/>
      <c r="V891" s="365"/>
      <c r="W891" s="365"/>
      <c r="X891" s="365"/>
      <c r="Y891" s="365"/>
      <c r="Z891" s="365"/>
      <c r="AA891" s="365"/>
      <c r="AB891" s="365"/>
      <c r="AC891" s="365"/>
      <c r="AD891" s="365"/>
      <c r="AE891" s="365"/>
      <c r="AF891" s="365"/>
      <c r="AG891" s="365"/>
      <c r="AH891" s="365"/>
      <c r="AI891" s="365"/>
      <c r="AJ891" s="365"/>
      <c r="AK891" s="166"/>
      <c r="AL891" s="321" t="s">
        <v>911</v>
      </c>
      <c r="AM891" s="357">
        <v>44.5</v>
      </c>
      <c r="AN891" s="155"/>
      <c r="AO891" s="167"/>
      <c r="AP891" s="168"/>
      <c r="AQ891" s="168"/>
      <c r="AR891" s="168"/>
      <c r="AS891" s="316"/>
      <c r="AT891" s="168"/>
      <c r="AV891" s="167"/>
      <c r="AW891" s="165"/>
      <c r="AX891" s="165"/>
      <c r="AY891" s="165"/>
      <c r="AZ891" s="165"/>
      <c r="BA891" s="165"/>
      <c r="BB891" s="165"/>
      <c r="BC891" s="165"/>
      <c r="BD891" s="168"/>
      <c r="BE891" s="168"/>
      <c r="BF891" s="168"/>
      <c r="BG891" s="168"/>
    </row>
    <row r="892" spans="1:63" ht="14.85" customHeight="1" thickTop="1">
      <c r="A892" s="239"/>
      <c r="B892" s="666" t="s">
        <v>40</v>
      </c>
      <c r="C892" s="667"/>
      <c r="D892" s="667"/>
      <c r="E892" s="667"/>
      <c r="F892" s="670" t="s">
        <v>41</v>
      </c>
      <c r="G892" s="671"/>
      <c r="H892" s="671"/>
      <c r="I892" s="671"/>
      <c r="J892" s="671"/>
      <c r="K892" s="671"/>
      <c r="L892" s="671"/>
      <c r="M892" s="671"/>
      <c r="N892" s="671"/>
      <c r="O892" s="671"/>
      <c r="P892" s="672"/>
      <c r="Q892" s="676" t="s">
        <v>1210</v>
      </c>
      <c r="R892" s="676"/>
      <c r="S892" s="676"/>
      <c r="T892" s="676"/>
      <c r="U892" s="676"/>
      <c r="V892" s="676"/>
      <c r="W892" s="667" t="s">
        <v>42</v>
      </c>
      <c r="X892" s="667"/>
      <c r="Y892" s="667"/>
      <c r="Z892" s="667"/>
      <c r="AA892" s="667"/>
      <c r="AB892" s="667"/>
      <c r="AC892" s="677" t="s">
        <v>43</v>
      </c>
      <c r="AD892" s="678"/>
      <c r="AE892" s="679"/>
      <c r="AF892" s="683" t="s">
        <v>69</v>
      </c>
      <c r="AG892" s="677"/>
      <c r="AH892" s="713" t="s">
        <v>44</v>
      </c>
      <c r="AI892" s="714"/>
      <c r="AJ892" s="366" t="s">
        <v>912</v>
      </c>
      <c r="AK892" s="196"/>
      <c r="AL892" s="196"/>
      <c r="AR892" s="196"/>
      <c r="AS892" s="316"/>
      <c r="AT892" s="168"/>
      <c r="AU892" s="168"/>
      <c r="AV892" s="168"/>
      <c r="AW892" s="168"/>
      <c r="AX892" s="168"/>
      <c r="AZ892" s="167"/>
      <c r="BA892" s="165"/>
      <c r="BB892" s="165"/>
      <c r="BC892" s="165"/>
      <c r="BD892" s="165"/>
      <c r="BE892" s="165"/>
      <c r="BF892" s="165"/>
      <c r="BG892" s="165"/>
      <c r="BH892" s="168"/>
      <c r="BI892" s="168"/>
      <c r="BJ892" s="168"/>
      <c r="BK892" s="168"/>
    </row>
    <row r="893" spans="1:63" ht="14.85" customHeight="1" thickBot="1">
      <c r="A893" s="239"/>
      <c r="B893" s="668"/>
      <c r="C893" s="669"/>
      <c r="D893" s="669"/>
      <c r="E893" s="669"/>
      <c r="F893" s="673"/>
      <c r="G893" s="674"/>
      <c r="H893" s="674"/>
      <c r="I893" s="674"/>
      <c r="J893" s="674"/>
      <c r="K893" s="674"/>
      <c r="L893" s="674"/>
      <c r="M893" s="674"/>
      <c r="N893" s="674"/>
      <c r="O893" s="674"/>
      <c r="P893" s="675"/>
      <c r="Q893" s="685" t="s">
        <v>1211</v>
      </c>
      <c r="R893" s="685"/>
      <c r="S893" s="685"/>
      <c r="T893" s="685"/>
      <c r="U893" s="685"/>
      <c r="V893" s="685"/>
      <c r="W893" s="684" t="s">
        <v>45</v>
      </c>
      <c r="X893" s="684"/>
      <c r="Y893" s="684"/>
      <c r="Z893" s="684"/>
      <c r="AA893" s="684"/>
      <c r="AB893" s="684"/>
      <c r="AC893" s="680"/>
      <c r="AD893" s="681"/>
      <c r="AE893" s="682"/>
      <c r="AF893" s="684"/>
      <c r="AG893" s="680"/>
      <c r="AH893" s="715" t="s">
        <v>83</v>
      </c>
      <c r="AI893" s="716"/>
      <c r="AJ893" s="367" t="s">
        <v>1212</v>
      </c>
      <c r="AR893" s="168"/>
      <c r="AT893" s="167"/>
      <c r="AU893" s="165"/>
      <c r="AV893" s="165"/>
      <c r="AW893" s="165"/>
      <c r="AX893" s="165"/>
      <c r="AY893" s="165"/>
      <c r="AZ893" s="165"/>
      <c r="BA893" s="165"/>
      <c r="BB893" s="168"/>
      <c r="BC893" s="168"/>
      <c r="BD893" s="168"/>
      <c r="BE893" s="168"/>
    </row>
    <row r="894" spans="1:63" ht="14.85" customHeight="1" thickTop="1">
      <c r="A894" s="239"/>
      <c r="B894" s="686" t="s">
        <v>1213</v>
      </c>
      <c r="C894" s="687"/>
      <c r="D894" s="687"/>
      <c r="E894" s="687"/>
      <c r="F894" s="688" t="s">
        <v>1214</v>
      </c>
      <c r="G894" s="688"/>
      <c r="H894" s="688"/>
      <c r="I894" s="688"/>
      <c r="J894" s="688"/>
      <c r="K894" s="688"/>
      <c r="L894" s="688"/>
      <c r="M894" s="688"/>
      <c r="N894" s="688"/>
      <c r="O894" s="688"/>
      <c r="P894" s="688"/>
      <c r="Q894" s="689">
        <v>0.05</v>
      </c>
      <c r="R894" s="689"/>
      <c r="S894" s="689"/>
      <c r="T894" s="690" t="s">
        <v>83</v>
      </c>
      <c r="U894" s="690"/>
      <c r="V894" s="690"/>
      <c r="W894" s="691" t="s">
        <v>71</v>
      </c>
      <c r="X894" s="691"/>
      <c r="Y894" s="691"/>
      <c r="Z894" s="691"/>
      <c r="AA894" s="691"/>
      <c r="AB894" s="691"/>
      <c r="AC894" s="692">
        <v>2</v>
      </c>
      <c r="AD894" s="692"/>
      <c r="AE894" s="692"/>
      <c r="AF894" s="692">
        <v>1</v>
      </c>
      <c r="AG894" s="692"/>
      <c r="AH894" s="717">
        <f>(Q894/AC894)/AF894</f>
        <v>2.5000000000000001E-2</v>
      </c>
      <c r="AI894" s="718"/>
      <c r="AJ894" s="368" t="str">
        <f>IF($F894="","","∞")</f>
        <v>∞</v>
      </c>
      <c r="AR894" s="168"/>
      <c r="AT894" s="167"/>
      <c r="AU894" s="165"/>
      <c r="AV894" s="165"/>
      <c r="AW894" s="165"/>
      <c r="AX894" s="165"/>
      <c r="AY894" s="165"/>
      <c r="AZ894" s="165"/>
      <c r="BA894" s="165"/>
      <c r="BB894" s="168"/>
      <c r="BC894" s="168"/>
      <c r="BD894" s="168"/>
      <c r="BE894" s="168"/>
    </row>
    <row r="895" spans="1:63" ht="14.85" customHeight="1">
      <c r="A895" s="239"/>
      <c r="B895" s="659" t="s">
        <v>1215</v>
      </c>
      <c r="C895" s="660" t="s">
        <v>1215</v>
      </c>
      <c r="D895" s="660" t="s">
        <v>1215</v>
      </c>
      <c r="E895" s="660" t="s">
        <v>1215</v>
      </c>
      <c r="F895" s="661" t="s">
        <v>158</v>
      </c>
      <c r="G895" s="661" t="s">
        <v>158</v>
      </c>
      <c r="H895" s="661" t="s">
        <v>158</v>
      </c>
      <c r="I895" s="661" t="s">
        <v>158</v>
      </c>
      <c r="J895" s="661" t="s">
        <v>158</v>
      </c>
      <c r="K895" s="661" t="s">
        <v>158</v>
      </c>
      <c r="L895" s="661" t="s">
        <v>158</v>
      </c>
      <c r="M895" s="661" t="s">
        <v>158</v>
      </c>
      <c r="N895" s="661" t="s">
        <v>158</v>
      </c>
      <c r="O895" s="661" t="s">
        <v>158</v>
      </c>
      <c r="P895" s="661" t="s">
        <v>158</v>
      </c>
      <c r="Q895" s="662">
        <v>0.15</v>
      </c>
      <c r="R895" s="662"/>
      <c r="S895" s="662"/>
      <c r="T895" s="663" t="s">
        <v>83</v>
      </c>
      <c r="U895" s="663"/>
      <c r="V895" s="663"/>
      <c r="W895" s="664" t="s">
        <v>72</v>
      </c>
      <c r="X895" s="664"/>
      <c r="Y895" s="664"/>
      <c r="Z895" s="664"/>
      <c r="AA895" s="664"/>
      <c r="AB895" s="664"/>
      <c r="AC895" s="665" t="s">
        <v>93</v>
      </c>
      <c r="AD895" s="665"/>
      <c r="AE895" s="665"/>
      <c r="AF895" s="665">
        <v>1</v>
      </c>
      <c r="AG895" s="665">
        <v>1</v>
      </c>
      <c r="AH895" s="719">
        <f t="shared" ref="AH895:AH902" si="318">(Q895/SQRT(3))*AF895</f>
        <v>8.6602540378443865E-2</v>
      </c>
      <c r="AI895" s="720"/>
      <c r="AJ895" s="369" t="str">
        <f>IF($F895="","","∞")</f>
        <v>∞</v>
      </c>
      <c r="AR895" s="168"/>
      <c r="AT895" s="167"/>
      <c r="AU895" s="165"/>
      <c r="AV895" s="165"/>
      <c r="AW895" s="165"/>
      <c r="AX895" s="165"/>
      <c r="AY895" s="165"/>
      <c r="AZ895" s="165"/>
      <c r="BA895" s="165"/>
      <c r="BB895" s="168"/>
      <c r="BC895" s="168"/>
      <c r="BD895" s="168"/>
      <c r="BE895" s="168"/>
    </row>
    <row r="896" spans="1:63" ht="14.85" customHeight="1">
      <c r="A896" s="239"/>
      <c r="B896" s="659" t="s">
        <v>1216</v>
      </c>
      <c r="C896" s="660" t="s">
        <v>1216</v>
      </c>
      <c r="D896" s="660" t="s">
        <v>1216</v>
      </c>
      <c r="E896" s="660" t="s">
        <v>1216</v>
      </c>
      <c r="F896" s="661" t="s">
        <v>157</v>
      </c>
      <c r="G896" s="661" t="s">
        <v>157</v>
      </c>
      <c r="H896" s="661" t="s">
        <v>157</v>
      </c>
      <c r="I896" s="661" t="s">
        <v>157</v>
      </c>
      <c r="J896" s="661" t="s">
        <v>157</v>
      </c>
      <c r="K896" s="661" t="s">
        <v>157</v>
      </c>
      <c r="L896" s="661" t="s">
        <v>157</v>
      </c>
      <c r="M896" s="661" t="s">
        <v>157</v>
      </c>
      <c r="N896" s="661" t="s">
        <v>157</v>
      </c>
      <c r="O896" s="661" t="s">
        <v>157</v>
      </c>
      <c r="P896" s="661" t="s">
        <v>157</v>
      </c>
      <c r="Q896" s="662">
        <f>MAX($AV$6:$BA$6)</f>
        <v>2.9095039875407125E-2</v>
      </c>
      <c r="R896" s="662"/>
      <c r="S896" s="662"/>
      <c r="T896" s="663" t="s">
        <v>83</v>
      </c>
      <c r="U896" s="663"/>
      <c r="V896" s="663"/>
      <c r="W896" s="664" t="s">
        <v>72</v>
      </c>
      <c r="X896" s="664"/>
      <c r="Y896" s="664"/>
      <c r="Z896" s="664"/>
      <c r="AA896" s="664"/>
      <c r="AB896" s="664"/>
      <c r="AC896" s="665" t="s">
        <v>93</v>
      </c>
      <c r="AD896" s="665"/>
      <c r="AE896" s="665"/>
      <c r="AF896" s="665">
        <v>1</v>
      </c>
      <c r="AG896" s="665">
        <v>1</v>
      </c>
      <c r="AH896" s="719">
        <f t="shared" si="318"/>
        <v>1.6798029104149199E-2</v>
      </c>
      <c r="AI896" s="720"/>
      <c r="AJ896" s="369" t="str">
        <f>IF($F896="","","∞")</f>
        <v>∞</v>
      </c>
      <c r="AR896" s="168"/>
      <c r="AT896" s="167"/>
      <c r="AU896" s="165"/>
      <c r="AV896" s="165"/>
      <c r="AW896" s="165"/>
      <c r="AX896" s="165"/>
      <c r="AY896" s="165"/>
      <c r="AZ896" s="165"/>
      <c r="BA896" s="165"/>
      <c r="BB896" s="168"/>
      <c r="BC896" s="168"/>
      <c r="BD896" s="168"/>
      <c r="BE896" s="168"/>
    </row>
    <row r="897" spans="1:61" ht="14.85" customHeight="1">
      <c r="A897" s="239"/>
      <c r="B897" s="659" t="s">
        <v>1217</v>
      </c>
      <c r="C897" s="660" t="s">
        <v>1217</v>
      </c>
      <c r="D897" s="660" t="s">
        <v>1217</v>
      </c>
      <c r="E897" s="660" t="s">
        <v>1217</v>
      </c>
      <c r="F897" s="661" t="s">
        <v>73</v>
      </c>
      <c r="G897" s="661" t="s">
        <v>73</v>
      </c>
      <c r="H897" s="661" t="s">
        <v>73</v>
      </c>
      <c r="I897" s="661" t="s">
        <v>73</v>
      </c>
      <c r="J897" s="661" t="s">
        <v>73</v>
      </c>
      <c r="K897" s="661" t="s">
        <v>73</v>
      </c>
      <c r="L897" s="661" t="s">
        <v>73</v>
      </c>
      <c r="M897" s="661" t="s">
        <v>73</v>
      </c>
      <c r="N897" s="661" t="s">
        <v>73</v>
      </c>
      <c r="O897" s="661" t="s">
        <v>73</v>
      </c>
      <c r="P897" s="661" t="s">
        <v>73</v>
      </c>
      <c r="Q897" s="662">
        <f>0.01/2</f>
        <v>5.0000000000000001E-3</v>
      </c>
      <c r="R897" s="662"/>
      <c r="S897" s="662"/>
      <c r="T897" s="663" t="s">
        <v>83</v>
      </c>
      <c r="U897" s="663"/>
      <c r="V897" s="663"/>
      <c r="W897" s="664" t="s">
        <v>72</v>
      </c>
      <c r="X897" s="664"/>
      <c r="Y897" s="664"/>
      <c r="Z897" s="664"/>
      <c r="AA897" s="664"/>
      <c r="AB897" s="664"/>
      <c r="AC897" s="665" t="s">
        <v>93</v>
      </c>
      <c r="AD897" s="665"/>
      <c r="AE897" s="665"/>
      <c r="AF897" s="665">
        <v>1</v>
      </c>
      <c r="AG897" s="665">
        <v>1</v>
      </c>
      <c r="AH897" s="719">
        <f t="shared" si="318"/>
        <v>2.886751345948129E-3</v>
      </c>
      <c r="AI897" s="720"/>
      <c r="AJ897" s="369" t="str">
        <f>IF($F897="","","∞")</f>
        <v>∞</v>
      </c>
      <c r="AR897" s="168"/>
      <c r="AT897" s="167"/>
      <c r="AU897" s="165"/>
      <c r="AV897" s="165"/>
      <c r="AW897" s="165"/>
      <c r="AX897" s="165"/>
      <c r="AY897" s="165"/>
      <c r="AZ897" s="165"/>
      <c r="BA897" s="165"/>
      <c r="BB897" s="168"/>
      <c r="BC897" s="168"/>
      <c r="BD897" s="168"/>
      <c r="BE897" s="168"/>
    </row>
    <row r="898" spans="1:61" ht="14.85" customHeight="1">
      <c r="A898" s="239"/>
      <c r="B898" s="659" t="s">
        <v>1236</v>
      </c>
      <c r="C898" s="660" t="s">
        <v>1218</v>
      </c>
      <c r="D898" s="660" t="s">
        <v>1218</v>
      </c>
      <c r="E898" s="660" t="s">
        <v>1218</v>
      </c>
      <c r="F898" s="661" t="s">
        <v>1199</v>
      </c>
      <c r="G898" s="661" t="s">
        <v>1219</v>
      </c>
      <c r="H898" s="661" t="s">
        <v>1219</v>
      </c>
      <c r="I898" s="661" t="s">
        <v>1219</v>
      </c>
      <c r="J898" s="661" t="s">
        <v>1219</v>
      </c>
      <c r="K898" s="661" t="s">
        <v>1219</v>
      </c>
      <c r="L898" s="661" t="s">
        <v>1219</v>
      </c>
      <c r="M898" s="661" t="s">
        <v>1219</v>
      </c>
      <c r="N898" s="661" t="s">
        <v>1219</v>
      </c>
      <c r="O898" s="661" t="s">
        <v>1219</v>
      </c>
      <c r="P898" s="661" t="s">
        <v>1219</v>
      </c>
      <c r="Q898" s="662">
        <v>0</v>
      </c>
      <c r="R898" s="662"/>
      <c r="S898" s="662"/>
      <c r="T898" s="663" t="s">
        <v>83</v>
      </c>
      <c r="U898" s="663"/>
      <c r="V898" s="663"/>
      <c r="W898" s="664" t="s">
        <v>72</v>
      </c>
      <c r="X898" s="664"/>
      <c r="Y898" s="664"/>
      <c r="Z898" s="664"/>
      <c r="AA898" s="664"/>
      <c r="AB898" s="664"/>
      <c r="AC898" s="665" t="s">
        <v>93</v>
      </c>
      <c r="AD898" s="665"/>
      <c r="AE898" s="665"/>
      <c r="AF898" s="665">
        <v>1</v>
      </c>
      <c r="AG898" s="665">
        <v>1</v>
      </c>
      <c r="AH898" s="719">
        <f t="shared" si="318"/>
        <v>0</v>
      </c>
      <c r="AI898" s="720"/>
      <c r="AJ898" s="369" t="str">
        <f t="shared" ref="AJ898:AJ901" si="319">IF($F898="","","∞")</f>
        <v>∞</v>
      </c>
      <c r="AR898" s="168"/>
      <c r="AT898" s="167"/>
      <c r="AU898" s="165"/>
      <c r="AV898" s="165"/>
      <c r="AW898" s="165"/>
      <c r="AX898" s="165"/>
      <c r="AY898" s="165"/>
      <c r="AZ898" s="165"/>
      <c r="BA898" s="165"/>
      <c r="BB898" s="168"/>
      <c r="BC898" s="168"/>
      <c r="BD898" s="168"/>
      <c r="BE898" s="168"/>
    </row>
    <row r="899" spans="1:61" ht="14.85" customHeight="1">
      <c r="A899" s="239"/>
      <c r="B899" s="659" t="s">
        <v>1220</v>
      </c>
      <c r="C899" s="660" t="s">
        <v>1220</v>
      </c>
      <c r="D899" s="660" t="s">
        <v>1220</v>
      </c>
      <c r="E899" s="660" t="s">
        <v>1220</v>
      </c>
      <c r="F899" s="661" t="s">
        <v>1221</v>
      </c>
      <c r="G899" s="661" t="s">
        <v>1221</v>
      </c>
      <c r="H899" s="661" t="s">
        <v>1221</v>
      </c>
      <c r="I899" s="661" t="s">
        <v>1221</v>
      </c>
      <c r="J899" s="661" t="s">
        <v>1221</v>
      </c>
      <c r="K899" s="661" t="s">
        <v>1221</v>
      </c>
      <c r="L899" s="661" t="s">
        <v>1221</v>
      </c>
      <c r="M899" s="661" t="s">
        <v>1221</v>
      </c>
      <c r="N899" s="661" t="s">
        <v>1221</v>
      </c>
      <c r="O899" s="661" t="s">
        <v>1221</v>
      </c>
      <c r="P899" s="661" t="s">
        <v>1221</v>
      </c>
      <c r="Q899" s="662">
        <v>0</v>
      </c>
      <c r="R899" s="662"/>
      <c r="S899" s="662"/>
      <c r="T899" s="663" t="s">
        <v>83</v>
      </c>
      <c r="U899" s="663"/>
      <c r="V899" s="663"/>
      <c r="W899" s="664" t="s">
        <v>72</v>
      </c>
      <c r="X899" s="664"/>
      <c r="Y899" s="664"/>
      <c r="Z899" s="664"/>
      <c r="AA899" s="664"/>
      <c r="AB899" s="664"/>
      <c r="AC899" s="665" t="s">
        <v>93</v>
      </c>
      <c r="AD899" s="665"/>
      <c r="AE899" s="665"/>
      <c r="AF899" s="665">
        <v>1</v>
      </c>
      <c r="AG899" s="665"/>
      <c r="AH899" s="719">
        <f t="shared" si="318"/>
        <v>0</v>
      </c>
      <c r="AI899" s="720"/>
      <c r="AJ899" s="369" t="str">
        <f t="shared" si="319"/>
        <v>∞</v>
      </c>
      <c r="AR899" s="168"/>
      <c r="AT899" s="167"/>
      <c r="AU899" s="165"/>
      <c r="AV899" s="165"/>
      <c r="AW899" s="165"/>
      <c r="AX899" s="165"/>
      <c r="AY899" s="165"/>
      <c r="AZ899" s="165"/>
      <c r="BA899" s="165"/>
      <c r="BB899" s="168"/>
      <c r="BC899" s="168"/>
      <c r="BD899" s="168"/>
      <c r="BE899" s="168"/>
    </row>
    <row r="900" spans="1:61" ht="14.85" customHeight="1">
      <c r="A900" s="239"/>
      <c r="B900" s="659" t="s">
        <v>1222</v>
      </c>
      <c r="C900" s="660" t="s">
        <v>1222</v>
      </c>
      <c r="D900" s="660" t="s">
        <v>1222</v>
      </c>
      <c r="E900" s="660" t="s">
        <v>1222</v>
      </c>
      <c r="F900" s="661" t="s">
        <v>1223</v>
      </c>
      <c r="G900" s="661" t="s">
        <v>1223</v>
      </c>
      <c r="H900" s="661" t="s">
        <v>1223</v>
      </c>
      <c r="I900" s="661" t="s">
        <v>1223</v>
      </c>
      <c r="J900" s="661" t="s">
        <v>1223</v>
      </c>
      <c r="K900" s="661" t="s">
        <v>1223</v>
      </c>
      <c r="L900" s="661" t="s">
        <v>1223</v>
      </c>
      <c r="M900" s="661" t="s">
        <v>1223</v>
      </c>
      <c r="N900" s="661" t="s">
        <v>1223</v>
      </c>
      <c r="O900" s="661" t="s">
        <v>1223</v>
      </c>
      <c r="P900" s="661" t="s">
        <v>1223</v>
      </c>
      <c r="Q900" s="662">
        <f>$H$868</f>
        <v>5.5320000000001812E-2</v>
      </c>
      <c r="R900" s="662"/>
      <c r="S900" s="662"/>
      <c r="T900" s="663" t="s">
        <v>83</v>
      </c>
      <c r="U900" s="663"/>
      <c r="V900" s="663"/>
      <c r="W900" s="664" t="s">
        <v>72</v>
      </c>
      <c r="X900" s="664"/>
      <c r="Y900" s="664"/>
      <c r="Z900" s="664"/>
      <c r="AA900" s="664"/>
      <c r="AB900" s="664"/>
      <c r="AC900" s="665" t="s">
        <v>93</v>
      </c>
      <c r="AD900" s="665"/>
      <c r="AE900" s="665"/>
      <c r="AF900" s="665">
        <v>1</v>
      </c>
      <c r="AG900" s="665"/>
      <c r="AH900" s="719">
        <f t="shared" si="318"/>
        <v>3.1939016891571144E-2</v>
      </c>
      <c r="AI900" s="720"/>
      <c r="AJ900" s="369" t="str">
        <f t="shared" si="319"/>
        <v>∞</v>
      </c>
      <c r="AR900" s="168"/>
      <c r="AT900" s="167"/>
      <c r="AU900" s="165"/>
      <c r="AV900" s="165"/>
      <c r="AW900" s="165"/>
      <c r="AX900" s="165"/>
      <c r="AY900" s="165"/>
      <c r="AZ900" s="165"/>
      <c r="BA900" s="165"/>
      <c r="BB900" s="168"/>
      <c r="BC900" s="168"/>
      <c r="BD900" s="168"/>
      <c r="BE900" s="168"/>
    </row>
    <row r="901" spans="1:61" ht="14.85" customHeight="1">
      <c r="A901" s="239"/>
      <c r="B901" s="659" t="s">
        <v>1237</v>
      </c>
      <c r="C901" s="660" t="s">
        <v>1222</v>
      </c>
      <c r="D901" s="660" t="s">
        <v>1222</v>
      </c>
      <c r="E901" s="660" t="s">
        <v>1222</v>
      </c>
      <c r="F901" s="661" t="s">
        <v>1175</v>
      </c>
      <c r="G901" s="661"/>
      <c r="H901" s="661"/>
      <c r="I901" s="661"/>
      <c r="J901" s="661"/>
      <c r="K901" s="661"/>
      <c r="L901" s="661"/>
      <c r="M901" s="661"/>
      <c r="N901" s="661"/>
      <c r="O901" s="661"/>
      <c r="P901" s="661"/>
      <c r="Q901" s="662">
        <f>$O$889</f>
        <v>1.717299999998545E-2</v>
      </c>
      <c r="R901" s="662"/>
      <c r="S901" s="662"/>
      <c r="T901" s="663" t="s">
        <v>83</v>
      </c>
      <c r="U901" s="663"/>
      <c r="V901" s="663"/>
      <c r="W901" s="664" t="s">
        <v>72</v>
      </c>
      <c r="X901" s="664"/>
      <c r="Y901" s="664"/>
      <c r="Z901" s="664"/>
      <c r="AA901" s="664"/>
      <c r="AB901" s="664"/>
      <c r="AC901" s="665" t="s">
        <v>93</v>
      </c>
      <c r="AD901" s="665"/>
      <c r="AE901" s="665"/>
      <c r="AF901" s="665">
        <v>1</v>
      </c>
      <c r="AG901" s="665"/>
      <c r="AH901" s="719">
        <f t="shared" si="318"/>
        <v>9.914836172785043E-3</v>
      </c>
      <c r="AI901" s="720"/>
      <c r="AJ901" s="369" t="str">
        <f t="shared" si="319"/>
        <v>∞</v>
      </c>
      <c r="AM901" s="168"/>
      <c r="AN901" s="168"/>
      <c r="AO901" s="168"/>
      <c r="AP901" s="168"/>
      <c r="AQ901" s="168"/>
      <c r="AR901" s="168"/>
      <c r="AT901" s="167"/>
      <c r="AU901" s="165"/>
      <c r="AV901" s="165"/>
      <c r="AW901" s="165"/>
      <c r="AX901" s="165"/>
      <c r="AY901" s="165"/>
      <c r="AZ901" s="165"/>
      <c r="BA901" s="165"/>
      <c r="BB901" s="168"/>
      <c r="BC901" s="168"/>
      <c r="BD901" s="168"/>
      <c r="BE901" s="168"/>
    </row>
    <row r="902" spans="1:61" ht="14.85" customHeight="1">
      <c r="A902" s="239"/>
      <c r="B902" s="659" t="s">
        <v>1224</v>
      </c>
      <c r="C902" s="660" t="s">
        <v>1224</v>
      </c>
      <c r="D902" s="660" t="s">
        <v>1224</v>
      </c>
      <c r="E902" s="660" t="s">
        <v>1224</v>
      </c>
      <c r="F902" s="661" t="s">
        <v>1225</v>
      </c>
      <c r="G902" s="661" t="s">
        <v>1225</v>
      </c>
      <c r="H902" s="661" t="s">
        <v>1225</v>
      </c>
      <c r="I902" s="661" t="s">
        <v>1225</v>
      </c>
      <c r="J902" s="661" t="s">
        <v>1225</v>
      </c>
      <c r="K902" s="661" t="s">
        <v>1225</v>
      </c>
      <c r="L902" s="661" t="s">
        <v>1225</v>
      </c>
      <c r="M902" s="661" t="s">
        <v>1225</v>
      </c>
      <c r="N902" s="661" t="s">
        <v>1225</v>
      </c>
      <c r="O902" s="661" t="s">
        <v>1225</v>
      </c>
      <c r="P902" s="661" t="s">
        <v>1225</v>
      </c>
      <c r="Q902" s="662">
        <f>$J$5/2</f>
        <v>5.0000000000000001E-3</v>
      </c>
      <c r="R902" s="662"/>
      <c r="S902" s="662"/>
      <c r="T902" s="663" t="s">
        <v>83</v>
      </c>
      <c r="U902" s="663"/>
      <c r="V902" s="663"/>
      <c r="W902" s="664" t="s">
        <v>72</v>
      </c>
      <c r="X902" s="664"/>
      <c r="Y902" s="664"/>
      <c r="Z902" s="664"/>
      <c r="AA902" s="664"/>
      <c r="AB902" s="664"/>
      <c r="AC902" s="665" t="s">
        <v>93</v>
      </c>
      <c r="AD902" s="665"/>
      <c r="AE902" s="665"/>
      <c r="AF902" s="665">
        <v>1</v>
      </c>
      <c r="AG902" s="665">
        <f>IF($B$8="","",1)</f>
        <v>1</v>
      </c>
      <c r="AH902" s="719">
        <f t="shared" si="318"/>
        <v>2.886751345948129E-3</v>
      </c>
      <c r="AI902" s="720"/>
      <c r="AJ902" s="369" t="str">
        <f>IF($F902="","","∞")</f>
        <v>∞</v>
      </c>
      <c r="AN902" s="168"/>
      <c r="AO902" s="168"/>
      <c r="AP902" s="168"/>
      <c r="AQ902" s="168"/>
      <c r="AR902" s="168"/>
      <c r="AT902" s="167"/>
      <c r="AU902" s="165"/>
      <c r="AV902" s="165"/>
      <c r="AW902" s="165"/>
      <c r="AX902" s="165"/>
      <c r="AY902" s="165"/>
      <c r="AZ902" s="165"/>
      <c r="BA902" s="165"/>
      <c r="BB902" s="168"/>
      <c r="BC902" s="168"/>
      <c r="BD902" s="168"/>
      <c r="BE902" s="168"/>
    </row>
    <row r="903" spans="1:61" ht="14.85" customHeight="1" thickBot="1">
      <c r="A903" s="239"/>
      <c r="B903" s="728" t="s">
        <v>1226</v>
      </c>
      <c r="C903" s="729" t="s">
        <v>1224</v>
      </c>
      <c r="D903" s="729" t="s">
        <v>1224</v>
      </c>
      <c r="E903" s="729" t="s">
        <v>1224</v>
      </c>
      <c r="F903" s="730" t="s">
        <v>1198</v>
      </c>
      <c r="G903" s="730"/>
      <c r="H903" s="730"/>
      <c r="I903" s="730"/>
      <c r="J903" s="730"/>
      <c r="K903" s="730"/>
      <c r="L903" s="730"/>
      <c r="M903" s="730"/>
      <c r="N903" s="730"/>
      <c r="O903" s="730"/>
      <c r="P903" s="730"/>
      <c r="Q903" s="731">
        <f>$AE$879</f>
        <v>1.3833991121322414E-2</v>
      </c>
      <c r="R903" s="731"/>
      <c r="S903" s="731"/>
      <c r="T903" s="732" t="s">
        <v>83</v>
      </c>
      <c r="U903" s="732"/>
      <c r="V903" s="732"/>
      <c r="W903" s="733" t="s">
        <v>71</v>
      </c>
      <c r="X903" s="733"/>
      <c r="Y903" s="733" t="s">
        <v>71</v>
      </c>
      <c r="Z903" s="733"/>
      <c r="AA903" s="733" t="s">
        <v>71</v>
      </c>
      <c r="AB903" s="733"/>
      <c r="AC903" s="734">
        <v>1</v>
      </c>
      <c r="AD903" s="734"/>
      <c r="AE903" s="734"/>
      <c r="AF903" s="734">
        <v>1</v>
      </c>
      <c r="AG903" s="734"/>
      <c r="AH903" s="721">
        <f>Q903</f>
        <v>1.3833991121322414E-2</v>
      </c>
      <c r="AI903" s="722"/>
      <c r="AJ903" s="370">
        <f>COUNT($Y$863:$Y$877,$AE$863:$AE$877)-1</f>
        <v>29</v>
      </c>
      <c r="AM903" s="168"/>
      <c r="AN903" s="168"/>
      <c r="AO903" s="168"/>
      <c r="AP903" s="168"/>
      <c r="AQ903" s="168"/>
      <c r="AR903" s="168"/>
      <c r="AT903" s="167"/>
      <c r="AU903" s="165"/>
      <c r="AV903" s="165"/>
      <c r="AW903" s="165"/>
      <c r="AX903" s="165"/>
      <c r="AY903" s="165"/>
      <c r="AZ903" s="165"/>
      <c r="BA903" s="165"/>
      <c r="BB903" s="168"/>
      <c r="BC903" s="168"/>
      <c r="BD903" s="168"/>
      <c r="BE903" s="168"/>
    </row>
    <row r="904" spans="1:61" ht="14.85" customHeight="1" thickTop="1">
      <c r="A904" s="239"/>
      <c r="B904" s="735" t="s">
        <v>1227</v>
      </c>
      <c r="C904" s="736"/>
      <c r="D904" s="736"/>
      <c r="E904" s="737"/>
      <c r="F904" s="738" t="s">
        <v>46</v>
      </c>
      <c r="G904" s="739"/>
      <c r="H904" s="739"/>
      <c r="I904" s="739"/>
      <c r="J904" s="739"/>
      <c r="K904" s="739"/>
      <c r="L904" s="739"/>
      <c r="M904" s="739"/>
      <c r="N904" s="739"/>
      <c r="O904" s="739"/>
      <c r="P904" s="740"/>
      <c r="Q904" s="741"/>
      <c r="R904" s="742"/>
      <c r="S904" s="742"/>
      <c r="T904" s="742"/>
      <c r="U904" s="742"/>
      <c r="V904" s="743"/>
      <c r="W904" s="747" t="s">
        <v>71</v>
      </c>
      <c r="X904" s="748"/>
      <c r="Y904" s="748"/>
      <c r="Z904" s="748"/>
      <c r="AA904" s="748"/>
      <c r="AB904" s="749"/>
      <c r="AC904" s="750"/>
      <c r="AD904" s="751"/>
      <c r="AE904" s="751"/>
      <c r="AF904" s="751"/>
      <c r="AG904" s="752"/>
      <c r="AH904" s="717">
        <f>SQRT(SUMSQ(AH894:AI903))</f>
        <v>9.8659133054819478E-2</v>
      </c>
      <c r="AI904" s="718"/>
      <c r="AJ904" s="371">
        <f>IF(AH903&lt;0.0000000001,"∞",((AH904^4)/((AH903^4)/AJ903)))</f>
        <v>75016.570697326999</v>
      </c>
      <c r="AM904" s="168"/>
      <c r="AN904" s="168"/>
      <c r="AO904" s="168"/>
      <c r="AP904" s="168"/>
      <c r="AQ904" s="168"/>
      <c r="AR904" s="168"/>
      <c r="AT904" s="167"/>
      <c r="AU904" s="165"/>
      <c r="AV904" s="165"/>
      <c r="AW904" s="165"/>
      <c r="AX904" s="165"/>
      <c r="AY904" s="165"/>
      <c r="AZ904" s="165"/>
      <c r="BA904" s="165"/>
      <c r="BB904" s="168"/>
      <c r="BC904" s="168"/>
      <c r="BD904" s="168"/>
      <c r="BE904" s="168"/>
    </row>
    <row r="905" spans="1:61" ht="14.85" customHeight="1" thickBot="1">
      <c r="A905" s="239"/>
      <c r="B905" s="693" t="s">
        <v>47</v>
      </c>
      <c r="C905" s="694"/>
      <c r="D905" s="694"/>
      <c r="E905" s="695"/>
      <c r="F905" s="696" t="s">
        <v>48</v>
      </c>
      <c r="G905" s="697"/>
      <c r="H905" s="697"/>
      <c r="I905" s="697"/>
      <c r="J905" s="697"/>
      <c r="K905" s="697"/>
      <c r="L905" s="697"/>
      <c r="M905" s="697"/>
      <c r="N905" s="697"/>
      <c r="O905" s="697"/>
      <c r="P905" s="698"/>
      <c r="Q905" s="744"/>
      <c r="R905" s="745"/>
      <c r="S905" s="745"/>
      <c r="T905" s="745"/>
      <c r="U905" s="745"/>
      <c r="V905" s="746"/>
      <c r="W905" s="699" t="s">
        <v>74</v>
      </c>
      <c r="X905" s="700"/>
      <c r="Y905" s="701"/>
      <c r="Z905" s="702">
        <f>IF(AJ904="∞",2,TINV(1-0.9545,AJ904))</f>
        <v>2.0000357707737648</v>
      </c>
      <c r="AA905" s="703"/>
      <c r="AB905" s="704"/>
      <c r="AC905" s="753"/>
      <c r="AD905" s="754"/>
      <c r="AE905" s="754"/>
      <c r="AF905" s="754"/>
      <c r="AG905" s="755"/>
      <c r="AH905" s="723">
        <f>Z905*AH904</f>
        <v>0.19732179522316728</v>
      </c>
      <c r="AI905" s="724"/>
      <c r="AJ905" s="372" t="str">
        <f>IF($F905="","","∞")</f>
        <v>∞</v>
      </c>
      <c r="AM905" s="168"/>
      <c r="AN905" s="168"/>
      <c r="AO905" s="168"/>
      <c r="AP905" s="168"/>
      <c r="AQ905" s="168"/>
      <c r="AR905" s="168"/>
      <c r="AT905" s="167"/>
      <c r="AU905" s="165"/>
      <c r="AV905" s="165"/>
      <c r="AW905" s="165"/>
      <c r="AX905" s="165"/>
      <c r="AY905" s="165"/>
      <c r="AZ905" s="165"/>
      <c r="BA905" s="165"/>
      <c r="BB905" s="168"/>
      <c r="BC905" s="168"/>
      <c r="BD905" s="168"/>
      <c r="BE905" s="168"/>
    </row>
    <row r="906" spans="1:61" ht="14.85" customHeight="1" thickTop="1" thickBot="1">
      <c r="A906" s="239"/>
      <c r="B906" s="266"/>
      <c r="C906" s="266"/>
      <c r="D906" s="266"/>
      <c r="E906" s="266"/>
      <c r="F906" s="267"/>
      <c r="G906" s="267"/>
      <c r="H906" s="267"/>
      <c r="I906" s="267"/>
      <c r="J906" s="267"/>
      <c r="K906" s="267"/>
      <c r="L906" s="267"/>
      <c r="M906" s="267"/>
      <c r="N906" s="267"/>
      <c r="O906" s="267"/>
      <c r="P906" s="267"/>
      <c r="Q906" s="155"/>
      <c r="R906" s="155"/>
      <c r="S906" s="155"/>
      <c r="T906" s="155"/>
      <c r="U906" s="155"/>
      <c r="V906" s="196"/>
      <c r="W906" s="196"/>
      <c r="X906" s="196"/>
      <c r="Y906" s="268"/>
      <c r="Z906" s="196"/>
      <c r="AA906" s="196"/>
      <c r="AB906" s="196"/>
      <c r="AC906" s="725"/>
      <c r="AD906" s="726"/>
      <c r="AE906" s="726"/>
      <c r="AF906" s="726"/>
      <c r="AG906" s="727"/>
      <c r="AH906" s="705"/>
      <c r="AI906" s="706"/>
      <c r="AJ906" s="153"/>
      <c r="AM906" s="168"/>
      <c r="AN906" s="168"/>
      <c r="AO906" s="168"/>
      <c r="AP906" s="168"/>
      <c r="AQ906" s="168"/>
      <c r="AR906" s="168"/>
      <c r="AT906" s="167"/>
      <c r="AU906" s="165"/>
      <c r="AV906" s="165"/>
      <c r="AW906" s="165"/>
      <c r="AX906" s="165"/>
      <c r="AY906" s="165"/>
      <c r="AZ906" s="165"/>
      <c r="BA906" s="165"/>
      <c r="BB906" s="168"/>
      <c r="BC906" s="168"/>
      <c r="BD906" s="168"/>
      <c r="BE906" s="168"/>
    </row>
    <row r="907" spans="1:61" ht="14.85" customHeight="1" thickTop="1" thickBot="1">
      <c r="A907" s="239"/>
      <c r="B907" s="178" t="s">
        <v>53</v>
      </c>
      <c r="C907" s="176"/>
      <c r="D907" s="176"/>
      <c r="E907" s="176"/>
      <c r="F907" s="176"/>
      <c r="G907" s="176"/>
      <c r="H907" s="176"/>
      <c r="I907" s="176"/>
      <c r="J907" s="176"/>
      <c r="K907" s="176"/>
      <c r="L907" s="176"/>
      <c r="M907" s="176"/>
      <c r="N907" s="176"/>
      <c r="O907" s="176"/>
      <c r="P907" s="176"/>
      <c r="Q907" s="176"/>
      <c r="R907" s="176"/>
      <c r="S907" s="176"/>
      <c r="T907" s="176"/>
      <c r="U907" s="176"/>
      <c r="V907" s="176"/>
      <c r="W907" s="176"/>
      <c r="X907" s="180"/>
      <c r="Y907" s="180"/>
      <c r="Z907" s="176"/>
      <c r="AA907" s="176"/>
      <c r="AB907" s="155"/>
      <c r="AC907" s="725" t="s">
        <v>94</v>
      </c>
      <c r="AD907" s="726"/>
      <c r="AE907" s="726"/>
      <c r="AF907" s="726"/>
      <c r="AG907" s="727"/>
      <c r="AH907" s="705">
        <f>IF(AH905&lt;AH906,AH906,CEILING(AH905,0.01))</f>
        <v>0.2</v>
      </c>
      <c r="AI907" s="706"/>
      <c r="AJ907" s="153"/>
      <c r="AM907" s="168"/>
      <c r="AN907" s="168"/>
      <c r="AO907" s="168"/>
      <c r="AP907" s="168"/>
      <c r="AQ907" s="168"/>
      <c r="AR907" s="168"/>
      <c r="AS907" s="316"/>
      <c r="AT907" s="168"/>
      <c r="AU907" s="168"/>
      <c r="AV907" s="168"/>
      <c r="AX907" s="167"/>
      <c r="AY907" s="165"/>
      <c r="AZ907" s="165"/>
      <c r="BA907" s="165"/>
      <c r="BB907" s="165"/>
      <c r="BC907" s="165"/>
      <c r="BD907" s="165"/>
      <c r="BE907" s="165"/>
      <c r="BF907" s="168"/>
      <c r="BG907" s="168"/>
      <c r="BH907" s="168"/>
      <c r="BI907" s="168"/>
    </row>
    <row r="908" spans="1:61" ht="14.85" customHeight="1" thickTop="1" thickBot="1">
      <c r="A908" s="239"/>
      <c r="B908" s="759" t="s">
        <v>55</v>
      </c>
      <c r="C908" s="760"/>
      <c r="D908" s="760"/>
      <c r="E908" s="760"/>
      <c r="F908" s="760"/>
      <c r="G908" s="761"/>
      <c r="H908" s="768" t="s">
        <v>1203</v>
      </c>
      <c r="I908" s="769"/>
      <c r="J908" s="769"/>
      <c r="K908" s="769"/>
      <c r="L908" s="769"/>
      <c r="M908" s="769"/>
      <c r="N908" s="769"/>
      <c r="O908" s="769"/>
      <c r="P908" s="769"/>
      <c r="Q908" s="769"/>
      <c r="R908" s="769"/>
      <c r="S908" s="769"/>
      <c r="T908" s="769"/>
      <c r="U908" s="769"/>
      <c r="V908" s="770"/>
      <c r="W908" s="759" t="s">
        <v>54</v>
      </c>
      <c r="X908" s="760"/>
      <c r="Y908" s="760"/>
      <c r="Z908" s="760"/>
      <c r="AA908" s="761"/>
      <c r="AB908" s="155"/>
      <c r="AC908" s="155"/>
      <c r="AD908" s="155"/>
      <c r="AE908" s="155"/>
      <c r="AF908" s="155"/>
      <c r="AG908" s="155"/>
      <c r="AH908" s="168"/>
      <c r="AI908" s="168"/>
      <c r="AJ908" s="153"/>
      <c r="AM908" s="168"/>
      <c r="AN908" s="168"/>
      <c r="AO908" s="168"/>
      <c r="AP908" s="168"/>
      <c r="AQ908" s="168"/>
      <c r="AR908" s="168"/>
      <c r="AS908" s="316"/>
      <c r="AT908" s="168"/>
      <c r="AU908" s="168"/>
      <c r="AV908" s="168"/>
      <c r="AX908" s="167"/>
      <c r="AY908" s="165"/>
      <c r="AZ908" s="165"/>
      <c r="BA908" s="165"/>
      <c r="BB908" s="165"/>
      <c r="BC908" s="165"/>
      <c r="BD908" s="165"/>
      <c r="BE908" s="165"/>
      <c r="BF908" s="168"/>
      <c r="BG908" s="168"/>
      <c r="BH908" s="168"/>
      <c r="BI908" s="168"/>
    </row>
    <row r="909" spans="1:61" ht="14.85" customHeight="1" thickBot="1">
      <c r="A909" s="239"/>
      <c r="B909" s="771" t="s">
        <v>129</v>
      </c>
      <c r="C909" s="772"/>
      <c r="D909" s="772"/>
      <c r="E909" s="772"/>
      <c r="F909" s="772"/>
      <c r="G909" s="773"/>
      <c r="H909" s="774" t="s">
        <v>56</v>
      </c>
      <c r="I909" s="775"/>
      <c r="J909" s="776"/>
      <c r="K909" s="774" t="s">
        <v>57</v>
      </c>
      <c r="L909" s="775"/>
      <c r="M909" s="776"/>
      <c r="N909" s="774" t="s">
        <v>58</v>
      </c>
      <c r="O909" s="775"/>
      <c r="P909" s="776"/>
      <c r="Q909" s="774" t="s">
        <v>59</v>
      </c>
      <c r="R909" s="775"/>
      <c r="S909" s="776"/>
      <c r="T909" s="774" t="s">
        <v>60</v>
      </c>
      <c r="U909" s="775"/>
      <c r="V909" s="776"/>
      <c r="W909" s="765" t="s">
        <v>161</v>
      </c>
      <c r="X909" s="766"/>
      <c r="Y909" s="766"/>
      <c r="Z909" s="766"/>
      <c r="AA909" s="767"/>
      <c r="AB909" s="155"/>
      <c r="AC909" s="155"/>
      <c r="AD909" s="155"/>
      <c r="AE909" s="155"/>
      <c r="AF909" s="155"/>
      <c r="AG909" s="155"/>
      <c r="AH909" s="168"/>
      <c r="AI909" s="168"/>
      <c r="AJ909" s="153"/>
      <c r="AM909" s="168"/>
      <c r="AN909" s="168"/>
      <c r="AO909" s="168"/>
      <c r="AP909" s="168"/>
      <c r="AQ909" s="168"/>
      <c r="AR909" s="168"/>
      <c r="AS909" s="316"/>
      <c r="AT909" s="168"/>
      <c r="AU909" s="168"/>
      <c r="AV909" s="168"/>
      <c r="AX909" s="167"/>
      <c r="AY909" s="165"/>
      <c r="AZ909" s="165"/>
      <c r="BA909" s="165"/>
      <c r="BB909" s="165"/>
      <c r="BC909" s="165"/>
      <c r="BD909" s="165"/>
      <c r="BE909" s="165"/>
      <c r="BF909" s="168"/>
      <c r="BG909" s="168"/>
      <c r="BH909" s="168"/>
      <c r="BI909" s="168"/>
    </row>
    <row r="910" spans="1:61" ht="14.85" customHeight="1" thickBot="1">
      <c r="A910" s="239"/>
      <c r="B910" s="707">
        <f>$J$858</f>
        <v>44.5</v>
      </c>
      <c r="C910" s="708"/>
      <c r="D910" s="708"/>
      <c r="E910" s="708"/>
      <c r="F910" s="708"/>
      <c r="G910" s="709"/>
      <c r="H910" s="710">
        <f>$E$865</f>
        <v>44.533932351851874</v>
      </c>
      <c r="I910" s="711"/>
      <c r="J910" s="712"/>
      <c r="K910" s="710">
        <f>$H$865</f>
        <v>44.525152703703753</v>
      </c>
      <c r="L910" s="711"/>
      <c r="M910" s="712"/>
      <c r="N910" s="710">
        <f>$K$865</f>
        <v>44.549271814814816</v>
      </c>
      <c r="O910" s="711"/>
      <c r="P910" s="712"/>
      <c r="Q910" s="710">
        <f>$N$865</f>
        <v>44.55680185185188</v>
      </c>
      <c r="R910" s="711"/>
      <c r="S910" s="712"/>
      <c r="T910" s="710">
        <f>$Q$865</f>
        <v>44.524571240740755</v>
      </c>
      <c r="U910" s="711"/>
      <c r="V910" s="712"/>
      <c r="W910" s="710">
        <f>$AH$907</f>
        <v>0.2</v>
      </c>
      <c r="X910" s="711"/>
      <c r="Y910" s="711"/>
      <c r="Z910" s="711"/>
      <c r="AA910" s="712"/>
      <c r="AB910" s="155"/>
      <c r="AC910" s="155"/>
      <c r="AD910" s="155"/>
      <c r="AE910" s="155"/>
      <c r="AF910" s="155"/>
      <c r="AG910" s="155"/>
      <c r="AH910" s="168"/>
      <c r="AI910" s="168"/>
      <c r="AJ910" s="153"/>
      <c r="AM910" s="168"/>
      <c r="AN910" s="168"/>
      <c r="AO910" s="168"/>
      <c r="AP910" s="168"/>
      <c r="AQ910" s="168"/>
      <c r="AR910" s="168"/>
      <c r="AS910" s="316"/>
      <c r="AT910" s="168"/>
      <c r="AU910" s="168"/>
      <c r="AV910" s="168"/>
      <c r="AX910" s="167"/>
      <c r="AY910" s="165"/>
      <c r="AZ910" s="165"/>
      <c r="BA910" s="165"/>
      <c r="BB910" s="165"/>
      <c r="BC910" s="165"/>
      <c r="BD910" s="165"/>
      <c r="BE910" s="165"/>
      <c r="BF910" s="168"/>
      <c r="BG910" s="168"/>
      <c r="BH910" s="168"/>
      <c r="BI910" s="168"/>
    </row>
    <row r="911" spans="1:61" ht="14.85" customHeight="1">
      <c r="A911" s="239"/>
      <c r="B911" s="266"/>
      <c r="C911" s="266"/>
      <c r="D911" s="266"/>
      <c r="E911" s="266"/>
      <c r="F911" s="267"/>
      <c r="G911" s="267"/>
      <c r="H911" s="267"/>
      <c r="I911" s="267"/>
      <c r="J911" s="267"/>
      <c r="K911" s="267"/>
      <c r="L911" s="267"/>
      <c r="M911" s="267"/>
      <c r="N911" s="267"/>
      <c r="O911" s="267"/>
      <c r="P911" s="267"/>
      <c r="Q911" s="155"/>
      <c r="R911" s="155"/>
      <c r="S911" s="155"/>
      <c r="T911" s="155"/>
      <c r="U911" s="155"/>
      <c r="V911" s="155"/>
      <c r="W911" s="268"/>
      <c r="X911" s="268"/>
      <c r="Y911" s="268"/>
      <c r="Z911" s="155"/>
      <c r="AA911" s="155"/>
      <c r="AB911" s="155"/>
      <c r="AC911" s="155"/>
      <c r="AD911" s="155"/>
      <c r="AE911" s="155"/>
      <c r="AF911" s="155"/>
      <c r="AG911" s="155"/>
      <c r="AH911" s="168"/>
      <c r="AI911" s="168"/>
      <c r="AJ911" s="153"/>
      <c r="AM911" s="168"/>
      <c r="AN911" s="168"/>
      <c r="AO911" s="168"/>
      <c r="AP911" s="168"/>
      <c r="AQ911" s="168"/>
      <c r="AR911" s="168"/>
      <c r="AS911" s="316"/>
      <c r="AT911" s="168"/>
      <c r="AU911" s="168"/>
      <c r="AV911" s="168"/>
      <c r="AX911" s="167"/>
      <c r="AY911" s="165"/>
      <c r="AZ911" s="165"/>
      <c r="BA911" s="165"/>
      <c r="BB911" s="165"/>
      <c r="BC911" s="165"/>
      <c r="BD911" s="165"/>
      <c r="BE911" s="165"/>
      <c r="BF911" s="168"/>
      <c r="BG911" s="168"/>
      <c r="BH911" s="168"/>
      <c r="BI911" s="168"/>
    </row>
    <row r="912" spans="1:61" ht="14.85" customHeight="1" thickBot="1">
      <c r="A912" s="239"/>
      <c r="B912" s="178" t="s">
        <v>1204</v>
      </c>
      <c r="C912" s="182"/>
      <c r="D912" s="176"/>
      <c r="E912" s="182"/>
      <c r="F912" s="176"/>
      <c r="G912" s="182"/>
      <c r="H912" s="183"/>
      <c r="I912" s="183"/>
      <c r="J912" s="183"/>
      <c r="K912" s="183"/>
      <c r="L912" s="183"/>
      <c r="M912" s="183"/>
      <c r="N912" s="183"/>
      <c r="O912" s="183"/>
      <c r="P912" s="183"/>
      <c r="Q912" s="183"/>
      <c r="R912" s="183"/>
      <c r="S912" s="183"/>
      <c r="T912" s="183"/>
      <c r="U912" s="183"/>
      <c r="V912" s="183"/>
      <c r="W912" s="183"/>
      <c r="X912" s="183"/>
      <c r="Y912" s="183"/>
      <c r="Z912" s="155"/>
      <c r="AA912" s="155"/>
      <c r="AB912" s="155"/>
      <c r="AC912" s="155"/>
      <c r="AD912" s="155"/>
      <c r="AE912" s="155"/>
      <c r="AF912" s="155"/>
      <c r="AG912" s="155"/>
      <c r="AH912" s="168"/>
      <c r="AI912" s="168"/>
      <c r="AJ912" s="153"/>
      <c r="AM912" s="168"/>
      <c r="AN912" s="168"/>
      <c r="AO912" s="168"/>
      <c r="AP912" s="168"/>
      <c r="AQ912" s="168"/>
      <c r="AR912" s="168"/>
      <c r="AS912" s="316"/>
      <c r="AT912" s="168"/>
      <c r="AU912" s="168"/>
      <c r="AV912" s="168"/>
      <c r="AX912" s="167"/>
      <c r="AY912" s="165"/>
      <c r="AZ912" s="165"/>
      <c r="BA912" s="165"/>
      <c r="BB912" s="165"/>
      <c r="BC912" s="165"/>
      <c r="BD912" s="165"/>
      <c r="BE912" s="165"/>
      <c r="BF912" s="168"/>
      <c r="BG912" s="168"/>
      <c r="BH912" s="168"/>
      <c r="BI912" s="168"/>
    </row>
    <row r="913" spans="1:63" ht="14.85" customHeight="1">
      <c r="A913" s="239"/>
      <c r="B913" s="759" t="s">
        <v>55</v>
      </c>
      <c r="C913" s="760"/>
      <c r="D913" s="760"/>
      <c r="E913" s="760"/>
      <c r="F913" s="760"/>
      <c r="G913" s="761"/>
      <c r="H913" s="762" t="s">
        <v>81</v>
      </c>
      <c r="I913" s="763"/>
      <c r="J913" s="763"/>
      <c r="K913" s="763"/>
      <c r="L913" s="763"/>
      <c r="M913" s="764"/>
      <c r="N913" s="762" t="s">
        <v>55</v>
      </c>
      <c r="O913" s="763"/>
      <c r="P913" s="763"/>
      <c r="Q913" s="763"/>
      <c r="R913" s="763"/>
      <c r="S913" s="764"/>
      <c r="T913" s="762" t="s">
        <v>55</v>
      </c>
      <c r="U913" s="763"/>
      <c r="V913" s="763"/>
      <c r="W913" s="763"/>
      <c r="X913" s="763"/>
      <c r="Y913" s="764"/>
      <c r="Z913" s="762" t="s">
        <v>98</v>
      </c>
      <c r="AA913" s="763"/>
      <c r="AB913" s="763"/>
      <c r="AC913" s="763"/>
      <c r="AD913" s="763"/>
      <c r="AE913" s="764"/>
      <c r="AF913" s="155"/>
      <c r="AG913" s="155"/>
      <c r="AH913" s="168"/>
      <c r="AI913" s="168"/>
      <c r="AJ913" s="153"/>
      <c r="AM913" s="168"/>
      <c r="AN913" s="168"/>
      <c r="AO913" s="168"/>
      <c r="AP913" s="168"/>
      <c r="AQ913" s="168"/>
      <c r="AR913" s="168"/>
      <c r="AS913" s="316"/>
      <c r="AT913" s="168"/>
      <c r="AU913" s="168"/>
      <c r="AV913" s="168"/>
      <c r="AX913" s="167"/>
      <c r="AY913" s="165"/>
      <c r="AZ913" s="165"/>
      <c r="BA913" s="165"/>
      <c r="BB913" s="165"/>
      <c r="BC913" s="165"/>
      <c r="BD913" s="165"/>
      <c r="BE913" s="165"/>
      <c r="BF913" s="168"/>
      <c r="BG913" s="168"/>
      <c r="BH913" s="168"/>
      <c r="BI913" s="168"/>
    </row>
    <row r="914" spans="1:63" ht="14.85" customHeight="1" thickBot="1">
      <c r="A914" s="239"/>
      <c r="B914" s="765" t="s">
        <v>129</v>
      </c>
      <c r="C914" s="766"/>
      <c r="D914" s="766"/>
      <c r="E914" s="766"/>
      <c r="F914" s="766"/>
      <c r="G914" s="767"/>
      <c r="H914" s="756" t="s">
        <v>130</v>
      </c>
      <c r="I914" s="757"/>
      <c r="J914" s="757"/>
      <c r="K914" s="757"/>
      <c r="L914" s="757"/>
      <c r="M914" s="758"/>
      <c r="N914" s="756" t="s">
        <v>131</v>
      </c>
      <c r="O914" s="757"/>
      <c r="P914" s="757"/>
      <c r="Q914" s="757"/>
      <c r="R914" s="757"/>
      <c r="S914" s="758"/>
      <c r="T914" s="756" t="s">
        <v>132</v>
      </c>
      <c r="U914" s="757"/>
      <c r="V914" s="757"/>
      <c r="W914" s="757"/>
      <c r="X914" s="757"/>
      <c r="Y914" s="758"/>
      <c r="Z914" s="756" t="s">
        <v>1334</v>
      </c>
      <c r="AA914" s="757"/>
      <c r="AB914" s="757"/>
      <c r="AC914" s="757"/>
      <c r="AD914" s="757"/>
      <c r="AE914" s="758"/>
      <c r="AF914" s="155"/>
      <c r="AG914" s="155"/>
      <c r="AH914" s="168"/>
      <c r="AI914" s="168"/>
      <c r="AJ914" s="153"/>
      <c r="AM914" s="168"/>
      <c r="AN914" s="168"/>
      <c r="AO914" s="168"/>
      <c r="AP914" s="168"/>
      <c r="AQ914" s="168"/>
      <c r="AR914" s="168"/>
      <c r="AS914" s="316"/>
      <c r="AT914" s="168"/>
      <c r="AU914" s="168"/>
      <c r="AV914" s="168"/>
      <c r="AX914" s="167"/>
      <c r="AY914" s="165"/>
      <c r="AZ914" s="165"/>
      <c r="BA914" s="165"/>
      <c r="BB914" s="165"/>
      <c r="BC914" s="165"/>
      <c r="BD914" s="165"/>
      <c r="BE914" s="165"/>
      <c r="BF914" s="168"/>
      <c r="BG914" s="168"/>
      <c r="BH914" s="168"/>
      <c r="BI914" s="168"/>
    </row>
    <row r="915" spans="1:63" ht="14.85" customHeight="1" thickBot="1">
      <c r="A915" s="239"/>
      <c r="B915" s="707">
        <f>$B$910</f>
        <v>44.5</v>
      </c>
      <c r="C915" s="708"/>
      <c r="D915" s="708"/>
      <c r="E915" s="708"/>
      <c r="F915" s="708"/>
      <c r="G915" s="709"/>
      <c r="H915" s="710">
        <f>$AE$878</f>
        <v>44.505000000000003</v>
      </c>
      <c r="I915" s="711"/>
      <c r="J915" s="711"/>
      <c r="K915" s="711"/>
      <c r="L915" s="711"/>
      <c r="M915" s="712"/>
      <c r="N915" s="710">
        <f>$H$868</f>
        <v>5.5320000000001812E-2</v>
      </c>
      <c r="O915" s="711"/>
      <c r="P915" s="711"/>
      <c r="Q915" s="711"/>
      <c r="R915" s="711"/>
      <c r="S915" s="712"/>
      <c r="T915" s="710">
        <f>$H$869</f>
        <v>8.354999999999535E-2</v>
      </c>
      <c r="U915" s="711"/>
      <c r="V915" s="711"/>
      <c r="W915" s="711"/>
      <c r="X915" s="711"/>
      <c r="Y915" s="712"/>
      <c r="Z915" s="710">
        <f>BB744</f>
        <v>0.12986000000000075</v>
      </c>
      <c r="AA915" s="711"/>
      <c r="AB915" s="711"/>
      <c r="AC915" s="711"/>
      <c r="AD915" s="711"/>
      <c r="AE915" s="712"/>
      <c r="AF915" s="155"/>
      <c r="AG915" s="155"/>
      <c r="AH915" s="168"/>
      <c r="AI915" s="168"/>
      <c r="AJ915" s="153"/>
      <c r="AM915" s="168"/>
      <c r="AN915" s="168"/>
      <c r="AO915" s="168"/>
      <c r="AP915" s="168"/>
      <c r="AQ915" s="168"/>
      <c r="AR915" s="168"/>
      <c r="AS915" s="316"/>
      <c r="AT915" s="168"/>
      <c r="AU915" s="168"/>
      <c r="AV915" s="168"/>
      <c r="AX915" s="167"/>
      <c r="AY915" s="165"/>
      <c r="AZ915" s="165"/>
      <c r="BA915" s="165"/>
      <c r="BB915" s="165"/>
      <c r="BC915" s="165"/>
      <c r="BD915" s="165"/>
      <c r="BE915" s="165"/>
      <c r="BF915" s="168"/>
      <c r="BG915" s="168"/>
      <c r="BH915" s="168"/>
      <c r="BI915" s="168"/>
    </row>
    <row r="916" spans="1:63" ht="14.85" customHeight="1">
      <c r="A916" s="239"/>
      <c r="W916" s="165"/>
      <c r="X916" s="153"/>
      <c r="Y916" s="153"/>
      <c r="Z916" s="153"/>
      <c r="AA916" s="153"/>
      <c r="AB916" s="153"/>
      <c r="AC916" s="166"/>
      <c r="AD916" s="153"/>
      <c r="AE916" s="153"/>
      <c r="AF916" s="153"/>
      <c r="AG916" s="153"/>
      <c r="AH916" s="153"/>
      <c r="AI916" s="153"/>
      <c r="AJ916" s="153"/>
      <c r="AM916" s="168"/>
      <c r="AN916" s="168"/>
      <c r="AO916" s="168"/>
      <c r="AP916" s="168"/>
      <c r="AQ916" s="168"/>
      <c r="AR916" s="168"/>
      <c r="AS916" s="316"/>
      <c r="AT916" s="168"/>
      <c r="AU916" s="168"/>
      <c r="AV916" s="168"/>
      <c r="AX916" s="167"/>
      <c r="AY916" s="165"/>
      <c r="AZ916" s="165"/>
      <c r="BA916" s="165"/>
      <c r="BB916" s="165"/>
      <c r="BC916" s="165"/>
      <c r="BD916" s="165"/>
      <c r="BE916" s="165"/>
      <c r="BF916" s="168"/>
      <c r="BG916" s="168"/>
      <c r="BH916" s="168"/>
      <c r="BI916" s="168"/>
    </row>
    <row r="917" spans="1:63" ht="14.85" customHeight="1">
      <c r="A917" s="269" t="s">
        <v>21</v>
      </c>
      <c r="G917" s="653"/>
      <c r="H917" s="653"/>
      <c r="I917" s="653"/>
      <c r="J917" s="653"/>
      <c r="K917" s="653"/>
      <c r="L917" s="653"/>
      <c r="M917" s="653"/>
      <c r="N917" s="653"/>
      <c r="O917" s="653"/>
      <c r="P917" s="653"/>
      <c r="Q917" s="653"/>
      <c r="R917" s="653"/>
      <c r="S917" s="653"/>
      <c r="T917" s="270"/>
      <c r="U917" s="270"/>
      <c r="V917" s="270"/>
      <c r="W917" s="271"/>
      <c r="X917" s="271"/>
      <c r="Y917" s="271"/>
      <c r="Z917" s="650" t="s">
        <v>22</v>
      </c>
      <c r="AA917" s="650"/>
      <c r="AB917" s="650"/>
      <c r="AC917" s="273"/>
      <c r="AD917" s="273"/>
      <c r="AE917" s="273"/>
      <c r="AF917" s="273"/>
      <c r="AG917" s="273"/>
      <c r="AH917" s="273"/>
      <c r="AI917" s="273"/>
      <c r="AJ917" s="273"/>
      <c r="AK917" s="166"/>
      <c r="AN917" s="191"/>
      <c r="AO917" s="191"/>
      <c r="AP917" s="165" t="str">
        <f>IF(AN917="","",AN917+#REF!)</f>
        <v/>
      </c>
      <c r="AR917" s="155"/>
      <c r="AS917" s="316"/>
      <c r="AT917" s="168"/>
      <c r="AU917" s="168"/>
      <c r="AV917" s="168"/>
      <c r="AW917" s="168"/>
      <c r="AX917" s="168"/>
      <c r="AZ917" s="167"/>
      <c r="BA917" s="165"/>
      <c r="BB917" s="165"/>
      <c r="BC917" s="165"/>
      <c r="BD917" s="165"/>
      <c r="BE917" s="165"/>
      <c r="BF917" s="165"/>
      <c r="BG917" s="165"/>
      <c r="BH917" s="168"/>
      <c r="BI917" s="168"/>
      <c r="BJ917" s="168"/>
      <c r="BK917" s="168"/>
    </row>
    <row r="918" spans="1:63" ht="14.85" customHeight="1">
      <c r="A918" s="274" t="s">
        <v>23</v>
      </c>
      <c r="B918" s="269"/>
      <c r="C918" s="269"/>
      <c r="D918" s="269"/>
      <c r="E918" s="269"/>
      <c r="F918" s="269"/>
      <c r="G918" s="649"/>
      <c r="H918" s="649"/>
      <c r="I918" s="649"/>
      <c r="J918" s="649"/>
      <c r="K918" s="649"/>
      <c r="L918" s="649"/>
      <c r="M918" s="649"/>
      <c r="N918" s="649"/>
      <c r="O918" s="649"/>
      <c r="P918" s="649"/>
      <c r="Q918" s="649"/>
      <c r="R918" s="649"/>
      <c r="S918" s="649"/>
      <c r="T918" s="275"/>
      <c r="U918" s="275"/>
      <c r="V918" s="275"/>
      <c r="W918" s="275"/>
      <c r="X918" s="275"/>
      <c r="Y918" s="275"/>
      <c r="Z918" s="650" t="s">
        <v>22</v>
      </c>
      <c r="AA918" s="650"/>
      <c r="AB918" s="650"/>
      <c r="AC918" s="273"/>
      <c r="AD918" s="273"/>
      <c r="AE918" s="273"/>
      <c r="AF918" s="273"/>
      <c r="AG918" s="273"/>
      <c r="AH918" s="273"/>
      <c r="AI918" s="273"/>
      <c r="AJ918" s="273"/>
      <c r="AK918" s="166"/>
      <c r="AN918" s="191"/>
      <c r="AO918" s="191"/>
      <c r="AP918" s="165" t="str">
        <f>IF(AN918="","",AN918+#REF!)</f>
        <v/>
      </c>
      <c r="AR918" s="155"/>
      <c r="AS918" s="316"/>
      <c r="AT918" s="168"/>
      <c r="AU918" s="168"/>
      <c r="AV918" s="168"/>
      <c r="AW918" s="168"/>
      <c r="AX918" s="168"/>
      <c r="AZ918" s="167"/>
      <c r="BA918" s="165"/>
      <c r="BB918" s="165"/>
      <c r="BC918" s="165"/>
      <c r="BD918" s="165"/>
      <c r="BE918" s="165"/>
      <c r="BF918" s="165"/>
      <c r="BG918" s="165"/>
      <c r="BH918" s="168"/>
      <c r="BI918" s="168"/>
      <c r="BJ918" s="168"/>
      <c r="BK918" s="168"/>
    </row>
    <row r="919" spans="1:63" ht="14.85" customHeight="1">
      <c r="A919" s="276" t="s">
        <v>24</v>
      </c>
      <c r="B919" s="274"/>
      <c r="C919" s="277"/>
      <c r="D919" s="277"/>
      <c r="E919" s="277"/>
      <c r="F919" s="277"/>
      <c r="G919" s="277"/>
      <c r="H919" s="277"/>
      <c r="I919" s="277"/>
      <c r="J919" s="277"/>
      <c r="K919" s="277"/>
      <c r="L919" s="277"/>
      <c r="M919" s="277"/>
      <c r="N919" s="277"/>
      <c r="O919" s="277"/>
      <c r="P919" s="277"/>
      <c r="Q919" s="277"/>
      <c r="R919" s="277"/>
      <c r="S919" s="277"/>
      <c r="Z919" s="272"/>
      <c r="AA919" s="272"/>
      <c r="AB919" s="272"/>
      <c r="AC919" s="272"/>
      <c r="AD919" s="272"/>
      <c r="AE919" s="272"/>
      <c r="AF919" s="272"/>
      <c r="AG919" s="272"/>
      <c r="AH919" s="153"/>
      <c r="AI919" s="153"/>
      <c r="AJ919" s="153"/>
      <c r="AK919" s="166"/>
      <c r="AN919" s="191"/>
      <c r="AO919" s="191"/>
      <c r="AP919" s="165" t="str">
        <f>IF(AN919="","",AN919+#REF!)</f>
        <v/>
      </c>
      <c r="AR919" s="155"/>
      <c r="AS919" s="316"/>
      <c r="AT919" s="168"/>
      <c r="AU919" s="168"/>
      <c r="AV919" s="168"/>
      <c r="AW919" s="168"/>
      <c r="AX919" s="168"/>
      <c r="AZ919" s="167"/>
      <c r="BA919" s="165"/>
      <c r="BB919" s="165"/>
      <c r="BC919" s="165"/>
      <c r="BD919" s="165"/>
      <c r="BE919" s="165"/>
      <c r="BF919" s="165"/>
      <c r="BG919" s="165"/>
      <c r="BH919" s="168"/>
      <c r="BI919" s="168"/>
      <c r="BJ919" s="168"/>
      <c r="BK919" s="168"/>
    </row>
    <row r="920" spans="1:63" ht="14.85" customHeight="1">
      <c r="A920" s="166"/>
      <c r="B920" s="153"/>
      <c r="C920" s="153"/>
      <c r="D920" s="191"/>
      <c r="E920" s="191"/>
      <c r="F920" s="165" t="str">
        <f>IF(D920="","",D920+#REF!)</f>
        <v/>
      </c>
      <c r="G920" s="153"/>
      <c r="H920" s="155"/>
      <c r="I920" s="167"/>
      <c r="J920" s="168"/>
      <c r="K920" s="168"/>
      <c r="L920" s="168"/>
      <c r="M920" s="168"/>
      <c r="N920" s="168"/>
      <c r="O920" s="153"/>
      <c r="P920" s="167"/>
      <c r="Q920" s="165"/>
      <c r="R920" s="165"/>
      <c r="S920" s="165"/>
      <c r="T920" s="165"/>
      <c r="U920" s="165"/>
      <c r="V920" s="165"/>
      <c r="W920" s="165"/>
      <c r="X920" s="168"/>
      <c r="Y920" s="168"/>
      <c r="Z920" s="168"/>
      <c r="AA920" s="168"/>
      <c r="AB920" s="153"/>
      <c r="AC920" s="153"/>
      <c r="AD920" s="153"/>
      <c r="AE920" s="153"/>
      <c r="AF920" s="153"/>
      <c r="AG920" s="153"/>
      <c r="AH920" s="153"/>
      <c r="AI920" s="153"/>
      <c r="AJ920" s="153"/>
    </row>
    <row r="921" spans="1:63" ht="14.85" customHeight="1">
      <c r="A921" s="278"/>
      <c r="AC921" s="279"/>
      <c r="AD921" s="279"/>
      <c r="AE921" s="279"/>
      <c r="AF921" s="279"/>
      <c r="AG921" s="279"/>
      <c r="AH921" s="279"/>
      <c r="AI921" s="279"/>
      <c r="AJ921" s="279"/>
      <c r="AK921" s="166"/>
      <c r="AN921" s="191"/>
      <c r="AO921" s="191"/>
      <c r="AP921" s="165" t="str">
        <f>IF(AN921="","",AN921+#REF!)</f>
        <v/>
      </c>
      <c r="AR921" s="155"/>
      <c r="AS921" s="316"/>
      <c r="AT921" s="168"/>
      <c r="AU921" s="168"/>
      <c r="AV921" s="168"/>
      <c r="AW921" s="168"/>
      <c r="AX921" s="168"/>
      <c r="AZ921" s="167"/>
      <c r="BA921" s="165"/>
      <c r="BB921" s="165"/>
      <c r="BC921" s="165"/>
      <c r="BD921" s="165"/>
      <c r="BE921" s="165"/>
      <c r="BF921" s="165"/>
      <c r="BG921" s="165"/>
      <c r="BH921" s="168"/>
      <c r="BI921" s="168"/>
      <c r="BJ921" s="168"/>
      <c r="BK921" s="168"/>
    </row>
    <row r="922" spans="1:63" ht="14.85" customHeight="1">
      <c r="A922" s="279"/>
      <c r="AK922" s="155"/>
      <c r="AL922" s="167"/>
      <c r="AN922" s="191"/>
      <c r="AO922" s="191"/>
      <c r="AP922" s="165" t="str">
        <f>IF(AN922="","",AN922+#REF!)</f>
        <v/>
      </c>
      <c r="AR922" s="168"/>
      <c r="AT922" s="167"/>
      <c r="AU922" s="165"/>
      <c r="AV922" s="165"/>
      <c r="AW922" s="165"/>
      <c r="AX922" s="165"/>
      <c r="AY922" s="165"/>
      <c r="AZ922" s="165"/>
      <c r="BA922" s="168"/>
      <c r="BB922" s="168"/>
      <c r="BC922" s="168"/>
      <c r="BD922" s="168"/>
    </row>
    <row r="923" spans="1:63" ht="14.85" customHeight="1">
      <c r="AK923" s="155"/>
      <c r="AL923" s="167"/>
      <c r="AN923" s="191"/>
      <c r="AO923" s="191"/>
      <c r="AP923" s="165" t="str">
        <f>IF(AN923="","",AN923+#REF!)</f>
        <v/>
      </c>
      <c r="AR923" s="168"/>
      <c r="AT923" s="167"/>
      <c r="AU923" s="165"/>
      <c r="AV923" s="165"/>
      <c r="AW923" s="165"/>
      <c r="AX923" s="165"/>
      <c r="AY923" s="165"/>
      <c r="AZ923" s="165"/>
      <c r="BA923" s="168"/>
      <c r="BB923" s="168"/>
      <c r="BC923" s="168"/>
      <c r="BD923" s="168"/>
    </row>
    <row r="924" spans="1:63" ht="14.85" customHeight="1">
      <c r="AK924" s="155"/>
      <c r="AL924" s="167"/>
      <c r="AN924" s="191"/>
      <c r="AO924" s="191"/>
      <c r="AP924" s="165" t="str">
        <f>IF(AN924="","",AN924+#REF!)</f>
        <v/>
      </c>
      <c r="AR924" s="168"/>
      <c r="AT924" s="167"/>
      <c r="AU924" s="165"/>
      <c r="AV924" s="165"/>
      <c r="AW924" s="165"/>
      <c r="AX924" s="165"/>
      <c r="AY924" s="165"/>
      <c r="AZ924" s="165"/>
      <c r="BA924" s="168"/>
      <c r="BB924" s="168"/>
      <c r="BC924" s="168"/>
      <c r="BD924" s="168"/>
    </row>
    <row r="925" spans="1:63" ht="14.85" customHeight="1">
      <c r="AK925" s="155"/>
      <c r="AL925" s="167"/>
      <c r="AN925" s="191"/>
      <c r="AO925" s="191"/>
      <c r="AP925" s="165" t="str">
        <f>IF(AN925="","",AN925+#REF!)</f>
        <v/>
      </c>
      <c r="AR925" s="168"/>
      <c r="AT925" s="167"/>
      <c r="AU925" s="165"/>
      <c r="AV925" s="165"/>
      <c r="AW925" s="165"/>
      <c r="AX925" s="165"/>
      <c r="AY925" s="165"/>
      <c r="AZ925" s="165"/>
      <c r="BA925" s="168"/>
      <c r="BB925" s="168"/>
      <c r="BC925" s="168"/>
      <c r="BD925" s="168"/>
    </row>
    <row r="926" spans="1:63" ht="14.85" customHeight="1">
      <c r="AK926" s="155"/>
      <c r="AL926" s="167"/>
      <c r="AN926" s="191"/>
      <c r="AO926" s="191"/>
      <c r="AP926" s="165" t="str">
        <f>IF(AN926="","",AN926+#REF!)</f>
        <v/>
      </c>
      <c r="AR926" s="168"/>
      <c r="AT926" s="167"/>
      <c r="AU926" s="165"/>
      <c r="AV926" s="165"/>
      <c r="AW926" s="165"/>
      <c r="AX926" s="165"/>
      <c r="AY926" s="165"/>
      <c r="AZ926" s="165"/>
      <c r="BA926" s="168"/>
      <c r="BB926" s="168"/>
      <c r="BC926" s="168"/>
      <c r="BD926" s="168"/>
    </row>
    <row r="927" spans="1:63" ht="14.85" customHeight="1">
      <c r="AK927" s="155"/>
      <c r="AL927" s="167"/>
      <c r="AR927" s="168"/>
      <c r="AT927" s="167"/>
      <c r="AU927" s="165"/>
      <c r="AV927" s="165"/>
      <c r="AW927" s="165"/>
      <c r="AX927" s="165"/>
      <c r="AY927" s="165"/>
      <c r="AZ927" s="165"/>
      <c r="BA927" s="168"/>
      <c r="BB927" s="168"/>
      <c r="BC927" s="168"/>
      <c r="BD927" s="168"/>
    </row>
    <row r="928" spans="1:63" ht="14.85" customHeight="1">
      <c r="AK928" s="155"/>
      <c r="AL928" s="167"/>
      <c r="AR928" s="168"/>
      <c r="AT928" s="167"/>
      <c r="AU928" s="165"/>
      <c r="AV928" s="165"/>
      <c r="AW928" s="165"/>
      <c r="AX928" s="165"/>
      <c r="AY928" s="165"/>
      <c r="AZ928" s="165"/>
      <c r="BA928" s="168"/>
      <c r="BB928" s="168"/>
      <c r="BC928" s="168"/>
      <c r="BD928" s="168"/>
    </row>
    <row r="929" spans="37:56" ht="14.85" customHeight="1">
      <c r="AK929" s="155"/>
      <c r="AL929" s="167"/>
      <c r="AR929" s="168"/>
      <c r="AT929" s="167"/>
      <c r="AU929" s="165"/>
      <c r="AV929" s="165"/>
      <c r="AW929" s="165"/>
      <c r="AX929" s="165"/>
      <c r="AY929" s="165"/>
      <c r="AZ929" s="165"/>
      <c r="BA929" s="168"/>
      <c r="BB929" s="168"/>
      <c r="BC929" s="168"/>
      <c r="BD929" s="168"/>
    </row>
    <row r="930" spans="37:56" ht="14.85" customHeight="1">
      <c r="AK930" s="155"/>
      <c r="AL930" s="167"/>
      <c r="AM930" s="165"/>
      <c r="AN930" s="165"/>
      <c r="AO930" s="165"/>
      <c r="AP930" s="165"/>
      <c r="AQ930" s="165"/>
      <c r="AR930" s="168"/>
      <c r="AT930" s="167"/>
      <c r="AU930" s="165"/>
      <c r="AV930" s="165"/>
      <c r="AW930" s="165"/>
      <c r="AX930" s="165"/>
      <c r="AY930" s="165"/>
      <c r="AZ930" s="165"/>
      <c r="BA930" s="168"/>
      <c r="BB930" s="168"/>
      <c r="BC930" s="168"/>
      <c r="BD930" s="168"/>
    </row>
    <row r="931" spans="37:56" ht="14.85" customHeight="1">
      <c r="AK931" s="155"/>
      <c r="AL931" s="167"/>
      <c r="AM931" s="165"/>
      <c r="AN931" s="165"/>
      <c r="AO931" s="165"/>
      <c r="AP931" s="165"/>
      <c r="AQ931" s="165"/>
      <c r="AR931" s="168"/>
      <c r="AT931" s="167"/>
      <c r="AU931" s="165"/>
      <c r="AV931" s="165"/>
      <c r="AW931" s="165"/>
      <c r="AX931" s="165"/>
      <c r="AY931" s="165"/>
      <c r="AZ931" s="165"/>
      <c r="BA931" s="168"/>
      <c r="BB931" s="168"/>
      <c r="BC931" s="168"/>
      <c r="BD931" s="168"/>
    </row>
    <row r="932" spans="37:56" ht="14.85" customHeight="1">
      <c r="AK932" s="155"/>
      <c r="AL932" s="167"/>
      <c r="AM932" s="165"/>
      <c r="AN932" s="165"/>
      <c r="AO932" s="165"/>
      <c r="AP932" s="165"/>
      <c r="AQ932" s="165"/>
      <c r="AR932" s="168"/>
      <c r="AT932" s="167"/>
      <c r="AU932" s="165"/>
      <c r="AV932" s="165"/>
      <c r="AW932" s="165"/>
      <c r="AX932" s="165"/>
      <c r="AY932" s="165"/>
      <c r="AZ932" s="165"/>
      <c r="BA932" s="168"/>
      <c r="BB932" s="168"/>
      <c r="BC932" s="168"/>
      <c r="BD932" s="168"/>
    </row>
    <row r="933" spans="37:56" ht="14.85" customHeight="1">
      <c r="AK933" s="155"/>
      <c r="AL933" s="167"/>
      <c r="AR933" s="167"/>
      <c r="AT933" s="165"/>
      <c r="AU933" s="165"/>
      <c r="AV933" s="165"/>
      <c r="AW933" s="165"/>
      <c r="AX933" s="165"/>
      <c r="AY933" s="168"/>
      <c r="AZ933" s="168"/>
      <c r="BA933" s="168"/>
      <c r="BB933" s="168"/>
    </row>
    <row r="935" spans="37:56" ht="14.85" customHeight="1">
      <c r="AM935" s="192"/>
    </row>
    <row r="951" spans="37:50" ht="14.85" customHeight="1">
      <c r="AK951" s="155"/>
      <c r="AL951" s="166"/>
      <c r="AR951" s="165"/>
    </row>
    <row r="952" spans="37:50" ht="14.85" customHeight="1">
      <c r="AK952" s="155"/>
      <c r="AL952" s="166"/>
      <c r="AR952" s="165"/>
    </row>
    <row r="953" spans="37:50" ht="14.85" customHeight="1">
      <c r="AK953" s="155"/>
      <c r="AL953" s="166"/>
      <c r="AR953" s="165"/>
    </row>
    <row r="954" spans="37:50" ht="14.85" customHeight="1">
      <c r="AK954" s="166"/>
    </row>
    <row r="955" spans="37:50" ht="14.85" customHeight="1">
      <c r="AK955" s="166"/>
    </row>
    <row r="956" spans="37:50" ht="14.85" customHeight="1">
      <c r="AK956" s="192"/>
      <c r="AL956" s="192"/>
    </row>
    <row r="957" spans="37:50" ht="14.85" customHeight="1">
      <c r="AK957" s="166"/>
      <c r="AR957" s="155"/>
      <c r="AT957" s="165"/>
      <c r="AU957" s="165"/>
      <c r="AV957" s="165"/>
      <c r="AW957" s="165"/>
      <c r="AX957" s="165"/>
    </row>
    <row r="958" spans="37:50" ht="14.85" customHeight="1">
      <c r="AK958" s="166"/>
    </row>
  </sheetData>
  <protectedRanges>
    <protectedRange sqref="AC2 AD72 AD143 AD214 AD285 AD356 AD427 AD498 AD569 AD640 AD711 AD782 AD853" name="ช่วง1"/>
    <protectedRange sqref="AG853 AG498 AG427 AG356 AG285 AG214 AG143 AG72 AF2 AG782 AG711 AG640 AG569" name="ช่วง2"/>
    <protectedRange sqref="G858 G3 G574 G503 G432 G361 G290 G219 G148 G77 G787 G716 G645" name="Range3_1"/>
    <protectedRange sqref="AF858 O503 O858 J858 J716 J77 O361 O645 J645 J361 O219 O574 AF787 AF716 AF645 AF574 AF503 AF432 AF361 AF290 AF219 AF148 AF77 AF5 O5 J503 J148 J574 O77 J219 O290 O432 O787 J787 J432 J290 O716 O148 J3:J5" name="Range3_3"/>
    <protectedRange sqref="AC917:AC918" name="Range15_2"/>
    <protectedRange sqref="AC917:AC918" name="Range8_2"/>
  </protectedRanges>
  <mergeCells count="6526">
    <mergeCell ref="Z914:AE914"/>
    <mergeCell ref="Z915:AE915"/>
    <mergeCell ref="B913:G913"/>
    <mergeCell ref="H913:M913"/>
    <mergeCell ref="N913:S913"/>
    <mergeCell ref="T913:Y913"/>
    <mergeCell ref="B914:G914"/>
    <mergeCell ref="H914:M914"/>
    <mergeCell ref="N914:S914"/>
    <mergeCell ref="T914:Y914"/>
    <mergeCell ref="B915:G915"/>
    <mergeCell ref="H915:M915"/>
    <mergeCell ref="N915:S915"/>
    <mergeCell ref="T915:Y915"/>
    <mergeCell ref="B908:G908"/>
    <mergeCell ref="H908:V908"/>
    <mergeCell ref="W908:AA908"/>
    <mergeCell ref="B909:G909"/>
    <mergeCell ref="H909:J909"/>
    <mergeCell ref="K909:M909"/>
    <mergeCell ref="N909:P909"/>
    <mergeCell ref="Q909:S909"/>
    <mergeCell ref="T909:V909"/>
    <mergeCell ref="W909:AA909"/>
    <mergeCell ref="H910:J910"/>
    <mergeCell ref="K910:M910"/>
    <mergeCell ref="N910:P910"/>
    <mergeCell ref="Q910:S910"/>
    <mergeCell ref="T910:V910"/>
    <mergeCell ref="Z913:AE913"/>
    <mergeCell ref="AH907:AI907"/>
    <mergeCell ref="B910:G910"/>
    <mergeCell ref="W910:AA910"/>
    <mergeCell ref="AH892:AI892"/>
    <mergeCell ref="AH893:AI893"/>
    <mergeCell ref="AH894:AI894"/>
    <mergeCell ref="AH895:AI895"/>
    <mergeCell ref="AH896:AI896"/>
    <mergeCell ref="AH897:AI897"/>
    <mergeCell ref="AH898:AI898"/>
    <mergeCell ref="AH899:AI899"/>
    <mergeCell ref="AH900:AI900"/>
    <mergeCell ref="AH901:AI901"/>
    <mergeCell ref="AH902:AI902"/>
    <mergeCell ref="AH903:AI903"/>
    <mergeCell ref="AH904:AI904"/>
    <mergeCell ref="AH905:AI905"/>
    <mergeCell ref="AH906:AI906"/>
    <mergeCell ref="AC906:AG906"/>
    <mergeCell ref="AC907:AG907"/>
    <mergeCell ref="B903:E903"/>
    <mergeCell ref="F903:P903"/>
    <mergeCell ref="Q903:S903"/>
    <mergeCell ref="T903:V903"/>
    <mergeCell ref="W903:AB903"/>
    <mergeCell ref="AC903:AE903"/>
    <mergeCell ref="AF903:AG903"/>
    <mergeCell ref="B904:E904"/>
    <mergeCell ref="F904:P904"/>
    <mergeCell ref="Q904:V905"/>
    <mergeCell ref="W904:AB904"/>
    <mergeCell ref="AC904:AG905"/>
    <mergeCell ref="B905:E905"/>
    <mergeCell ref="F905:P905"/>
    <mergeCell ref="W905:Y905"/>
    <mergeCell ref="Z905:AB905"/>
    <mergeCell ref="B902:E902"/>
    <mergeCell ref="F902:P902"/>
    <mergeCell ref="Q902:S902"/>
    <mergeCell ref="T902:V902"/>
    <mergeCell ref="W902:AB902"/>
    <mergeCell ref="AC902:AE902"/>
    <mergeCell ref="AF902:AG902"/>
    <mergeCell ref="B901:E901"/>
    <mergeCell ref="F901:P901"/>
    <mergeCell ref="Q901:S901"/>
    <mergeCell ref="T901:V901"/>
    <mergeCell ref="W901:AB901"/>
    <mergeCell ref="AC901:AE901"/>
    <mergeCell ref="AF901:AG901"/>
    <mergeCell ref="B899:E899"/>
    <mergeCell ref="F899:P899"/>
    <mergeCell ref="Q899:S899"/>
    <mergeCell ref="T899:V899"/>
    <mergeCell ref="W899:AB899"/>
    <mergeCell ref="AC899:AE899"/>
    <mergeCell ref="AF899:AG899"/>
    <mergeCell ref="B900:E900"/>
    <mergeCell ref="F900:P900"/>
    <mergeCell ref="Q900:S900"/>
    <mergeCell ref="T900:V900"/>
    <mergeCell ref="W900:AB900"/>
    <mergeCell ref="AC900:AE900"/>
    <mergeCell ref="AF900:AG900"/>
    <mergeCell ref="B897:E897"/>
    <mergeCell ref="F897:P897"/>
    <mergeCell ref="Q897:S897"/>
    <mergeCell ref="T897:V897"/>
    <mergeCell ref="W897:AB897"/>
    <mergeCell ref="AC897:AE897"/>
    <mergeCell ref="AF897:AG897"/>
    <mergeCell ref="B898:E898"/>
    <mergeCell ref="F898:P898"/>
    <mergeCell ref="Q898:S898"/>
    <mergeCell ref="T898:V898"/>
    <mergeCell ref="W898:AB898"/>
    <mergeCell ref="AC898:AE898"/>
    <mergeCell ref="AF898:AG898"/>
    <mergeCell ref="B895:E895"/>
    <mergeCell ref="F895:P895"/>
    <mergeCell ref="Q895:S895"/>
    <mergeCell ref="T895:V895"/>
    <mergeCell ref="W895:AB895"/>
    <mergeCell ref="AC895:AE895"/>
    <mergeCell ref="AF895:AG895"/>
    <mergeCell ref="B896:E896"/>
    <mergeCell ref="F896:P896"/>
    <mergeCell ref="Q896:S896"/>
    <mergeCell ref="T896:V896"/>
    <mergeCell ref="W896:AB896"/>
    <mergeCell ref="AC896:AE896"/>
    <mergeCell ref="AF896:AG896"/>
    <mergeCell ref="B892:E893"/>
    <mergeCell ref="F892:P893"/>
    <mergeCell ref="Q892:V892"/>
    <mergeCell ref="W892:AB892"/>
    <mergeCell ref="AC892:AE893"/>
    <mergeCell ref="AF892:AG893"/>
    <mergeCell ref="Q893:V893"/>
    <mergeCell ref="W893:AB893"/>
    <mergeCell ref="B894:E894"/>
    <mergeCell ref="F894:P894"/>
    <mergeCell ref="Q894:S894"/>
    <mergeCell ref="T894:V894"/>
    <mergeCell ref="W894:AB894"/>
    <mergeCell ref="AC894:AE894"/>
    <mergeCell ref="AF894:AG894"/>
    <mergeCell ref="D2:I2"/>
    <mergeCell ref="J2:P2"/>
    <mergeCell ref="G918:S918"/>
    <mergeCell ref="Z918:AB918"/>
    <mergeCell ref="B889:D889"/>
    <mergeCell ref="E889:N889"/>
    <mergeCell ref="O889:S889"/>
    <mergeCell ref="U889:W889"/>
    <mergeCell ref="G917:S917"/>
    <mergeCell ref="Z917:AB917"/>
    <mergeCell ref="B887:D887"/>
    <mergeCell ref="E887:N887"/>
    <mergeCell ref="O887:S887"/>
    <mergeCell ref="B888:D888"/>
    <mergeCell ref="E888:N888"/>
    <mergeCell ref="O888:S888"/>
    <mergeCell ref="B885:D885"/>
    <mergeCell ref="E885:I885"/>
    <mergeCell ref="J885:N885"/>
    <mergeCell ref="O885:S885"/>
    <mergeCell ref="B886:D886"/>
    <mergeCell ref="E886:I886"/>
    <mergeCell ref="J886:N886"/>
    <mergeCell ref="O886:S886"/>
    <mergeCell ref="B883:D883"/>
    <mergeCell ref="E883:I883"/>
    <mergeCell ref="J883:N883"/>
    <mergeCell ref="B874:D874"/>
    <mergeCell ref="J874:N874"/>
    <mergeCell ref="O874:S874"/>
    <mergeCell ref="W873:X873"/>
    <mergeCell ref="Y873:AB873"/>
    <mergeCell ref="O883:S883"/>
    <mergeCell ref="B884:D884"/>
    <mergeCell ref="E884:I884"/>
    <mergeCell ref="J884:N884"/>
    <mergeCell ref="O884:S884"/>
    <mergeCell ref="B881:D881"/>
    <mergeCell ref="E881:I881"/>
    <mergeCell ref="J881:N881"/>
    <mergeCell ref="O881:S881"/>
    <mergeCell ref="B882:D882"/>
    <mergeCell ref="E882:I882"/>
    <mergeCell ref="J882:N882"/>
    <mergeCell ref="O882:S882"/>
    <mergeCell ref="B880:D880"/>
    <mergeCell ref="E880:I880"/>
    <mergeCell ref="J880:N880"/>
    <mergeCell ref="O880:S880"/>
    <mergeCell ref="AC879:AD879"/>
    <mergeCell ref="AE879:AH879"/>
    <mergeCell ref="B879:D879"/>
    <mergeCell ref="E879:I879"/>
    <mergeCell ref="J879:N879"/>
    <mergeCell ref="O879:S879"/>
    <mergeCell ref="AC878:AD878"/>
    <mergeCell ref="AE878:AH878"/>
    <mergeCell ref="AC876:AD876"/>
    <mergeCell ref="AE876:AH876"/>
    <mergeCell ref="B878:D878"/>
    <mergeCell ref="E878:I878"/>
    <mergeCell ref="J878:N878"/>
    <mergeCell ref="O878:S878"/>
    <mergeCell ref="W877:X877"/>
    <mergeCell ref="Y877:AB877"/>
    <mergeCell ref="AC877:AD877"/>
    <mergeCell ref="AE877:AH877"/>
    <mergeCell ref="B877:D877"/>
    <mergeCell ref="E877:I877"/>
    <mergeCell ref="J877:N877"/>
    <mergeCell ref="O877:S877"/>
    <mergeCell ref="W876:X876"/>
    <mergeCell ref="Y876:AB876"/>
    <mergeCell ref="B869:G869"/>
    <mergeCell ref="H869:S869"/>
    <mergeCell ref="AC874:AD874"/>
    <mergeCell ref="AE874:AH874"/>
    <mergeCell ref="B876:D876"/>
    <mergeCell ref="E876:I876"/>
    <mergeCell ref="J876:N876"/>
    <mergeCell ref="O876:S876"/>
    <mergeCell ref="W875:X875"/>
    <mergeCell ref="Y875:AB875"/>
    <mergeCell ref="AC875:AD875"/>
    <mergeCell ref="AE875:AH875"/>
    <mergeCell ref="B875:D875"/>
    <mergeCell ref="E875:I875"/>
    <mergeCell ref="J875:N875"/>
    <mergeCell ref="O875:S875"/>
    <mergeCell ref="W874:X874"/>
    <mergeCell ref="Y874:AB874"/>
    <mergeCell ref="T865:V865"/>
    <mergeCell ref="T866:V866"/>
    <mergeCell ref="AC873:AD873"/>
    <mergeCell ref="AE872:AH872"/>
    <mergeCell ref="AT861:AT862"/>
    <mergeCell ref="AU861:AU862"/>
    <mergeCell ref="AV861:AV862"/>
    <mergeCell ref="AE873:AH873"/>
    <mergeCell ref="AS860:AV860"/>
    <mergeCell ref="B873:D873"/>
    <mergeCell ref="E873:I874"/>
    <mergeCell ref="J873:N873"/>
    <mergeCell ref="O873:S873"/>
    <mergeCell ref="W872:X872"/>
    <mergeCell ref="Y872:AB872"/>
    <mergeCell ref="AC872:AD872"/>
    <mergeCell ref="B872:D872"/>
    <mergeCell ref="E872:S872"/>
    <mergeCell ref="W871:X871"/>
    <mergeCell ref="Y871:AB871"/>
    <mergeCell ref="AC871:AD871"/>
    <mergeCell ref="AE871:AH871"/>
    <mergeCell ref="B870:S870"/>
    <mergeCell ref="W869:X869"/>
    <mergeCell ref="Y869:AB869"/>
    <mergeCell ref="AC869:AD869"/>
    <mergeCell ref="AE869:AH869"/>
    <mergeCell ref="B871:S871"/>
    <mergeCell ref="W870:X870"/>
    <mergeCell ref="Y870:AB870"/>
    <mergeCell ref="AC870:AD870"/>
    <mergeCell ref="AE870:AH870"/>
    <mergeCell ref="N863:P863"/>
    <mergeCell ref="Q863:S863"/>
    <mergeCell ref="H864:J864"/>
    <mergeCell ref="K864:M864"/>
    <mergeCell ref="N864:P864"/>
    <mergeCell ref="W865:X865"/>
    <mergeCell ref="W868:X868"/>
    <mergeCell ref="Y868:AB868"/>
    <mergeCell ref="AC868:AD868"/>
    <mergeCell ref="AE868:AH868"/>
    <mergeCell ref="AE866:AH866"/>
    <mergeCell ref="B868:G868"/>
    <mergeCell ref="H868:S868"/>
    <mergeCell ref="W867:X867"/>
    <mergeCell ref="Y867:AB867"/>
    <mergeCell ref="AC867:AD867"/>
    <mergeCell ref="AE867:AH867"/>
    <mergeCell ref="T867:V867"/>
    <mergeCell ref="T868:V868"/>
    <mergeCell ref="Q867:S867"/>
    <mergeCell ref="AC865:AD865"/>
    <mergeCell ref="AE865:AH865"/>
    <mergeCell ref="W866:X866"/>
    <mergeCell ref="Y866:AB866"/>
    <mergeCell ref="AC866:AD866"/>
    <mergeCell ref="Q866:S866"/>
    <mergeCell ref="Y865:AB865"/>
    <mergeCell ref="B867:D867"/>
    <mergeCell ref="E867:G867"/>
    <mergeCell ref="H867:J867"/>
    <mergeCell ref="K867:M867"/>
    <mergeCell ref="N867:P867"/>
    <mergeCell ref="B860:D860"/>
    <mergeCell ref="E860:G861"/>
    <mergeCell ref="H860:J861"/>
    <mergeCell ref="K860:M861"/>
    <mergeCell ref="N860:P861"/>
    <mergeCell ref="Q860:S861"/>
    <mergeCell ref="W864:X864"/>
    <mergeCell ref="Y864:AB864"/>
    <mergeCell ref="AC864:AD864"/>
    <mergeCell ref="AE864:AH864"/>
    <mergeCell ref="Q864:S864"/>
    <mergeCell ref="Q865:S865"/>
    <mergeCell ref="W863:X863"/>
    <mergeCell ref="Y863:AB863"/>
    <mergeCell ref="AC863:AD863"/>
    <mergeCell ref="AE863:AH863"/>
    <mergeCell ref="B866:D866"/>
    <mergeCell ref="E866:G866"/>
    <mergeCell ref="H866:J866"/>
    <mergeCell ref="K866:M866"/>
    <mergeCell ref="N866:P866"/>
    <mergeCell ref="B865:D865"/>
    <mergeCell ref="E865:G865"/>
    <mergeCell ref="H865:J865"/>
    <mergeCell ref="K865:M865"/>
    <mergeCell ref="N865:P865"/>
    <mergeCell ref="T863:V863"/>
    <mergeCell ref="T864:V864"/>
    <mergeCell ref="E863:G863"/>
    <mergeCell ref="E864:G864"/>
    <mergeCell ref="H863:J863"/>
    <mergeCell ref="K863:M863"/>
    <mergeCell ref="B858:I858"/>
    <mergeCell ref="J858:L858"/>
    <mergeCell ref="M858:N858"/>
    <mergeCell ref="AF858:AG858"/>
    <mergeCell ref="B859:D859"/>
    <mergeCell ref="E859:S859"/>
    <mergeCell ref="W859:AB859"/>
    <mergeCell ref="AC859:AH859"/>
    <mergeCell ref="T860:V861"/>
    <mergeCell ref="T862:V862"/>
    <mergeCell ref="Q862:S862"/>
    <mergeCell ref="W862:X862"/>
    <mergeCell ref="Y862:AB862"/>
    <mergeCell ref="AC862:AD862"/>
    <mergeCell ref="AE862:AH862"/>
    <mergeCell ref="AA853:AC853"/>
    <mergeCell ref="AD853:AE853"/>
    <mergeCell ref="AG853:AH853"/>
    <mergeCell ref="W856:AC856"/>
    <mergeCell ref="AD856:AH856"/>
    <mergeCell ref="W857:AC857"/>
    <mergeCell ref="AD857:AH857"/>
    <mergeCell ref="W860:AB860"/>
    <mergeCell ref="AC860:AH860"/>
    <mergeCell ref="B861:D861"/>
    <mergeCell ref="W861:AB861"/>
    <mergeCell ref="AC861:AH861"/>
    <mergeCell ref="B862:D862"/>
    <mergeCell ref="E862:G862"/>
    <mergeCell ref="H862:J862"/>
    <mergeCell ref="K862:M862"/>
    <mergeCell ref="N862:P862"/>
    <mergeCell ref="W850:AB850"/>
    <mergeCell ref="B851:D851"/>
    <mergeCell ref="E851:G851"/>
    <mergeCell ref="H851:J851"/>
    <mergeCell ref="K851:M851"/>
    <mergeCell ref="N851:P851"/>
    <mergeCell ref="Q851:S851"/>
    <mergeCell ref="W851:AB851"/>
    <mergeCell ref="B850:D850"/>
    <mergeCell ref="E850:G850"/>
    <mergeCell ref="H850:J850"/>
    <mergeCell ref="K850:M850"/>
    <mergeCell ref="N850:P850"/>
    <mergeCell ref="Q850:S850"/>
    <mergeCell ref="T850:V850"/>
    <mergeCell ref="T851:V851"/>
    <mergeCell ref="W848:AB848"/>
    <mergeCell ref="B849:D849"/>
    <mergeCell ref="E849:G849"/>
    <mergeCell ref="H849:J849"/>
    <mergeCell ref="K849:M849"/>
    <mergeCell ref="N849:P849"/>
    <mergeCell ref="Q849:S849"/>
    <mergeCell ref="W849:AB849"/>
    <mergeCell ref="B848:D848"/>
    <mergeCell ref="E848:G848"/>
    <mergeCell ref="H848:J848"/>
    <mergeCell ref="K848:M848"/>
    <mergeCell ref="N848:P848"/>
    <mergeCell ref="Q848:S848"/>
    <mergeCell ref="T849:V849"/>
    <mergeCell ref="W846:AB846"/>
    <mergeCell ref="B847:D847"/>
    <mergeCell ref="E847:G847"/>
    <mergeCell ref="H847:J847"/>
    <mergeCell ref="K847:M847"/>
    <mergeCell ref="N847:P847"/>
    <mergeCell ref="Q847:S847"/>
    <mergeCell ref="W847:AB847"/>
    <mergeCell ref="B846:D846"/>
    <mergeCell ref="E846:G846"/>
    <mergeCell ref="H846:J846"/>
    <mergeCell ref="K846:M846"/>
    <mergeCell ref="N846:P846"/>
    <mergeCell ref="Q846:S846"/>
    <mergeCell ref="T846:V846"/>
    <mergeCell ref="T847:V847"/>
    <mergeCell ref="T848:V848"/>
    <mergeCell ref="W844:AB844"/>
    <mergeCell ref="B845:D845"/>
    <mergeCell ref="E845:G845"/>
    <mergeCell ref="H845:J845"/>
    <mergeCell ref="K845:M845"/>
    <mergeCell ref="N845:P845"/>
    <mergeCell ref="Q845:S845"/>
    <mergeCell ref="W845:AB845"/>
    <mergeCell ref="B844:D844"/>
    <mergeCell ref="E844:G844"/>
    <mergeCell ref="H844:J844"/>
    <mergeCell ref="K844:M844"/>
    <mergeCell ref="N844:P844"/>
    <mergeCell ref="Q844:S844"/>
    <mergeCell ref="W842:AB842"/>
    <mergeCell ref="B843:D843"/>
    <mergeCell ref="E843:G843"/>
    <mergeCell ref="H843:J843"/>
    <mergeCell ref="K843:M843"/>
    <mergeCell ref="N843:P843"/>
    <mergeCell ref="Q843:S843"/>
    <mergeCell ref="W843:AB843"/>
    <mergeCell ref="B842:D842"/>
    <mergeCell ref="E842:G842"/>
    <mergeCell ref="H842:J842"/>
    <mergeCell ref="K842:M842"/>
    <mergeCell ref="N842:P842"/>
    <mergeCell ref="Q842:S842"/>
    <mergeCell ref="T842:V842"/>
    <mergeCell ref="T843:V843"/>
    <mergeCell ref="T844:V844"/>
    <mergeCell ref="T845:V845"/>
    <mergeCell ref="W840:AB840"/>
    <mergeCell ref="B841:D841"/>
    <mergeCell ref="E841:G841"/>
    <mergeCell ref="H841:J841"/>
    <mergeCell ref="K841:M841"/>
    <mergeCell ref="N841:P841"/>
    <mergeCell ref="Q841:S841"/>
    <mergeCell ref="W841:AB841"/>
    <mergeCell ref="B840:D840"/>
    <mergeCell ref="E840:G840"/>
    <mergeCell ref="H840:J840"/>
    <mergeCell ref="K840:M840"/>
    <mergeCell ref="N840:P840"/>
    <mergeCell ref="Q840:S840"/>
    <mergeCell ref="W838:AB838"/>
    <mergeCell ref="B839:D839"/>
    <mergeCell ref="E839:G839"/>
    <mergeCell ref="H839:J839"/>
    <mergeCell ref="K839:M839"/>
    <mergeCell ref="N839:P839"/>
    <mergeCell ref="Q839:S839"/>
    <mergeCell ref="W839:AB839"/>
    <mergeCell ref="B838:D838"/>
    <mergeCell ref="E838:G838"/>
    <mergeCell ref="H838:J838"/>
    <mergeCell ref="K838:M838"/>
    <mergeCell ref="N838:P838"/>
    <mergeCell ref="Q838:S838"/>
    <mergeCell ref="T838:V838"/>
    <mergeCell ref="T839:V839"/>
    <mergeCell ref="T840:V840"/>
    <mergeCell ref="T841:V841"/>
    <mergeCell ref="W836:AB836"/>
    <mergeCell ref="B837:D837"/>
    <mergeCell ref="E837:G837"/>
    <mergeCell ref="H837:J837"/>
    <mergeCell ref="K837:M837"/>
    <mergeCell ref="N837:P837"/>
    <mergeCell ref="Q837:S837"/>
    <mergeCell ref="W837:AB837"/>
    <mergeCell ref="B836:D836"/>
    <mergeCell ref="E836:G836"/>
    <mergeCell ref="H836:J836"/>
    <mergeCell ref="K836:M836"/>
    <mergeCell ref="N836:P836"/>
    <mergeCell ref="Q836:S836"/>
    <mergeCell ref="W834:AB834"/>
    <mergeCell ref="B835:D835"/>
    <mergeCell ref="E835:G835"/>
    <mergeCell ref="H835:J835"/>
    <mergeCell ref="K835:M835"/>
    <mergeCell ref="N835:P835"/>
    <mergeCell ref="Q835:S835"/>
    <mergeCell ref="W835:AB835"/>
    <mergeCell ref="B834:D834"/>
    <mergeCell ref="E834:G834"/>
    <mergeCell ref="H834:J834"/>
    <mergeCell ref="K834:M834"/>
    <mergeCell ref="N834:P834"/>
    <mergeCell ref="Q834:S834"/>
    <mergeCell ref="T834:V834"/>
    <mergeCell ref="T835:V835"/>
    <mergeCell ref="T836:V836"/>
    <mergeCell ref="T837:V837"/>
    <mergeCell ref="W832:AB832"/>
    <mergeCell ref="B833:D833"/>
    <mergeCell ref="E833:G833"/>
    <mergeCell ref="H833:J833"/>
    <mergeCell ref="K833:M833"/>
    <mergeCell ref="N833:P833"/>
    <mergeCell ref="Q833:S833"/>
    <mergeCell ref="W833:AB833"/>
    <mergeCell ref="B832:D832"/>
    <mergeCell ref="E832:G832"/>
    <mergeCell ref="H832:J832"/>
    <mergeCell ref="K832:M832"/>
    <mergeCell ref="N832:P832"/>
    <mergeCell ref="Q832:S832"/>
    <mergeCell ref="W830:AB830"/>
    <mergeCell ref="B831:D831"/>
    <mergeCell ref="E831:G831"/>
    <mergeCell ref="H831:J831"/>
    <mergeCell ref="K831:M831"/>
    <mergeCell ref="N831:P831"/>
    <mergeCell ref="Q831:S831"/>
    <mergeCell ref="W831:AB831"/>
    <mergeCell ref="B830:D830"/>
    <mergeCell ref="E830:G830"/>
    <mergeCell ref="H830:J830"/>
    <mergeCell ref="K830:M830"/>
    <mergeCell ref="N830:P830"/>
    <mergeCell ref="Q830:S830"/>
    <mergeCell ref="T830:V830"/>
    <mergeCell ref="T831:V831"/>
    <mergeCell ref="T832:V832"/>
    <mergeCell ref="T833:V833"/>
    <mergeCell ref="W828:AB828"/>
    <mergeCell ref="B829:D829"/>
    <mergeCell ref="E829:G829"/>
    <mergeCell ref="H829:J829"/>
    <mergeCell ref="K829:M829"/>
    <mergeCell ref="N829:P829"/>
    <mergeCell ref="Q829:S829"/>
    <mergeCell ref="W829:AB829"/>
    <mergeCell ref="B828:D828"/>
    <mergeCell ref="E828:G828"/>
    <mergeCell ref="H828:J828"/>
    <mergeCell ref="K828:M828"/>
    <mergeCell ref="N828:P828"/>
    <mergeCell ref="Q828:S828"/>
    <mergeCell ref="W826:AB826"/>
    <mergeCell ref="B827:D827"/>
    <mergeCell ref="E827:G827"/>
    <mergeCell ref="H827:J827"/>
    <mergeCell ref="K827:M827"/>
    <mergeCell ref="N827:P827"/>
    <mergeCell ref="Q827:S827"/>
    <mergeCell ref="W827:AB827"/>
    <mergeCell ref="B826:D826"/>
    <mergeCell ref="E826:G826"/>
    <mergeCell ref="H826:J826"/>
    <mergeCell ref="K826:M826"/>
    <mergeCell ref="N826:P826"/>
    <mergeCell ref="Q826:S826"/>
    <mergeCell ref="T826:V826"/>
    <mergeCell ref="T827:V827"/>
    <mergeCell ref="T828:V828"/>
    <mergeCell ref="T829:V829"/>
    <mergeCell ref="W824:AB824"/>
    <mergeCell ref="B825:D825"/>
    <mergeCell ref="E825:G825"/>
    <mergeCell ref="H825:J825"/>
    <mergeCell ref="K825:M825"/>
    <mergeCell ref="N825:P825"/>
    <mergeCell ref="Q825:S825"/>
    <mergeCell ref="W825:AB825"/>
    <mergeCell ref="B824:D824"/>
    <mergeCell ref="E824:G824"/>
    <mergeCell ref="H824:J824"/>
    <mergeCell ref="K824:M824"/>
    <mergeCell ref="N824:P824"/>
    <mergeCell ref="Q824:S824"/>
    <mergeCell ref="W822:AB822"/>
    <mergeCell ref="B823:D823"/>
    <mergeCell ref="E823:G823"/>
    <mergeCell ref="H823:J823"/>
    <mergeCell ref="K823:M823"/>
    <mergeCell ref="N823:P823"/>
    <mergeCell ref="Q823:S823"/>
    <mergeCell ref="W823:AB823"/>
    <mergeCell ref="B822:D822"/>
    <mergeCell ref="E822:G822"/>
    <mergeCell ref="H822:J822"/>
    <mergeCell ref="K822:M822"/>
    <mergeCell ref="N822:P822"/>
    <mergeCell ref="Q822:S822"/>
    <mergeCell ref="T822:V822"/>
    <mergeCell ref="T823:V823"/>
    <mergeCell ref="T824:V824"/>
    <mergeCell ref="T825:V825"/>
    <mergeCell ref="W820:AB820"/>
    <mergeCell ref="B821:D821"/>
    <mergeCell ref="E821:G821"/>
    <mergeCell ref="H821:J821"/>
    <mergeCell ref="K821:M821"/>
    <mergeCell ref="N821:P821"/>
    <mergeCell ref="Q821:S821"/>
    <mergeCell ref="W821:AB821"/>
    <mergeCell ref="B820:D820"/>
    <mergeCell ref="E820:G820"/>
    <mergeCell ref="H820:J820"/>
    <mergeCell ref="K820:M820"/>
    <mergeCell ref="N820:P820"/>
    <mergeCell ref="Q820:S820"/>
    <mergeCell ref="W818:AB818"/>
    <mergeCell ref="B819:D819"/>
    <mergeCell ref="E819:G819"/>
    <mergeCell ref="H819:J819"/>
    <mergeCell ref="K819:M819"/>
    <mergeCell ref="N819:P819"/>
    <mergeCell ref="Q819:S819"/>
    <mergeCell ref="W819:AB819"/>
    <mergeCell ref="B818:D818"/>
    <mergeCell ref="E818:G818"/>
    <mergeCell ref="H818:J818"/>
    <mergeCell ref="K818:M818"/>
    <mergeCell ref="N818:P818"/>
    <mergeCell ref="Q818:S818"/>
    <mergeCell ref="T818:V818"/>
    <mergeCell ref="T819:V819"/>
    <mergeCell ref="T820:V820"/>
    <mergeCell ref="T821:V821"/>
    <mergeCell ref="W816:AB816"/>
    <mergeCell ref="B817:D817"/>
    <mergeCell ref="E817:G817"/>
    <mergeCell ref="H817:J817"/>
    <mergeCell ref="K817:M817"/>
    <mergeCell ref="N817:P817"/>
    <mergeCell ref="Q817:S817"/>
    <mergeCell ref="W817:AB817"/>
    <mergeCell ref="B816:D816"/>
    <mergeCell ref="E816:G816"/>
    <mergeCell ref="H816:J816"/>
    <mergeCell ref="K816:M816"/>
    <mergeCell ref="N816:P816"/>
    <mergeCell ref="Q816:S816"/>
    <mergeCell ref="W814:AB814"/>
    <mergeCell ref="B815:D815"/>
    <mergeCell ref="E815:G815"/>
    <mergeCell ref="H815:J815"/>
    <mergeCell ref="K815:M815"/>
    <mergeCell ref="N815:P815"/>
    <mergeCell ref="Q815:S815"/>
    <mergeCell ref="W815:AB815"/>
    <mergeCell ref="B814:D814"/>
    <mergeCell ref="E814:G814"/>
    <mergeCell ref="H814:J814"/>
    <mergeCell ref="K814:M814"/>
    <mergeCell ref="N814:P814"/>
    <mergeCell ref="Q814:S814"/>
    <mergeCell ref="T814:V814"/>
    <mergeCell ref="T815:V815"/>
    <mergeCell ref="T816:V816"/>
    <mergeCell ref="T817:V817"/>
    <mergeCell ref="W812:AB812"/>
    <mergeCell ref="B813:D813"/>
    <mergeCell ref="E813:G813"/>
    <mergeCell ref="H813:J813"/>
    <mergeCell ref="K813:M813"/>
    <mergeCell ref="N813:P813"/>
    <mergeCell ref="Q813:S813"/>
    <mergeCell ref="W813:AB813"/>
    <mergeCell ref="B812:D812"/>
    <mergeCell ref="E812:G812"/>
    <mergeCell ref="H812:J812"/>
    <mergeCell ref="K812:M812"/>
    <mergeCell ref="N812:P812"/>
    <mergeCell ref="Q812:S812"/>
    <mergeCell ref="W810:AB810"/>
    <mergeCell ref="B811:D811"/>
    <mergeCell ref="E811:G811"/>
    <mergeCell ref="H811:J811"/>
    <mergeCell ref="K811:M811"/>
    <mergeCell ref="N811:P811"/>
    <mergeCell ref="Q811:S811"/>
    <mergeCell ref="W811:AB811"/>
    <mergeCell ref="B810:D810"/>
    <mergeCell ref="E810:G810"/>
    <mergeCell ref="H810:J810"/>
    <mergeCell ref="K810:M810"/>
    <mergeCell ref="N810:P810"/>
    <mergeCell ref="Q810:S810"/>
    <mergeCell ref="T810:V810"/>
    <mergeCell ref="T811:V811"/>
    <mergeCell ref="T812:V812"/>
    <mergeCell ref="T813:V813"/>
    <mergeCell ref="W808:AB808"/>
    <mergeCell ref="B809:D809"/>
    <mergeCell ref="E809:G809"/>
    <mergeCell ref="H809:J809"/>
    <mergeCell ref="K809:M809"/>
    <mergeCell ref="N809:P809"/>
    <mergeCell ref="Q809:S809"/>
    <mergeCell ref="W809:AB809"/>
    <mergeCell ref="B808:D808"/>
    <mergeCell ref="E808:G808"/>
    <mergeCell ref="H808:J808"/>
    <mergeCell ref="K808:M808"/>
    <mergeCell ref="N808:P808"/>
    <mergeCell ref="Q808:S808"/>
    <mergeCell ref="W806:AB806"/>
    <mergeCell ref="B807:D807"/>
    <mergeCell ref="E807:G807"/>
    <mergeCell ref="H807:J807"/>
    <mergeCell ref="K807:M807"/>
    <mergeCell ref="N807:P807"/>
    <mergeCell ref="Q807:S807"/>
    <mergeCell ref="W807:AB807"/>
    <mergeCell ref="B806:D806"/>
    <mergeCell ref="E806:G806"/>
    <mergeCell ref="H806:J806"/>
    <mergeCell ref="K806:M806"/>
    <mergeCell ref="N806:P806"/>
    <mergeCell ref="Q806:S806"/>
    <mergeCell ref="T806:V806"/>
    <mergeCell ref="T807:V807"/>
    <mergeCell ref="T808:V808"/>
    <mergeCell ref="T809:V809"/>
    <mergeCell ref="W804:AB804"/>
    <mergeCell ref="B805:D805"/>
    <mergeCell ref="E805:G805"/>
    <mergeCell ref="H805:J805"/>
    <mergeCell ref="K805:M805"/>
    <mergeCell ref="N805:P805"/>
    <mergeCell ref="Q805:S805"/>
    <mergeCell ref="W805:AB805"/>
    <mergeCell ref="B804:D804"/>
    <mergeCell ref="E804:G804"/>
    <mergeCell ref="H804:J804"/>
    <mergeCell ref="K804:M804"/>
    <mergeCell ref="N804:P804"/>
    <mergeCell ref="Q804:S804"/>
    <mergeCell ref="W802:AB802"/>
    <mergeCell ref="B803:D803"/>
    <mergeCell ref="E803:G803"/>
    <mergeCell ref="H803:J803"/>
    <mergeCell ref="K803:M803"/>
    <mergeCell ref="N803:P803"/>
    <mergeCell ref="Q803:S803"/>
    <mergeCell ref="W803:AB803"/>
    <mergeCell ref="B802:D802"/>
    <mergeCell ref="E802:G802"/>
    <mergeCell ref="H802:J802"/>
    <mergeCell ref="K802:M802"/>
    <mergeCell ref="N802:P802"/>
    <mergeCell ref="Q802:S802"/>
    <mergeCell ref="T802:V802"/>
    <mergeCell ref="T803:V803"/>
    <mergeCell ref="T804:V804"/>
    <mergeCell ref="T805:V805"/>
    <mergeCell ref="W800:AB800"/>
    <mergeCell ref="B801:D801"/>
    <mergeCell ref="E801:G801"/>
    <mergeCell ref="H801:J801"/>
    <mergeCell ref="K801:M801"/>
    <mergeCell ref="N801:P801"/>
    <mergeCell ref="Q801:S801"/>
    <mergeCell ref="W801:AB801"/>
    <mergeCell ref="B800:D800"/>
    <mergeCell ref="E800:G800"/>
    <mergeCell ref="H800:J800"/>
    <mergeCell ref="K800:M800"/>
    <mergeCell ref="N800:P800"/>
    <mergeCell ref="Q800:S800"/>
    <mergeCell ref="W798:AB798"/>
    <mergeCell ref="B799:D799"/>
    <mergeCell ref="E799:G799"/>
    <mergeCell ref="H799:J799"/>
    <mergeCell ref="K799:M799"/>
    <mergeCell ref="N799:P799"/>
    <mergeCell ref="Q799:S799"/>
    <mergeCell ref="W799:AB799"/>
    <mergeCell ref="B798:D798"/>
    <mergeCell ref="E798:G798"/>
    <mergeCell ref="H798:J798"/>
    <mergeCell ref="K798:M798"/>
    <mergeCell ref="N798:P798"/>
    <mergeCell ref="Q798:S798"/>
    <mergeCell ref="T800:V800"/>
    <mergeCell ref="T801:V801"/>
    <mergeCell ref="W796:AB796"/>
    <mergeCell ref="B797:D797"/>
    <mergeCell ref="E797:G797"/>
    <mergeCell ref="H797:J797"/>
    <mergeCell ref="K797:M797"/>
    <mergeCell ref="N797:P797"/>
    <mergeCell ref="Q797:S797"/>
    <mergeCell ref="W797:AB797"/>
    <mergeCell ref="B796:D796"/>
    <mergeCell ref="E796:G796"/>
    <mergeCell ref="H796:J796"/>
    <mergeCell ref="K796:M796"/>
    <mergeCell ref="N796:P796"/>
    <mergeCell ref="Q796:S796"/>
    <mergeCell ref="W794:AB794"/>
    <mergeCell ref="B795:D795"/>
    <mergeCell ref="E795:G795"/>
    <mergeCell ref="H795:J795"/>
    <mergeCell ref="K795:M795"/>
    <mergeCell ref="N795:P795"/>
    <mergeCell ref="Q795:S795"/>
    <mergeCell ref="W795:AB795"/>
    <mergeCell ref="B794:D794"/>
    <mergeCell ref="E794:G794"/>
    <mergeCell ref="H794:J794"/>
    <mergeCell ref="K794:M794"/>
    <mergeCell ref="N794:P794"/>
    <mergeCell ref="Q794:S794"/>
    <mergeCell ref="B793:D793"/>
    <mergeCell ref="E793:G793"/>
    <mergeCell ref="H793:J793"/>
    <mergeCell ref="K793:M793"/>
    <mergeCell ref="N793:P793"/>
    <mergeCell ref="Q793:S793"/>
    <mergeCell ref="W793:AB793"/>
    <mergeCell ref="B792:D792"/>
    <mergeCell ref="E792:G792"/>
    <mergeCell ref="H792:J792"/>
    <mergeCell ref="K792:M792"/>
    <mergeCell ref="N792:P792"/>
    <mergeCell ref="Q792:S792"/>
    <mergeCell ref="W789:AB789"/>
    <mergeCell ref="B790:D790"/>
    <mergeCell ref="W790:AB790"/>
    <mergeCell ref="B791:D791"/>
    <mergeCell ref="E791:G791"/>
    <mergeCell ref="H791:J791"/>
    <mergeCell ref="K791:M791"/>
    <mergeCell ref="N791:P791"/>
    <mergeCell ref="Q791:S791"/>
    <mergeCell ref="W791:AB791"/>
    <mergeCell ref="B788:D788"/>
    <mergeCell ref="E788:S788"/>
    <mergeCell ref="W788:AB788"/>
    <mergeCell ref="AC788:AH851"/>
    <mergeCell ref="B789:D789"/>
    <mergeCell ref="E789:G790"/>
    <mergeCell ref="H789:J790"/>
    <mergeCell ref="K789:M790"/>
    <mergeCell ref="N789:P790"/>
    <mergeCell ref="Q789:S790"/>
    <mergeCell ref="W786:AC786"/>
    <mergeCell ref="AD786:AH786"/>
    <mergeCell ref="B787:I787"/>
    <mergeCell ref="J787:L787"/>
    <mergeCell ref="M787:N787"/>
    <mergeCell ref="AF787:AG787"/>
    <mergeCell ref="AA782:AC782"/>
    <mergeCell ref="AD782:AE782"/>
    <mergeCell ref="AG782:AH782"/>
    <mergeCell ref="W785:AC785"/>
    <mergeCell ref="AD785:AH785"/>
    <mergeCell ref="T789:V790"/>
    <mergeCell ref="T791:V791"/>
    <mergeCell ref="T792:V792"/>
    <mergeCell ref="T793:V793"/>
    <mergeCell ref="T794:V794"/>
    <mergeCell ref="T795:V795"/>
    <mergeCell ref="T796:V796"/>
    <mergeCell ref="T797:V797"/>
    <mergeCell ref="T798:V798"/>
    <mergeCell ref="T799:V799"/>
    <mergeCell ref="W792:AB792"/>
    <mergeCell ref="W779:AB779"/>
    <mergeCell ref="B780:D780"/>
    <mergeCell ref="E780:G780"/>
    <mergeCell ref="H780:J780"/>
    <mergeCell ref="K780:M780"/>
    <mergeCell ref="N780:P780"/>
    <mergeCell ref="Q780:S780"/>
    <mergeCell ref="W780:AB780"/>
    <mergeCell ref="B779:D779"/>
    <mergeCell ref="E779:G779"/>
    <mergeCell ref="H779:J779"/>
    <mergeCell ref="K779:M779"/>
    <mergeCell ref="N779:P779"/>
    <mergeCell ref="Q779:S779"/>
    <mergeCell ref="W777:AB777"/>
    <mergeCell ref="B778:D778"/>
    <mergeCell ref="E778:G778"/>
    <mergeCell ref="H778:J778"/>
    <mergeCell ref="K778:M778"/>
    <mergeCell ref="N778:P778"/>
    <mergeCell ref="Q778:S778"/>
    <mergeCell ref="W778:AB778"/>
    <mergeCell ref="B777:D777"/>
    <mergeCell ref="E777:G777"/>
    <mergeCell ref="H777:J777"/>
    <mergeCell ref="K777:M777"/>
    <mergeCell ref="N777:P777"/>
    <mergeCell ref="Q777:S777"/>
    <mergeCell ref="T777:V777"/>
    <mergeCell ref="T778:V778"/>
    <mergeCell ref="T779:V779"/>
    <mergeCell ref="T780:V780"/>
    <mergeCell ref="W775:AB775"/>
    <mergeCell ref="B776:D776"/>
    <mergeCell ref="E776:G776"/>
    <mergeCell ref="H776:J776"/>
    <mergeCell ref="K776:M776"/>
    <mergeCell ref="N776:P776"/>
    <mergeCell ref="Q776:S776"/>
    <mergeCell ref="W776:AB776"/>
    <mergeCell ref="B775:D775"/>
    <mergeCell ref="E775:G775"/>
    <mergeCell ref="H775:J775"/>
    <mergeCell ref="K775:M775"/>
    <mergeCell ref="N775:P775"/>
    <mergeCell ref="Q775:S775"/>
    <mergeCell ref="W773:AB773"/>
    <mergeCell ref="B774:D774"/>
    <mergeCell ref="E774:G774"/>
    <mergeCell ref="H774:J774"/>
    <mergeCell ref="K774:M774"/>
    <mergeCell ref="N774:P774"/>
    <mergeCell ref="Q774:S774"/>
    <mergeCell ref="W774:AB774"/>
    <mergeCell ref="B773:D773"/>
    <mergeCell ref="E773:G773"/>
    <mergeCell ref="H773:J773"/>
    <mergeCell ref="K773:M773"/>
    <mergeCell ref="N773:P773"/>
    <mergeCell ref="Q773:S773"/>
    <mergeCell ref="T773:V773"/>
    <mergeCell ref="T774:V774"/>
    <mergeCell ref="T775:V775"/>
    <mergeCell ref="T776:V776"/>
    <mergeCell ref="W771:AB771"/>
    <mergeCell ref="B772:D772"/>
    <mergeCell ref="E772:G772"/>
    <mergeCell ref="H772:J772"/>
    <mergeCell ref="K772:M772"/>
    <mergeCell ref="N772:P772"/>
    <mergeCell ref="Q772:S772"/>
    <mergeCell ref="W772:AB772"/>
    <mergeCell ref="B771:D771"/>
    <mergeCell ref="E771:G771"/>
    <mergeCell ref="H771:J771"/>
    <mergeCell ref="K771:M771"/>
    <mergeCell ref="N771:P771"/>
    <mergeCell ref="Q771:S771"/>
    <mergeCell ref="W769:AB769"/>
    <mergeCell ref="B770:D770"/>
    <mergeCell ref="E770:G770"/>
    <mergeCell ref="H770:J770"/>
    <mergeCell ref="K770:M770"/>
    <mergeCell ref="N770:P770"/>
    <mergeCell ref="Q770:S770"/>
    <mergeCell ref="W770:AB770"/>
    <mergeCell ref="B769:D769"/>
    <mergeCell ref="E769:G769"/>
    <mergeCell ref="H769:J769"/>
    <mergeCell ref="K769:M769"/>
    <mergeCell ref="N769:P769"/>
    <mergeCell ref="Q769:S769"/>
    <mergeCell ref="T769:V769"/>
    <mergeCell ref="T770:V770"/>
    <mergeCell ref="T771:V771"/>
    <mergeCell ref="T772:V772"/>
    <mergeCell ref="W767:AB767"/>
    <mergeCell ref="B768:D768"/>
    <mergeCell ref="E768:G768"/>
    <mergeCell ref="H768:J768"/>
    <mergeCell ref="K768:M768"/>
    <mergeCell ref="N768:P768"/>
    <mergeCell ref="Q768:S768"/>
    <mergeCell ref="W768:AB768"/>
    <mergeCell ref="B767:D767"/>
    <mergeCell ref="E767:G767"/>
    <mergeCell ref="H767:J767"/>
    <mergeCell ref="K767:M767"/>
    <mergeCell ref="N767:P767"/>
    <mergeCell ref="Q767:S767"/>
    <mergeCell ref="W765:AB765"/>
    <mergeCell ref="B766:D766"/>
    <mergeCell ref="E766:G766"/>
    <mergeCell ref="H766:J766"/>
    <mergeCell ref="K766:M766"/>
    <mergeCell ref="N766:P766"/>
    <mergeCell ref="Q766:S766"/>
    <mergeCell ref="W766:AB766"/>
    <mergeCell ref="B765:D765"/>
    <mergeCell ref="E765:G765"/>
    <mergeCell ref="H765:J765"/>
    <mergeCell ref="K765:M765"/>
    <mergeCell ref="N765:P765"/>
    <mergeCell ref="Q765:S765"/>
    <mergeCell ref="T765:V765"/>
    <mergeCell ref="T766:V766"/>
    <mergeCell ref="T767:V767"/>
    <mergeCell ref="T768:V768"/>
    <mergeCell ref="W763:AB763"/>
    <mergeCell ref="B764:D764"/>
    <mergeCell ref="E764:G764"/>
    <mergeCell ref="H764:J764"/>
    <mergeCell ref="K764:M764"/>
    <mergeCell ref="N764:P764"/>
    <mergeCell ref="Q764:S764"/>
    <mergeCell ref="W764:AB764"/>
    <mergeCell ref="B763:D763"/>
    <mergeCell ref="E763:G763"/>
    <mergeCell ref="H763:J763"/>
    <mergeCell ref="K763:M763"/>
    <mergeCell ref="N763:P763"/>
    <mergeCell ref="Q763:S763"/>
    <mergeCell ref="W761:AB761"/>
    <mergeCell ref="B762:D762"/>
    <mergeCell ref="E762:G762"/>
    <mergeCell ref="H762:J762"/>
    <mergeCell ref="K762:M762"/>
    <mergeCell ref="N762:P762"/>
    <mergeCell ref="Q762:S762"/>
    <mergeCell ref="W762:AB762"/>
    <mergeCell ref="B761:D761"/>
    <mergeCell ref="E761:G761"/>
    <mergeCell ref="H761:J761"/>
    <mergeCell ref="K761:M761"/>
    <mergeCell ref="N761:P761"/>
    <mergeCell ref="Q761:S761"/>
    <mergeCell ref="T761:V761"/>
    <mergeCell ref="T762:V762"/>
    <mergeCell ref="T763:V763"/>
    <mergeCell ref="T764:V764"/>
    <mergeCell ref="W759:AB759"/>
    <mergeCell ref="B760:D760"/>
    <mergeCell ref="E760:G760"/>
    <mergeCell ref="H760:J760"/>
    <mergeCell ref="K760:M760"/>
    <mergeCell ref="N760:P760"/>
    <mergeCell ref="Q760:S760"/>
    <mergeCell ref="W760:AB760"/>
    <mergeCell ref="B759:D759"/>
    <mergeCell ref="E759:G759"/>
    <mergeCell ref="H759:J759"/>
    <mergeCell ref="K759:M759"/>
    <mergeCell ref="N759:P759"/>
    <mergeCell ref="Q759:S759"/>
    <mergeCell ref="W757:AB757"/>
    <mergeCell ref="B758:D758"/>
    <mergeCell ref="E758:G758"/>
    <mergeCell ref="H758:J758"/>
    <mergeCell ref="K758:M758"/>
    <mergeCell ref="N758:P758"/>
    <mergeCell ref="Q758:S758"/>
    <mergeCell ref="W758:AB758"/>
    <mergeCell ref="B757:D757"/>
    <mergeCell ref="E757:G757"/>
    <mergeCell ref="H757:J757"/>
    <mergeCell ref="K757:M757"/>
    <mergeCell ref="N757:P757"/>
    <mergeCell ref="Q757:S757"/>
    <mergeCell ref="T757:V757"/>
    <mergeCell ref="T758:V758"/>
    <mergeCell ref="T759:V759"/>
    <mergeCell ref="T760:V760"/>
    <mergeCell ref="W755:AB755"/>
    <mergeCell ref="B756:D756"/>
    <mergeCell ref="E756:G756"/>
    <mergeCell ref="H756:J756"/>
    <mergeCell ref="K756:M756"/>
    <mergeCell ref="N756:P756"/>
    <mergeCell ref="Q756:S756"/>
    <mergeCell ref="W756:AB756"/>
    <mergeCell ref="B755:D755"/>
    <mergeCell ref="E755:G755"/>
    <mergeCell ref="H755:J755"/>
    <mergeCell ref="K755:M755"/>
    <mergeCell ref="N755:P755"/>
    <mergeCell ref="Q755:S755"/>
    <mergeCell ref="W753:AB753"/>
    <mergeCell ref="B754:D754"/>
    <mergeCell ref="E754:G754"/>
    <mergeCell ref="H754:J754"/>
    <mergeCell ref="K754:M754"/>
    <mergeCell ref="N754:P754"/>
    <mergeCell ref="Q754:S754"/>
    <mergeCell ref="W754:AB754"/>
    <mergeCell ref="B753:D753"/>
    <mergeCell ref="E753:G753"/>
    <mergeCell ref="H753:J753"/>
    <mergeCell ref="K753:M753"/>
    <mergeCell ref="N753:P753"/>
    <mergeCell ref="Q753:S753"/>
    <mergeCell ref="T753:V753"/>
    <mergeCell ref="T754:V754"/>
    <mergeCell ref="T755:V755"/>
    <mergeCell ref="T756:V756"/>
    <mergeCell ref="W751:AB751"/>
    <mergeCell ref="B752:D752"/>
    <mergeCell ref="E752:G752"/>
    <mergeCell ref="H752:J752"/>
    <mergeCell ref="K752:M752"/>
    <mergeCell ref="N752:P752"/>
    <mergeCell ref="Q752:S752"/>
    <mergeCell ref="W752:AB752"/>
    <mergeCell ref="B751:D751"/>
    <mergeCell ref="E751:G751"/>
    <mergeCell ref="H751:J751"/>
    <mergeCell ref="K751:M751"/>
    <mergeCell ref="N751:P751"/>
    <mergeCell ref="Q751:S751"/>
    <mergeCell ref="W749:AB749"/>
    <mergeCell ref="B750:D750"/>
    <mergeCell ref="E750:G750"/>
    <mergeCell ref="H750:J750"/>
    <mergeCell ref="K750:M750"/>
    <mergeCell ref="N750:P750"/>
    <mergeCell ref="Q750:S750"/>
    <mergeCell ref="W750:AB750"/>
    <mergeCell ref="B749:D749"/>
    <mergeCell ref="E749:G749"/>
    <mergeCell ref="H749:J749"/>
    <mergeCell ref="K749:M749"/>
    <mergeCell ref="N749:P749"/>
    <mergeCell ref="Q749:S749"/>
    <mergeCell ref="T749:V749"/>
    <mergeCell ref="T750:V750"/>
    <mergeCell ref="T751:V751"/>
    <mergeCell ref="T752:V752"/>
    <mergeCell ref="W747:AB747"/>
    <mergeCell ref="B748:D748"/>
    <mergeCell ref="E748:G748"/>
    <mergeCell ref="H748:J748"/>
    <mergeCell ref="K748:M748"/>
    <mergeCell ref="N748:P748"/>
    <mergeCell ref="Q748:S748"/>
    <mergeCell ref="W748:AB748"/>
    <mergeCell ref="B747:D747"/>
    <mergeCell ref="E747:G747"/>
    <mergeCell ref="H747:J747"/>
    <mergeCell ref="K747:M747"/>
    <mergeCell ref="N747:P747"/>
    <mergeCell ref="Q747:S747"/>
    <mergeCell ref="W745:AB745"/>
    <mergeCell ref="B746:D746"/>
    <mergeCell ref="E746:G746"/>
    <mergeCell ref="H746:J746"/>
    <mergeCell ref="K746:M746"/>
    <mergeCell ref="N746:P746"/>
    <mergeCell ref="Q746:S746"/>
    <mergeCell ref="W746:AB746"/>
    <mergeCell ref="B745:D745"/>
    <mergeCell ref="E745:G745"/>
    <mergeCell ref="H745:J745"/>
    <mergeCell ref="K745:M745"/>
    <mergeCell ref="N745:P745"/>
    <mergeCell ref="Q745:S745"/>
    <mergeCell ref="T745:V745"/>
    <mergeCell ref="T746:V746"/>
    <mergeCell ref="T747:V747"/>
    <mergeCell ref="T748:V748"/>
    <mergeCell ref="W743:AB743"/>
    <mergeCell ref="B744:D744"/>
    <mergeCell ref="E744:G744"/>
    <mergeCell ref="H744:J744"/>
    <mergeCell ref="K744:M744"/>
    <mergeCell ref="N744:P744"/>
    <mergeCell ref="Q744:S744"/>
    <mergeCell ref="W744:AB744"/>
    <mergeCell ref="B743:D743"/>
    <mergeCell ref="E743:G743"/>
    <mergeCell ref="H743:J743"/>
    <mergeCell ref="K743:M743"/>
    <mergeCell ref="N743:P743"/>
    <mergeCell ref="Q743:S743"/>
    <mergeCell ref="W741:AB741"/>
    <mergeCell ref="B742:D742"/>
    <mergeCell ref="E742:G742"/>
    <mergeCell ref="H742:J742"/>
    <mergeCell ref="K742:M742"/>
    <mergeCell ref="N742:P742"/>
    <mergeCell ref="Q742:S742"/>
    <mergeCell ref="W742:AB742"/>
    <mergeCell ref="B741:D741"/>
    <mergeCell ref="E741:G741"/>
    <mergeCell ref="H741:J741"/>
    <mergeCell ref="K741:M741"/>
    <mergeCell ref="N741:P741"/>
    <mergeCell ref="Q741:S741"/>
    <mergeCell ref="T741:V741"/>
    <mergeCell ref="T742:V742"/>
    <mergeCell ref="T743:V743"/>
    <mergeCell ref="T744:V744"/>
    <mergeCell ref="W739:AB739"/>
    <mergeCell ref="B740:D740"/>
    <mergeCell ref="E740:G740"/>
    <mergeCell ref="H740:J740"/>
    <mergeCell ref="K740:M740"/>
    <mergeCell ref="N740:P740"/>
    <mergeCell ref="Q740:S740"/>
    <mergeCell ref="W740:AB740"/>
    <mergeCell ref="B739:D739"/>
    <mergeCell ref="E739:G739"/>
    <mergeCell ref="H739:J739"/>
    <mergeCell ref="K739:M739"/>
    <mergeCell ref="N739:P739"/>
    <mergeCell ref="Q739:S739"/>
    <mergeCell ref="W737:AB737"/>
    <mergeCell ref="B738:D738"/>
    <mergeCell ref="E738:G738"/>
    <mergeCell ref="H738:J738"/>
    <mergeCell ref="K738:M738"/>
    <mergeCell ref="N738:P738"/>
    <mergeCell ref="Q738:S738"/>
    <mergeCell ref="W738:AB738"/>
    <mergeCell ref="B737:D737"/>
    <mergeCell ref="E737:G737"/>
    <mergeCell ref="H737:J737"/>
    <mergeCell ref="K737:M737"/>
    <mergeCell ref="N737:P737"/>
    <mergeCell ref="Q737:S737"/>
    <mergeCell ref="T737:V737"/>
    <mergeCell ref="T738:V738"/>
    <mergeCell ref="T739:V739"/>
    <mergeCell ref="T740:V740"/>
    <mergeCell ref="W735:AB735"/>
    <mergeCell ref="B736:D736"/>
    <mergeCell ref="E736:G736"/>
    <mergeCell ref="H736:J736"/>
    <mergeCell ref="K736:M736"/>
    <mergeCell ref="N736:P736"/>
    <mergeCell ref="Q736:S736"/>
    <mergeCell ref="W736:AB736"/>
    <mergeCell ref="B735:D735"/>
    <mergeCell ref="E735:G735"/>
    <mergeCell ref="H735:J735"/>
    <mergeCell ref="K735:M735"/>
    <mergeCell ref="N735:P735"/>
    <mergeCell ref="Q735:S735"/>
    <mergeCell ref="W733:AB733"/>
    <mergeCell ref="B734:D734"/>
    <mergeCell ref="E734:G734"/>
    <mergeCell ref="H734:J734"/>
    <mergeCell ref="K734:M734"/>
    <mergeCell ref="N734:P734"/>
    <mergeCell ref="Q734:S734"/>
    <mergeCell ref="W734:AB734"/>
    <mergeCell ref="B733:D733"/>
    <mergeCell ref="E733:G733"/>
    <mergeCell ref="H733:J733"/>
    <mergeCell ref="K733:M733"/>
    <mergeCell ref="N733:P733"/>
    <mergeCell ref="Q733:S733"/>
    <mergeCell ref="T733:V733"/>
    <mergeCell ref="T734:V734"/>
    <mergeCell ref="T735:V735"/>
    <mergeCell ref="T736:V736"/>
    <mergeCell ref="W731:AB731"/>
    <mergeCell ref="B732:D732"/>
    <mergeCell ref="E732:G732"/>
    <mergeCell ref="H732:J732"/>
    <mergeCell ref="K732:M732"/>
    <mergeCell ref="N732:P732"/>
    <mergeCell ref="Q732:S732"/>
    <mergeCell ref="W732:AB732"/>
    <mergeCell ref="B731:D731"/>
    <mergeCell ref="E731:G731"/>
    <mergeCell ref="H731:J731"/>
    <mergeCell ref="K731:M731"/>
    <mergeCell ref="N731:P731"/>
    <mergeCell ref="Q731:S731"/>
    <mergeCell ref="W729:AB729"/>
    <mergeCell ref="B730:D730"/>
    <mergeCell ref="E730:G730"/>
    <mergeCell ref="H730:J730"/>
    <mergeCell ref="K730:M730"/>
    <mergeCell ref="N730:P730"/>
    <mergeCell ref="Q730:S730"/>
    <mergeCell ref="W730:AB730"/>
    <mergeCell ref="B729:D729"/>
    <mergeCell ref="E729:G729"/>
    <mergeCell ref="H729:J729"/>
    <mergeCell ref="K729:M729"/>
    <mergeCell ref="N729:P729"/>
    <mergeCell ref="Q729:S729"/>
    <mergeCell ref="T731:V731"/>
    <mergeCell ref="T732:V732"/>
    <mergeCell ref="W727:AB727"/>
    <mergeCell ref="B728:D728"/>
    <mergeCell ref="E728:G728"/>
    <mergeCell ref="H728:J728"/>
    <mergeCell ref="K728:M728"/>
    <mergeCell ref="N728:P728"/>
    <mergeCell ref="Q728:S728"/>
    <mergeCell ref="W728:AB728"/>
    <mergeCell ref="B727:D727"/>
    <mergeCell ref="E727:G727"/>
    <mergeCell ref="H727:J727"/>
    <mergeCell ref="K727:M727"/>
    <mergeCell ref="N727:P727"/>
    <mergeCell ref="Q727:S727"/>
    <mergeCell ref="W725:AB725"/>
    <mergeCell ref="B726:D726"/>
    <mergeCell ref="E726:G726"/>
    <mergeCell ref="H726:J726"/>
    <mergeCell ref="K726:M726"/>
    <mergeCell ref="N726:P726"/>
    <mergeCell ref="Q726:S726"/>
    <mergeCell ref="W726:AB726"/>
    <mergeCell ref="B725:D725"/>
    <mergeCell ref="E725:G725"/>
    <mergeCell ref="H725:J725"/>
    <mergeCell ref="K725:M725"/>
    <mergeCell ref="N725:P725"/>
    <mergeCell ref="Q725:S725"/>
    <mergeCell ref="W723:AB723"/>
    <mergeCell ref="B724:D724"/>
    <mergeCell ref="E724:G724"/>
    <mergeCell ref="H724:J724"/>
    <mergeCell ref="K724:M724"/>
    <mergeCell ref="N724:P724"/>
    <mergeCell ref="Q724:S724"/>
    <mergeCell ref="W724:AB724"/>
    <mergeCell ref="B723:D723"/>
    <mergeCell ref="E723:G723"/>
    <mergeCell ref="H723:J723"/>
    <mergeCell ref="K723:M723"/>
    <mergeCell ref="N723:P723"/>
    <mergeCell ref="Q723:S723"/>
    <mergeCell ref="W721:AB721"/>
    <mergeCell ref="B722:D722"/>
    <mergeCell ref="E722:G722"/>
    <mergeCell ref="H722:J722"/>
    <mergeCell ref="K722:M722"/>
    <mergeCell ref="N722:P722"/>
    <mergeCell ref="Q722:S722"/>
    <mergeCell ref="W722:AB722"/>
    <mergeCell ref="B721:D721"/>
    <mergeCell ref="E721:G721"/>
    <mergeCell ref="H721:J721"/>
    <mergeCell ref="K721:M721"/>
    <mergeCell ref="N721:P721"/>
    <mergeCell ref="Q721:S721"/>
    <mergeCell ref="W718:AB718"/>
    <mergeCell ref="B719:D719"/>
    <mergeCell ref="W719:AB719"/>
    <mergeCell ref="B720:D720"/>
    <mergeCell ref="E720:G720"/>
    <mergeCell ref="H720:J720"/>
    <mergeCell ref="K720:M720"/>
    <mergeCell ref="N720:P720"/>
    <mergeCell ref="Q720:S720"/>
    <mergeCell ref="W720:AB720"/>
    <mergeCell ref="B717:D717"/>
    <mergeCell ref="E717:S717"/>
    <mergeCell ref="W717:AB717"/>
    <mergeCell ref="AC717:AH780"/>
    <mergeCell ref="B718:D718"/>
    <mergeCell ref="E718:G719"/>
    <mergeCell ref="H718:J719"/>
    <mergeCell ref="K718:M719"/>
    <mergeCell ref="N718:P719"/>
    <mergeCell ref="Q718:S719"/>
    <mergeCell ref="T718:V719"/>
    <mergeCell ref="T720:V720"/>
    <mergeCell ref="T721:V721"/>
    <mergeCell ref="T722:V722"/>
    <mergeCell ref="T723:V723"/>
    <mergeCell ref="T724:V724"/>
    <mergeCell ref="T725:V725"/>
    <mergeCell ref="T726:V726"/>
    <mergeCell ref="T727:V727"/>
    <mergeCell ref="T728:V728"/>
    <mergeCell ref="T729:V729"/>
    <mergeCell ref="T730:V730"/>
    <mergeCell ref="W715:AC715"/>
    <mergeCell ref="AD715:AH715"/>
    <mergeCell ref="B716:I716"/>
    <mergeCell ref="J716:L716"/>
    <mergeCell ref="M716:N716"/>
    <mergeCell ref="AF716:AG716"/>
    <mergeCell ref="AA711:AC711"/>
    <mergeCell ref="AD711:AE711"/>
    <mergeCell ref="AG711:AH711"/>
    <mergeCell ref="W714:AC714"/>
    <mergeCell ref="AD714:AH714"/>
    <mergeCell ref="W708:AB708"/>
    <mergeCell ref="B709:D709"/>
    <mergeCell ref="E709:G709"/>
    <mergeCell ref="H709:J709"/>
    <mergeCell ref="K709:M709"/>
    <mergeCell ref="N709:P709"/>
    <mergeCell ref="Q709:S709"/>
    <mergeCell ref="W709:AB709"/>
    <mergeCell ref="B708:D708"/>
    <mergeCell ref="E708:G708"/>
    <mergeCell ref="H708:J708"/>
    <mergeCell ref="K708:M708"/>
    <mergeCell ref="N708:P708"/>
    <mergeCell ref="Q708:S708"/>
    <mergeCell ref="T708:V708"/>
    <mergeCell ref="T709:V709"/>
    <mergeCell ref="W706:AB706"/>
    <mergeCell ref="B707:D707"/>
    <mergeCell ref="E707:G707"/>
    <mergeCell ref="H707:J707"/>
    <mergeCell ref="K707:M707"/>
    <mergeCell ref="N707:P707"/>
    <mergeCell ref="Q707:S707"/>
    <mergeCell ref="W707:AB707"/>
    <mergeCell ref="B706:D706"/>
    <mergeCell ref="E706:G706"/>
    <mergeCell ref="H706:J706"/>
    <mergeCell ref="K706:M706"/>
    <mergeCell ref="N706:P706"/>
    <mergeCell ref="Q706:S706"/>
    <mergeCell ref="W704:AB704"/>
    <mergeCell ref="B705:D705"/>
    <mergeCell ref="E705:G705"/>
    <mergeCell ref="H705:J705"/>
    <mergeCell ref="K705:M705"/>
    <mergeCell ref="N705:P705"/>
    <mergeCell ref="Q705:S705"/>
    <mergeCell ref="W705:AB705"/>
    <mergeCell ref="B704:D704"/>
    <mergeCell ref="E704:G704"/>
    <mergeCell ref="H704:J704"/>
    <mergeCell ref="K704:M704"/>
    <mergeCell ref="N704:P704"/>
    <mergeCell ref="Q704:S704"/>
    <mergeCell ref="T704:V704"/>
    <mergeCell ref="T705:V705"/>
    <mergeCell ref="T706:V706"/>
    <mergeCell ref="T707:V707"/>
    <mergeCell ref="W702:AB702"/>
    <mergeCell ref="B703:D703"/>
    <mergeCell ref="E703:G703"/>
    <mergeCell ref="H703:J703"/>
    <mergeCell ref="K703:M703"/>
    <mergeCell ref="N703:P703"/>
    <mergeCell ref="Q703:S703"/>
    <mergeCell ref="W703:AB703"/>
    <mergeCell ref="B702:D702"/>
    <mergeCell ref="E702:G702"/>
    <mergeCell ref="H702:J702"/>
    <mergeCell ref="K702:M702"/>
    <mergeCell ref="N702:P702"/>
    <mergeCell ref="Q702:S702"/>
    <mergeCell ref="W700:AB700"/>
    <mergeCell ref="B701:D701"/>
    <mergeCell ref="E701:G701"/>
    <mergeCell ref="H701:J701"/>
    <mergeCell ref="K701:M701"/>
    <mergeCell ref="N701:P701"/>
    <mergeCell ref="Q701:S701"/>
    <mergeCell ref="W701:AB701"/>
    <mergeCell ref="B700:D700"/>
    <mergeCell ref="E700:G700"/>
    <mergeCell ref="H700:J700"/>
    <mergeCell ref="K700:M700"/>
    <mergeCell ref="N700:P700"/>
    <mergeCell ref="Q700:S700"/>
    <mergeCell ref="T700:V700"/>
    <mergeCell ref="T701:V701"/>
    <mergeCell ref="T702:V702"/>
    <mergeCell ref="T703:V703"/>
    <mergeCell ref="W698:AB698"/>
    <mergeCell ref="B699:D699"/>
    <mergeCell ref="E699:G699"/>
    <mergeCell ref="H699:J699"/>
    <mergeCell ref="K699:M699"/>
    <mergeCell ref="N699:P699"/>
    <mergeCell ref="Q699:S699"/>
    <mergeCell ref="W699:AB699"/>
    <mergeCell ref="B698:D698"/>
    <mergeCell ref="E698:G698"/>
    <mergeCell ref="H698:J698"/>
    <mergeCell ref="K698:M698"/>
    <mergeCell ref="N698:P698"/>
    <mergeCell ref="Q698:S698"/>
    <mergeCell ref="W696:AB696"/>
    <mergeCell ref="B697:D697"/>
    <mergeCell ref="E697:G697"/>
    <mergeCell ref="H697:J697"/>
    <mergeCell ref="K697:M697"/>
    <mergeCell ref="N697:P697"/>
    <mergeCell ref="Q697:S697"/>
    <mergeCell ref="W697:AB697"/>
    <mergeCell ref="B696:D696"/>
    <mergeCell ref="E696:G696"/>
    <mergeCell ref="H696:J696"/>
    <mergeCell ref="K696:M696"/>
    <mergeCell ref="N696:P696"/>
    <mergeCell ref="Q696:S696"/>
    <mergeCell ref="T696:V696"/>
    <mergeCell ref="T697:V697"/>
    <mergeCell ref="T698:V698"/>
    <mergeCell ref="T699:V699"/>
    <mergeCell ref="W694:AB694"/>
    <mergeCell ref="B695:D695"/>
    <mergeCell ref="E695:G695"/>
    <mergeCell ref="H695:J695"/>
    <mergeCell ref="K695:M695"/>
    <mergeCell ref="N695:P695"/>
    <mergeCell ref="Q695:S695"/>
    <mergeCell ref="W695:AB695"/>
    <mergeCell ref="B694:D694"/>
    <mergeCell ref="E694:G694"/>
    <mergeCell ref="H694:J694"/>
    <mergeCell ref="K694:M694"/>
    <mergeCell ref="N694:P694"/>
    <mergeCell ref="Q694:S694"/>
    <mergeCell ref="W692:AB692"/>
    <mergeCell ref="B693:D693"/>
    <mergeCell ref="E693:G693"/>
    <mergeCell ref="H693:J693"/>
    <mergeCell ref="K693:M693"/>
    <mergeCell ref="N693:P693"/>
    <mergeCell ref="Q693:S693"/>
    <mergeCell ref="W693:AB693"/>
    <mergeCell ref="B692:D692"/>
    <mergeCell ref="E692:G692"/>
    <mergeCell ref="H692:J692"/>
    <mergeCell ref="K692:M692"/>
    <mergeCell ref="N692:P692"/>
    <mergeCell ref="Q692:S692"/>
    <mergeCell ref="T692:V692"/>
    <mergeCell ref="T693:V693"/>
    <mergeCell ref="T694:V694"/>
    <mergeCell ref="T695:V695"/>
    <mergeCell ref="W690:AB690"/>
    <mergeCell ref="B691:D691"/>
    <mergeCell ref="E691:G691"/>
    <mergeCell ref="H691:J691"/>
    <mergeCell ref="K691:M691"/>
    <mergeCell ref="N691:P691"/>
    <mergeCell ref="Q691:S691"/>
    <mergeCell ref="W691:AB691"/>
    <mergeCell ref="B690:D690"/>
    <mergeCell ref="E690:G690"/>
    <mergeCell ref="H690:J690"/>
    <mergeCell ref="K690:M690"/>
    <mergeCell ref="N690:P690"/>
    <mergeCell ref="Q690:S690"/>
    <mergeCell ref="W688:AB688"/>
    <mergeCell ref="B689:D689"/>
    <mergeCell ref="E689:G689"/>
    <mergeCell ref="H689:J689"/>
    <mergeCell ref="K689:M689"/>
    <mergeCell ref="N689:P689"/>
    <mergeCell ref="Q689:S689"/>
    <mergeCell ref="W689:AB689"/>
    <mergeCell ref="B688:D688"/>
    <mergeCell ref="E688:G688"/>
    <mergeCell ref="H688:J688"/>
    <mergeCell ref="K688:M688"/>
    <mergeCell ref="N688:P688"/>
    <mergeCell ref="Q688:S688"/>
    <mergeCell ref="T688:V688"/>
    <mergeCell ref="T689:V689"/>
    <mergeCell ref="T690:V690"/>
    <mergeCell ref="T691:V691"/>
    <mergeCell ref="W686:AB686"/>
    <mergeCell ref="B687:D687"/>
    <mergeCell ref="E687:G687"/>
    <mergeCell ref="H687:J687"/>
    <mergeCell ref="K687:M687"/>
    <mergeCell ref="N687:P687"/>
    <mergeCell ref="Q687:S687"/>
    <mergeCell ref="W687:AB687"/>
    <mergeCell ref="B686:D686"/>
    <mergeCell ref="E686:G686"/>
    <mergeCell ref="H686:J686"/>
    <mergeCell ref="K686:M686"/>
    <mergeCell ref="N686:P686"/>
    <mergeCell ref="Q686:S686"/>
    <mergeCell ref="W684:AB684"/>
    <mergeCell ref="B685:D685"/>
    <mergeCell ref="E685:G685"/>
    <mergeCell ref="H685:J685"/>
    <mergeCell ref="K685:M685"/>
    <mergeCell ref="N685:P685"/>
    <mergeCell ref="Q685:S685"/>
    <mergeCell ref="W685:AB685"/>
    <mergeCell ref="B684:D684"/>
    <mergeCell ref="E684:G684"/>
    <mergeCell ref="H684:J684"/>
    <mergeCell ref="K684:M684"/>
    <mergeCell ref="N684:P684"/>
    <mergeCell ref="Q684:S684"/>
    <mergeCell ref="T684:V684"/>
    <mergeCell ref="T685:V685"/>
    <mergeCell ref="T686:V686"/>
    <mergeCell ref="T687:V687"/>
    <mergeCell ref="W682:AB682"/>
    <mergeCell ref="B683:D683"/>
    <mergeCell ref="E683:G683"/>
    <mergeCell ref="H683:J683"/>
    <mergeCell ref="K683:M683"/>
    <mergeCell ref="N683:P683"/>
    <mergeCell ref="Q683:S683"/>
    <mergeCell ref="W683:AB683"/>
    <mergeCell ref="B682:D682"/>
    <mergeCell ref="E682:G682"/>
    <mergeCell ref="H682:J682"/>
    <mergeCell ref="K682:M682"/>
    <mergeCell ref="N682:P682"/>
    <mergeCell ref="Q682:S682"/>
    <mergeCell ref="W680:AB680"/>
    <mergeCell ref="B681:D681"/>
    <mergeCell ref="E681:G681"/>
    <mergeCell ref="H681:J681"/>
    <mergeCell ref="K681:M681"/>
    <mergeCell ref="N681:P681"/>
    <mergeCell ref="Q681:S681"/>
    <mergeCell ref="W681:AB681"/>
    <mergeCell ref="B680:D680"/>
    <mergeCell ref="E680:G680"/>
    <mergeCell ref="H680:J680"/>
    <mergeCell ref="K680:M680"/>
    <mergeCell ref="N680:P680"/>
    <mergeCell ref="Q680:S680"/>
    <mergeCell ref="T680:V680"/>
    <mergeCell ref="T681:V681"/>
    <mergeCell ref="T682:V682"/>
    <mergeCell ref="T683:V683"/>
    <mergeCell ref="W678:AB678"/>
    <mergeCell ref="B679:D679"/>
    <mergeCell ref="E679:G679"/>
    <mergeCell ref="H679:J679"/>
    <mergeCell ref="K679:M679"/>
    <mergeCell ref="N679:P679"/>
    <mergeCell ref="Q679:S679"/>
    <mergeCell ref="W679:AB679"/>
    <mergeCell ref="B678:D678"/>
    <mergeCell ref="E678:G678"/>
    <mergeCell ref="H678:J678"/>
    <mergeCell ref="K678:M678"/>
    <mergeCell ref="N678:P678"/>
    <mergeCell ref="Q678:S678"/>
    <mergeCell ref="W676:AB676"/>
    <mergeCell ref="B677:D677"/>
    <mergeCell ref="E677:G677"/>
    <mergeCell ref="H677:J677"/>
    <mergeCell ref="K677:M677"/>
    <mergeCell ref="N677:P677"/>
    <mergeCell ref="Q677:S677"/>
    <mergeCell ref="W677:AB677"/>
    <mergeCell ref="B676:D676"/>
    <mergeCell ref="E676:G676"/>
    <mergeCell ref="H676:J676"/>
    <mergeCell ref="K676:M676"/>
    <mergeCell ref="N676:P676"/>
    <mergeCell ref="Q676:S676"/>
    <mergeCell ref="T676:V676"/>
    <mergeCell ref="T677:V677"/>
    <mergeCell ref="T678:V678"/>
    <mergeCell ref="T679:V679"/>
    <mergeCell ref="W674:AB674"/>
    <mergeCell ref="B675:D675"/>
    <mergeCell ref="E675:G675"/>
    <mergeCell ref="H675:J675"/>
    <mergeCell ref="K675:M675"/>
    <mergeCell ref="N675:P675"/>
    <mergeCell ref="Q675:S675"/>
    <mergeCell ref="W675:AB675"/>
    <mergeCell ref="B674:D674"/>
    <mergeCell ref="E674:G674"/>
    <mergeCell ref="H674:J674"/>
    <mergeCell ref="K674:M674"/>
    <mergeCell ref="N674:P674"/>
    <mergeCell ref="Q674:S674"/>
    <mergeCell ref="W672:AB672"/>
    <mergeCell ref="B673:D673"/>
    <mergeCell ref="E673:G673"/>
    <mergeCell ref="H673:J673"/>
    <mergeCell ref="K673:M673"/>
    <mergeCell ref="N673:P673"/>
    <mergeCell ref="Q673:S673"/>
    <mergeCell ref="W673:AB673"/>
    <mergeCell ref="B672:D672"/>
    <mergeCell ref="E672:G672"/>
    <mergeCell ref="H672:J672"/>
    <mergeCell ref="K672:M672"/>
    <mergeCell ref="N672:P672"/>
    <mergeCell ref="Q672:S672"/>
    <mergeCell ref="T672:V672"/>
    <mergeCell ref="T673:V673"/>
    <mergeCell ref="T674:V674"/>
    <mergeCell ref="T675:V675"/>
    <mergeCell ref="W670:AB670"/>
    <mergeCell ref="B671:D671"/>
    <mergeCell ref="E671:G671"/>
    <mergeCell ref="H671:J671"/>
    <mergeCell ref="K671:M671"/>
    <mergeCell ref="N671:P671"/>
    <mergeCell ref="Q671:S671"/>
    <mergeCell ref="W671:AB671"/>
    <mergeCell ref="B670:D670"/>
    <mergeCell ref="E670:G670"/>
    <mergeCell ref="H670:J670"/>
    <mergeCell ref="K670:M670"/>
    <mergeCell ref="N670:P670"/>
    <mergeCell ref="Q670:S670"/>
    <mergeCell ref="W668:AB668"/>
    <mergeCell ref="B669:D669"/>
    <mergeCell ref="E669:G669"/>
    <mergeCell ref="H669:J669"/>
    <mergeCell ref="K669:M669"/>
    <mergeCell ref="N669:P669"/>
    <mergeCell ref="Q669:S669"/>
    <mergeCell ref="W669:AB669"/>
    <mergeCell ref="B668:D668"/>
    <mergeCell ref="E668:G668"/>
    <mergeCell ref="H668:J668"/>
    <mergeCell ref="K668:M668"/>
    <mergeCell ref="N668:P668"/>
    <mergeCell ref="Q668:S668"/>
    <mergeCell ref="T668:V668"/>
    <mergeCell ref="T669:V669"/>
    <mergeCell ref="T670:V670"/>
    <mergeCell ref="T671:V671"/>
    <mergeCell ref="W666:AB666"/>
    <mergeCell ref="B667:D667"/>
    <mergeCell ref="E667:G667"/>
    <mergeCell ref="H667:J667"/>
    <mergeCell ref="K667:M667"/>
    <mergeCell ref="N667:P667"/>
    <mergeCell ref="Q667:S667"/>
    <mergeCell ref="W667:AB667"/>
    <mergeCell ref="B666:D666"/>
    <mergeCell ref="E666:G666"/>
    <mergeCell ref="H666:J666"/>
    <mergeCell ref="K666:M666"/>
    <mergeCell ref="N666:P666"/>
    <mergeCell ref="Q666:S666"/>
    <mergeCell ref="W664:AB664"/>
    <mergeCell ref="B665:D665"/>
    <mergeCell ref="E665:G665"/>
    <mergeCell ref="H665:J665"/>
    <mergeCell ref="K665:M665"/>
    <mergeCell ref="N665:P665"/>
    <mergeCell ref="Q665:S665"/>
    <mergeCell ref="W665:AB665"/>
    <mergeCell ref="B664:D664"/>
    <mergeCell ref="E664:G664"/>
    <mergeCell ref="H664:J664"/>
    <mergeCell ref="K664:M664"/>
    <mergeCell ref="N664:P664"/>
    <mergeCell ref="Q664:S664"/>
    <mergeCell ref="T664:V664"/>
    <mergeCell ref="T665:V665"/>
    <mergeCell ref="T666:V666"/>
    <mergeCell ref="T667:V667"/>
    <mergeCell ref="W662:AB662"/>
    <mergeCell ref="B663:D663"/>
    <mergeCell ref="E663:G663"/>
    <mergeCell ref="H663:J663"/>
    <mergeCell ref="K663:M663"/>
    <mergeCell ref="N663:P663"/>
    <mergeCell ref="Q663:S663"/>
    <mergeCell ref="W663:AB663"/>
    <mergeCell ref="B662:D662"/>
    <mergeCell ref="E662:G662"/>
    <mergeCell ref="H662:J662"/>
    <mergeCell ref="K662:M662"/>
    <mergeCell ref="N662:P662"/>
    <mergeCell ref="Q662:S662"/>
    <mergeCell ref="W660:AB660"/>
    <mergeCell ref="B661:D661"/>
    <mergeCell ref="E661:G661"/>
    <mergeCell ref="H661:J661"/>
    <mergeCell ref="K661:M661"/>
    <mergeCell ref="N661:P661"/>
    <mergeCell ref="Q661:S661"/>
    <mergeCell ref="W661:AB661"/>
    <mergeCell ref="B660:D660"/>
    <mergeCell ref="E660:G660"/>
    <mergeCell ref="H660:J660"/>
    <mergeCell ref="K660:M660"/>
    <mergeCell ref="N660:P660"/>
    <mergeCell ref="Q660:S660"/>
    <mergeCell ref="T660:V660"/>
    <mergeCell ref="T661:V661"/>
    <mergeCell ref="T662:V662"/>
    <mergeCell ref="T663:V663"/>
    <mergeCell ref="W658:AB658"/>
    <mergeCell ref="B659:D659"/>
    <mergeCell ref="E659:G659"/>
    <mergeCell ref="H659:J659"/>
    <mergeCell ref="K659:M659"/>
    <mergeCell ref="N659:P659"/>
    <mergeCell ref="Q659:S659"/>
    <mergeCell ref="W659:AB659"/>
    <mergeCell ref="B658:D658"/>
    <mergeCell ref="E658:G658"/>
    <mergeCell ref="H658:J658"/>
    <mergeCell ref="K658:M658"/>
    <mergeCell ref="N658:P658"/>
    <mergeCell ref="Q658:S658"/>
    <mergeCell ref="W656:AB656"/>
    <mergeCell ref="B657:D657"/>
    <mergeCell ref="E657:G657"/>
    <mergeCell ref="H657:J657"/>
    <mergeCell ref="K657:M657"/>
    <mergeCell ref="N657:P657"/>
    <mergeCell ref="Q657:S657"/>
    <mergeCell ref="W657:AB657"/>
    <mergeCell ref="B656:D656"/>
    <mergeCell ref="E656:G656"/>
    <mergeCell ref="H656:J656"/>
    <mergeCell ref="K656:M656"/>
    <mergeCell ref="N656:P656"/>
    <mergeCell ref="Q656:S656"/>
    <mergeCell ref="T658:V658"/>
    <mergeCell ref="T659:V659"/>
    <mergeCell ref="W654:AB654"/>
    <mergeCell ref="B655:D655"/>
    <mergeCell ref="E655:G655"/>
    <mergeCell ref="H655:J655"/>
    <mergeCell ref="K655:M655"/>
    <mergeCell ref="N655:P655"/>
    <mergeCell ref="Q655:S655"/>
    <mergeCell ref="W655:AB655"/>
    <mergeCell ref="B654:D654"/>
    <mergeCell ref="E654:G654"/>
    <mergeCell ref="H654:J654"/>
    <mergeCell ref="K654:M654"/>
    <mergeCell ref="N654:P654"/>
    <mergeCell ref="Q654:S654"/>
    <mergeCell ref="W652:AB652"/>
    <mergeCell ref="B653:D653"/>
    <mergeCell ref="E653:G653"/>
    <mergeCell ref="H653:J653"/>
    <mergeCell ref="K653:M653"/>
    <mergeCell ref="N653:P653"/>
    <mergeCell ref="Q653:S653"/>
    <mergeCell ref="W653:AB653"/>
    <mergeCell ref="B652:D652"/>
    <mergeCell ref="E652:G652"/>
    <mergeCell ref="H652:J652"/>
    <mergeCell ref="K652:M652"/>
    <mergeCell ref="N652:P652"/>
    <mergeCell ref="Q652:S652"/>
    <mergeCell ref="B651:D651"/>
    <mergeCell ref="E651:G651"/>
    <mergeCell ref="H651:J651"/>
    <mergeCell ref="K651:M651"/>
    <mergeCell ref="N651:P651"/>
    <mergeCell ref="Q651:S651"/>
    <mergeCell ref="W651:AB651"/>
    <mergeCell ref="B650:D650"/>
    <mergeCell ref="E650:G650"/>
    <mergeCell ref="H650:J650"/>
    <mergeCell ref="K650:M650"/>
    <mergeCell ref="N650:P650"/>
    <mergeCell ref="Q650:S650"/>
    <mergeCell ref="W647:AB647"/>
    <mergeCell ref="B648:D648"/>
    <mergeCell ref="W648:AB648"/>
    <mergeCell ref="B649:D649"/>
    <mergeCell ref="E649:G649"/>
    <mergeCell ref="H649:J649"/>
    <mergeCell ref="K649:M649"/>
    <mergeCell ref="N649:P649"/>
    <mergeCell ref="Q649:S649"/>
    <mergeCell ref="W649:AB649"/>
    <mergeCell ref="B646:D646"/>
    <mergeCell ref="E646:S646"/>
    <mergeCell ref="W646:AB646"/>
    <mergeCell ref="AC646:AH709"/>
    <mergeCell ref="B647:D647"/>
    <mergeCell ref="E647:G648"/>
    <mergeCell ref="H647:J648"/>
    <mergeCell ref="K647:M648"/>
    <mergeCell ref="N647:P648"/>
    <mergeCell ref="Q647:S648"/>
    <mergeCell ref="W644:AC644"/>
    <mergeCell ref="AD644:AH644"/>
    <mergeCell ref="B645:I645"/>
    <mergeCell ref="J645:L645"/>
    <mergeCell ref="M645:N645"/>
    <mergeCell ref="AF645:AG645"/>
    <mergeCell ref="AA640:AC640"/>
    <mergeCell ref="AD640:AE640"/>
    <mergeCell ref="AG640:AH640"/>
    <mergeCell ref="W643:AC643"/>
    <mergeCell ref="AD643:AH643"/>
    <mergeCell ref="T647:V648"/>
    <mergeCell ref="T649:V649"/>
    <mergeCell ref="T650:V650"/>
    <mergeCell ref="T651:V651"/>
    <mergeCell ref="T652:V652"/>
    <mergeCell ref="T653:V653"/>
    <mergeCell ref="T654:V654"/>
    <mergeCell ref="T655:V655"/>
    <mergeCell ref="T656:V656"/>
    <mergeCell ref="T657:V657"/>
    <mergeCell ref="W650:AB650"/>
    <mergeCell ref="W637:AB637"/>
    <mergeCell ref="B638:D638"/>
    <mergeCell ref="E638:G638"/>
    <mergeCell ref="H638:J638"/>
    <mergeCell ref="K638:M638"/>
    <mergeCell ref="N638:P638"/>
    <mergeCell ref="Q638:S638"/>
    <mergeCell ref="W638:AB638"/>
    <mergeCell ref="B637:D637"/>
    <mergeCell ref="E637:G637"/>
    <mergeCell ref="H637:J637"/>
    <mergeCell ref="K637:M637"/>
    <mergeCell ref="N637:P637"/>
    <mergeCell ref="Q637:S637"/>
    <mergeCell ref="W635:AB635"/>
    <mergeCell ref="B636:D636"/>
    <mergeCell ref="E636:G636"/>
    <mergeCell ref="H636:J636"/>
    <mergeCell ref="K636:M636"/>
    <mergeCell ref="N636:P636"/>
    <mergeCell ref="Q636:S636"/>
    <mergeCell ref="W636:AB636"/>
    <mergeCell ref="B635:D635"/>
    <mergeCell ref="E635:G635"/>
    <mergeCell ref="H635:J635"/>
    <mergeCell ref="K635:M635"/>
    <mergeCell ref="N635:P635"/>
    <mergeCell ref="Q635:S635"/>
    <mergeCell ref="T635:V635"/>
    <mergeCell ref="T636:V636"/>
    <mergeCell ref="T637:V637"/>
    <mergeCell ref="T638:V638"/>
    <mergeCell ref="W633:AB633"/>
    <mergeCell ref="B634:D634"/>
    <mergeCell ref="E634:G634"/>
    <mergeCell ref="H634:J634"/>
    <mergeCell ref="K634:M634"/>
    <mergeCell ref="N634:P634"/>
    <mergeCell ref="Q634:S634"/>
    <mergeCell ref="W634:AB634"/>
    <mergeCell ref="B633:D633"/>
    <mergeCell ref="E633:G633"/>
    <mergeCell ref="H633:J633"/>
    <mergeCell ref="K633:M633"/>
    <mergeCell ref="N633:P633"/>
    <mergeCell ref="Q633:S633"/>
    <mergeCell ref="W631:AB631"/>
    <mergeCell ref="B632:D632"/>
    <mergeCell ref="E632:G632"/>
    <mergeCell ref="H632:J632"/>
    <mergeCell ref="K632:M632"/>
    <mergeCell ref="N632:P632"/>
    <mergeCell ref="Q632:S632"/>
    <mergeCell ref="W632:AB632"/>
    <mergeCell ref="B631:D631"/>
    <mergeCell ref="E631:G631"/>
    <mergeCell ref="H631:J631"/>
    <mergeCell ref="K631:M631"/>
    <mergeCell ref="N631:P631"/>
    <mergeCell ref="Q631:S631"/>
    <mergeCell ref="T631:V631"/>
    <mergeCell ref="T632:V632"/>
    <mergeCell ref="T633:V633"/>
    <mergeCell ref="T634:V634"/>
    <mergeCell ref="W629:AB629"/>
    <mergeCell ref="B630:D630"/>
    <mergeCell ref="E630:G630"/>
    <mergeCell ref="H630:J630"/>
    <mergeCell ref="K630:M630"/>
    <mergeCell ref="N630:P630"/>
    <mergeCell ref="Q630:S630"/>
    <mergeCell ref="W630:AB630"/>
    <mergeCell ref="B629:D629"/>
    <mergeCell ref="E629:G629"/>
    <mergeCell ref="H629:J629"/>
    <mergeCell ref="K629:M629"/>
    <mergeCell ref="N629:P629"/>
    <mergeCell ref="Q629:S629"/>
    <mergeCell ref="W627:AB627"/>
    <mergeCell ref="B628:D628"/>
    <mergeCell ref="E628:G628"/>
    <mergeCell ref="H628:J628"/>
    <mergeCell ref="K628:M628"/>
    <mergeCell ref="N628:P628"/>
    <mergeCell ref="Q628:S628"/>
    <mergeCell ref="W628:AB628"/>
    <mergeCell ref="B627:D627"/>
    <mergeCell ref="E627:G627"/>
    <mergeCell ref="H627:J627"/>
    <mergeCell ref="K627:M627"/>
    <mergeCell ref="N627:P627"/>
    <mergeCell ref="Q627:S627"/>
    <mergeCell ref="T627:V627"/>
    <mergeCell ref="T628:V628"/>
    <mergeCell ref="T629:V629"/>
    <mergeCell ref="T630:V630"/>
    <mergeCell ref="W625:AB625"/>
    <mergeCell ref="B626:D626"/>
    <mergeCell ref="E626:G626"/>
    <mergeCell ref="H626:J626"/>
    <mergeCell ref="K626:M626"/>
    <mergeCell ref="N626:P626"/>
    <mergeCell ref="Q626:S626"/>
    <mergeCell ref="W626:AB626"/>
    <mergeCell ref="B625:D625"/>
    <mergeCell ref="E625:G625"/>
    <mergeCell ref="H625:J625"/>
    <mergeCell ref="K625:M625"/>
    <mergeCell ref="N625:P625"/>
    <mergeCell ref="Q625:S625"/>
    <mergeCell ref="W623:AB623"/>
    <mergeCell ref="B624:D624"/>
    <mergeCell ref="E624:G624"/>
    <mergeCell ref="H624:J624"/>
    <mergeCell ref="K624:M624"/>
    <mergeCell ref="N624:P624"/>
    <mergeCell ref="Q624:S624"/>
    <mergeCell ref="W624:AB624"/>
    <mergeCell ref="B623:D623"/>
    <mergeCell ref="E623:G623"/>
    <mergeCell ref="H623:J623"/>
    <mergeCell ref="K623:M623"/>
    <mergeCell ref="N623:P623"/>
    <mergeCell ref="Q623:S623"/>
    <mergeCell ref="T623:V623"/>
    <mergeCell ref="T624:V624"/>
    <mergeCell ref="T625:V625"/>
    <mergeCell ref="T626:V626"/>
    <mergeCell ref="W621:AB621"/>
    <mergeCell ref="B622:D622"/>
    <mergeCell ref="E622:G622"/>
    <mergeCell ref="H622:J622"/>
    <mergeCell ref="K622:M622"/>
    <mergeCell ref="N622:P622"/>
    <mergeCell ref="Q622:S622"/>
    <mergeCell ref="W622:AB622"/>
    <mergeCell ref="B621:D621"/>
    <mergeCell ref="E621:G621"/>
    <mergeCell ref="H621:J621"/>
    <mergeCell ref="K621:M621"/>
    <mergeCell ref="N621:P621"/>
    <mergeCell ref="Q621:S621"/>
    <mergeCell ref="W619:AB619"/>
    <mergeCell ref="B620:D620"/>
    <mergeCell ref="E620:G620"/>
    <mergeCell ref="H620:J620"/>
    <mergeCell ref="K620:M620"/>
    <mergeCell ref="N620:P620"/>
    <mergeCell ref="Q620:S620"/>
    <mergeCell ref="W620:AB620"/>
    <mergeCell ref="B619:D619"/>
    <mergeCell ref="E619:G619"/>
    <mergeCell ref="H619:J619"/>
    <mergeCell ref="K619:M619"/>
    <mergeCell ref="N619:P619"/>
    <mergeCell ref="Q619:S619"/>
    <mergeCell ref="T619:V619"/>
    <mergeCell ref="T620:V620"/>
    <mergeCell ref="T621:V621"/>
    <mergeCell ref="T622:V622"/>
    <mergeCell ref="W617:AB617"/>
    <mergeCell ref="B618:D618"/>
    <mergeCell ref="E618:G618"/>
    <mergeCell ref="H618:J618"/>
    <mergeCell ref="K618:M618"/>
    <mergeCell ref="N618:P618"/>
    <mergeCell ref="Q618:S618"/>
    <mergeCell ref="W618:AB618"/>
    <mergeCell ref="B617:D617"/>
    <mergeCell ref="E617:G617"/>
    <mergeCell ref="H617:J617"/>
    <mergeCell ref="K617:M617"/>
    <mergeCell ref="N617:P617"/>
    <mergeCell ref="Q617:S617"/>
    <mergeCell ref="W615:AB615"/>
    <mergeCell ref="B616:D616"/>
    <mergeCell ref="E616:G616"/>
    <mergeCell ref="H616:J616"/>
    <mergeCell ref="K616:M616"/>
    <mergeCell ref="N616:P616"/>
    <mergeCell ref="Q616:S616"/>
    <mergeCell ref="W616:AB616"/>
    <mergeCell ref="B615:D615"/>
    <mergeCell ref="E615:G615"/>
    <mergeCell ref="H615:J615"/>
    <mergeCell ref="K615:M615"/>
    <mergeCell ref="N615:P615"/>
    <mergeCell ref="Q615:S615"/>
    <mergeCell ref="T615:V615"/>
    <mergeCell ref="T616:V616"/>
    <mergeCell ref="T617:V617"/>
    <mergeCell ref="T618:V618"/>
    <mergeCell ref="W613:AB613"/>
    <mergeCell ref="B614:D614"/>
    <mergeCell ref="E614:G614"/>
    <mergeCell ref="H614:J614"/>
    <mergeCell ref="K614:M614"/>
    <mergeCell ref="N614:P614"/>
    <mergeCell ref="Q614:S614"/>
    <mergeCell ref="W614:AB614"/>
    <mergeCell ref="B613:D613"/>
    <mergeCell ref="E613:G613"/>
    <mergeCell ref="H613:J613"/>
    <mergeCell ref="K613:M613"/>
    <mergeCell ref="N613:P613"/>
    <mergeCell ref="Q613:S613"/>
    <mergeCell ref="W611:AB611"/>
    <mergeCell ref="B612:D612"/>
    <mergeCell ref="E612:G612"/>
    <mergeCell ref="H612:J612"/>
    <mergeCell ref="K612:M612"/>
    <mergeCell ref="N612:P612"/>
    <mergeCell ref="Q612:S612"/>
    <mergeCell ref="W612:AB612"/>
    <mergeCell ref="B611:D611"/>
    <mergeCell ref="E611:G611"/>
    <mergeCell ref="H611:J611"/>
    <mergeCell ref="K611:M611"/>
    <mergeCell ref="N611:P611"/>
    <mergeCell ref="Q611:S611"/>
    <mergeCell ref="T611:V611"/>
    <mergeCell ref="T612:V612"/>
    <mergeCell ref="T613:V613"/>
    <mergeCell ref="T614:V614"/>
    <mergeCell ref="W609:AB609"/>
    <mergeCell ref="B610:D610"/>
    <mergeCell ref="E610:G610"/>
    <mergeCell ref="H610:J610"/>
    <mergeCell ref="K610:M610"/>
    <mergeCell ref="N610:P610"/>
    <mergeCell ref="Q610:S610"/>
    <mergeCell ref="W610:AB610"/>
    <mergeCell ref="B609:D609"/>
    <mergeCell ref="E609:G609"/>
    <mergeCell ref="H609:J609"/>
    <mergeCell ref="K609:M609"/>
    <mergeCell ref="N609:P609"/>
    <mergeCell ref="Q609:S609"/>
    <mergeCell ref="W607:AB607"/>
    <mergeCell ref="B608:D608"/>
    <mergeCell ref="E608:G608"/>
    <mergeCell ref="H608:J608"/>
    <mergeCell ref="K608:M608"/>
    <mergeCell ref="N608:P608"/>
    <mergeCell ref="Q608:S608"/>
    <mergeCell ref="W608:AB608"/>
    <mergeCell ref="B607:D607"/>
    <mergeCell ref="E607:G607"/>
    <mergeCell ref="H607:J607"/>
    <mergeCell ref="K607:M607"/>
    <mergeCell ref="N607:P607"/>
    <mergeCell ref="Q607:S607"/>
    <mergeCell ref="T607:V607"/>
    <mergeCell ref="T608:V608"/>
    <mergeCell ref="T609:V609"/>
    <mergeCell ref="T610:V610"/>
    <mergeCell ref="W605:AB605"/>
    <mergeCell ref="B606:D606"/>
    <mergeCell ref="E606:G606"/>
    <mergeCell ref="H606:J606"/>
    <mergeCell ref="K606:M606"/>
    <mergeCell ref="N606:P606"/>
    <mergeCell ref="Q606:S606"/>
    <mergeCell ref="W606:AB606"/>
    <mergeCell ref="B605:D605"/>
    <mergeCell ref="E605:G605"/>
    <mergeCell ref="H605:J605"/>
    <mergeCell ref="K605:M605"/>
    <mergeCell ref="N605:P605"/>
    <mergeCell ref="Q605:S605"/>
    <mergeCell ref="W603:AB603"/>
    <mergeCell ref="B604:D604"/>
    <mergeCell ref="E604:G604"/>
    <mergeCell ref="H604:J604"/>
    <mergeCell ref="K604:M604"/>
    <mergeCell ref="N604:P604"/>
    <mergeCell ref="Q604:S604"/>
    <mergeCell ref="W604:AB604"/>
    <mergeCell ref="B603:D603"/>
    <mergeCell ref="E603:G603"/>
    <mergeCell ref="H603:J603"/>
    <mergeCell ref="K603:M603"/>
    <mergeCell ref="N603:P603"/>
    <mergeCell ref="Q603:S603"/>
    <mergeCell ref="T603:V603"/>
    <mergeCell ref="T604:V604"/>
    <mergeCell ref="T605:V605"/>
    <mergeCell ref="T606:V606"/>
    <mergeCell ref="W601:AB601"/>
    <mergeCell ref="B602:D602"/>
    <mergeCell ref="E602:G602"/>
    <mergeCell ref="H602:J602"/>
    <mergeCell ref="K602:M602"/>
    <mergeCell ref="N602:P602"/>
    <mergeCell ref="Q602:S602"/>
    <mergeCell ref="W602:AB602"/>
    <mergeCell ref="B601:D601"/>
    <mergeCell ref="E601:G601"/>
    <mergeCell ref="H601:J601"/>
    <mergeCell ref="K601:M601"/>
    <mergeCell ref="N601:P601"/>
    <mergeCell ref="Q601:S601"/>
    <mergeCell ref="W599:AB599"/>
    <mergeCell ref="B600:D600"/>
    <mergeCell ref="E600:G600"/>
    <mergeCell ref="H600:J600"/>
    <mergeCell ref="K600:M600"/>
    <mergeCell ref="N600:P600"/>
    <mergeCell ref="Q600:S600"/>
    <mergeCell ref="W600:AB600"/>
    <mergeCell ref="B599:D599"/>
    <mergeCell ref="E599:G599"/>
    <mergeCell ref="H599:J599"/>
    <mergeCell ref="K599:M599"/>
    <mergeCell ref="N599:P599"/>
    <mergeCell ref="Q599:S599"/>
    <mergeCell ref="T599:V599"/>
    <mergeCell ref="T600:V600"/>
    <mergeCell ref="T601:V601"/>
    <mergeCell ref="T602:V602"/>
    <mergeCell ref="W597:AB597"/>
    <mergeCell ref="B598:D598"/>
    <mergeCell ref="E598:G598"/>
    <mergeCell ref="H598:J598"/>
    <mergeCell ref="K598:M598"/>
    <mergeCell ref="N598:P598"/>
    <mergeCell ref="Q598:S598"/>
    <mergeCell ref="W598:AB598"/>
    <mergeCell ref="B597:D597"/>
    <mergeCell ref="E597:G597"/>
    <mergeCell ref="H597:J597"/>
    <mergeCell ref="K597:M597"/>
    <mergeCell ref="N597:P597"/>
    <mergeCell ref="Q597:S597"/>
    <mergeCell ref="W595:AB595"/>
    <mergeCell ref="B596:D596"/>
    <mergeCell ref="E596:G596"/>
    <mergeCell ref="H596:J596"/>
    <mergeCell ref="K596:M596"/>
    <mergeCell ref="N596:P596"/>
    <mergeCell ref="Q596:S596"/>
    <mergeCell ref="W596:AB596"/>
    <mergeCell ref="B595:D595"/>
    <mergeCell ref="E595:G595"/>
    <mergeCell ref="H595:J595"/>
    <mergeCell ref="K595:M595"/>
    <mergeCell ref="N595:P595"/>
    <mergeCell ref="Q595:S595"/>
    <mergeCell ref="T595:V595"/>
    <mergeCell ref="T596:V596"/>
    <mergeCell ref="T597:V597"/>
    <mergeCell ref="T598:V598"/>
    <mergeCell ref="W593:AB593"/>
    <mergeCell ref="B594:D594"/>
    <mergeCell ref="E594:G594"/>
    <mergeCell ref="H594:J594"/>
    <mergeCell ref="K594:M594"/>
    <mergeCell ref="N594:P594"/>
    <mergeCell ref="Q594:S594"/>
    <mergeCell ref="W594:AB594"/>
    <mergeCell ref="B593:D593"/>
    <mergeCell ref="E593:G593"/>
    <mergeCell ref="H593:J593"/>
    <mergeCell ref="K593:M593"/>
    <mergeCell ref="N593:P593"/>
    <mergeCell ref="Q593:S593"/>
    <mergeCell ref="W591:AB591"/>
    <mergeCell ref="B592:D592"/>
    <mergeCell ref="E592:G592"/>
    <mergeCell ref="H592:J592"/>
    <mergeCell ref="K592:M592"/>
    <mergeCell ref="N592:P592"/>
    <mergeCell ref="Q592:S592"/>
    <mergeCell ref="W592:AB592"/>
    <mergeCell ref="B591:D591"/>
    <mergeCell ref="E591:G591"/>
    <mergeCell ref="H591:J591"/>
    <mergeCell ref="K591:M591"/>
    <mergeCell ref="N591:P591"/>
    <mergeCell ref="Q591:S591"/>
    <mergeCell ref="T591:V591"/>
    <mergeCell ref="T592:V592"/>
    <mergeCell ref="T593:V593"/>
    <mergeCell ref="T594:V594"/>
    <mergeCell ref="W589:AB589"/>
    <mergeCell ref="B590:D590"/>
    <mergeCell ref="E590:G590"/>
    <mergeCell ref="H590:J590"/>
    <mergeCell ref="K590:M590"/>
    <mergeCell ref="N590:P590"/>
    <mergeCell ref="Q590:S590"/>
    <mergeCell ref="W590:AB590"/>
    <mergeCell ref="B589:D589"/>
    <mergeCell ref="E589:G589"/>
    <mergeCell ref="H589:J589"/>
    <mergeCell ref="K589:M589"/>
    <mergeCell ref="N589:P589"/>
    <mergeCell ref="Q589:S589"/>
    <mergeCell ref="W587:AB587"/>
    <mergeCell ref="B588:D588"/>
    <mergeCell ref="E588:G588"/>
    <mergeCell ref="H588:J588"/>
    <mergeCell ref="K588:M588"/>
    <mergeCell ref="N588:P588"/>
    <mergeCell ref="Q588:S588"/>
    <mergeCell ref="W588:AB588"/>
    <mergeCell ref="B587:D587"/>
    <mergeCell ref="E587:G587"/>
    <mergeCell ref="H587:J587"/>
    <mergeCell ref="K587:M587"/>
    <mergeCell ref="N587:P587"/>
    <mergeCell ref="Q587:S587"/>
    <mergeCell ref="T589:V589"/>
    <mergeCell ref="T590:V590"/>
    <mergeCell ref="W585:AB585"/>
    <mergeCell ref="B586:D586"/>
    <mergeCell ref="E586:G586"/>
    <mergeCell ref="H586:J586"/>
    <mergeCell ref="K586:M586"/>
    <mergeCell ref="N586:P586"/>
    <mergeCell ref="Q586:S586"/>
    <mergeCell ref="W586:AB586"/>
    <mergeCell ref="B585:D585"/>
    <mergeCell ref="E585:G585"/>
    <mergeCell ref="H585:J585"/>
    <mergeCell ref="K585:M585"/>
    <mergeCell ref="N585:P585"/>
    <mergeCell ref="Q585:S585"/>
    <mergeCell ref="W583:AB583"/>
    <mergeCell ref="B584:D584"/>
    <mergeCell ref="E584:G584"/>
    <mergeCell ref="H584:J584"/>
    <mergeCell ref="K584:M584"/>
    <mergeCell ref="N584:P584"/>
    <mergeCell ref="Q584:S584"/>
    <mergeCell ref="W584:AB584"/>
    <mergeCell ref="B583:D583"/>
    <mergeCell ref="E583:G583"/>
    <mergeCell ref="H583:J583"/>
    <mergeCell ref="K583:M583"/>
    <mergeCell ref="N583:P583"/>
    <mergeCell ref="Q583:S583"/>
    <mergeCell ref="W581:AB581"/>
    <mergeCell ref="B582:D582"/>
    <mergeCell ref="E582:G582"/>
    <mergeCell ref="H582:J582"/>
    <mergeCell ref="K582:M582"/>
    <mergeCell ref="N582:P582"/>
    <mergeCell ref="Q582:S582"/>
    <mergeCell ref="W582:AB582"/>
    <mergeCell ref="B581:D581"/>
    <mergeCell ref="E581:G581"/>
    <mergeCell ref="H581:J581"/>
    <mergeCell ref="K581:M581"/>
    <mergeCell ref="N581:P581"/>
    <mergeCell ref="Q581:S581"/>
    <mergeCell ref="W579:AB579"/>
    <mergeCell ref="B580:D580"/>
    <mergeCell ref="E580:G580"/>
    <mergeCell ref="H580:J580"/>
    <mergeCell ref="K580:M580"/>
    <mergeCell ref="N580:P580"/>
    <mergeCell ref="Q580:S580"/>
    <mergeCell ref="W580:AB580"/>
    <mergeCell ref="B579:D579"/>
    <mergeCell ref="E579:G579"/>
    <mergeCell ref="H579:J579"/>
    <mergeCell ref="K579:M579"/>
    <mergeCell ref="N579:P579"/>
    <mergeCell ref="Q579:S579"/>
    <mergeCell ref="W576:AB576"/>
    <mergeCell ref="B577:D577"/>
    <mergeCell ref="W577:AB577"/>
    <mergeCell ref="B578:D578"/>
    <mergeCell ref="E578:G578"/>
    <mergeCell ref="H578:J578"/>
    <mergeCell ref="K578:M578"/>
    <mergeCell ref="N578:P578"/>
    <mergeCell ref="Q578:S578"/>
    <mergeCell ref="W578:AB578"/>
    <mergeCell ref="B575:D575"/>
    <mergeCell ref="E575:S575"/>
    <mergeCell ref="W575:AB575"/>
    <mergeCell ref="AC575:AH638"/>
    <mergeCell ref="B576:D576"/>
    <mergeCell ref="E576:G577"/>
    <mergeCell ref="H576:J577"/>
    <mergeCell ref="K576:M577"/>
    <mergeCell ref="N576:P577"/>
    <mergeCell ref="Q576:S577"/>
    <mergeCell ref="T576:V577"/>
    <mergeCell ref="T578:V578"/>
    <mergeCell ref="T579:V579"/>
    <mergeCell ref="T580:V580"/>
    <mergeCell ref="T581:V581"/>
    <mergeCell ref="T582:V582"/>
    <mergeCell ref="T583:V583"/>
    <mergeCell ref="T584:V584"/>
    <mergeCell ref="T585:V585"/>
    <mergeCell ref="T586:V586"/>
    <mergeCell ref="T587:V587"/>
    <mergeCell ref="T588:V588"/>
    <mergeCell ref="W573:AC573"/>
    <mergeCell ref="AD573:AH573"/>
    <mergeCell ref="B574:I574"/>
    <mergeCell ref="J574:L574"/>
    <mergeCell ref="M574:N574"/>
    <mergeCell ref="AF574:AG574"/>
    <mergeCell ref="AA569:AC569"/>
    <mergeCell ref="AD569:AE569"/>
    <mergeCell ref="AG569:AH569"/>
    <mergeCell ref="W572:AC572"/>
    <mergeCell ref="AD572:AH572"/>
    <mergeCell ref="W566:AB566"/>
    <mergeCell ref="B567:D567"/>
    <mergeCell ref="E567:G567"/>
    <mergeCell ref="H567:J567"/>
    <mergeCell ref="K567:M567"/>
    <mergeCell ref="N567:P567"/>
    <mergeCell ref="Q567:S567"/>
    <mergeCell ref="W567:AB567"/>
    <mergeCell ref="B566:D566"/>
    <mergeCell ref="E566:G566"/>
    <mergeCell ref="H566:J566"/>
    <mergeCell ref="K566:M566"/>
    <mergeCell ref="N566:P566"/>
    <mergeCell ref="Q566:S566"/>
    <mergeCell ref="T566:V566"/>
    <mergeCell ref="T567:V567"/>
    <mergeCell ref="W564:AB564"/>
    <mergeCell ref="B565:D565"/>
    <mergeCell ref="E565:G565"/>
    <mergeCell ref="H565:J565"/>
    <mergeCell ref="K565:M565"/>
    <mergeCell ref="N565:P565"/>
    <mergeCell ref="Q565:S565"/>
    <mergeCell ref="W565:AB565"/>
    <mergeCell ref="B564:D564"/>
    <mergeCell ref="E564:G564"/>
    <mergeCell ref="H564:J564"/>
    <mergeCell ref="K564:M564"/>
    <mergeCell ref="N564:P564"/>
    <mergeCell ref="Q564:S564"/>
    <mergeCell ref="W562:AB562"/>
    <mergeCell ref="B563:D563"/>
    <mergeCell ref="E563:G563"/>
    <mergeCell ref="H563:J563"/>
    <mergeCell ref="K563:M563"/>
    <mergeCell ref="N563:P563"/>
    <mergeCell ref="Q563:S563"/>
    <mergeCell ref="W563:AB563"/>
    <mergeCell ref="B562:D562"/>
    <mergeCell ref="E562:G562"/>
    <mergeCell ref="H562:J562"/>
    <mergeCell ref="K562:M562"/>
    <mergeCell ref="N562:P562"/>
    <mergeCell ref="Q562:S562"/>
    <mergeCell ref="T562:V562"/>
    <mergeCell ref="T563:V563"/>
    <mergeCell ref="T564:V564"/>
    <mergeCell ref="T565:V565"/>
    <mergeCell ref="W560:AB560"/>
    <mergeCell ref="B561:D561"/>
    <mergeCell ref="E561:G561"/>
    <mergeCell ref="H561:J561"/>
    <mergeCell ref="K561:M561"/>
    <mergeCell ref="N561:P561"/>
    <mergeCell ref="Q561:S561"/>
    <mergeCell ref="W561:AB561"/>
    <mergeCell ref="B560:D560"/>
    <mergeCell ref="E560:G560"/>
    <mergeCell ref="H560:J560"/>
    <mergeCell ref="K560:M560"/>
    <mergeCell ref="N560:P560"/>
    <mergeCell ref="Q560:S560"/>
    <mergeCell ref="W558:AB558"/>
    <mergeCell ref="B559:D559"/>
    <mergeCell ref="E559:G559"/>
    <mergeCell ref="H559:J559"/>
    <mergeCell ref="K559:M559"/>
    <mergeCell ref="N559:P559"/>
    <mergeCell ref="Q559:S559"/>
    <mergeCell ref="W559:AB559"/>
    <mergeCell ref="B558:D558"/>
    <mergeCell ref="E558:G558"/>
    <mergeCell ref="H558:J558"/>
    <mergeCell ref="K558:M558"/>
    <mergeCell ref="N558:P558"/>
    <mergeCell ref="Q558:S558"/>
    <mergeCell ref="T558:V558"/>
    <mergeCell ref="T559:V559"/>
    <mergeCell ref="T560:V560"/>
    <mergeCell ref="T561:V561"/>
    <mergeCell ref="W556:AB556"/>
    <mergeCell ref="B557:D557"/>
    <mergeCell ref="E557:G557"/>
    <mergeCell ref="H557:J557"/>
    <mergeCell ref="K557:M557"/>
    <mergeCell ref="N557:P557"/>
    <mergeCell ref="Q557:S557"/>
    <mergeCell ref="W557:AB557"/>
    <mergeCell ref="B556:D556"/>
    <mergeCell ref="E556:G556"/>
    <mergeCell ref="H556:J556"/>
    <mergeCell ref="K556:M556"/>
    <mergeCell ref="N556:P556"/>
    <mergeCell ref="Q556:S556"/>
    <mergeCell ref="W554:AB554"/>
    <mergeCell ref="B555:D555"/>
    <mergeCell ref="E555:G555"/>
    <mergeCell ref="H555:J555"/>
    <mergeCell ref="K555:M555"/>
    <mergeCell ref="N555:P555"/>
    <mergeCell ref="Q555:S555"/>
    <mergeCell ref="W555:AB555"/>
    <mergeCell ref="B554:D554"/>
    <mergeCell ref="E554:G554"/>
    <mergeCell ref="H554:J554"/>
    <mergeCell ref="K554:M554"/>
    <mergeCell ref="N554:P554"/>
    <mergeCell ref="Q554:S554"/>
    <mergeCell ref="T554:V554"/>
    <mergeCell ref="T555:V555"/>
    <mergeCell ref="T556:V556"/>
    <mergeCell ref="T557:V557"/>
    <mergeCell ref="W552:AB552"/>
    <mergeCell ref="B553:D553"/>
    <mergeCell ref="E553:G553"/>
    <mergeCell ref="H553:J553"/>
    <mergeCell ref="K553:M553"/>
    <mergeCell ref="N553:P553"/>
    <mergeCell ref="Q553:S553"/>
    <mergeCell ref="W553:AB553"/>
    <mergeCell ref="B552:D552"/>
    <mergeCell ref="E552:G552"/>
    <mergeCell ref="H552:J552"/>
    <mergeCell ref="K552:M552"/>
    <mergeCell ref="N552:P552"/>
    <mergeCell ref="Q552:S552"/>
    <mergeCell ref="W550:AB550"/>
    <mergeCell ref="B551:D551"/>
    <mergeCell ref="E551:G551"/>
    <mergeCell ref="H551:J551"/>
    <mergeCell ref="K551:M551"/>
    <mergeCell ref="N551:P551"/>
    <mergeCell ref="Q551:S551"/>
    <mergeCell ref="W551:AB551"/>
    <mergeCell ref="B550:D550"/>
    <mergeCell ref="E550:G550"/>
    <mergeCell ref="H550:J550"/>
    <mergeCell ref="K550:M550"/>
    <mergeCell ref="N550:P550"/>
    <mergeCell ref="Q550:S550"/>
    <mergeCell ref="T550:V550"/>
    <mergeCell ref="T551:V551"/>
    <mergeCell ref="T552:V552"/>
    <mergeCell ref="T553:V553"/>
    <mergeCell ref="W548:AB548"/>
    <mergeCell ref="B549:D549"/>
    <mergeCell ref="E549:G549"/>
    <mergeCell ref="H549:J549"/>
    <mergeCell ref="K549:M549"/>
    <mergeCell ref="N549:P549"/>
    <mergeCell ref="Q549:S549"/>
    <mergeCell ref="W549:AB549"/>
    <mergeCell ref="B548:D548"/>
    <mergeCell ref="E548:G548"/>
    <mergeCell ref="H548:J548"/>
    <mergeCell ref="K548:M548"/>
    <mergeCell ref="N548:P548"/>
    <mergeCell ref="Q548:S548"/>
    <mergeCell ref="W546:AB546"/>
    <mergeCell ref="B547:D547"/>
    <mergeCell ref="E547:G547"/>
    <mergeCell ref="H547:J547"/>
    <mergeCell ref="K547:M547"/>
    <mergeCell ref="N547:P547"/>
    <mergeCell ref="Q547:S547"/>
    <mergeCell ref="W547:AB547"/>
    <mergeCell ref="B546:D546"/>
    <mergeCell ref="E546:G546"/>
    <mergeCell ref="H546:J546"/>
    <mergeCell ref="K546:M546"/>
    <mergeCell ref="N546:P546"/>
    <mergeCell ref="Q546:S546"/>
    <mergeCell ref="T546:V546"/>
    <mergeCell ref="T547:V547"/>
    <mergeCell ref="T548:V548"/>
    <mergeCell ref="T549:V549"/>
    <mergeCell ref="W544:AB544"/>
    <mergeCell ref="B545:D545"/>
    <mergeCell ref="E545:G545"/>
    <mergeCell ref="H545:J545"/>
    <mergeCell ref="K545:M545"/>
    <mergeCell ref="N545:P545"/>
    <mergeCell ref="Q545:S545"/>
    <mergeCell ref="W545:AB545"/>
    <mergeCell ref="B544:D544"/>
    <mergeCell ref="E544:G544"/>
    <mergeCell ref="H544:J544"/>
    <mergeCell ref="K544:M544"/>
    <mergeCell ref="N544:P544"/>
    <mergeCell ref="Q544:S544"/>
    <mergeCell ref="W542:AB542"/>
    <mergeCell ref="B543:D543"/>
    <mergeCell ref="E543:G543"/>
    <mergeCell ref="H543:J543"/>
    <mergeCell ref="K543:M543"/>
    <mergeCell ref="N543:P543"/>
    <mergeCell ref="Q543:S543"/>
    <mergeCell ref="W543:AB543"/>
    <mergeCell ref="B542:D542"/>
    <mergeCell ref="E542:G542"/>
    <mergeCell ref="H542:J542"/>
    <mergeCell ref="K542:M542"/>
    <mergeCell ref="N542:P542"/>
    <mergeCell ref="Q542:S542"/>
    <mergeCell ref="T542:V542"/>
    <mergeCell ref="T543:V543"/>
    <mergeCell ref="T544:V544"/>
    <mergeCell ref="T545:V545"/>
    <mergeCell ref="W540:AB540"/>
    <mergeCell ref="B541:D541"/>
    <mergeCell ref="E541:G541"/>
    <mergeCell ref="H541:J541"/>
    <mergeCell ref="K541:M541"/>
    <mergeCell ref="N541:P541"/>
    <mergeCell ref="Q541:S541"/>
    <mergeCell ref="W541:AB541"/>
    <mergeCell ref="B540:D540"/>
    <mergeCell ref="E540:G540"/>
    <mergeCell ref="H540:J540"/>
    <mergeCell ref="K540:M540"/>
    <mergeCell ref="N540:P540"/>
    <mergeCell ref="Q540:S540"/>
    <mergeCell ref="W538:AB538"/>
    <mergeCell ref="B539:D539"/>
    <mergeCell ref="E539:G539"/>
    <mergeCell ref="H539:J539"/>
    <mergeCell ref="K539:M539"/>
    <mergeCell ref="N539:P539"/>
    <mergeCell ref="Q539:S539"/>
    <mergeCell ref="W539:AB539"/>
    <mergeCell ref="B538:D538"/>
    <mergeCell ref="E538:G538"/>
    <mergeCell ref="H538:J538"/>
    <mergeCell ref="K538:M538"/>
    <mergeCell ref="N538:P538"/>
    <mergeCell ref="Q538:S538"/>
    <mergeCell ref="T538:V538"/>
    <mergeCell ref="T539:V539"/>
    <mergeCell ref="T540:V540"/>
    <mergeCell ref="T541:V541"/>
    <mergeCell ref="W536:AB536"/>
    <mergeCell ref="B537:D537"/>
    <mergeCell ref="E537:G537"/>
    <mergeCell ref="H537:J537"/>
    <mergeCell ref="K537:M537"/>
    <mergeCell ref="N537:P537"/>
    <mergeCell ref="Q537:S537"/>
    <mergeCell ref="W537:AB537"/>
    <mergeCell ref="B536:D536"/>
    <mergeCell ref="E536:G536"/>
    <mergeCell ref="H536:J536"/>
    <mergeCell ref="K536:M536"/>
    <mergeCell ref="N536:P536"/>
    <mergeCell ref="Q536:S536"/>
    <mergeCell ref="W534:AB534"/>
    <mergeCell ref="B535:D535"/>
    <mergeCell ref="E535:G535"/>
    <mergeCell ref="H535:J535"/>
    <mergeCell ref="K535:M535"/>
    <mergeCell ref="N535:P535"/>
    <mergeCell ref="Q535:S535"/>
    <mergeCell ref="W535:AB535"/>
    <mergeCell ref="B534:D534"/>
    <mergeCell ref="E534:G534"/>
    <mergeCell ref="H534:J534"/>
    <mergeCell ref="K534:M534"/>
    <mergeCell ref="N534:P534"/>
    <mergeCell ref="Q534:S534"/>
    <mergeCell ref="T534:V534"/>
    <mergeCell ref="T535:V535"/>
    <mergeCell ref="T536:V536"/>
    <mergeCell ref="T537:V537"/>
    <mergeCell ref="W532:AB532"/>
    <mergeCell ref="B533:D533"/>
    <mergeCell ref="E533:G533"/>
    <mergeCell ref="H533:J533"/>
    <mergeCell ref="K533:M533"/>
    <mergeCell ref="N533:P533"/>
    <mergeCell ref="Q533:S533"/>
    <mergeCell ref="W533:AB533"/>
    <mergeCell ref="B532:D532"/>
    <mergeCell ref="E532:G532"/>
    <mergeCell ref="H532:J532"/>
    <mergeCell ref="K532:M532"/>
    <mergeCell ref="N532:P532"/>
    <mergeCell ref="Q532:S532"/>
    <mergeCell ref="W530:AB530"/>
    <mergeCell ref="B531:D531"/>
    <mergeCell ref="E531:G531"/>
    <mergeCell ref="H531:J531"/>
    <mergeCell ref="K531:M531"/>
    <mergeCell ref="N531:P531"/>
    <mergeCell ref="Q531:S531"/>
    <mergeCell ref="W531:AB531"/>
    <mergeCell ref="B530:D530"/>
    <mergeCell ref="E530:G530"/>
    <mergeCell ref="H530:J530"/>
    <mergeCell ref="K530:M530"/>
    <mergeCell ref="N530:P530"/>
    <mergeCell ref="Q530:S530"/>
    <mergeCell ref="T530:V530"/>
    <mergeCell ref="T531:V531"/>
    <mergeCell ref="T532:V532"/>
    <mergeCell ref="T533:V533"/>
    <mergeCell ref="W528:AB528"/>
    <mergeCell ref="B529:D529"/>
    <mergeCell ref="E529:G529"/>
    <mergeCell ref="H529:J529"/>
    <mergeCell ref="K529:M529"/>
    <mergeCell ref="N529:P529"/>
    <mergeCell ref="Q529:S529"/>
    <mergeCell ref="W529:AB529"/>
    <mergeCell ref="B528:D528"/>
    <mergeCell ref="E528:G528"/>
    <mergeCell ref="H528:J528"/>
    <mergeCell ref="K528:M528"/>
    <mergeCell ref="N528:P528"/>
    <mergeCell ref="Q528:S528"/>
    <mergeCell ref="W526:AB526"/>
    <mergeCell ref="B527:D527"/>
    <mergeCell ref="E527:G527"/>
    <mergeCell ref="H527:J527"/>
    <mergeCell ref="K527:M527"/>
    <mergeCell ref="N527:P527"/>
    <mergeCell ref="Q527:S527"/>
    <mergeCell ref="W527:AB527"/>
    <mergeCell ref="B526:D526"/>
    <mergeCell ref="E526:G526"/>
    <mergeCell ref="H526:J526"/>
    <mergeCell ref="K526:M526"/>
    <mergeCell ref="N526:P526"/>
    <mergeCell ref="Q526:S526"/>
    <mergeCell ref="T526:V526"/>
    <mergeCell ref="T527:V527"/>
    <mergeCell ref="T528:V528"/>
    <mergeCell ref="T529:V529"/>
    <mergeCell ref="W524:AB524"/>
    <mergeCell ref="B525:D525"/>
    <mergeCell ref="E525:G525"/>
    <mergeCell ref="H525:J525"/>
    <mergeCell ref="K525:M525"/>
    <mergeCell ref="N525:P525"/>
    <mergeCell ref="Q525:S525"/>
    <mergeCell ref="W525:AB525"/>
    <mergeCell ref="B524:D524"/>
    <mergeCell ref="E524:G524"/>
    <mergeCell ref="H524:J524"/>
    <mergeCell ref="K524:M524"/>
    <mergeCell ref="N524:P524"/>
    <mergeCell ref="Q524:S524"/>
    <mergeCell ref="W522:AB522"/>
    <mergeCell ref="B523:D523"/>
    <mergeCell ref="E523:G523"/>
    <mergeCell ref="H523:J523"/>
    <mergeCell ref="K523:M523"/>
    <mergeCell ref="N523:P523"/>
    <mergeCell ref="Q523:S523"/>
    <mergeCell ref="W523:AB523"/>
    <mergeCell ref="B522:D522"/>
    <mergeCell ref="E522:G522"/>
    <mergeCell ref="H522:J522"/>
    <mergeCell ref="K522:M522"/>
    <mergeCell ref="N522:P522"/>
    <mergeCell ref="Q522:S522"/>
    <mergeCell ref="T522:V522"/>
    <mergeCell ref="T523:V523"/>
    <mergeCell ref="T524:V524"/>
    <mergeCell ref="T525:V525"/>
    <mergeCell ref="W520:AB520"/>
    <mergeCell ref="B521:D521"/>
    <mergeCell ref="E521:G521"/>
    <mergeCell ref="H521:J521"/>
    <mergeCell ref="K521:M521"/>
    <mergeCell ref="N521:P521"/>
    <mergeCell ref="Q521:S521"/>
    <mergeCell ref="W521:AB521"/>
    <mergeCell ref="B520:D520"/>
    <mergeCell ref="E520:G520"/>
    <mergeCell ref="H520:J520"/>
    <mergeCell ref="K520:M520"/>
    <mergeCell ref="N520:P520"/>
    <mergeCell ref="Q520:S520"/>
    <mergeCell ref="W518:AB518"/>
    <mergeCell ref="B519:D519"/>
    <mergeCell ref="E519:G519"/>
    <mergeCell ref="H519:J519"/>
    <mergeCell ref="K519:M519"/>
    <mergeCell ref="N519:P519"/>
    <mergeCell ref="Q519:S519"/>
    <mergeCell ref="W519:AB519"/>
    <mergeCell ref="B518:D518"/>
    <mergeCell ref="E518:G518"/>
    <mergeCell ref="H518:J518"/>
    <mergeCell ref="K518:M518"/>
    <mergeCell ref="N518:P518"/>
    <mergeCell ref="Q518:S518"/>
    <mergeCell ref="T518:V518"/>
    <mergeCell ref="T519:V519"/>
    <mergeCell ref="T520:V520"/>
    <mergeCell ref="T521:V521"/>
    <mergeCell ref="W516:AB516"/>
    <mergeCell ref="B517:D517"/>
    <mergeCell ref="E517:G517"/>
    <mergeCell ref="H517:J517"/>
    <mergeCell ref="K517:M517"/>
    <mergeCell ref="N517:P517"/>
    <mergeCell ref="Q517:S517"/>
    <mergeCell ref="W517:AB517"/>
    <mergeCell ref="B516:D516"/>
    <mergeCell ref="E516:G516"/>
    <mergeCell ref="H516:J516"/>
    <mergeCell ref="K516:M516"/>
    <mergeCell ref="N516:P516"/>
    <mergeCell ref="Q516:S516"/>
    <mergeCell ref="W514:AB514"/>
    <mergeCell ref="B515:D515"/>
    <mergeCell ref="E515:G515"/>
    <mergeCell ref="H515:J515"/>
    <mergeCell ref="K515:M515"/>
    <mergeCell ref="N515:P515"/>
    <mergeCell ref="Q515:S515"/>
    <mergeCell ref="W515:AB515"/>
    <mergeCell ref="B514:D514"/>
    <mergeCell ref="E514:G514"/>
    <mergeCell ref="H514:J514"/>
    <mergeCell ref="K514:M514"/>
    <mergeCell ref="N514:P514"/>
    <mergeCell ref="Q514:S514"/>
    <mergeCell ref="T516:V516"/>
    <mergeCell ref="T517:V517"/>
    <mergeCell ref="W512:AB512"/>
    <mergeCell ref="B513:D513"/>
    <mergeCell ref="E513:G513"/>
    <mergeCell ref="H513:J513"/>
    <mergeCell ref="K513:M513"/>
    <mergeCell ref="N513:P513"/>
    <mergeCell ref="Q513:S513"/>
    <mergeCell ref="W513:AB513"/>
    <mergeCell ref="B512:D512"/>
    <mergeCell ref="E512:G512"/>
    <mergeCell ref="H512:J512"/>
    <mergeCell ref="K512:M512"/>
    <mergeCell ref="N512:P512"/>
    <mergeCell ref="Q512:S512"/>
    <mergeCell ref="W510:AB510"/>
    <mergeCell ref="B511:D511"/>
    <mergeCell ref="E511:G511"/>
    <mergeCell ref="H511:J511"/>
    <mergeCell ref="K511:M511"/>
    <mergeCell ref="N511:P511"/>
    <mergeCell ref="Q511:S511"/>
    <mergeCell ref="W511:AB511"/>
    <mergeCell ref="B510:D510"/>
    <mergeCell ref="E510:G510"/>
    <mergeCell ref="H510:J510"/>
    <mergeCell ref="K510:M510"/>
    <mergeCell ref="N510:P510"/>
    <mergeCell ref="Q510:S510"/>
    <mergeCell ref="B509:D509"/>
    <mergeCell ref="E509:G509"/>
    <mergeCell ref="H509:J509"/>
    <mergeCell ref="K509:M509"/>
    <mergeCell ref="N509:P509"/>
    <mergeCell ref="Q509:S509"/>
    <mergeCell ref="W509:AB509"/>
    <mergeCell ref="B508:D508"/>
    <mergeCell ref="E508:G508"/>
    <mergeCell ref="H508:J508"/>
    <mergeCell ref="K508:M508"/>
    <mergeCell ref="N508:P508"/>
    <mergeCell ref="Q508:S508"/>
    <mergeCell ref="W505:AB505"/>
    <mergeCell ref="B506:D506"/>
    <mergeCell ref="W506:AB506"/>
    <mergeCell ref="B507:D507"/>
    <mergeCell ref="E507:G507"/>
    <mergeCell ref="H507:J507"/>
    <mergeCell ref="K507:M507"/>
    <mergeCell ref="N507:P507"/>
    <mergeCell ref="Q507:S507"/>
    <mergeCell ref="W507:AB507"/>
    <mergeCell ref="B504:D504"/>
    <mergeCell ref="E504:S504"/>
    <mergeCell ref="W504:AB504"/>
    <mergeCell ref="AC504:AH567"/>
    <mergeCell ref="B505:D505"/>
    <mergeCell ref="E505:G506"/>
    <mergeCell ref="H505:J506"/>
    <mergeCell ref="K505:M506"/>
    <mergeCell ref="N505:P506"/>
    <mergeCell ref="Q505:S506"/>
    <mergeCell ref="W502:AC502"/>
    <mergeCell ref="AD502:AH502"/>
    <mergeCell ref="B503:I503"/>
    <mergeCell ref="J503:L503"/>
    <mergeCell ref="M503:N503"/>
    <mergeCell ref="AF503:AG503"/>
    <mergeCell ref="AA498:AC498"/>
    <mergeCell ref="AD498:AE498"/>
    <mergeCell ref="AG498:AH498"/>
    <mergeCell ref="W501:AC501"/>
    <mergeCell ref="AD501:AH501"/>
    <mergeCell ref="T505:V506"/>
    <mergeCell ref="T507:V507"/>
    <mergeCell ref="T508:V508"/>
    <mergeCell ref="T509:V509"/>
    <mergeCell ref="T510:V510"/>
    <mergeCell ref="T511:V511"/>
    <mergeCell ref="T512:V512"/>
    <mergeCell ref="T513:V513"/>
    <mergeCell ref="T514:V514"/>
    <mergeCell ref="T515:V515"/>
    <mergeCell ref="W508:AB508"/>
    <mergeCell ref="W495:AB495"/>
    <mergeCell ref="B496:D496"/>
    <mergeCell ref="E496:G496"/>
    <mergeCell ref="H496:J496"/>
    <mergeCell ref="K496:M496"/>
    <mergeCell ref="N496:P496"/>
    <mergeCell ref="Q496:S496"/>
    <mergeCell ref="W496:AB496"/>
    <mergeCell ref="B495:D495"/>
    <mergeCell ref="E495:G495"/>
    <mergeCell ref="H495:J495"/>
    <mergeCell ref="K495:M495"/>
    <mergeCell ref="N495:P495"/>
    <mergeCell ref="Q495:S495"/>
    <mergeCell ref="W493:AB493"/>
    <mergeCell ref="B494:D494"/>
    <mergeCell ref="E494:G494"/>
    <mergeCell ref="H494:J494"/>
    <mergeCell ref="K494:M494"/>
    <mergeCell ref="N494:P494"/>
    <mergeCell ref="Q494:S494"/>
    <mergeCell ref="W494:AB494"/>
    <mergeCell ref="B493:D493"/>
    <mergeCell ref="E493:G493"/>
    <mergeCell ref="H493:J493"/>
    <mergeCell ref="K493:M493"/>
    <mergeCell ref="N493:P493"/>
    <mergeCell ref="Q493:S493"/>
    <mergeCell ref="T493:V493"/>
    <mergeCell ref="T494:V494"/>
    <mergeCell ref="T495:V495"/>
    <mergeCell ref="T496:V496"/>
    <mergeCell ref="W491:AB491"/>
    <mergeCell ref="B492:D492"/>
    <mergeCell ref="E492:G492"/>
    <mergeCell ref="H492:J492"/>
    <mergeCell ref="K492:M492"/>
    <mergeCell ref="N492:P492"/>
    <mergeCell ref="Q492:S492"/>
    <mergeCell ref="W492:AB492"/>
    <mergeCell ref="B491:D491"/>
    <mergeCell ref="E491:G491"/>
    <mergeCell ref="H491:J491"/>
    <mergeCell ref="K491:M491"/>
    <mergeCell ref="N491:P491"/>
    <mergeCell ref="Q491:S491"/>
    <mergeCell ref="W489:AB489"/>
    <mergeCell ref="B490:D490"/>
    <mergeCell ref="E490:G490"/>
    <mergeCell ref="H490:J490"/>
    <mergeCell ref="K490:M490"/>
    <mergeCell ref="N490:P490"/>
    <mergeCell ref="Q490:S490"/>
    <mergeCell ref="W490:AB490"/>
    <mergeCell ref="B489:D489"/>
    <mergeCell ref="E489:G489"/>
    <mergeCell ref="H489:J489"/>
    <mergeCell ref="K489:M489"/>
    <mergeCell ref="N489:P489"/>
    <mergeCell ref="Q489:S489"/>
    <mergeCell ref="T489:V489"/>
    <mergeCell ref="T490:V490"/>
    <mergeCell ref="T491:V491"/>
    <mergeCell ref="T492:V492"/>
    <mergeCell ref="W487:AB487"/>
    <mergeCell ref="B488:D488"/>
    <mergeCell ref="E488:G488"/>
    <mergeCell ref="H488:J488"/>
    <mergeCell ref="K488:M488"/>
    <mergeCell ref="N488:P488"/>
    <mergeCell ref="Q488:S488"/>
    <mergeCell ref="W488:AB488"/>
    <mergeCell ref="B487:D487"/>
    <mergeCell ref="E487:G487"/>
    <mergeCell ref="H487:J487"/>
    <mergeCell ref="K487:M487"/>
    <mergeCell ref="N487:P487"/>
    <mergeCell ref="Q487:S487"/>
    <mergeCell ref="W485:AB485"/>
    <mergeCell ref="B486:D486"/>
    <mergeCell ref="E486:G486"/>
    <mergeCell ref="H486:J486"/>
    <mergeCell ref="K486:M486"/>
    <mergeCell ref="N486:P486"/>
    <mergeCell ref="Q486:S486"/>
    <mergeCell ref="W486:AB486"/>
    <mergeCell ref="B485:D485"/>
    <mergeCell ref="E485:G485"/>
    <mergeCell ref="H485:J485"/>
    <mergeCell ref="K485:M485"/>
    <mergeCell ref="N485:P485"/>
    <mergeCell ref="Q485:S485"/>
    <mergeCell ref="T485:V485"/>
    <mergeCell ref="T486:V486"/>
    <mergeCell ref="T487:V487"/>
    <mergeCell ref="T488:V488"/>
    <mergeCell ref="W483:AB483"/>
    <mergeCell ref="B484:D484"/>
    <mergeCell ref="E484:G484"/>
    <mergeCell ref="H484:J484"/>
    <mergeCell ref="K484:M484"/>
    <mergeCell ref="N484:P484"/>
    <mergeCell ref="Q484:S484"/>
    <mergeCell ref="W484:AB484"/>
    <mergeCell ref="B483:D483"/>
    <mergeCell ref="E483:G483"/>
    <mergeCell ref="H483:J483"/>
    <mergeCell ref="K483:M483"/>
    <mergeCell ref="N483:P483"/>
    <mergeCell ref="Q483:S483"/>
    <mergeCell ref="W481:AB481"/>
    <mergeCell ref="B482:D482"/>
    <mergeCell ref="E482:G482"/>
    <mergeCell ref="H482:J482"/>
    <mergeCell ref="K482:M482"/>
    <mergeCell ref="N482:P482"/>
    <mergeCell ref="Q482:S482"/>
    <mergeCell ref="W482:AB482"/>
    <mergeCell ref="B481:D481"/>
    <mergeCell ref="E481:G481"/>
    <mergeCell ref="H481:J481"/>
    <mergeCell ref="K481:M481"/>
    <mergeCell ref="N481:P481"/>
    <mergeCell ref="Q481:S481"/>
    <mergeCell ref="T481:V481"/>
    <mergeCell ref="T482:V482"/>
    <mergeCell ref="T483:V483"/>
    <mergeCell ref="T484:V484"/>
    <mergeCell ref="W479:AB479"/>
    <mergeCell ref="B480:D480"/>
    <mergeCell ref="E480:G480"/>
    <mergeCell ref="H480:J480"/>
    <mergeCell ref="K480:M480"/>
    <mergeCell ref="N480:P480"/>
    <mergeCell ref="Q480:S480"/>
    <mergeCell ref="W480:AB480"/>
    <mergeCell ref="B479:D479"/>
    <mergeCell ref="E479:G479"/>
    <mergeCell ref="H479:J479"/>
    <mergeCell ref="K479:M479"/>
    <mergeCell ref="N479:P479"/>
    <mergeCell ref="Q479:S479"/>
    <mergeCell ref="W477:AB477"/>
    <mergeCell ref="B478:D478"/>
    <mergeCell ref="E478:G478"/>
    <mergeCell ref="H478:J478"/>
    <mergeCell ref="K478:M478"/>
    <mergeCell ref="N478:P478"/>
    <mergeCell ref="Q478:S478"/>
    <mergeCell ref="W478:AB478"/>
    <mergeCell ref="B477:D477"/>
    <mergeCell ref="E477:G477"/>
    <mergeCell ref="H477:J477"/>
    <mergeCell ref="K477:M477"/>
    <mergeCell ref="N477:P477"/>
    <mergeCell ref="Q477:S477"/>
    <mergeCell ref="T477:V477"/>
    <mergeCell ref="T478:V478"/>
    <mergeCell ref="T479:V479"/>
    <mergeCell ref="T480:V480"/>
    <mergeCell ref="W475:AB475"/>
    <mergeCell ref="B476:D476"/>
    <mergeCell ref="E476:G476"/>
    <mergeCell ref="H476:J476"/>
    <mergeCell ref="K476:M476"/>
    <mergeCell ref="N476:P476"/>
    <mergeCell ref="Q476:S476"/>
    <mergeCell ref="W476:AB476"/>
    <mergeCell ref="B475:D475"/>
    <mergeCell ref="E475:G475"/>
    <mergeCell ref="H475:J475"/>
    <mergeCell ref="K475:M475"/>
    <mergeCell ref="N475:P475"/>
    <mergeCell ref="Q475:S475"/>
    <mergeCell ref="W473:AB473"/>
    <mergeCell ref="B474:D474"/>
    <mergeCell ref="E474:G474"/>
    <mergeCell ref="H474:J474"/>
    <mergeCell ref="K474:M474"/>
    <mergeCell ref="N474:P474"/>
    <mergeCell ref="Q474:S474"/>
    <mergeCell ref="W474:AB474"/>
    <mergeCell ref="B473:D473"/>
    <mergeCell ref="E473:G473"/>
    <mergeCell ref="H473:J473"/>
    <mergeCell ref="K473:M473"/>
    <mergeCell ref="N473:P473"/>
    <mergeCell ref="Q473:S473"/>
    <mergeCell ref="T473:V473"/>
    <mergeCell ref="T474:V474"/>
    <mergeCell ref="T475:V475"/>
    <mergeCell ref="T476:V476"/>
    <mergeCell ref="W471:AB471"/>
    <mergeCell ref="B472:D472"/>
    <mergeCell ref="E472:G472"/>
    <mergeCell ref="H472:J472"/>
    <mergeCell ref="K472:M472"/>
    <mergeCell ref="N472:P472"/>
    <mergeCell ref="Q472:S472"/>
    <mergeCell ref="W472:AB472"/>
    <mergeCell ref="B471:D471"/>
    <mergeCell ref="E471:G471"/>
    <mergeCell ref="H471:J471"/>
    <mergeCell ref="K471:M471"/>
    <mergeCell ref="N471:P471"/>
    <mergeCell ref="Q471:S471"/>
    <mergeCell ref="W469:AB469"/>
    <mergeCell ref="B470:D470"/>
    <mergeCell ref="E470:G470"/>
    <mergeCell ref="H470:J470"/>
    <mergeCell ref="K470:M470"/>
    <mergeCell ref="N470:P470"/>
    <mergeCell ref="Q470:S470"/>
    <mergeCell ref="W470:AB470"/>
    <mergeCell ref="B469:D469"/>
    <mergeCell ref="E469:G469"/>
    <mergeCell ref="H469:J469"/>
    <mergeCell ref="K469:M469"/>
    <mergeCell ref="N469:P469"/>
    <mergeCell ref="Q469:S469"/>
    <mergeCell ref="T469:V469"/>
    <mergeCell ref="T470:V470"/>
    <mergeCell ref="T471:V471"/>
    <mergeCell ref="T472:V472"/>
    <mergeCell ref="W467:AB467"/>
    <mergeCell ref="B468:D468"/>
    <mergeCell ref="E468:G468"/>
    <mergeCell ref="H468:J468"/>
    <mergeCell ref="K468:M468"/>
    <mergeCell ref="N468:P468"/>
    <mergeCell ref="Q468:S468"/>
    <mergeCell ref="W468:AB468"/>
    <mergeCell ref="B467:D467"/>
    <mergeCell ref="E467:G467"/>
    <mergeCell ref="H467:J467"/>
    <mergeCell ref="K467:M467"/>
    <mergeCell ref="N467:P467"/>
    <mergeCell ref="Q467:S467"/>
    <mergeCell ref="W465:AB465"/>
    <mergeCell ref="B466:D466"/>
    <mergeCell ref="E466:G466"/>
    <mergeCell ref="H466:J466"/>
    <mergeCell ref="K466:M466"/>
    <mergeCell ref="N466:P466"/>
    <mergeCell ref="Q466:S466"/>
    <mergeCell ref="W466:AB466"/>
    <mergeCell ref="B465:D465"/>
    <mergeCell ref="E465:G465"/>
    <mergeCell ref="H465:J465"/>
    <mergeCell ref="K465:M465"/>
    <mergeCell ref="N465:P465"/>
    <mergeCell ref="Q465:S465"/>
    <mergeCell ref="T465:V465"/>
    <mergeCell ref="T466:V466"/>
    <mergeCell ref="T467:V467"/>
    <mergeCell ref="T468:V468"/>
    <mergeCell ref="W463:AB463"/>
    <mergeCell ref="B464:D464"/>
    <mergeCell ref="E464:G464"/>
    <mergeCell ref="H464:J464"/>
    <mergeCell ref="K464:M464"/>
    <mergeCell ref="N464:P464"/>
    <mergeCell ref="Q464:S464"/>
    <mergeCell ref="W464:AB464"/>
    <mergeCell ref="B463:D463"/>
    <mergeCell ref="E463:G463"/>
    <mergeCell ref="H463:J463"/>
    <mergeCell ref="K463:M463"/>
    <mergeCell ref="N463:P463"/>
    <mergeCell ref="Q463:S463"/>
    <mergeCell ref="W461:AB461"/>
    <mergeCell ref="B462:D462"/>
    <mergeCell ref="E462:G462"/>
    <mergeCell ref="H462:J462"/>
    <mergeCell ref="K462:M462"/>
    <mergeCell ref="N462:P462"/>
    <mergeCell ref="Q462:S462"/>
    <mergeCell ref="W462:AB462"/>
    <mergeCell ref="B461:D461"/>
    <mergeCell ref="E461:G461"/>
    <mergeCell ref="H461:J461"/>
    <mergeCell ref="K461:M461"/>
    <mergeCell ref="N461:P461"/>
    <mergeCell ref="Q461:S461"/>
    <mergeCell ref="T461:V461"/>
    <mergeCell ref="T462:V462"/>
    <mergeCell ref="T463:V463"/>
    <mergeCell ref="T464:V464"/>
    <mergeCell ref="W459:AB459"/>
    <mergeCell ref="B460:D460"/>
    <mergeCell ref="E460:G460"/>
    <mergeCell ref="H460:J460"/>
    <mergeCell ref="K460:M460"/>
    <mergeCell ref="N460:P460"/>
    <mergeCell ref="Q460:S460"/>
    <mergeCell ref="W460:AB460"/>
    <mergeCell ref="B459:D459"/>
    <mergeCell ref="E459:G459"/>
    <mergeCell ref="H459:J459"/>
    <mergeCell ref="K459:M459"/>
    <mergeCell ref="N459:P459"/>
    <mergeCell ref="Q459:S459"/>
    <mergeCell ref="W457:AB457"/>
    <mergeCell ref="B458:D458"/>
    <mergeCell ref="E458:G458"/>
    <mergeCell ref="H458:J458"/>
    <mergeCell ref="K458:M458"/>
    <mergeCell ref="N458:P458"/>
    <mergeCell ref="Q458:S458"/>
    <mergeCell ref="W458:AB458"/>
    <mergeCell ref="B457:D457"/>
    <mergeCell ref="E457:G457"/>
    <mergeCell ref="H457:J457"/>
    <mergeCell ref="K457:M457"/>
    <mergeCell ref="N457:P457"/>
    <mergeCell ref="Q457:S457"/>
    <mergeCell ref="T457:V457"/>
    <mergeCell ref="T458:V458"/>
    <mergeCell ref="T459:V459"/>
    <mergeCell ref="T460:V460"/>
    <mergeCell ref="W455:AB455"/>
    <mergeCell ref="B456:D456"/>
    <mergeCell ref="E456:G456"/>
    <mergeCell ref="H456:J456"/>
    <mergeCell ref="K456:M456"/>
    <mergeCell ref="N456:P456"/>
    <mergeCell ref="Q456:S456"/>
    <mergeCell ref="W456:AB456"/>
    <mergeCell ref="B455:D455"/>
    <mergeCell ref="E455:G455"/>
    <mergeCell ref="H455:J455"/>
    <mergeCell ref="K455:M455"/>
    <mergeCell ref="N455:P455"/>
    <mergeCell ref="Q455:S455"/>
    <mergeCell ref="W453:AB453"/>
    <mergeCell ref="B454:D454"/>
    <mergeCell ref="E454:G454"/>
    <mergeCell ref="H454:J454"/>
    <mergeCell ref="K454:M454"/>
    <mergeCell ref="N454:P454"/>
    <mergeCell ref="Q454:S454"/>
    <mergeCell ref="W454:AB454"/>
    <mergeCell ref="B453:D453"/>
    <mergeCell ref="E453:G453"/>
    <mergeCell ref="H453:J453"/>
    <mergeCell ref="K453:M453"/>
    <mergeCell ref="N453:P453"/>
    <mergeCell ref="Q453:S453"/>
    <mergeCell ref="T453:V453"/>
    <mergeCell ref="T454:V454"/>
    <mergeCell ref="T455:V455"/>
    <mergeCell ref="T456:V456"/>
    <mergeCell ref="W451:AB451"/>
    <mergeCell ref="B452:D452"/>
    <mergeCell ref="E452:G452"/>
    <mergeCell ref="H452:J452"/>
    <mergeCell ref="K452:M452"/>
    <mergeCell ref="N452:P452"/>
    <mergeCell ref="Q452:S452"/>
    <mergeCell ref="W452:AB452"/>
    <mergeCell ref="B451:D451"/>
    <mergeCell ref="E451:G451"/>
    <mergeCell ref="H451:J451"/>
    <mergeCell ref="K451:M451"/>
    <mergeCell ref="N451:P451"/>
    <mergeCell ref="Q451:S451"/>
    <mergeCell ref="W449:AB449"/>
    <mergeCell ref="B450:D450"/>
    <mergeCell ref="E450:G450"/>
    <mergeCell ref="H450:J450"/>
    <mergeCell ref="K450:M450"/>
    <mergeCell ref="N450:P450"/>
    <mergeCell ref="Q450:S450"/>
    <mergeCell ref="W450:AB450"/>
    <mergeCell ref="B449:D449"/>
    <mergeCell ref="E449:G449"/>
    <mergeCell ref="H449:J449"/>
    <mergeCell ref="K449:M449"/>
    <mergeCell ref="N449:P449"/>
    <mergeCell ref="Q449:S449"/>
    <mergeCell ref="T449:V449"/>
    <mergeCell ref="T450:V450"/>
    <mergeCell ref="T451:V451"/>
    <mergeCell ref="T452:V452"/>
    <mergeCell ref="W447:AB447"/>
    <mergeCell ref="B448:D448"/>
    <mergeCell ref="E448:G448"/>
    <mergeCell ref="H448:J448"/>
    <mergeCell ref="K448:M448"/>
    <mergeCell ref="N448:P448"/>
    <mergeCell ref="Q448:S448"/>
    <mergeCell ref="W448:AB448"/>
    <mergeCell ref="B447:D447"/>
    <mergeCell ref="E447:G447"/>
    <mergeCell ref="H447:J447"/>
    <mergeCell ref="K447:M447"/>
    <mergeCell ref="N447:P447"/>
    <mergeCell ref="Q447:S447"/>
    <mergeCell ref="W445:AB445"/>
    <mergeCell ref="B446:D446"/>
    <mergeCell ref="E446:G446"/>
    <mergeCell ref="H446:J446"/>
    <mergeCell ref="K446:M446"/>
    <mergeCell ref="N446:P446"/>
    <mergeCell ref="Q446:S446"/>
    <mergeCell ref="W446:AB446"/>
    <mergeCell ref="B445:D445"/>
    <mergeCell ref="E445:G445"/>
    <mergeCell ref="H445:J445"/>
    <mergeCell ref="K445:M445"/>
    <mergeCell ref="N445:P445"/>
    <mergeCell ref="Q445:S445"/>
    <mergeCell ref="T447:V447"/>
    <mergeCell ref="T448:V448"/>
    <mergeCell ref="W443:AB443"/>
    <mergeCell ref="B444:D444"/>
    <mergeCell ref="E444:G444"/>
    <mergeCell ref="H444:J444"/>
    <mergeCell ref="K444:M444"/>
    <mergeCell ref="N444:P444"/>
    <mergeCell ref="Q444:S444"/>
    <mergeCell ref="W444:AB444"/>
    <mergeCell ref="B443:D443"/>
    <mergeCell ref="E443:G443"/>
    <mergeCell ref="H443:J443"/>
    <mergeCell ref="K443:M443"/>
    <mergeCell ref="N443:P443"/>
    <mergeCell ref="Q443:S443"/>
    <mergeCell ref="W441:AB441"/>
    <mergeCell ref="B442:D442"/>
    <mergeCell ref="E442:G442"/>
    <mergeCell ref="H442:J442"/>
    <mergeCell ref="K442:M442"/>
    <mergeCell ref="N442:P442"/>
    <mergeCell ref="Q442:S442"/>
    <mergeCell ref="W442:AB442"/>
    <mergeCell ref="B441:D441"/>
    <mergeCell ref="E441:G441"/>
    <mergeCell ref="H441:J441"/>
    <mergeCell ref="K441:M441"/>
    <mergeCell ref="N441:P441"/>
    <mergeCell ref="Q441:S441"/>
    <mergeCell ref="W439:AB439"/>
    <mergeCell ref="B440:D440"/>
    <mergeCell ref="E440:G440"/>
    <mergeCell ref="H440:J440"/>
    <mergeCell ref="K440:M440"/>
    <mergeCell ref="N440:P440"/>
    <mergeCell ref="Q440:S440"/>
    <mergeCell ref="W440:AB440"/>
    <mergeCell ref="B439:D439"/>
    <mergeCell ref="E439:G439"/>
    <mergeCell ref="H439:J439"/>
    <mergeCell ref="K439:M439"/>
    <mergeCell ref="N439:P439"/>
    <mergeCell ref="Q439:S439"/>
    <mergeCell ref="W437:AB437"/>
    <mergeCell ref="B438:D438"/>
    <mergeCell ref="E438:G438"/>
    <mergeCell ref="H438:J438"/>
    <mergeCell ref="K438:M438"/>
    <mergeCell ref="N438:P438"/>
    <mergeCell ref="Q438:S438"/>
    <mergeCell ref="W438:AB438"/>
    <mergeCell ref="B437:D437"/>
    <mergeCell ref="E437:G437"/>
    <mergeCell ref="H437:J437"/>
    <mergeCell ref="K437:M437"/>
    <mergeCell ref="N437:P437"/>
    <mergeCell ref="Q437:S437"/>
    <mergeCell ref="W434:AB434"/>
    <mergeCell ref="B435:D435"/>
    <mergeCell ref="W435:AB435"/>
    <mergeCell ref="B436:D436"/>
    <mergeCell ref="E436:G436"/>
    <mergeCell ref="H436:J436"/>
    <mergeCell ref="K436:M436"/>
    <mergeCell ref="N436:P436"/>
    <mergeCell ref="Q436:S436"/>
    <mergeCell ref="W436:AB436"/>
    <mergeCell ref="B433:D433"/>
    <mergeCell ref="E433:S433"/>
    <mergeCell ref="W433:AB433"/>
    <mergeCell ref="AC433:AH496"/>
    <mergeCell ref="B434:D434"/>
    <mergeCell ref="E434:G435"/>
    <mergeCell ref="H434:J435"/>
    <mergeCell ref="K434:M435"/>
    <mergeCell ref="N434:P435"/>
    <mergeCell ref="Q434:S435"/>
    <mergeCell ref="T434:V435"/>
    <mergeCell ref="T436:V436"/>
    <mergeCell ref="T437:V437"/>
    <mergeCell ref="T438:V438"/>
    <mergeCell ref="T439:V439"/>
    <mergeCell ref="T440:V440"/>
    <mergeCell ref="T441:V441"/>
    <mergeCell ref="T442:V442"/>
    <mergeCell ref="T443:V443"/>
    <mergeCell ref="T444:V444"/>
    <mergeCell ref="T445:V445"/>
    <mergeCell ref="T446:V446"/>
    <mergeCell ref="W431:AC431"/>
    <mergeCell ref="AD431:AH431"/>
    <mergeCell ref="B432:I432"/>
    <mergeCell ref="J432:L432"/>
    <mergeCell ref="M432:N432"/>
    <mergeCell ref="AF432:AG432"/>
    <mergeCell ref="AA427:AC427"/>
    <mergeCell ref="AD427:AE427"/>
    <mergeCell ref="AG427:AH427"/>
    <mergeCell ref="W430:AC430"/>
    <mergeCell ref="AD430:AH430"/>
    <mergeCell ref="W424:AB424"/>
    <mergeCell ref="B425:D425"/>
    <mergeCell ref="E425:G425"/>
    <mergeCell ref="H425:J425"/>
    <mergeCell ref="K425:M425"/>
    <mergeCell ref="N425:P425"/>
    <mergeCell ref="Q425:S425"/>
    <mergeCell ref="W425:AB425"/>
    <mergeCell ref="B424:D424"/>
    <mergeCell ref="E424:G424"/>
    <mergeCell ref="H424:J424"/>
    <mergeCell ref="K424:M424"/>
    <mergeCell ref="N424:P424"/>
    <mergeCell ref="Q424:S424"/>
    <mergeCell ref="T424:V424"/>
    <mergeCell ref="T425:V425"/>
    <mergeCell ref="W422:AB422"/>
    <mergeCell ref="B423:D423"/>
    <mergeCell ref="E423:G423"/>
    <mergeCell ref="H423:J423"/>
    <mergeCell ref="K423:M423"/>
    <mergeCell ref="N423:P423"/>
    <mergeCell ref="Q423:S423"/>
    <mergeCell ref="W423:AB423"/>
    <mergeCell ref="B422:D422"/>
    <mergeCell ref="E422:G422"/>
    <mergeCell ref="H422:J422"/>
    <mergeCell ref="K422:M422"/>
    <mergeCell ref="N422:P422"/>
    <mergeCell ref="Q422:S422"/>
    <mergeCell ref="W420:AB420"/>
    <mergeCell ref="B421:D421"/>
    <mergeCell ref="E421:G421"/>
    <mergeCell ref="H421:J421"/>
    <mergeCell ref="K421:M421"/>
    <mergeCell ref="N421:P421"/>
    <mergeCell ref="Q421:S421"/>
    <mergeCell ref="W421:AB421"/>
    <mergeCell ref="B420:D420"/>
    <mergeCell ref="E420:G420"/>
    <mergeCell ref="H420:J420"/>
    <mergeCell ref="K420:M420"/>
    <mergeCell ref="N420:P420"/>
    <mergeCell ref="Q420:S420"/>
    <mergeCell ref="T420:V420"/>
    <mergeCell ref="T421:V421"/>
    <mergeCell ref="T422:V422"/>
    <mergeCell ref="T423:V423"/>
    <mergeCell ref="W418:AB418"/>
    <mergeCell ref="B419:D419"/>
    <mergeCell ref="E419:G419"/>
    <mergeCell ref="H419:J419"/>
    <mergeCell ref="K419:M419"/>
    <mergeCell ref="N419:P419"/>
    <mergeCell ref="Q419:S419"/>
    <mergeCell ref="W419:AB419"/>
    <mergeCell ref="B418:D418"/>
    <mergeCell ref="E418:G418"/>
    <mergeCell ref="H418:J418"/>
    <mergeCell ref="K418:M418"/>
    <mergeCell ref="N418:P418"/>
    <mergeCell ref="Q418:S418"/>
    <mergeCell ref="W416:AB416"/>
    <mergeCell ref="B417:D417"/>
    <mergeCell ref="E417:G417"/>
    <mergeCell ref="H417:J417"/>
    <mergeCell ref="K417:M417"/>
    <mergeCell ref="N417:P417"/>
    <mergeCell ref="Q417:S417"/>
    <mergeCell ref="W417:AB417"/>
    <mergeCell ref="B416:D416"/>
    <mergeCell ref="E416:G416"/>
    <mergeCell ref="H416:J416"/>
    <mergeCell ref="K416:M416"/>
    <mergeCell ref="N416:P416"/>
    <mergeCell ref="Q416:S416"/>
    <mergeCell ref="T416:V416"/>
    <mergeCell ref="T417:V417"/>
    <mergeCell ref="T418:V418"/>
    <mergeCell ref="T419:V419"/>
    <mergeCell ref="W414:AB414"/>
    <mergeCell ref="B415:D415"/>
    <mergeCell ref="E415:G415"/>
    <mergeCell ref="H415:J415"/>
    <mergeCell ref="K415:M415"/>
    <mergeCell ref="N415:P415"/>
    <mergeCell ref="Q415:S415"/>
    <mergeCell ref="W415:AB415"/>
    <mergeCell ref="B414:D414"/>
    <mergeCell ref="E414:G414"/>
    <mergeCell ref="H414:J414"/>
    <mergeCell ref="K414:M414"/>
    <mergeCell ref="N414:P414"/>
    <mergeCell ref="Q414:S414"/>
    <mergeCell ref="W412:AB412"/>
    <mergeCell ref="B413:D413"/>
    <mergeCell ref="E413:G413"/>
    <mergeCell ref="H413:J413"/>
    <mergeCell ref="K413:M413"/>
    <mergeCell ref="N413:P413"/>
    <mergeCell ref="Q413:S413"/>
    <mergeCell ref="W413:AB413"/>
    <mergeCell ref="B412:D412"/>
    <mergeCell ref="E412:G412"/>
    <mergeCell ref="H412:J412"/>
    <mergeCell ref="K412:M412"/>
    <mergeCell ref="N412:P412"/>
    <mergeCell ref="Q412:S412"/>
    <mergeCell ref="T412:V412"/>
    <mergeCell ref="T413:V413"/>
    <mergeCell ref="T414:V414"/>
    <mergeCell ref="T415:V415"/>
    <mergeCell ref="W410:AB410"/>
    <mergeCell ref="B411:D411"/>
    <mergeCell ref="E411:G411"/>
    <mergeCell ref="H411:J411"/>
    <mergeCell ref="K411:M411"/>
    <mergeCell ref="N411:P411"/>
    <mergeCell ref="Q411:S411"/>
    <mergeCell ref="W411:AB411"/>
    <mergeCell ref="B410:D410"/>
    <mergeCell ref="E410:G410"/>
    <mergeCell ref="H410:J410"/>
    <mergeCell ref="K410:M410"/>
    <mergeCell ref="N410:P410"/>
    <mergeCell ref="Q410:S410"/>
    <mergeCell ref="W408:AB408"/>
    <mergeCell ref="B409:D409"/>
    <mergeCell ref="E409:G409"/>
    <mergeCell ref="H409:J409"/>
    <mergeCell ref="K409:M409"/>
    <mergeCell ref="N409:P409"/>
    <mergeCell ref="Q409:S409"/>
    <mergeCell ref="W409:AB409"/>
    <mergeCell ref="B408:D408"/>
    <mergeCell ref="E408:G408"/>
    <mergeCell ref="H408:J408"/>
    <mergeCell ref="K408:M408"/>
    <mergeCell ref="N408:P408"/>
    <mergeCell ref="Q408:S408"/>
    <mergeCell ref="T408:V408"/>
    <mergeCell ref="T409:V409"/>
    <mergeCell ref="T410:V410"/>
    <mergeCell ref="T411:V411"/>
    <mergeCell ref="W406:AB406"/>
    <mergeCell ref="B407:D407"/>
    <mergeCell ref="E407:G407"/>
    <mergeCell ref="H407:J407"/>
    <mergeCell ref="K407:M407"/>
    <mergeCell ref="N407:P407"/>
    <mergeCell ref="Q407:S407"/>
    <mergeCell ref="W407:AB407"/>
    <mergeCell ref="B406:D406"/>
    <mergeCell ref="E406:G406"/>
    <mergeCell ref="H406:J406"/>
    <mergeCell ref="K406:M406"/>
    <mergeCell ref="N406:P406"/>
    <mergeCell ref="Q406:S406"/>
    <mergeCell ref="W404:AB404"/>
    <mergeCell ref="B405:D405"/>
    <mergeCell ref="E405:G405"/>
    <mergeCell ref="H405:J405"/>
    <mergeCell ref="K405:M405"/>
    <mergeCell ref="N405:P405"/>
    <mergeCell ref="Q405:S405"/>
    <mergeCell ref="W405:AB405"/>
    <mergeCell ref="B404:D404"/>
    <mergeCell ref="E404:G404"/>
    <mergeCell ref="H404:J404"/>
    <mergeCell ref="K404:M404"/>
    <mergeCell ref="N404:P404"/>
    <mergeCell ref="Q404:S404"/>
    <mergeCell ref="T404:V404"/>
    <mergeCell ref="T405:V405"/>
    <mergeCell ref="T406:V406"/>
    <mergeCell ref="T407:V407"/>
    <mergeCell ref="W402:AB402"/>
    <mergeCell ref="B403:D403"/>
    <mergeCell ref="E403:G403"/>
    <mergeCell ref="H403:J403"/>
    <mergeCell ref="K403:M403"/>
    <mergeCell ref="N403:P403"/>
    <mergeCell ref="Q403:S403"/>
    <mergeCell ref="W403:AB403"/>
    <mergeCell ref="B402:D402"/>
    <mergeCell ref="E402:G402"/>
    <mergeCell ref="H402:J402"/>
    <mergeCell ref="K402:M402"/>
    <mergeCell ref="N402:P402"/>
    <mergeCell ref="Q402:S402"/>
    <mergeCell ref="W400:AB400"/>
    <mergeCell ref="B401:D401"/>
    <mergeCell ref="E401:G401"/>
    <mergeCell ref="H401:J401"/>
    <mergeCell ref="K401:M401"/>
    <mergeCell ref="N401:P401"/>
    <mergeCell ref="Q401:S401"/>
    <mergeCell ref="W401:AB401"/>
    <mergeCell ref="B400:D400"/>
    <mergeCell ref="E400:G400"/>
    <mergeCell ref="H400:J400"/>
    <mergeCell ref="K400:M400"/>
    <mergeCell ref="N400:P400"/>
    <mergeCell ref="Q400:S400"/>
    <mergeCell ref="T400:V400"/>
    <mergeCell ref="T401:V401"/>
    <mergeCell ref="T402:V402"/>
    <mergeCell ref="T403:V403"/>
    <mergeCell ref="W398:AB398"/>
    <mergeCell ref="B399:D399"/>
    <mergeCell ref="E399:G399"/>
    <mergeCell ref="H399:J399"/>
    <mergeCell ref="K399:M399"/>
    <mergeCell ref="N399:P399"/>
    <mergeCell ref="Q399:S399"/>
    <mergeCell ref="W399:AB399"/>
    <mergeCell ref="B398:D398"/>
    <mergeCell ref="E398:G398"/>
    <mergeCell ref="H398:J398"/>
    <mergeCell ref="K398:M398"/>
    <mergeCell ref="N398:P398"/>
    <mergeCell ref="Q398:S398"/>
    <mergeCell ref="W396:AB396"/>
    <mergeCell ref="B397:D397"/>
    <mergeCell ref="E397:G397"/>
    <mergeCell ref="H397:J397"/>
    <mergeCell ref="K397:M397"/>
    <mergeCell ref="N397:P397"/>
    <mergeCell ref="Q397:S397"/>
    <mergeCell ref="W397:AB397"/>
    <mergeCell ref="B396:D396"/>
    <mergeCell ref="E396:G396"/>
    <mergeCell ref="H396:J396"/>
    <mergeCell ref="K396:M396"/>
    <mergeCell ref="N396:P396"/>
    <mergeCell ref="Q396:S396"/>
    <mergeCell ref="T396:V396"/>
    <mergeCell ref="T397:V397"/>
    <mergeCell ref="T398:V398"/>
    <mergeCell ref="T399:V399"/>
    <mergeCell ref="W394:AB394"/>
    <mergeCell ref="B395:D395"/>
    <mergeCell ref="E395:G395"/>
    <mergeCell ref="H395:J395"/>
    <mergeCell ref="K395:M395"/>
    <mergeCell ref="N395:P395"/>
    <mergeCell ref="Q395:S395"/>
    <mergeCell ref="W395:AB395"/>
    <mergeCell ref="B394:D394"/>
    <mergeCell ref="E394:G394"/>
    <mergeCell ref="H394:J394"/>
    <mergeCell ref="K394:M394"/>
    <mergeCell ref="N394:P394"/>
    <mergeCell ref="Q394:S394"/>
    <mergeCell ref="W392:AB392"/>
    <mergeCell ref="B393:D393"/>
    <mergeCell ref="E393:G393"/>
    <mergeCell ref="H393:J393"/>
    <mergeCell ref="K393:M393"/>
    <mergeCell ref="N393:P393"/>
    <mergeCell ref="Q393:S393"/>
    <mergeCell ref="W393:AB393"/>
    <mergeCell ref="B392:D392"/>
    <mergeCell ref="E392:G392"/>
    <mergeCell ref="H392:J392"/>
    <mergeCell ref="K392:M392"/>
    <mergeCell ref="N392:P392"/>
    <mergeCell ref="Q392:S392"/>
    <mergeCell ref="T392:V392"/>
    <mergeCell ref="T393:V393"/>
    <mergeCell ref="T394:V394"/>
    <mergeCell ref="T395:V395"/>
    <mergeCell ref="W390:AB390"/>
    <mergeCell ref="B391:D391"/>
    <mergeCell ref="E391:G391"/>
    <mergeCell ref="H391:J391"/>
    <mergeCell ref="K391:M391"/>
    <mergeCell ref="N391:P391"/>
    <mergeCell ref="Q391:S391"/>
    <mergeCell ref="W391:AB391"/>
    <mergeCell ref="B390:D390"/>
    <mergeCell ref="E390:G390"/>
    <mergeCell ref="H390:J390"/>
    <mergeCell ref="K390:M390"/>
    <mergeCell ref="N390:P390"/>
    <mergeCell ref="Q390:S390"/>
    <mergeCell ref="W388:AB388"/>
    <mergeCell ref="B389:D389"/>
    <mergeCell ref="E389:G389"/>
    <mergeCell ref="H389:J389"/>
    <mergeCell ref="K389:M389"/>
    <mergeCell ref="N389:P389"/>
    <mergeCell ref="Q389:S389"/>
    <mergeCell ref="W389:AB389"/>
    <mergeCell ref="B388:D388"/>
    <mergeCell ref="E388:G388"/>
    <mergeCell ref="H388:J388"/>
    <mergeCell ref="K388:M388"/>
    <mergeCell ref="N388:P388"/>
    <mergeCell ref="Q388:S388"/>
    <mergeCell ref="T388:V388"/>
    <mergeCell ref="T389:V389"/>
    <mergeCell ref="T390:V390"/>
    <mergeCell ref="T391:V391"/>
    <mergeCell ref="W386:AB386"/>
    <mergeCell ref="B387:D387"/>
    <mergeCell ref="E387:G387"/>
    <mergeCell ref="H387:J387"/>
    <mergeCell ref="K387:M387"/>
    <mergeCell ref="N387:P387"/>
    <mergeCell ref="Q387:S387"/>
    <mergeCell ref="W387:AB387"/>
    <mergeCell ref="B386:D386"/>
    <mergeCell ref="E386:G386"/>
    <mergeCell ref="H386:J386"/>
    <mergeCell ref="K386:M386"/>
    <mergeCell ref="N386:P386"/>
    <mergeCell ref="Q386:S386"/>
    <mergeCell ref="W384:AB384"/>
    <mergeCell ref="B385:D385"/>
    <mergeCell ref="E385:G385"/>
    <mergeCell ref="H385:J385"/>
    <mergeCell ref="K385:M385"/>
    <mergeCell ref="N385:P385"/>
    <mergeCell ref="Q385:S385"/>
    <mergeCell ref="W385:AB385"/>
    <mergeCell ref="B384:D384"/>
    <mergeCell ref="E384:G384"/>
    <mergeCell ref="H384:J384"/>
    <mergeCell ref="K384:M384"/>
    <mergeCell ref="N384:P384"/>
    <mergeCell ref="Q384:S384"/>
    <mergeCell ref="T384:V384"/>
    <mergeCell ref="T385:V385"/>
    <mergeCell ref="T386:V386"/>
    <mergeCell ref="T387:V387"/>
    <mergeCell ref="W382:AB382"/>
    <mergeCell ref="B383:D383"/>
    <mergeCell ref="E383:G383"/>
    <mergeCell ref="H383:J383"/>
    <mergeCell ref="K383:M383"/>
    <mergeCell ref="N383:P383"/>
    <mergeCell ref="Q383:S383"/>
    <mergeCell ref="W383:AB383"/>
    <mergeCell ref="B382:D382"/>
    <mergeCell ref="E382:G382"/>
    <mergeCell ref="H382:J382"/>
    <mergeCell ref="K382:M382"/>
    <mergeCell ref="N382:P382"/>
    <mergeCell ref="Q382:S382"/>
    <mergeCell ref="W380:AB380"/>
    <mergeCell ref="B381:D381"/>
    <mergeCell ref="E381:G381"/>
    <mergeCell ref="H381:J381"/>
    <mergeCell ref="K381:M381"/>
    <mergeCell ref="N381:P381"/>
    <mergeCell ref="Q381:S381"/>
    <mergeCell ref="W381:AB381"/>
    <mergeCell ref="B380:D380"/>
    <mergeCell ref="E380:G380"/>
    <mergeCell ref="H380:J380"/>
    <mergeCell ref="K380:M380"/>
    <mergeCell ref="N380:P380"/>
    <mergeCell ref="Q380:S380"/>
    <mergeCell ref="T380:V380"/>
    <mergeCell ref="T381:V381"/>
    <mergeCell ref="T382:V382"/>
    <mergeCell ref="T383:V383"/>
    <mergeCell ref="W378:AB378"/>
    <mergeCell ref="B379:D379"/>
    <mergeCell ref="E379:G379"/>
    <mergeCell ref="H379:J379"/>
    <mergeCell ref="K379:M379"/>
    <mergeCell ref="N379:P379"/>
    <mergeCell ref="Q379:S379"/>
    <mergeCell ref="W379:AB379"/>
    <mergeCell ref="B378:D378"/>
    <mergeCell ref="E378:G378"/>
    <mergeCell ref="H378:J378"/>
    <mergeCell ref="K378:M378"/>
    <mergeCell ref="N378:P378"/>
    <mergeCell ref="Q378:S378"/>
    <mergeCell ref="W376:AB376"/>
    <mergeCell ref="B377:D377"/>
    <mergeCell ref="E377:G377"/>
    <mergeCell ref="H377:J377"/>
    <mergeCell ref="K377:M377"/>
    <mergeCell ref="N377:P377"/>
    <mergeCell ref="Q377:S377"/>
    <mergeCell ref="W377:AB377"/>
    <mergeCell ref="B376:D376"/>
    <mergeCell ref="E376:G376"/>
    <mergeCell ref="H376:J376"/>
    <mergeCell ref="K376:M376"/>
    <mergeCell ref="N376:P376"/>
    <mergeCell ref="Q376:S376"/>
    <mergeCell ref="T376:V376"/>
    <mergeCell ref="T377:V377"/>
    <mergeCell ref="T378:V378"/>
    <mergeCell ref="T379:V379"/>
    <mergeCell ref="W374:AB374"/>
    <mergeCell ref="B375:D375"/>
    <mergeCell ref="E375:G375"/>
    <mergeCell ref="H375:J375"/>
    <mergeCell ref="K375:M375"/>
    <mergeCell ref="N375:P375"/>
    <mergeCell ref="Q375:S375"/>
    <mergeCell ref="W375:AB375"/>
    <mergeCell ref="B374:D374"/>
    <mergeCell ref="E374:G374"/>
    <mergeCell ref="H374:J374"/>
    <mergeCell ref="K374:M374"/>
    <mergeCell ref="N374:P374"/>
    <mergeCell ref="Q374:S374"/>
    <mergeCell ref="W372:AB372"/>
    <mergeCell ref="B373:D373"/>
    <mergeCell ref="E373:G373"/>
    <mergeCell ref="H373:J373"/>
    <mergeCell ref="K373:M373"/>
    <mergeCell ref="N373:P373"/>
    <mergeCell ref="Q373:S373"/>
    <mergeCell ref="W373:AB373"/>
    <mergeCell ref="B372:D372"/>
    <mergeCell ref="E372:G372"/>
    <mergeCell ref="H372:J372"/>
    <mergeCell ref="K372:M372"/>
    <mergeCell ref="N372:P372"/>
    <mergeCell ref="Q372:S372"/>
    <mergeCell ref="T374:V374"/>
    <mergeCell ref="T375:V375"/>
    <mergeCell ref="W370:AB370"/>
    <mergeCell ref="B371:D371"/>
    <mergeCell ref="E371:G371"/>
    <mergeCell ref="H371:J371"/>
    <mergeCell ref="K371:M371"/>
    <mergeCell ref="N371:P371"/>
    <mergeCell ref="Q371:S371"/>
    <mergeCell ref="W371:AB371"/>
    <mergeCell ref="B370:D370"/>
    <mergeCell ref="E370:G370"/>
    <mergeCell ref="H370:J370"/>
    <mergeCell ref="K370:M370"/>
    <mergeCell ref="N370:P370"/>
    <mergeCell ref="Q370:S370"/>
    <mergeCell ref="W368:AB368"/>
    <mergeCell ref="B369:D369"/>
    <mergeCell ref="E369:G369"/>
    <mergeCell ref="H369:J369"/>
    <mergeCell ref="K369:M369"/>
    <mergeCell ref="N369:P369"/>
    <mergeCell ref="Q369:S369"/>
    <mergeCell ref="W369:AB369"/>
    <mergeCell ref="B368:D368"/>
    <mergeCell ref="E368:G368"/>
    <mergeCell ref="H368:J368"/>
    <mergeCell ref="K368:M368"/>
    <mergeCell ref="N368:P368"/>
    <mergeCell ref="Q368:S368"/>
    <mergeCell ref="B367:D367"/>
    <mergeCell ref="E367:G367"/>
    <mergeCell ref="H367:J367"/>
    <mergeCell ref="K367:M367"/>
    <mergeCell ref="N367:P367"/>
    <mergeCell ref="Q367:S367"/>
    <mergeCell ref="W367:AB367"/>
    <mergeCell ref="B366:D366"/>
    <mergeCell ref="E366:G366"/>
    <mergeCell ref="H366:J366"/>
    <mergeCell ref="K366:M366"/>
    <mergeCell ref="N366:P366"/>
    <mergeCell ref="Q366:S366"/>
    <mergeCell ref="W363:AB363"/>
    <mergeCell ref="B364:D364"/>
    <mergeCell ref="W364:AB364"/>
    <mergeCell ref="B365:D365"/>
    <mergeCell ref="E365:G365"/>
    <mergeCell ref="H365:J365"/>
    <mergeCell ref="K365:M365"/>
    <mergeCell ref="N365:P365"/>
    <mergeCell ref="Q365:S365"/>
    <mergeCell ref="W365:AB365"/>
    <mergeCell ref="B362:D362"/>
    <mergeCell ref="E362:S362"/>
    <mergeCell ref="W362:AB362"/>
    <mergeCell ref="AC362:AH425"/>
    <mergeCell ref="B363:D363"/>
    <mergeCell ref="E363:G364"/>
    <mergeCell ref="H363:J364"/>
    <mergeCell ref="K363:M364"/>
    <mergeCell ref="N363:P364"/>
    <mergeCell ref="Q363:S364"/>
    <mergeCell ref="W360:AC360"/>
    <mergeCell ref="AD360:AH360"/>
    <mergeCell ref="B361:I361"/>
    <mergeCell ref="J361:L361"/>
    <mergeCell ref="M361:N361"/>
    <mergeCell ref="AF361:AG361"/>
    <mergeCell ref="AA356:AC356"/>
    <mergeCell ref="AD356:AE356"/>
    <mergeCell ref="AG356:AH356"/>
    <mergeCell ref="W359:AC359"/>
    <mergeCell ref="AD359:AH359"/>
    <mergeCell ref="T363:V364"/>
    <mergeCell ref="T365:V365"/>
    <mergeCell ref="T366:V366"/>
    <mergeCell ref="T367:V367"/>
    <mergeCell ref="T368:V368"/>
    <mergeCell ref="T369:V369"/>
    <mergeCell ref="T370:V370"/>
    <mergeCell ref="T371:V371"/>
    <mergeCell ref="T372:V372"/>
    <mergeCell ref="T373:V373"/>
    <mergeCell ref="W366:AB366"/>
    <mergeCell ref="W353:AB353"/>
    <mergeCell ref="B354:D354"/>
    <mergeCell ref="E354:G354"/>
    <mergeCell ref="H354:J354"/>
    <mergeCell ref="K354:M354"/>
    <mergeCell ref="N354:P354"/>
    <mergeCell ref="Q354:S354"/>
    <mergeCell ref="W354:AB354"/>
    <mergeCell ref="B353:D353"/>
    <mergeCell ref="E353:G353"/>
    <mergeCell ref="H353:J353"/>
    <mergeCell ref="K353:M353"/>
    <mergeCell ref="N353:P353"/>
    <mergeCell ref="Q353:S353"/>
    <mergeCell ref="W351:AB351"/>
    <mergeCell ref="B352:D352"/>
    <mergeCell ref="E352:G352"/>
    <mergeCell ref="H352:J352"/>
    <mergeCell ref="K352:M352"/>
    <mergeCell ref="N352:P352"/>
    <mergeCell ref="Q352:S352"/>
    <mergeCell ref="W352:AB352"/>
    <mergeCell ref="B351:D351"/>
    <mergeCell ref="E351:G351"/>
    <mergeCell ref="H351:J351"/>
    <mergeCell ref="K351:M351"/>
    <mergeCell ref="N351:P351"/>
    <mergeCell ref="Q351:S351"/>
    <mergeCell ref="T351:V351"/>
    <mergeCell ref="T352:V352"/>
    <mergeCell ref="T353:V353"/>
    <mergeCell ref="T354:V354"/>
    <mergeCell ref="W349:AB349"/>
    <mergeCell ref="B350:D350"/>
    <mergeCell ref="E350:G350"/>
    <mergeCell ref="H350:J350"/>
    <mergeCell ref="K350:M350"/>
    <mergeCell ref="N350:P350"/>
    <mergeCell ref="Q350:S350"/>
    <mergeCell ref="W350:AB350"/>
    <mergeCell ref="B349:D349"/>
    <mergeCell ref="E349:G349"/>
    <mergeCell ref="H349:J349"/>
    <mergeCell ref="K349:M349"/>
    <mergeCell ref="N349:P349"/>
    <mergeCell ref="Q349:S349"/>
    <mergeCell ref="W347:AB347"/>
    <mergeCell ref="B348:D348"/>
    <mergeCell ref="E348:G348"/>
    <mergeCell ref="H348:J348"/>
    <mergeCell ref="K348:M348"/>
    <mergeCell ref="N348:P348"/>
    <mergeCell ref="Q348:S348"/>
    <mergeCell ref="W348:AB348"/>
    <mergeCell ref="B347:D347"/>
    <mergeCell ref="E347:G347"/>
    <mergeCell ref="H347:J347"/>
    <mergeCell ref="K347:M347"/>
    <mergeCell ref="N347:P347"/>
    <mergeCell ref="Q347:S347"/>
    <mergeCell ref="T347:V347"/>
    <mergeCell ref="T348:V348"/>
    <mergeCell ref="T349:V349"/>
    <mergeCell ref="T350:V350"/>
    <mergeCell ref="W345:AB345"/>
    <mergeCell ref="B346:D346"/>
    <mergeCell ref="E346:G346"/>
    <mergeCell ref="H346:J346"/>
    <mergeCell ref="K346:M346"/>
    <mergeCell ref="N346:P346"/>
    <mergeCell ref="Q346:S346"/>
    <mergeCell ref="W346:AB346"/>
    <mergeCell ref="B345:D345"/>
    <mergeCell ref="E345:G345"/>
    <mergeCell ref="H345:J345"/>
    <mergeCell ref="K345:M345"/>
    <mergeCell ref="N345:P345"/>
    <mergeCell ref="Q345:S345"/>
    <mergeCell ref="W343:AB343"/>
    <mergeCell ref="B344:D344"/>
    <mergeCell ref="E344:G344"/>
    <mergeCell ref="H344:J344"/>
    <mergeCell ref="K344:M344"/>
    <mergeCell ref="N344:P344"/>
    <mergeCell ref="Q344:S344"/>
    <mergeCell ref="W344:AB344"/>
    <mergeCell ref="B343:D343"/>
    <mergeCell ref="E343:G343"/>
    <mergeCell ref="H343:J343"/>
    <mergeCell ref="K343:M343"/>
    <mergeCell ref="N343:P343"/>
    <mergeCell ref="Q343:S343"/>
    <mergeCell ref="T343:V343"/>
    <mergeCell ref="T344:V344"/>
    <mergeCell ref="T345:V345"/>
    <mergeCell ref="T346:V346"/>
    <mergeCell ref="W341:AB341"/>
    <mergeCell ref="B342:D342"/>
    <mergeCell ref="E342:G342"/>
    <mergeCell ref="H342:J342"/>
    <mergeCell ref="K342:M342"/>
    <mergeCell ref="N342:P342"/>
    <mergeCell ref="Q342:S342"/>
    <mergeCell ref="W342:AB342"/>
    <mergeCell ref="B341:D341"/>
    <mergeCell ref="E341:G341"/>
    <mergeCell ref="H341:J341"/>
    <mergeCell ref="K341:M341"/>
    <mergeCell ref="N341:P341"/>
    <mergeCell ref="Q341:S341"/>
    <mergeCell ref="W339:AB339"/>
    <mergeCell ref="B340:D340"/>
    <mergeCell ref="E340:G340"/>
    <mergeCell ref="H340:J340"/>
    <mergeCell ref="K340:M340"/>
    <mergeCell ref="N340:P340"/>
    <mergeCell ref="Q340:S340"/>
    <mergeCell ref="W340:AB340"/>
    <mergeCell ref="B339:D339"/>
    <mergeCell ref="E339:G339"/>
    <mergeCell ref="H339:J339"/>
    <mergeCell ref="K339:M339"/>
    <mergeCell ref="N339:P339"/>
    <mergeCell ref="Q339:S339"/>
    <mergeCell ref="T339:V339"/>
    <mergeCell ref="T340:V340"/>
    <mergeCell ref="T341:V341"/>
    <mergeCell ref="T342:V342"/>
    <mergeCell ref="W337:AB337"/>
    <mergeCell ref="B338:D338"/>
    <mergeCell ref="E338:G338"/>
    <mergeCell ref="H338:J338"/>
    <mergeCell ref="K338:M338"/>
    <mergeCell ref="N338:P338"/>
    <mergeCell ref="Q338:S338"/>
    <mergeCell ref="W338:AB338"/>
    <mergeCell ref="B337:D337"/>
    <mergeCell ref="E337:G337"/>
    <mergeCell ref="H337:J337"/>
    <mergeCell ref="K337:M337"/>
    <mergeCell ref="N337:P337"/>
    <mergeCell ref="Q337:S337"/>
    <mergeCell ref="W335:AB335"/>
    <mergeCell ref="B336:D336"/>
    <mergeCell ref="E336:G336"/>
    <mergeCell ref="H336:J336"/>
    <mergeCell ref="K336:M336"/>
    <mergeCell ref="N336:P336"/>
    <mergeCell ref="Q336:S336"/>
    <mergeCell ref="W336:AB336"/>
    <mergeCell ref="B335:D335"/>
    <mergeCell ref="E335:G335"/>
    <mergeCell ref="H335:J335"/>
    <mergeCell ref="K335:M335"/>
    <mergeCell ref="N335:P335"/>
    <mergeCell ref="Q335:S335"/>
    <mergeCell ref="T335:V335"/>
    <mergeCell ref="T336:V336"/>
    <mergeCell ref="T337:V337"/>
    <mergeCell ref="T338:V338"/>
    <mergeCell ref="W333:AB333"/>
    <mergeCell ref="B334:D334"/>
    <mergeCell ref="E334:G334"/>
    <mergeCell ref="H334:J334"/>
    <mergeCell ref="K334:M334"/>
    <mergeCell ref="N334:P334"/>
    <mergeCell ref="Q334:S334"/>
    <mergeCell ref="W334:AB334"/>
    <mergeCell ref="B333:D333"/>
    <mergeCell ref="E333:G333"/>
    <mergeCell ref="H333:J333"/>
    <mergeCell ref="K333:M333"/>
    <mergeCell ref="N333:P333"/>
    <mergeCell ref="Q333:S333"/>
    <mergeCell ref="W331:AB331"/>
    <mergeCell ref="B332:D332"/>
    <mergeCell ref="E332:G332"/>
    <mergeCell ref="H332:J332"/>
    <mergeCell ref="K332:M332"/>
    <mergeCell ref="N332:P332"/>
    <mergeCell ref="Q332:S332"/>
    <mergeCell ref="W332:AB332"/>
    <mergeCell ref="B331:D331"/>
    <mergeCell ref="E331:G331"/>
    <mergeCell ref="H331:J331"/>
    <mergeCell ref="K331:M331"/>
    <mergeCell ref="N331:P331"/>
    <mergeCell ref="Q331:S331"/>
    <mergeCell ref="T331:V331"/>
    <mergeCell ref="T332:V332"/>
    <mergeCell ref="T333:V333"/>
    <mergeCell ref="T334:V334"/>
    <mergeCell ref="W329:AB329"/>
    <mergeCell ref="B330:D330"/>
    <mergeCell ref="E330:G330"/>
    <mergeCell ref="H330:J330"/>
    <mergeCell ref="K330:M330"/>
    <mergeCell ref="N330:P330"/>
    <mergeCell ref="Q330:S330"/>
    <mergeCell ref="W330:AB330"/>
    <mergeCell ref="B329:D329"/>
    <mergeCell ref="E329:G329"/>
    <mergeCell ref="H329:J329"/>
    <mergeCell ref="K329:M329"/>
    <mergeCell ref="N329:P329"/>
    <mergeCell ref="Q329:S329"/>
    <mergeCell ref="W327:AB327"/>
    <mergeCell ref="B328:D328"/>
    <mergeCell ref="E328:G328"/>
    <mergeCell ref="H328:J328"/>
    <mergeCell ref="K328:M328"/>
    <mergeCell ref="N328:P328"/>
    <mergeCell ref="Q328:S328"/>
    <mergeCell ref="W328:AB328"/>
    <mergeCell ref="B327:D327"/>
    <mergeCell ref="E327:G327"/>
    <mergeCell ref="H327:J327"/>
    <mergeCell ref="K327:M327"/>
    <mergeCell ref="N327:P327"/>
    <mergeCell ref="Q327:S327"/>
    <mergeCell ref="T327:V327"/>
    <mergeCell ref="T328:V328"/>
    <mergeCell ref="T329:V329"/>
    <mergeCell ref="T330:V330"/>
    <mergeCell ref="W325:AB325"/>
    <mergeCell ref="B326:D326"/>
    <mergeCell ref="E326:G326"/>
    <mergeCell ref="H326:J326"/>
    <mergeCell ref="K326:M326"/>
    <mergeCell ref="N326:P326"/>
    <mergeCell ref="Q326:S326"/>
    <mergeCell ref="W326:AB326"/>
    <mergeCell ref="B325:D325"/>
    <mergeCell ref="E325:G325"/>
    <mergeCell ref="H325:J325"/>
    <mergeCell ref="K325:M325"/>
    <mergeCell ref="N325:P325"/>
    <mergeCell ref="Q325:S325"/>
    <mergeCell ref="W323:AB323"/>
    <mergeCell ref="B324:D324"/>
    <mergeCell ref="E324:G324"/>
    <mergeCell ref="H324:J324"/>
    <mergeCell ref="K324:M324"/>
    <mergeCell ref="N324:P324"/>
    <mergeCell ref="Q324:S324"/>
    <mergeCell ref="W324:AB324"/>
    <mergeCell ref="B323:D323"/>
    <mergeCell ref="E323:G323"/>
    <mergeCell ref="H323:J323"/>
    <mergeCell ref="K323:M323"/>
    <mergeCell ref="N323:P323"/>
    <mergeCell ref="Q323:S323"/>
    <mergeCell ref="T323:V323"/>
    <mergeCell ref="T324:V324"/>
    <mergeCell ref="T325:V325"/>
    <mergeCell ref="T326:V326"/>
    <mergeCell ref="W321:AB321"/>
    <mergeCell ref="B322:D322"/>
    <mergeCell ref="E322:G322"/>
    <mergeCell ref="H322:J322"/>
    <mergeCell ref="K322:M322"/>
    <mergeCell ref="N322:P322"/>
    <mergeCell ref="Q322:S322"/>
    <mergeCell ref="W322:AB322"/>
    <mergeCell ref="B321:D321"/>
    <mergeCell ref="E321:G321"/>
    <mergeCell ref="H321:J321"/>
    <mergeCell ref="K321:M321"/>
    <mergeCell ref="N321:P321"/>
    <mergeCell ref="Q321:S321"/>
    <mergeCell ref="W319:AB319"/>
    <mergeCell ref="B320:D320"/>
    <mergeCell ref="E320:G320"/>
    <mergeCell ref="H320:J320"/>
    <mergeCell ref="K320:M320"/>
    <mergeCell ref="N320:P320"/>
    <mergeCell ref="Q320:S320"/>
    <mergeCell ref="W320:AB320"/>
    <mergeCell ref="B319:D319"/>
    <mergeCell ref="E319:G319"/>
    <mergeCell ref="H319:J319"/>
    <mergeCell ref="K319:M319"/>
    <mergeCell ref="N319:P319"/>
    <mergeCell ref="Q319:S319"/>
    <mergeCell ref="T319:V319"/>
    <mergeCell ref="T320:V320"/>
    <mergeCell ref="T321:V321"/>
    <mergeCell ref="T322:V322"/>
    <mergeCell ref="W317:AB317"/>
    <mergeCell ref="B318:D318"/>
    <mergeCell ref="E318:G318"/>
    <mergeCell ref="H318:J318"/>
    <mergeCell ref="K318:M318"/>
    <mergeCell ref="N318:P318"/>
    <mergeCell ref="Q318:S318"/>
    <mergeCell ref="W318:AB318"/>
    <mergeCell ref="B317:D317"/>
    <mergeCell ref="E317:G317"/>
    <mergeCell ref="H317:J317"/>
    <mergeCell ref="K317:M317"/>
    <mergeCell ref="N317:P317"/>
    <mergeCell ref="Q317:S317"/>
    <mergeCell ref="W315:AB315"/>
    <mergeCell ref="B316:D316"/>
    <mergeCell ref="E316:G316"/>
    <mergeCell ref="H316:J316"/>
    <mergeCell ref="K316:M316"/>
    <mergeCell ref="N316:P316"/>
    <mergeCell ref="Q316:S316"/>
    <mergeCell ref="W316:AB316"/>
    <mergeCell ref="B315:D315"/>
    <mergeCell ref="E315:G315"/>
    <mergeCell ref="H315:J315"/>
    <mergeCell ref="K315:M315"/>
    <mergeCell ref="N315:P315"/>
    <mergeCell ref="Q315:S315"/>
    <mergeCell ref="T315:V315"/>
    <mergeCell ref="T316:V316"/>
    <mergeCell ref="T317:V317"/>
    <mergeCell ref="T318:V318"/>
    <mergeCell ref="W313:AB313"/>
    <mergeCell ref="B314:D314"/>
    <mergeCell ref="E314:G314"/>
    <mergeCell ref="H314:J314"/>
    <mergeCell ref="K314:M314"/>
    <mergeCell ref="N314:P314"/>
    <mergeCell ref="Q314:S314"/>
    <mergeCell ref="W314:AB314"/>
    <mergeCell ref="B313:D313"/>
    <mergeCell ref="E313:G313"/>
    <mergeCell ref="H313:J313"/>
    <mergeCell ref="K313:M313"/>
    <mergeCell ref="N313:P313"/>
    <mergeCell ref="Q313:S313"/>
    <mergeCell ref="W311:AB311"/>
    <mergeCell ref="B312:D312"/>
    <mergeCell ref="E312:G312"/>
    <mergeCell ref="H312:J312"/>
    <mergeCell ref="K312:M312"/>
    <mergeCell ref="N312:P312"/>
    <mergeCell ref="Q312:S312"/>
    <mergeCell ref="W312:AB312"/>
    <mergeCell ref="B311:D311"/>
    <mergeCell ref="E311:G311"/>
    <mergeCell ref="H311:J311"/>
    <mergeCell ref="K311:M311"/>
    <mergeCell ref="N311:P311"/>
    <mergeCell ref="Q311:S311"/>
    <mergeCell ref="T311:V311"/>
    <mergeCell ref="T312:V312"/>
    <mergeCell ref="T313:V313"/>
    <mergeCell ref="T314:V314"/>
    <mergeCell ref="W309:AB309"/>
    <mergeCell ref="B310:D310"/>
    <mergeCell ref="E310:G310"/>
    <mergeCell ref="H310:J310"/>
    <mergeCell ref="K310:M310"/>
    <mergeCell ref="N310:P310"/>
    <mergeCell ref="Q310:S310"/>
    <mergeCell ref="W310:AB310"/>
    <mergeCell ref="B309:D309"/>
    <mergeCell ref="E309:G309"/>
    <mergeCell ref="H309:J309"/>
    <mergeCell ref="K309:M309"/>
    <mergeCell ref="N309:P309"/>
    <mergeCell ref="Q309:S309"/>
    <mergeCell ref="W307:AB307"/>
    <mergeCell ref="B308:D308"/>
    <mergeCell ref="E308:G308"/>
    <mergeCell ref="H308:J308"/>
    <mergeCell ref="K308:M308"/>
    <mergeCell ref="N308:P308"/>
    <mergeCell ref="Q308:S308"/>
    <mergeCell ref="W308:AB308"/>
    <mergeCell ref="B307:D307"/>
    <mergeCell ref="E307:G307"/>
    <mergeCell ref="H307:J307"/>
    <mergeCell ref="K307:M307"/>
    <mergeCell ref="N307:P307"/>
    <mergeCell ref="Q307:S307"/>
    <mergeCell ref="T307:V307"/>
    <mergeCell ref="T308:V308"/>
    <mergeCell ref="T309:V309"/>
    <mergeCell ref="T310:V310"/>
    <mergeCell ref="W305:AB305"/>
    <mergeCell ref="B306:D306"/>
    <mergeCell ref="E306:G306"/>
    <mergeCell ref="H306:J306"/>
    <mergeCell ref="K306:M306"/>
    <mergeCell ref="N306:P306"/>
    <mergeCell ref="Q306:S306"/>
    <mergeCell ref="W306:AB306"/>
    <mergeCell ref="B305:D305"/>
    <mergeCell ref="E305:G305"/>
    <mergeCell ref="H305:J305"/>
    <mergeCell ref="K305:M305"/>
    <mergeCell ref="N305:P305"/>
    <mergeCell ref="Q305:S305"/>
    <mergeCell ref="W303:AB303"/>
    <mergeCell ref="B304:D304"/>
    <mergeCell ref="E304:G304"/>
    <mergeCell ref="H304:J304"/>
    <mergeCell ref="K304:M304"/>
    <mergeCell ref="N304:P304"/>
    <mergeCell ref="Q304:S304"/>
    <mergeCell ref="W304:AB304"/>
    <mergeCell ref="B303:D303"/>
    <mergeCell ref="E303:G303"/>
    <mergeCell ref="H303:J303"/>
    <mergeCell ref="K303:M303"/>
    <mergeCell ref="N303:P303"/>
    <mergeCell ref="Q303:S303"/>
    <mergeCell ref="T305:V305"/>
    <mergeCell ref="T306:V306"/>
    <mergeCell ref="W301:AB301"/>
    <mergeCell ref="B302:D302"/>
    <mergeCell ref="E302:G302"/>
    <mergeCell ref="H302:J302"/>
    <mergeCell ref="K302:M302"/>
    <mergeCell ref="N302:P302"/>
    <mergeCell ref="Q302:S302"/>
    <mergeCell ref="W302:AB302"/>
    <mergeCell ref="B301:D301"/>
    <mergeCell ref="E301:G301"/>
    <mergeCell ref="H301:J301"/>
    <mergeCell ref="K301:M301"/>
    <mergeCell ref="N301:P301"/>
    <mergeCell ref="Q301:S301"/>
    <mergeCell ref="W299:AB299"/>
    <mergeCell ref="B300:D300"/>
    <mergeCell ref="E300:G300"/>
    <mergeCell ref="H300:J300"/>
    <mergeCell ref="K300:M300"/>
    <mergeCell ref="N300:P300"/>
    <mergeCell ref="Q300:S300"/>
    <mergeCell ref="W300:AB300"/>
    <mergeCell ref="B299:D299"/>
    <mergeCell ref="E299:G299"/>
    <mergeCell ref="H299:J299"/>
    <mergeCell ref="K299:M299"/>
    <mergeCell ref="N299:P299"/>
    <mergeCell ref="Q299:S299"/>
    <mergeCell ref="W297:AB297"/>
    <mergeCell ref="B298:D298"/>
    <mergeCell ref="E298:G298"/>
    <mergeCell ref="H298:J298"/>
    <mergeCell ref="K298:M298"/>
    <mergeCell ref="N298:P298"/>
    <mergeCell ref="Q298:S298"/>
    <mergeCell ref="W298:AB298"/>
    <mergeCell ref="B297:D297"/>
    <mergeCell ref="E297:G297"/>
    <mergeCell ref="H297:J297"/>
    <mergeCell ref="K297:M297"/>
    <mergeCell ref="N297:P297"/>
    <mergeCell ref="Q297:S297"/>
    <mergeCell ref="W295:AB295"/>
    <mergeCell ref="B296:D296"/>
    <mergeCell ref="E296:G296"/>
    <mergeCell ref="H296:J296"/>
    <mergeCell ref="K296:M296"/>
    <mergeCell ref="N296:P296"/>
    <mergeCell ref="Q296:S296"/>
    <mergeCell ref="W296:AB296"/>
    <mergeCell ref="B295:D295"/>
    <mergeCell ref="E295:G295"/>
    <mergeCell ref="H295:J295"/>
    <mergeCell ref="K295:M295"/>
    <mergeCell ref="N295:P295"/>
    <mergeCell ref="Q295:S295"/>
    <mergeCell ref="W292:AB292"/>
    <mergeCell ref="B293:D293"/>
    <mergeCell ref="W293:AB293"/>
    <mergeCell ref="B294:D294"/>
    <mergeCell ref="E294:G294"/>
    <mergeCell ref="H294:J294"/>
    <mergeCell ref="K294:M294"/>
    <mergeCell ref="N294:P294"/>
    <mergeCell ref="Q294:S294"/>
    <mergeCell ref="W294:AB294"/>
    <mergeCell ref="B291:D291"/>
    <mergeCell ref="E291:S291"/>
    <mergeCell ref="W291:AB291"/>
    <mergeCell ref="AC291:AH354"/>
    <mergeCell ref="B292:D292"/>
    <mergeCell ref="E292:G293"/>
    <mergeCell ref="H292:J293"/>
    <mergeCell ref="K292:M293"/>
    <mergeCell ref="N292:P293"/>
    <mergeCell ref="Q292:S293"/>
    <mergeCell ref="T292:V293"/>
    <mergeCell ref="T294:V294"/>
    <mergeCell ref="T295:V295"/>
    <mergeCell ref="T296:V296"/>
    <mergeCell ref="T297:V297"/>
    <mergeCell ref="T298:V298"/>
    <mergeCell ref="T299:V299"/>
    <mergeCell ref="T300:V300"/>
    <mergeCell ref="T301:V301"/>
    <mergeCell ref="T302:V302"/>
    <mergeCell ref="T303:V303"/>
    <mergeCell ref="T304:V304"/>
    <mergeCell ref="W289:AC289"/>
    <mergeCell ref="AD289:AH289"/>
    <mergeCell ref="B290:I290"/>
    <mergeCell ref="J290:L290"/>
    <mergeCell ref="M290:N290"/>
    <mergeCell ref="AF290:AG290"/>
    <mergeCell ref="AA285:AC285"/>
    <mergeCell ref="AD285:AE285"/>
    <mergeCell ref="AG285:AH285"/>
    <mergeCell ref="W288:AC288"/>
    <mergeCell ref="AD288:AH288"/>
    <mergeCell ref="W282:AB282"/>
    <mergeCell ref="B283:D283"/>
    <mergeCell ref="E283:G283"/>
    <mergeCell ref="H283:J283"/>
    <mergeCell ref="K283:M283"/>
    <mergeCell ref="N283:P283"/>
    <mergeCell ref="Q283:S283"/>
    <mergeCell ref="W283:AB283"/>
    <mergeCell ref="B282:D282"/>
    <mergeCell ref="E282:G282"/>
    <mergeCell ref="H282:J282"/>
    <mergeCell ref="K282:M282"/>
    <mergeCell ref="N282:P282"/>
    <mergeCell ref="Q282:S282"/>
    <mergeCell ref="T282:V282"/>
    <mergeCell ref="T283:V283"/>
    <mergeCell ref="W280:AB280"/>
    <mergeCell ref="B281:D281"/>
    <mergeCell ref="E281:G281"/>
    <mergeCell ref="H281:J281"/>
    <mergeCell ref="K281:M281"/>
    <mergeCell ref="N281:P281"/>
    <mergeCell ref="Q281:S281"/>
    <mergeCell ref="W281:AB281"/>
    <mergeCell ref="B280:D280"/>
    <mergeCell ref="E280:G280"/>
    <mergeCell ref="H280:J280"/>
    <mergeCell ref="K280:M280"/>
    <mergeCell ref="N280:P280"/>
    <mergeCell ref="Q280:S280"/>
    <mergeCell ref="W278:AB278"/>
    <mergeCell ref="B279:D279"/>
    <mergeCell ref="E279:G279"/>
    <mergeCell ref="H279:J279"/>
    <mergeCell ref="K279:M279"/>
    <mergeCell ref="N279:P279"/>
    <mergeCell ref="Q279:S279"/>
    <mergeCell ref="W279:AB279"/>
    <mergeCell ref="B278:D278"/>
    <mergeCell ref="E278:G278"/>
    <mergeCell ref="H278:J278"/>
    <mergeCell ref="K278:M278"/>
    <mergeCell ref="N278:P278"/>
    <mergeCell ref="Q278:S278"/>
    <mergeCell ref="T278:V278"/>
    <mergeCell ref="T279:V279"/>
    <mergeCell ref="T280:V280"/>
    <mergeCell ref="T281:V281"/>
    <mergeCell ref="W276:AB276"/>
    <mergeCell ref="B277:D277"/>
    <mergeCell ref="E277:G277"/>
    <mergeCell ref="H277:J277"/>
    <mergeCell ref="K277:M277"/>
    <mergeCell ref="N277:P277"/>
    <mergeCell ref="Q277:S277"/>
    <mergeCell ref="W277:AB277"/>
    <mergeCell ref="B276:D276"/>
    <mergeCell ref="E276:G276"/>
    <mergeCell ref="H276:J276"/>
    <mergeCell ref="K276:M276"/>
    <mergeCell ref="N276:P276"/>
    <mergeCell ref="Q276:S276"/>
    <mergeCell ref="W274:AB274"/>
    <mergeCell ref="B275:D275"/>
    <mergeCell ref="E275:G275"/>
    <mergeCell ref="H275:J275"/>
    <mergeCell ref="K275:M275"/>
    <mergeCell ref="N275:P275"/>
    <mergeCell ref="Q275:S275"/>
    <mergeCell ref="W275:AB275"/>
    <mergeCell ref="B274:D274"/>
    <mergeCell ref="E274:G274"/>
    <mergeCell ref="H274:J274"/>
    <mergeCell ref="K274:M274"/>
    <mergeCell ref="N274:P274"/>
    <mergeCell ref="Q274:S274"/>
    <mergeCell ref="T274:V274"/>
    <mergeCell ref="T275:V275"/>
    <mergeCell ref="T276:V276"/>
    <mergeCell ref="T277:V277"/>
    <mergeCell ref="W272:AB272"/>
    <mergeCell ref="B273:D273"/>
    <mergeCell ref="E273:G273"/>
    <mergeCell ref="H273:J273"/>
    <mergeCell ref="K273:M273"/>
    <mergeCell ref="N273:P273"/>
    <mergeCell ref="Q273:S273"/>
    <mergeCell ref="W273:AB273"/>
    <mergeCell ref="B272:D272"/>
    <mergeCell ref="E272:G272"/>
    <mergeCell ref="H272:J272"/>
    <mergeCell ref="K272:M272"/>
    <mergeCell ref="N272:P272"/>
    <mergeCell ref="Q272:S272"/>
    <mergeCell ref="W270:AB270"/>
    <mergeCell ref="B271:D271"/>
    <mergeCell ref="E271:G271"/>
    <mergeCell ref="H271:J271"/>
    <mergeCell ref="K271:M271"/>
    <mergeCell ref="N271:P271"/>
    <mergeCell ref="Q271:S271"/>
    <mergeCell ref="W271:AB271"/>
    <mergeCell ref="B270:D270"/>
    <mergeCell ref="E270:G270"/>
    <mergeCell ref="H270:J270"/>
    <mergeCell ref="K270:M270"/>
    <mergeCell ref="N270:P270"/>
    <mergeCell ref="Q270:S270"/>
    <mergeCell ref="T270:V270"/>
    <mergeCell ref="T271:V271"/>
    <mergeCell ref="T272:V272"/>
    <mergeCell ref="T273:V273"/>
    <mergeCell ref="W268:AB268"/>
    <mergeCell ref="B269:D269"/>
    <mergeCell ref="E269:G269"/>
    <mergeCell ref="H269:J269"/>
    <mergeCell ref="K269:M269"/>
    <mergeCell ref="N269:P269"/>
    <mergeCell ref="Q269:S269"/>
    <mergeCell ref="W269:AB269"/>
    <mergeCell ref="B268:D268"/>
    <mergeCell ref="E268:G268"/>
    <mergeCell ref="H268:J268"/>
    <mergeCell ref="K268:M268"/>
    <mergeCell ref="N268:P268"/>
    <mergeCell ref="Q268:S268"/>
    <mergeCell ref="W266:AB266"/>
    <mergeCell ref="B267:D267"/>
    <mergeCell ref="E267:G267"/>
    <mergeCell ref="H267:J267"/>
    <mergeCell ref="K267:M267"/>
    <mergeCell ref="N267:P267"/>
    <mergeCell ref="Q267:S267"/>
    <mergeCell ref="W267:AB267"/>
    <mergeCell ref="B266:D266"/>
    <mergeCell ref="E266:G266"/>
    <mergeCell ref="H266:J266"/>
    <mergeCell ref="K266:M266"/>
    <mergeCell ref="N266:P266"/>
    <mergeCell ref="Q266:S266"/>
    <mergeCell ref="T266:V266"/>
    <mergeCell ref="T267:V267"/>
    <mergeCell ref="T268:V268"/>
    <mergeCell ref="T269:V269"/>
    <mergeCell ref="W264:AB264"/>
    <mergeCell ref="B265:D265"/>
    <mergeCell ref="E265:G265"/>
    <mergeCell ref="H265:J265"/>
    <mergeCell ref="K265:M265"/>
    <mergeCell ref="N265:P265"/>
    <mergeCell ref="Q265:S265"/>
    <mergeCell ref="W265:AB265"/>
    <mergeCell ref="B264:D264"/>
    <mergeCell ref="E264:G264"/>
    <mergeCell ref="H264:J264"/>
    <mergeCell ref="K264:M264"/>
    <mergeCell ref="N264:P264"/>
    <mergeCell ref="Q264:S264"/>
    <mergeCell ref="W262:AB262"/>
    <mergeCell ref="B263:D263"/>
    <mergeCell ref="E263:G263"/>
    <mergeCell ref="H263:J263"/>
    <mergeCell ref="K263:M263"/>
    <mergeCell ref="N263:P263"/>
    <mergeCell ref="Q263:S263"/>
    <mergeCell ref="W263:AB263"/>
    <mergeCell ref="B262:D262"/>
    <mergeCell ref="E262:G262"/>
    <mergeCell ref="H262:J262"/>
    <mergeCell ref="K262:M262"/>
    <mergeCell ref="N262:P262"/>
    <mergeCell ref="Q262:S262"/>
    <mergeCell ref="T262:V262"/>
    <mergeCell ref="T263:V263"/>
    <mergeCell ref="T264:V264"/>
    <mergeCell ref="T265:V265"/>
    <mergeCell ref="W260:AB260"/>
    <mergeCell ref="B261:D261"/>
    <mergeCell ref="E261:G261"/>
    <mergeCell ref="H261:J261"/>
    <mergeCell ref="K261:M261"/>
    <mergeCell ref="N261:P261"/>
    <mergeCell ref="Q261:S261"/>
    <mergeCell ref="W261:AB261"/>
    <mergeCell ref="B260:D260"/>
    <mergeCell ref="E260:G260"/>
    <mergeCell ref="H260:J260"/>
    <mergeCell ref="K260:M260"/>
    <mergeCell ref="N260:P260"/>
    <mergeCell ref="Q260:S260"/>
    <mergeCell ref="W258:AB258"/>
    <mergeCell ref="B259:D259"/>
    <mergeCell ref="E259:G259"/>
    <mergeCell ref="H259:J259"/>
    <mergeCell ref="K259:M259"/>
    <mergeCell ref="N259:P259"/>
    <mergeCell ref="Q259:S259"/>
    <mergeCell ref="W259:AB259"/>
    <mergeCell ref="B258:D258"/>
    <mergeCell ref="E258:G258"/>
    <mergeCell ref="H258:J258"/>
    <mergeCell ref="K258:M258"/>
    <mergeCell ref="N258:P258"/>
    <mergeCell ref="Q258:S258"/>
    <mergeCell ref="T258:V258"/>
    <mergeCell ref="T259:V259"/>
    <mergeCell ref="T260:V260"/>
    <mergeCell ref="T261:V261"/>
    <mergeCell ref="W256:AB256"/>
    <mergeCell ref="B257:D257"/>
    <mergeCell ref="E257:G257"/>
    <mergeCell ref="H257:J257"/>
    <mergeCell ref="K257:M257"/>
    <mergeCell ref="N257:P257"/>
    <mergeCell ref="Q257:S257"/>
    <mergeCell ref="W257:AB257"/>
    <mergeCell ref="B256:D256"/>
    <mergeCell ref="E256:G256"/>
    <mergeCell ref="H256:J256"/>
    <mergeCell ref="K256:M256"/>
    <mergeCell ref="N256:P256"/>
    <mergeCell ref="Q256:S256"/>
    <mergeCell ref="W254:AB254"/>
    <mergeCell ref="B255:D255"/>
    <mergeCell ref="E255:G255"/>
    <mergeCell ref="H255:J255"/>
    <mergeCell ref="K255:M255"/>
    <mergeCell ref="N255:P255"/>
    <mergeCell ref="Q255:S255"/>
    <mergeCell ref="W255:AB255"/>
    <mergeCell ref="B254:D254"/>
    <mergeCell ref="E254:G254"/>
    <mergeCell ref="H254:J254"/>
    <mergeCell ref="K254:M254"/>
    <mergeCell ref="N254:P254"/>
    <mergeCell ref="Q254:S254"/>
    <mergeCell ref="T254:V254"/>
    <mergeCell ref="T255:V255"/>
    <mergeCell ref="T256:V256"/>
    <mergeCell ref="T257:V257"/>
    <mergeCell ref="W252:AB252"/>
    <mergeCell ref="B253:D253"/>
    <mergeCell ref="E253:G253"/>
    <mergeCell ref="H253:J253"/>
    <mergeCell ref="K253:M253"/>
    <mergeCell ref="N253:P253"/>
    <mergeCell ref="Q253:S253"/>
    <mergeCell ref="W253:AB253"/>
    <mergeCell ref="B252:D252"/>
    <mergeCell ref="E252:G252"/>
    <mergeCell ref="H252:J252"/>
    <mergeCell ref="K252:M252"/>
    <mergeCell ref="N252:P252"/>
    <mergeCell ref="Q252:S252"/>
    <mergeCell ref="W250:AB250"/>
    <mergeCell ref="B251:D251"/>
    <mergeCell ref="E251:G251"/>
    <mergeCell ref="H251:J251"/>
    <mergeCell ref="K251:M251"/>
    <mergeCell ref="N251:P251"/>
    <mergeCell ref="Q251:S251"/>
    <mergeCell ref="W251:AB251"/>
    <mergeCell ref="B250:D250"/>
    <mergeCell ref="E250:G250"/>
    <mergeCell ref="H250:J250"/>
    <mergeCell ref="K250:M250"/>
    <mergeCell ref="N250:P250"/>
    <mergeCell ref="Q250:S250"/>
    <mergeCell ref="T250:V250"/>
    <mergeCell ref="T251:V251"/>
    <mergeCell ref="T252:V252"/>
    <mergeCell ref="T253:V253"/>
    <mergeCell ref="W248:AB248"/>
    <mergeCell ref="B249:D249"/>
    <mergeCell ref="E249:G249"/>
    <mergeCell ref="H249:J249"/>
    <mergeCell ref="K249:M249"/>
    <mergeCell ref="N249:P249"/>
    <mergeCell ref="Q249:S249"/>
    <mergeCell ref="W249:AB249"/>
    <mergeCell ref="B248:D248"/>
    <mergeCell ref="E248:G248"/>
    <mergeCell ref="H248:J248"/>
    <mergeCell ref="K248:M248"/>
    <mergeCell ref="N248:P248"/>
    <mergeCell ref="Q248:S248"/>
    <mergeCell ref="W246:AB246"/>
    <mergeCell ref="B247:D247"/>
    <mergeCell ref="E247:G247"/>
    <mergeCell ref="H247:J247"/>
    <mergeCell ref="K247:M247"/>
    <mergeCell ref="N247:P247"/>
    <mergeCell ref="Q247:S247"/>
    <mergeCell ref="W247:AB247"/>
    <mergeCell ref="B246:D246"/>
    <mergeCell ref="E246:G246"/>
    <mergeCell ref="H246:J246"/>
    <mergeCell ref="K246:M246"/>
    <mergeCell ref="N246:P246"/>
    <mergeCell ref="Q246:S246"/>
    <mergeCell ref="T246:V246"/>
    <mergeCell ref="T247:V247"/>
    <mergeCell ref="T248:V248"/>
    <mergeCell ref="T249:V249"/>
    <mergeCell ref="W244:AB244"/>
    <mergeCell ref="B245:D245"/>
    <mergeCell ref="E245:G245"/>
    <mergeCell ref="H245:J245"/>
    <mergeCell ref="K245:M245"/>
    <mergeCell ref="N245:P245"/>
    <mergeCell ref="Q245:S245"/>
    <mergeCell ref="W245:AB245"/>
    <mergeCell ref="B244:D244"/>
    <mergeCell ref="E244:G244"/>
    <mergeCell ref="H244:J244"/>
    <mergeCell ref="K244:M244"/>
    <mergeCell ref="N244:P244"/>
    <mergeCell ref="Q244:S244"/>
    <mergeCell ref="W242:AB242"/>
    <mergeCell ref="B243:D243"/>
    <mergeCell ref="E243:G243"/>
    <mergeCell ref="H243:J243"/>
    <mergeCell ref="K243:M243"/>
    <mergeCell ref="N243:P243"/>
    <mergeCell ref="Q243:S243"/>
    <mergeCell ref="W243:AB243"/>
    <mergeCell ref="B242:D242"/>
    <mergeCell ref="E242:G242"/>
    <mergeCell ref="H242:J242"/>
    <mergeCell ref="K242:M242"/>
    <mergeCell ref="N242:P242"/>
    <mergeCell ref="Q242:S242"/>
    <mergeCell ref="T242:V242"/>
    <mergeCell ref="T243:V243"/>
    <mergeCell ref="T244:V244"/>
    <mergeCell ref="T245:V245"/>
    <mergeCell ref="W240:AB240"/>
    <mergeCell ref="B241:D241"/>
    <mergeCell ref="E241:G241"/>
    <mergeCell ref="H241:J241"/>
    <mergeCell ref="K241:M241"/>
    <mergeCell ref="N241:P241"/>
    <mergeCell ref="Q241:S241"/>
    <mergeCell ref="W241:AB241"/>
    <mergeCell ref="B240:D240"/>
    <mergeCell ref="E240:G240"/>
    <mergeCell ref="H240:J240"/>
    <mergeCell ref="K240:M240"/>
    <mergeCell ref="N240:P240"/>
    <mergeCell ref="Q240:S240"/>
    <mergeCell ref="W238:AB238"/>
    <mergeCell ref="B239:D239"/>
    <mergeCell ref="E239:G239"/>
    <mergeCell ref="H239:J239"/>
    <mergeCell ref="K239:M239"/>
    <mergeCell ref="N239:P239"/>
    <mergeCell ref="Q239:S239"/>
    <mergeCell ref="W239:AB239"/>
    <mergeCell ref="B238:D238"/>
    <mergeCell ref="E238:G238"/>
    <mergeCell ref="H238:J238"/>
    <mergeCell ref="K238:M238"/>
    <mergeCell ref="N238:P238"/>
    <mergeCell ref="Q238:S238"/>
    <mergeCell ref="T238:V238"/>
    <mergeCell ref="T239:V239"/>
    <mergeCell ref="T240:V240"/>
    <mergeCell ref="T241:V241"/>
    <mergeCell ref="W236:AB236"/>
    <mergeCell ref="B237:D237"/>
    <mergeCell ref="E237:G237"/>
    <mergeCell ref="H237:J237"/>
    <mergeCell ref="K237:M237"/>
    <mergeCell ref="N237:P237"/>
    <mergeCell ref="Q237:S237"/>
    <mergeCell ref="W237:AB237"/>
    <mergeCell ref="B236:D236"/>
    <mergeCell ref="E236:G236"/>
    <mergeCell ref="H236:J236"/>
    <mergeCell ref="K236:M236"/>
    <mergeCell ref="N236:P236"/>
    <mergeCell ref="Q236:S236"/>
    <mergeCell ref="W234:AB234"/>
    <mergeCell ref="B235:D235"/>
    <mergeCell ref="E235:G235"/>
    <mergeCell ref="H235:J235"/>
    <mergeCell ref="K235:M235"/>
    <mergeCell ref="N235:P235"/>
    <mergeCell ref="Q235:S235"/>
    <mergeCell ref="W235:AB235"/>
    <mergeCell ref="B234:D234"/>
    <mergeCell ref="E234:G234"/>
    <mergeCell ref="H234:J234"/>
    <mergeCell ref="K234:M234"/>
    <mergeCell ref="N234:P234"/>
    <mergeCell ref="Q234:S234"/>
    <mergeCell ref="T235:V235"/>
    <mergeCell ref="T236:V236"/>
    <mergeCell ref="T237:V237"/>
    <mergeCell ref="T234:V234"/>
    <mergeCell ref="W232:AB232"/>
    <mergeCell ref="B233:D233"/>
    <mergeCell ref="E233:G233"/>
    <mergeCell ref="H233:J233"/>
    <mergeCell ref="K233:M233"/>
    <mergeCell ref="N233:P233"/>
    <mergeCell ref="Q233:S233"/>
    <mergeCell ref="W233:AB233"/>
    <mergeCell ref="B232:D232"/>
    <mergeCell ref="E232:G232"/>
    <mergeCell ref="H232:J232"/>
    <mergeCell ref="K232:M232"/>
    <mergeCell ref="N232:P232"/>
    <mergeCell ref="Q232:S232"/>
    <mergeCell ref="W230:AB230"/>
    <mergeCell ref="B231:D231"/>
    <mergeCell ref="E231:G231"/>
    <mergeCell ref="H231:J231"/>
    <mergeCell ref="K231:M231"/>
    <mergeCell ref="N231:P231"/>
    <mergeCell ref="Q231:S231"/>
    <mergeCell ref="W231:AB231"/>
    <mergeCell ref="B230:D230"/>
    <mergeCell ref="E230:G230"/>
    <mergeCell ref="H230:J230"/>
    <mergeCell ref="K230:M230"/>
    <mergeCell ref="N230:P230"/>
    <mergeCell ref="Q230:S230"/>
    <mergeCell ref="T232:V232"/>
    <mergeCell ref="T233:V233"/>
    <mergeCell ref="W228:AB228"/>
    <mergeCell ref="B229:D229"/>
    <mergeCell ref="E229:G229"/>
    <mergeCell ref="H229:J229"/>
    <mergeCell ref="K229:M229"/>
    <mergeCell ref="N229:P229"/>
    <mergeCell ref="Q229:S229"/>
    <mergeCell ref="W229:AB229"/>
    <mergeCell ref="B228:D228"/>
    <mergeCell ref="E228:G228"/>
    <mergeCell ref="H228:J228"/>
    <mergeCell ref="K228:M228"/>
    <mergeCell ref="N228:P228"/>
    <mergeCell ref="Q228:S228"/>
    <mergeCell ref="W226:AB226"/>
    <mergeCell ref="B227:D227"/>
    <mergeCell ref="E227:G227"/>
    <mergeCell ref="H227:J227"/>
    <mergeCell ref="K227:M227"/>
    <mergeCell ref="N227:P227"/>
    <mergeCell ref="Q227:S227"/>
    <mergeCell ref="W227:AB227"/>
    <mergeCell ref="B226:D226"/>
    <mergeCell ref="E226:G226"/>
    <mergeCell ref="H226:J226"/>
    <mergeCell ref="K226:M226"/>
    <mergeCell ref="N226:P226"/>
    <mergeCell ref="Q226:S226"/>
    <mergeCell ref="B225:D225"/>
    <mergeCell ref="E225:G225"/>
    <mergeCell ref="H225:J225"/>
    <mergeCell ref="K225:M225"/>
    <mergeCell ref="N225:P225"/>
    <mergeCell ref="Q225:S225"/>
    <mergeCell ref="W225:AB225"/>
    <mergeCell ref="B224:D224"/>
    <mergeCell ref="E224:G224"/>
    <mergeCell ref="H224:J224"/>
    <mergeCell ref="K224:M224"/>
    <mergeCell ref="N224:P224"/>
    <mergeCell ref="Q224:S224"/>
    <mergeCell ref="W221:AB221"/>
    <mergeCell ref="B222:D222"/>
    <mergeCell ref="W222:AB222"/>
    <mergeCell ref="B223:D223"/>
    <mergeCell ref="E223:G223"/>
    <mergeCell ref="H223:J223"/>
    <mergeCell ref="K223:M223"/>
    <mergeCell ref="N223:P223"/>
    <mergeCell ref="Q223:S223"/>
    <mergeCell ref="W223:AB223"/>
    <mergeCell ref="B220:D220"/>
    <mergeCell ref="E220:S220"/>
    <mergeCell ref="W220:AB220"/>
    <mergeCell ref="AC220:AH283"/>
    <mergeCell ref="B221:D221"/>
    <mergeCell ref="E221:G222"/>
    <mergeCell ref="H221:J222"/>
    <mergeCell ref="K221:M222"/>
    <mergeCell ref="N221:P222"/>
    <mergeCell ref="Q221:S222"/>
    <mergeCell ref="W218:AC218"/>
    <mergeCell ref="AD218:AH218"/>
    <mergeCell ref="B219:I219"/>
    <mergeCell ref="J219:L219"/>
    <mergeCell ref="M219:N219"/>
    <mergeCell ref="AF219:AG219"/>
    <mergeCell ref="AA214:AC214"/>
    <mergeCell ref="AD214:AE214"/>
    <mergeCell ref="AG214:AH214"/>
    <mergeCell ref="W217:AC217"/>
    <mergeCell ref="AD217:AH217"/>
    <mergeCell ref="T221:V222"/>
    <mergeCell ref="T223:V223"/>
    <mergeCell ref="T224:V224"/>
    <mergeCell ref="T225:V225"/>
    <mergeCell ref="T226:V226"/>
    <mergeCell ref="T227:V227"/>
    <mergeCell ref="T228:V228"/>
    <mergeCell ref="T229:V229"/>
    <mergeCell ref="T230:V230"/>
    <mergeCell ref="T231:V231"/>
    <mergeCell ref="W224:AB224"/>
    <mergeCell ref="W211:AB211"/>
    <mergeCell ref="B212:D212"/>
    <mergeCell ref="E212:G212"/>
    <mergeCell ref="H212:J212"/>
    <mergeCell ref="K212:M212"/>
    <mergeCell ref="N212:P212"/>
    <mergeCell ref="Q212:S212"/>
    <mergeCell ref="W212:AB212"/>
    <mergeCell ref="B211:D211"/>
    <mergeCell ref="E211:G211"/>
    <mergeCell ref="H211:J211"/>
    <mergeCell ref="K211:M211"/>
    <mergeCell ref="N211:P211"/>
    <mergeCell ref="Q211:S211"/>
    <mergeCell ref="W209:AB209"/>
    <mergeCell ref="B210:D210"/>
    <mergeCell ref="E210:G210"/>
    <mergeCell ref="H210:J210"/>
    <mergeCell ref="K210:M210"/>
    <mergeCell ref="N210:P210"/>
    <mergeCell ref="Q210:S210"/>
    <mergeCell ref="W210:AB210"/>
    <mergeCell ref="B209:D209"/>
    <mergeCell ref="E209:G209"/>
    <mergeCell ref="H209:J209"/>
    <mergeCell ref="K209:M209"/>
    <mergeCell ref="N209:P209"/>
    <mergeCell ref="Q209:S209"/>
    <mergeCell ref="T209:V209"/>
    <mergeCell ref="T210:V210"/>
    <mergeCell ref="T211:V211"/>
    <mergeCell ref="T212:V212"/>
    <mergeCell ref="W207:AB207"/>
    <mergeCell ref="B208:D208"/>
    <mergeCell ref="E208:G208"/>
    <mergeCell ref="H208:J208"/>
    <mergeCell ref="K208:M208"/>
    <mergeCell ref="N208:P208"/>
    <mergeCell ref="Q208:S208"/>
    <mergeCell ref="W208:AB208"/>
    <mergeCell ref="B207:D207"/>
    <mergeCell ref="E207:G207"/>
    <mergeCell ref="H207:J207"/>
    <mergeCell ref="K207:M207"/>
    <mergeCell ref="N207:P207"/>
    <mergeCell ref="Q207:S207"/>
    <mergeCell ref="W205:AB205"/>
    <mergeCell ref="B206:D206"/>
    <mergeCell ref="E206:G206"/>
    <mergeCell ref="H206:J206"/>
    <mergeCell ref="K206:M206"/>
    <mergeCell ref="N206:P206"/>
    <mergeCell ref="Q206:S206"/>
    <mergeCell ref="W206:AB206"/>
    <mergeCell ref="B205:D205"/>
    <mergeCell ref="E205:G205"/>
    <mergeCell ref="H205:J205"/>
    <mergeCell ref="K205:M205"/>
    <mergeCell ref="N205:P205"/>
    <mergeCell ref="Q205:S205"/>
    <mergeCell ref="T205:V205"/>
    <mergeCell ref="T206:V206"/>
    <mergeCell ref="T207:V207"/>
    <mergeCell ref="T208:V208"/>
    <mergeCell ref="W203:AB203"/>
    <mergeCell ref="B204:D204"/>
    <mergeCell ref="E204:G204"/>
    <mergeCell ref="H204:J204"/>
    <mergeCell ref="K204:M204"/>
    <mergeCell ref="N204:P204"/>
    <mergeCell ref="Q204:S204"/>
    <mergeCell ref="W204:AB204"/>
    <mergeCell ref="B203:D203"/>
    <mergeCell ref="E203:G203"/>
    <mergeCell ref="H203:J203"/>
    <mergeCell ref="K203:M203"/>
    <mergeCell ref="N203:P203"/>
    <mergeCell ref="Q203:S203"/>
    <mergeCell ref="W201:AB201"/>
    <mergeCell ref="B202:D202"/>
    <mergeCell ref="E202:G202"/>
    <mergeCell ref="H202:J202"/>
    <mergeCell ref="K202:M202"/>
    <mergeCell ref="N202:P202"/>
    <mergeCell ref="Q202:S202"/>
    <mergeCell ref="W202:AB202"/>
    <mergeCell ref="B201:D201"/>
    <mergeCell ref="E201:G201"/>
    <mergeCell ref="H201:J201"/>
    <mergeCell ref="K201:M201"/>
    <mergeCell ref="N201:P201"/>
    <mergeCell ref="Q201:S201"/>
    <mergeCell ref="T201:V201"/>
    <mergeCell ref="T202:V202"/>
    <mergeCell ref="T203:V203"/>
    <mergeCell ref="T204:V204"/>
    <mergeCell ref="W199:AB199"/>
    <mergeCell ref="B200:D200"/>
    <mergeCell ref="E200:G200"/>
    <mergeCell ref="H200:J200"/>
    <mergeCell ref="K200:M200"/>
    <mergeCell ref="N200:P200"/>
    <mergeCell ref="Q200:S200"/>
    <mergeCell ref="W200:AB200"/>
    <mergeCell ref="B199:D199"/>
    <mergeCell ref="E199:G199"/>
    <mergeCell ref="H199:J199"/>
    <mergeCell ref="K199:M199"/>
    <mergeCell ref="N199:P199"/>
    <mergeCell ref="Q199:S199"/>
    <mergeCell ref="W197:AB197"/>
    <mergeCell ref="B198:D198"/>
    <mergeCell ref="E198:G198"/>
    <mergeCell ref="H198:J198"/>
    <mergeCell ref="K198:M198"/>
    <mergeCell ref="N198:P198"/>
    <mergeCell ref="Q198:S198"/>
    <mergeCell ref="W198:AB198"/>
    <mergeCell ref="B197:D197"/>
    <mergeCell ref="E197:G197"/>
    <mergeCell ref="H197:J197"/>
    <mergeCell ref="K197:M197"/>
    <mergeCell ref="N197:P197"/>
    <mergeCell ref="Q197:S197"/>
    <mergeCell ref="T197:V197"/>
    <mergeCell ref="T198:V198"/>
    <mergeCell ref="T199:V199"/>
    <mergeCell ref="T200:V200"/>
    <mergeCell ref="W195:AB195"/>
    <mergeCell ref="B196:D196"/>
    <mergeCell ref="E196:G196"/>
    <mergeCell ref="H196:J196"/>
    <mergeCell ref="K196:M196"/>
    <mergeCell ref="N196:P196"/>
    <mergeCell ref="Q196:S196"/>
    <mergeCell ref="W196:AB196"/>
    <mergeCell ref="B195:D195"/>
    <mergeCell ref="E195:G195"/>
    <mergeCell ref="H195:J195"/>
    <mergeCell ref="K195:M195"/>
    <mergeCell ref="N195:P195"/>
    <mergeCell ref="Q195:S195"/>
    <mergeCell ref="W193:AB193"/>
    <mergeCell ref="B194:D194"/>
    <mergeCell ref="E194:G194"/>
    <mergeCell ref="H194:J194"/>
    <mergeCell ref="K194:M194"/>
    <mergeCell ref="N194:P194"/>
    <mergeCell ref="Q194:S194"/>
    <mergeCell ref="W194:AB194"/>
    <mergeCell ref="B193:D193"/>
    <mergeCell ref="E193:G193"/>
    <mergeCell ref="H193:J193"/>
    <mergeCell ref="K193:M193"/>
    <mergeCell ref="N193:P193"/>
    <mergeCell ref="Q193:S193"/>
    <mergeCell ref="T193:V193"/>
    <mergeCell ref="T194:V194"/>
    <mergeCell ref="T195:V195"/>
    <mergeCell ref="T196:V196"/>
    <mergeCell ref="W191:AB191"/>
    <mergeCell ref="B192:D192"/>
    <mergeCell ref="E192:G192"/>
    <mergeCell ref="H192:J192"/>
    <mergeCell ref="K192:M192"/>
    <mergeCell ref="N192:P192"/>
    <mergeCell ref="Q192:S192"/>
    <mergeCell ref="W192:AB192"/>
    <mergeCell ref="B191:D191"/>
    <mergeCell ref="E191:G191"/>
    <mergeCell ref="H191:J191"/>
    <mergeCell ref="K191:M191"/>
    <mergeCell ref="N191:P191"/>
    <mergeCell ref="Q191:S191"/>
    <mergeCell ref="W189:AB189"/>
    <mergeCell ref="B190:D190"/>
    <mergeCell ref="E190:G190"/>
    <mergeCell ref="H190:J190"/>
    <mergeCell ref="K190:M190"/>
    <mergeCell ref="N190:P190"/>
    <mergeCell ref="Q190:S190"/>
    <mergeCell ref="W190:AB190"/>
    <mergeCell ref="B189:D189"/>
    <mergeCell ref="E189:G189"/>
    <mergeCell ref="H189:J189"/>
    <mergeCell ref="K189:M189"/>
    <mergeCell ref="N189:P189"/>
    <mergeCell ref="Q189:S189"/>
    <mergeCell ref="T189:V189"/>
    <mergeCell ref="T190:V190"/>
    <mergeCell ref="T191:V191"/>
    <mergeCell ref="T192:V192"/>
    <mergeCell ref="W187:AB187"/>
    <mergeCell ref="B188:D188"/>
    <mergeCell ref="E188:G188"/>
    <mergeCell ref="H188:J188"/>
    <mergeCell ref="K188:M188"/>
    <mergeCell ref="N188:P188"/>
    <mergeCell ref="Q188:S188"/>
    <mergeCell ref="W188:AB188"/>
    <mergeCell ref="B187:D187"/>
    <mergeCell ref="E187:G187"/>
    <mergeCell ref="H187:J187"/>
    <mergeCell ref="K187:M187"/>
    <mergeCell ref="N187:P187"/>
    <mergeCell ref="Q187:S187"/>
    <mergeCell ref="W185:AB185"/>
    <mergeCell ref="B186:D186"/>
    <mergeCell ref="E186:G186"/>
    <mergeCell ref="H186:J186"/>
    <mergeCell ref="K186:M186"/>
    <mergeCell ref="N186:P186"/>
    <mergeCell ref="Q186:S186"/>
    <mergeCell ref="W186:AB186"/>
    <mergeCell ref="B185:D185"/>
    <mergeCell ref="E185:G185"/>
    <mergeCell ref="H185:J185"/>
    <mergeCell ref="K185:M185"/>
    <mergeCell ref="N185:P185"/>
    <mergeCell ref="Q185:S185"/>
    <mergeCell ref="T185:V185"/>
    <mergeCell ref="T186:V186"/>
    <mergeCell ref="T187:V187"/>
    <mergeCell ref="T188:V188"/>
    <mergeCell ref="W183:AB183"/>
    <mergeCell ref="B184:D184"/>
    <mergeCell ref="E184:G184"/>
    <mergeCell ref="H184:J184"/>
    <mergeCell ref="K184:M184"/>
    <mergeCell ref="N184:P184"/>
    <mergeCell ref="Q184:S184"/>
    <mergeCell ref="W184:AB184"/>
    <mergeCell ref="B183:D183"/>
    <mergeCell ref="E183:G183"/>
    <mergeCell ref="H183:J183"/>
    <mergeCell ref="K183:M183"/>
    <mergeCell ref="N183:P183"/>
    <mergeCell ref="Q183:S183"/>
    <mergeCell ref="W181:AB181"/>
    <mergeCell ref="B182:D182"/>
    <mergeCell ref="E182:G182"/>
    <mergeCell ref="H182:J182"/>
    <mergeCell ref="K182:M182"/>
    <mergeCell ref="N182:P182"/>
    <mergeCell ref="Q182:S182"/>
    <mergeCell ref="W182:AB182"/>
    <mergeCell ref="B181:D181"/>
    <mergeCell ref="E181:G181"/>
    <mergeCell ref="H181:J181"/>
    <mergeCell ref="K181:M181"/>
    <mergeCell ref="N181:P181"/>
    <mergeCell ref="Q181:S181"/>
    <mergeCell ref="T181:V181"/>
    <mergeCell ref="T182:V182"/>
    <mergeCell ref="T183:V183"/>
    <mergeCell ref="T184:V184"/>
    <mergeCell ref="W179:AB179"/>
    <mergeCell ref="B180:D180"/>
    <mergeCell ref="E180:G180"/>
    <mergeCell ref="H180:J180"/>
    <mergeCell ref="K180:M180"/>
    <mergeCell ref="N180:P180"/>
    <mergeCell ref="Q180:S180"/>
    <mergeCell ref="W180:AB180"/>
    <mergeCell ref="B179:D179"/>
    <mergeCell ref="E179:G179"/>
    <mergeCell ref="H179:J179"/>
    <mergeCell ref="K179:M179"/>
    <mergeCell ref="N179:P179"/>
    <mergeCell ref="Q179:S179"/>
    <mergeCell ref="W177:AB177"/>
    <mergeCell ref="B178:D178"/>
    <mergeCell ref="E178:G178"/>
    <mergeCell ref="H178:J178"/>
    <mergeCell ref="K178:M178"/>
    <mergeCell ref="N178:P178"/>
    <mergeCell ref="Q178:S178"/>
    <mergeCell ref="W178:AB178"/>
    <mergeCell ref="B177:D177"/>
    <mergeCell ref="E177:G177"/>
    <mergeCell ref="H177:J177"/>
    <mergeCell ref="K177:M177"/>
    <mergeCell ref="N177:P177"/>
    <mergeCell ref="Q177:S177"/>
    <mergeCell ref="T177:V177"/>
    <mergeCell ref="T178:V178"/>
    <mergeCell ref="T179:V179"/>
    <mergeCell ref="T180:V180"/>
    <mergeCell ref="W175:AB175"/>
    <mergeCell ref="B176:D176"/>
    <mergeCell ref="E176:G176"/>
    <mergeCell ref="H176:J176"/>
    <mergeCell ref="K176:M176"/>
    <mergeCell ref="N176:P176"/>
    <mergeCell ref="Q176:S176"/>
    <mergeCell ref="W176:AB176"/>
    <mergeCell ref="B175:D175"/>
    <mergeCell ref="E175:G175"/>
    <mergeCell ref="H175:J175"/>
    <mergeCell ref="K175:M175"/>
    <mergeCell ref="N175:P175"/>
    <mergeCell ref="Q175:S175"/>
    <mergeCell ref="W173:AB173"/>
    <mergeCell ref="B174:D174"/>
    <mergeCell ref="E174:G174"/>
    <mergeCell ref="H174:J174"/>
    <mergeCell ref="K174:M174"/>
    <mergeCell ref="N174:P174"/>
    <mergeCell ref="Q174:S174"/>
    <mergeCell ref="W174:AB174"/>
    <mergeCell ref="B173:D173"/>
    <mergeCell ref="E173:G173"/>
    <mergeCell ref="H173:J173"/>
    <mergeCell ref="K173:M173"/>
    <mergeCell ref="N173:P173"/>
    <mergeCell ref="Q173:S173"/>
    <mergeCell ref="T173:V173"/>
    <mergeCell ref="T174:V174"/>
    <mergeCell ref="T175:V175"/>
    <mergeCell ref="T176:V176"/>
    <mergeCell ref="W171:AB171"/>
    <mergeCell ref="B172:D172"/>
    <mergeCell ref="E172:G172"/>
    <mergeCell ref="H172:J172"/>
    <mergeCell ref="K172:M172"/>
    <mergeCell ref="N172:P172"/>
    <mergeCell ref="Q172:S172"/>
    <mergeCell ref="W172:AB172"/>
    <mergeCell ref="B171:D171"/>
    <mergeCell ref="E171:G171"/>
    <mergeCell ref="H171:J171"/>
    <mergeCell ref="K171:M171"/>
    <mergeCell ref="N171:P171"/>
    <mergeCell ref="Q171:S171"/>
    <mergeCell ref="W169:AB169"/>
    <mergeCell ref="B170:D170"/>
    <mergeCell ref="E170:G170"/>
    <mergeCell ref="H170:J170"/>
    <mergeCell ref="K170:M170"/>
    <mergeCell ref="N170:P170"/>
    <mergeCell ref="Q170:S170"/>
    <mergeCell ref="W170:AB170"/>
    <mergeCell ref="B169:D169"/>
    <mergeCell ref="E169:G169"/>
    <mergeCell ref="H169:J169"/>
    <mergeCell ref="K169:M169"/>
    <mergeCell ref="N169:P169"/>
    <mergeCell ref="Q169:S169"/>
    <mergeCell ref="T169:V169"/>
    <mergeCell ref="T170:V170"/>
    <mergeCell ref="T171:V171"/>
    <mergeCell ref="T172:V172"/>
    <mergeCell ref="W167:AB167"/>
    <mergeCell ref="B168:D168"/>
    <mergeCell ref="E168:G168"/>
    <mergeCell ref="H168:J168"/>
    <mergeCell ref="K168:M168"/>
    <mergeCell ref="N168:P168"/>
    <mergeCell ref="Q168:S168"/>
    <mergeCell ref="W168:AB168"/>
    <mergeCell ref="B167:D167"/>
    <mergeCell ref="E167:G167"/>
    <mergeCell ref="H167:J167"/>
    <mergeCell ref="K167:M167"/>
    <mergeCell ref="N167:P167"/>
    <mergeCell ref="Q167:S167"/>
    <mergeCell ref="W165:AB165"/>
    <mergeCell ref="B166:D166"/>
    <mergeCell ref="E166:G166"/>
    <mergeCell ref="H166:J166"/>
    <mergeCell ref="K166:M166"/>
    <mergeCell ref="N166:P166"/>
    <mergeCell ref="Q166:S166"/>
    <mergeCell ref="W166:AB166"/>
    <mergeCell ref="B165:D165"/>
    <mergeCell ref="E165:G165"/>
    <mergeCell ref="H165:J165"/>
    <mergeCell ref="K165:M165"/>
    <mergeCell ref="N165:P165"/>
    <mergeCell ref="Q165:S165"/>
    <mergeCell ref="T165:V165"/>
    <mergeCell ref="T166:V166"/>
    <mergeCell ref="T167:V167"/>
    <mergeCell ref="T168:V168"/>
    <mergeCell ref="W163:AB163"/>
    <mergeCell ref="B164:D164"/>
    <mergeCell ref="E164:G164"/>
    <mergeCell ref="H164:J164"/>
    <mergeCell ref="K164:M164"/>
    <mergeCell ref="N164:P164"/>
    <mergeCell ref="Q164:S164"/>
    <mergeCell ref="W164:AB164"/>
    <mergeCell ref="B163:D163"/>
    <mergeCell ref="E163:G163"/>
    <mergeCell ref="H163:J163"/>
    <mergeCell ref="K163:M163"/>
    <mergeCell ref="N163:P163"/>
    <mergeCell ref="Q163:S163"/>
    <mergeCell ref="W161:AB161"/>
    <mergeCell ref="B162:D162"/>
    <mergeCell ref="E162:G162"/>
    <mergeCell ref="H162:J162"/>
    <mergeCell ref="K162:M162"/>
    <mergeCell ref="N162:P162"/>
    <mergeCell ref="Q162:S162"/>
    <mergeCell ref="W162:AB162"/>
    <mergeCell ref="B161:D161"/>
    <mergeCell ref="E161:G161"/>
    <mergeCell ref="H161:J161"/>
    <mergeCell ref="K161:M161"/>
    <mergeCell ref="N161:P161"/>
    <mergeCell ref="Q161:S161"/>
    <mergeCell ref="T164:V164"/>
    <mergeCell ref="T163:V163"/>
    <mergeCell ref="W159:AB159"/>
    <mergeCell ref="B160:D160"/>
    <mergeCell ref="E160:G160"/>
    <mergeCell ref="H160:J160"/>
    <mergeCell ref="K160:M160"/>
    <mergeCell ref="N160:P160"/>
    <mergeCell ref="Q160:S160"/>
    <mergeCell ref="W160:AB160"/>
    <mergeCell ref="B159:D159"/>
    <mergeCell ref="E159:G159"/>
    <mergeCell ref="H159:J159"/>
    <mergeCell ref="K159:M159"/>
    <mergeCell ref="N159:P159"/>
    <mergeCell ref="Q159:S159"/>
    <mergeCell ref="W157:AB157"/>
    <mergeCell ref="B158:D158"/>
    <mergeCell ref="E158:G158"/>
    <mergeCell ref="H158:J158"/>
    <mergeCell ref="K158:M158"/>
    <mergeCell ref="N158:P158"/>
    <mergeCell ref="Q158:S158"/>
    <mergeCell ref="W158:AB158"/>
    <mergeCell ref="B157:D157"/>
    <mergeCell ref="E157:G157"/>
    <mergeCell ref="H157:J157"/>
    <mergeCell ref="K157:M157"/>
    <mergeCell ref="N157:P157"/>
    <mergeCell ref="Q157:S157"/>
    <mergeCell ref="W155:AB155"/>
    <mergeCell ref="B156:D156"/>
    <mergeCell ref="E156:G156"/>
    <mergeCell ref="H156:J156"/>
    <mergeCell ref="K156:M156"/>
    <mergeCell ref="N156:P156"/>
    <mergeCell ref="Q156:S156"/>
    <mergeCell ref="W156:AB156"/>
    <mergeCell ref="B155:D155"/>
    <mergeCell ref="E155:G155"/>
    <mergeCell ref="H155:J155"/>
    <mergeCell ref="K155:M155"/>
    <mergeCell ref="N155:P155"/>
    <mergeCell ref="Q155:S155"/>
    <mergeCell ref="W153:AB153"/>
    <mergeCell ref="B154:D154"/>
    <mergeCell ref="E154:G154"/>
    <mergeCell ref="H154:J154"/>
    <mergeCell ref="K154:M154"/>
    <mergeCell ref="N154:P154"/>
    <mergeCell ref="Q154:S154"/>
    <mergeCell ref="W154:AB154"/>
    <mergeCell ref="B153:D153"/>
    <mergeCell ref="E153:G153"/>
    <mergeCell ref="H153:J153"/>
    <mergeCell ref="K153:M153"/>
    <mergeCell ref="N153:P153"/>
    <mergeCell ref="Q153:S153"/>
    <mergeCell ref="W150:AB150"/>
    <mergeCell ref="B151:D151"/>
    <mergeCell ref="W151:AB151"/>
    <mergeCell ref="B152:D152"/>
    <mergeCell ref="E152:G152"/>
    <mergeCell ref="H152:J152"/>
    <mergeCell ref="K152:M152"/>
    <mergeCell ref="N152:P152"/>
    <mergeCell ref="Q152:S152"/>
    <mergeCell ref="W152:AB152"/>
    <mergeCell ref="B149:D149"/>
    <mergeCell ref="E149:S149"/>
    <mergeCell ref="W149:AB149"/>
    <mergeCell ref="AC149:AH212"/>
    <mergeCell ref="B150:D150"/>
    <mergeCell ref="E150:G151"/>
    <mergeCell ref="H150:J151"/>
    <mergeCell ref="K150:M151"/>
    <mergeCell ref="N150:P151"/>
    <mergeCell ref="Q150:S151"/>
    <mergeCell ref="T150:V151"/>
    <mergeCell ref="T152:V152"/>
    <mergeCell ref="T153:V153"/>
    <mergeCell ref="T154:V154"/>
    <mergeCell ref="T155:V155"/>
    <mergeCell ref="T156:V156"/>
    <mergeCell ref="T157:V157"/>
    <mergeCell ref="T158:V158"/>
    <mergeCell ref="T159:V159"/>
    <mergeCell ref="T160:V160"/>
    <mergeCell ref="T161:V161"/>
    <mergeCell ref="T162:V162"/>
    <mergeCell ref="W147:AC147"/>
    <mergeCell ref="AD147:AH147"/>
    <mergeCell ref="B148:I148"/>
    <mergeCell ref="J148:L148"/>
    <mergeCell ref="M148:N148"/>
    <mergeCell ref="AF148:AG148"/>
    <mergeCell ref="AA143:AC143"/>
    <mergeCell ref="AD143:AE143"/>
    <mergeCell ref="AG143:AH143"/>
    <mergeCell ref="W146:AC146"/>
    <mergeCell ref="AD146:AH146"/>
    <mergeCell ref="W140:AB140"/>
    <mergeCell ref="B141:D141"/>
    <mergeCell ref="E141:G141"/>
    <mergeCell ref="H141:J141"/>
    <mergeCell ref="K141:M141"/>
    <mergeCell ref="N141:P141"/>
    <mergeCell ref="Q141:S141"/>
    <mergeCell ref="W141:AB141"/>
    <mergeCell ref="B140:D140"/>
    <mergeCell ref="E140:G140"/>
    <mergeCell ref="H140:J140"/>
    <mergeCell ref="K140:M140"/>
    <mergeCell ref="N140:P140"/>
    <mergeCell ref="Q140:S140"/>
    <mergeCell ref="T140:V140"/>
    <mergeCell ref="T141:V141"/>
    <mergeCell ref="W138:AB138"/>
    <mergeCell ref="B139:D139"/>
    <mergeCell ref="E139:G139"/>
    <mergeCell ref="H139:J139"/>
    <mergeCell ref="K139:M139"/>
    <mergeCell ref="N139:P139"/>
    <mergeCell ref="Q139:S139"/>
    <mergeCell ref="W139:AB139"/>
    <mergeCell ref="B138:D138"/>
    <mergeCell ref="E138:G138"/>
    <mergeCell ref="H138:J138"/>
    <mergeCell ref="K138:M138"/>
    <mergeCell ref="N138:P138"/>
    <mergeCell ref="Q138:S138"/>
    <mergeCell ref="W136:AB136"/>
    <mergeCell ref="B137:D137"/>
    <mergeCell ref="E137:G137"/>
    <mergeCell ref="H137:J137"/>
    <mergeCell ref="K137:M137"/>
    <mergeCell ref="N137:P137"/>
    <mergeCell ref="Q137:S137"/>
    <mergeCell ref="W137:AB137"/>
    <mergeCell ref="B136:D136"/>
    <mergeCell ref="E136:G136"/>
    <mergeCell ref="H136:J136"/>
    <mergeCell ref="K136:M136"/>
    <mergeCell ref="N136:P136"/>
    <mergeCell ref="Q136:S136"/>
    <mergeCell ref="T136:V136"/>
    <mergeCell ref="T137:V137"/>
    <mergeCell ref="T138:V138"/>
    <mergeCell ref="T139:V139"/>
    <mergeCell ref="W134:AB134"/>
    <mergeCell ref="B135:D135"/>
    <mergeCell ref="E135:G135"/>
    <mergeCell ref="H135:J135"/>
    <mergeCell ref="K135:M135"/>
    <mergeCell ref="N135:P135"/>
    <mergeCell ref="Q135:S135"/>
    <mergeCell ref="W135:AB135"/>
    <mergeCell ref="B134:D134"/>
    <mergeCell ref="E134:G134"/>
    <mergeCell ref="H134:J134"/>
    <mergeCell ref="K134:M134"/>
    <mergeCell ref="N134:P134"/>
    <mergeCell ref="Q134:S134"/>
    <mergeCell ref="W132:AB132"/>
    <mergeCell ref="B133:D133"/>
    <mergeCell ref="E133:G133"/>
    <mergeCell ref="H133:J133"/>
    <mergeCell ref="K133:M133"/>
    <mergeCell ref="N133:P133"/>
    <mergeCell ref="Q133:S133"/>
    <mergeCell ref="W133:AB133"/>
    <mergeCell ref="B132:D132"/>
    <mergeCell ref="E132:G132"/>
    <mergeCell ref="H132:J132"/>
    <mergeCell ref="K132:M132"/>
    <mergeCell ref="N132:P132"/>
    <mergeCell ref="Q132:S132"/>
    <mergeCell ref="T132:V132"/>
    <mergeCell ref="T133:V133"/>
    <mergeCell ref="T134:V134"/>
    <mergeCell ref="T135:V135"/>
    <mergeCell ref="W130:AB130"/>
    <mergeCell ref="B131:D131"/>
    <mergeCell ref="E131:G131"/>
    <mergeCell ref="H131:J131"/>
    <mergeCell ref="K131:M131"/>
    <mergeCell ref="N131:P131"/>
    <mergeCell ref="Q131:S131"/>
    <mergeCell ref="W131:AB131"/>
    <mergeCell ref="B130:D130"/>
    <mergeCell ref="E130:G130"/>
    <mergeCell ref="H130:J130"/>
    <mergeCell ref="K130:M130"/>
    <mergeCell ref="N130:P130"/>
    <mergeCell ref="Q130:S130"/>
    <mergeCell ref="W128:AB128"/>
    <mergeCell ref="B129:D129"/>
    <mergeCell ref="E129:G129"/>
    <mergeCell ref="H129:J129"/>
    <mergeCell ref="K129:M129"/>
    <mergeCell ref="N129:P129"/>
    <mergeCell ref="Q129:S129"/>
    <mergeCell ref="W129:AB129"/>
    <mergeCell ref="B128:D128"/>
    <mergeCell ref="E128:G128"/>
    <mergeCell ref="H128:J128"/>
    <mergeCell ref="K128:M128"/>
    <mergeCell ref="N128:P128"/>
    <mergeCell ref="Q128:S128"/>
    <mergeCell ref="T128:V128"/>
    <mergeCell ref="T129:V129"/>
    <mergeCell ref="T130:V130"/>
    <mergeCell ref="T131:V131"/>
    <mergeCell ref="W126:AB126"/>
    <mergeCell ref="B127:D127"/>
    <mergeCell ref="E127:G127"/>
    <mergeCell ref="H127:J127"/>
    <mergeCell ref="K127:M127"/>
    <mergeCell ref="N127:P127"/>
    <mergeCell ref="Q127:S127"/>
    <mergeCell ref="W127:AB127"/>
    <mergeCell ref="B126:D126"/>
    <mergeCell ref="E126:G126"/>
    <mergeCell ref="H126:J126"/>
    <mergeCell ref="K126:M126"/>
    <mergeCell ref="N126:P126"/>
    <mergeCell ref="Q126:S126"/>
    <mergeCell ref="W124:AB124"/>
    <mergeCell ref="B125:D125"/>
    <mergeCell ref="E125:G125"/>
    <mergeCell ref="H125:J125"/>
    <mergeCell ref="K125:M125"/>
    <mergeCell ref="N125:P125"/>
    <mergeCell ref="Q125:S125"/>
    <mergeCell ref="W125:AB125"/>
    <mergeCell ref="B124:D124"/>
    <mergeCell ref="E124:G124"/>
    <mergeCell ref="H124:J124"/>
    <mergeCell ref="K124:M124"/>
    <mergeCell ref="N124:P124"/>
    <mergeCell ref="Q124:S124"/>
    <mergeCell ref="T124:V124"/>
    <mergeCell ref="T125:V125"/>
    <mergeCell ref="T126:V126"/>
    <mergeCell ref="T127:V127"/>
    <mergeCell ref="W122:AB122"/>
    <mergeCell ref="B123:D123"/>
    <mergeCell ref="E123:G123"/>
    <mergeCell ref="H123:J123"/>
    <mergeCell ref="K123:M123"/>
    <mergeCell ref="N123:P123"/>
    <mergeCell ref="Q123:S123"/>
    <mergeCell ref="W123:AB123"/>
    <mergeCell ref="B122:D122"/>
    <mergeCell ref="E122:G122"/>
    <mergeCell ref="H122:J122"/>
    <mergeCell ref="K122:M122"/>
    <mergeCell ref="N122:P122"/>
    <mergeCell ref="Q122:S122"/>
    <mergeCell ref="W120:AB120"/>
    <mergeCell ref="B121:D121"/>
    <mergeCell ref="E121:G121"/>
    <mergeCell ref="H121:J121"/>
    <mergeCell ref="K121:M121"/>
    <mergeCell ref="N121:P121"/>
    <mergeCell ref="Q121:S121"/>
    <mergeCell ref="W121:AB121"/>
    <mergeCell ref="B120:D120"/>
    <mergeCell ref="E120:G120"/>
    <mergeCell ref="H120:J120"/>
    <mergeCell ref="K120:M120"/>
    <mergeCell ref="N120:P120"/>
    <mergeCell ref="Q120:S120"/>
    <mergeCell ref="T120:V120"/>
    <mergeCell ref="T121:V121"/>
    <mergeCell ref="T122:V122"/>
    <mergeCell ref="T123:V123"/>
    <mergeCell ref="W118:AB118"/>
    <mergeCell ref="B119:D119"/>
    <mergeCell ref="E119:G119"/>
    <mergeCell ref="H119:J119"/>
    <mergeCell ref="K119:M119"/>
    <mergeCell ref="N119:P119"/>
    <mergeCell ref="Q119:S119"/>
    <mergeCell ref="W119:AB119"/>
    <mergeCell ref="B118:D118"/>
    <mergeCell ref="E118:G118"/>
    <mergeCell ref="H118:J118"/>
    <mergeCell ref="K118:M118"/>
    <mergeCell ref="N118:P118"/>
    <mergeCell ref="Q118:S118"/>
    <mergeCell ref="W116:AB116"/>
    <mergeCell ref="B117:D117"/>
    <mergeCell ref="E117:G117"/>
    <mergeCell ref="H117:J117"/>
    <mergeCell ref="K117:M117"/>
    <mergeCell ref="N117:P117"/>
    <mergeCell ref="Q117:S117"/>
    <mergeCell ref="W117:AB117"/>
    <mergeCell ref="B116:D116"/>
    <mergeCell ref="E116:G116"/>
    <mergeCell ref="H116:J116"/>
    <mergeCell ref="K116:M116"/>
    <mergeCell ref="N116:P116"/>
    <mergeCell ref="Q116:S116"/>
    <mergeCell ref="T116:V116"/>
    <mergeCell ref="T117:V117"/>
    <mergeCell ref="T118:V118"/>
    <mergeCell ref="T119:V119"/>
    <mergeCell ref="W114:AB114"/>
    <mergeCell ref="B115:D115"/>
    <mergeCell ref="E115:G115"/>
    <mergeCell ref="H115:J115"/>
    <mergeCell ref="K115:M115"/>
    <mergeCell ref="N115:P115"/>
    <mergeCell ref="Q115:S115"/>
    <mergeCell ref="W115:AB115"/>
    <mergeCell ref="B114:D114"/>
    <mergeCell ref="E114:G114"/>
    <mergeCell ref="H114:J114"/>
    <mergeCell ref="K114:M114"/>
    <mergeCell ref="N114:P114"/>
    <mergeCell ref="Q114:S114"/>
    <mergeCell ref="W112:AB112"/>
    <mergeCell ref="B113:D113"/>
    <mergeCell ref="E113:G113"/>
    <mergeCell ref="H113:J113"/>
    <mergeCell ref="K113:M113"/>
    <mergeCell ref="N113:P113"/>
    <mergeCell ref="Q113:S113"/>
    <mergeCell ref="W113:AB113"/>
    <mergeCell ref="B112:D112"/>
    <mergeCell ref="E112:G112"/>
    <mergeCell ref="H112:J112"/>
    <mergeCell ref="K112:M112"/>
    <mergeCell ref="N112:P112"/>
    <mergeCell ref="Q112:S112"/>
    <mergeCell ref="T112:V112"/>
    <mergeCell ref="T113:V113"/>
    <mergeCell ref="T114:V114"/>
    <mergeCell ref="T115:V115"/>
    <mergeCell ref="W110:AB110"/>
    <mergeCell ref="B111:D111"/>
    <mergeCell ref="E111:G111"/>
    <mergeCell ref="H111:J111"/>
    <mergeCell ref="K111:M111"/>
    <mergeCell ref="N111:P111"/>
    <mergeCell ref="Q111:S111"/>
    <mergeCell ref="W111:AB111"/>
    <mergeCell ref="B110:D110"/>
    <mergeCell ref="E110:G110"/>
    <mergeCell ref="H110:J110"/>
    <mergeCell ref="K110:M110"/>
    <mergeCell ref="N110:P110"/>
    <mergeCell ref="Q110:S110"/>
    <mergeCell ref="W108:AB108"/>
    <mergeCell ref="B109:D109"/>
    <mergeCell ref="E109:G109"/>
    <mergeCell ref="H109:J109"/>
    <mergeCell ref="K109:M109"/>
    <mergeCell ref="N109:P109"/>
    <mergeCell ref="Q109:S109"/>
    <mergeCell ref="W109:AB109"/>
    <mergeCell ref="B108:D108"/>
    <mergeCell ref="E108:G108"/>
    <mergeCell ref="H108:J108"/>
    <mergeCell ref="K108:M108"/>
    <mergeCell ref="N108:P108"/>
    <mergeCell ref="Q108:S108"/>
    <mergeCell ref="T108:V108"/>
    <mergeCell ref="T109:V109"/>
    <mergeCell ref="T110:V110"/>
    <mergeCell ref="T111:V111"/>
    <mergeCell ref="W106:AB106"/>
    <mergeCell ref="B107:D107"/>
    <mergeCell ref="E107:G107"/>
    <mergeCell ref="H107:J107"/>
    <mergeCell ref="K107:M107"/>
    <mergeCell ref="N107:P107"/>
    <mergeCell ref="Q107:S107"/>
    <mergeCell ref="W107:AB107"/>
    <mergeCell ref="B106:D106"/>
    <mergeCell ref="E106:G106"/>
    <mergeCell ref="H106:J106"/>
    <mergeCell ref="K106:M106"/>
    <mergeCell ref="N106:P106"/>
    <mergeCell ref="Q106:S106"/>
    <mergeCell ref="W104:AB104"/>
    <mergeCell ref="B105:D105"/>
    <mergeCell ref="E105:G105"/>
    <mergeCell ref="H105:J105"/>
    <mergeCell ref="K105:M105"/>
    <mergeCell ref="N105:P105"/>
    <mergeCell ref="Q105:S105"/>
    <mergeCell ref="W105:AB105"/>
    <mergeCell ref="B104:D104"/>
    <mergeCell ref="E104:G104"/>
    <mergeCell ref="H104:J104"/>
    <mergeCell ref="K104:M104"/>
    <mergeCell ref="N104:P104"/>
    <mergeCell ref="Q104:S104"/>
    <mergeCell ref="T104:V104"/>
    <mergeCell ref="T105:V105"/>
    <mergeCell ref="T106:V106"/>
    <mergeCell ref="T107:V107"/>
    <mergeCell ref="W102:AB102"/>
    <mergeCell ref="B103:D103"/>
    <mergeCell ref="E103:G103"/>
    <mergeCell ref="H103:J103"/>
    <mergeCell ref="K103:M103"/>
    <mergeCell ref="N103:P103"/>
    <mergeCell ref="Q103:S103"/>
    <mergeCell ref="W103:AB103"/>
    <mergeCell ref="B102:D102"/>
    <mergeCell ref="E102:G102"/>
    <mergeCell ref="H102:J102"/>
    <mergeCell ref="K102:M102"/>
    <mergeCell ref="N102:P102"/>
    <mergeCell ref="Q102:S102"/>
    <mergeCell ref="W100:AB100"/>
    <mergeCell ref="B101:D101"/>
    <mergeCell ref="E101:G101"/>
    <mergeCell ref="H101:J101"/>
    <mergeCell ref="K101:M101"/>
    <mergeCell ref="N101:P101"/>
    <mergeCell ref="Q101:S101"/>
    <mergeCell ref="W101:AB101"/>
    <mergeCell ref="B100:D100"/>
    <mergeCell ref="E100:G100"/>
    <mergeCell ref="H100:J100"/>
    <mergeCell ref="K100:M100"/>
    <mergeCell ref="N100:P100"/>
    <mergeCell ref="Q100:S100"/>
    <mergeCell ref="T100:V100"/>
    <mergeCell ref="T101:V101"/>
    <mergeCell ref="T102:V102"/>
    <mergeCell ref="T103:V103"/>
    <mergeCell ref="W98:AB98"/>
    <mergeCell ref="B99:D99"/>
    <mergeCell ref="E99:G99"/>
    <mergeCell ref="H99:J99"/>
    <mergeCell ref="K99:M99"/>
    <mergeCell ref="N99:P99"/>
    <mergeCell ref="Q99:S99"/>
    <mergeCell ref="W99:AB99"/>
    <mergeCell ref="B98:D98"/>
    <mergeCell ref="E98:G98"/>
    <mergeCell ref="H98:J98"/>
    <mergeCell ref="K98:M98"/>
    <mergeCell ref="N98:P98"/>
    <mergeCell ref="Q98:S98"/>
    <mergeCell ref="W96:AB96"/>
    <mergeCell ref="B97:D97"/>
    <mergeCell ref="E97:G97"/>
    <mergeCell ref="H97:J97"/>
    <mergeCell ref="K97:M97"/>
    <mergeCell ref="N97:P97"/>
    <mergeCell ref="Q97:S97"/>
    <mergeCell ref="W97:AB97"/>
    <mergeCell ref="B96:D96"/>
    <mergeCell ref="E96:G96"/>
    <mergeCell ref="H96:J96"/>
    <mergeCell ref="K96:M96"/>
    <mergeCell ref="N96:P96"/>
    <mergeCell ref="Q96:S96"/>
    <mergeCell ref="T96:V96"/>
    <mergeCell ref="T97:V97"/>
    <mergeCell ref="T98:V98"/>
    <mergeCell ref="T99:V99"/>
    <mergeCell ref="W94:AB94"/>
    <mergeCell ref="B95:D95"/>
    <mergeCell ref="E95:G95"/>
    <mergeCell ref="H95:J95"/>
    <mergeCell ref="K95:M95"/>
    <mergeCell ref="N95:P95"/>
    <mergeCell ref="Q95:S95"/>
    <mergeCell ref="W95:AB95"/>
    <mergeCell ref="B94:D94"/>
    <mergeCell ref="E94:G94"/>
    <mergeCell ref="H94:J94"/>
    <mergeCell ref="K94:M94"/>
    <mergeCell ref="N94:P94"/>
    <mergeCell ref="Q94:S94"/>
    <mergeCell ref="W92:AB92"/>
    <mergeCell ref="B93:D93"/>
    <mergeCell ref="E93:G93"/>
    <mergeCell ref="H93:J93"/>
    <mergeCell ref="K93:M93"/>
    <mergeCell ref="N93:P93"/>
    <mergeCell ref="Q93:S93"/>
    <mergeCell ref="W93:AB93"/>
    <mergeCell ref="B92:D92"/>
    <mergeCell ref="E92:G92"/>
    <mergeCell ref="H92:J92"/>
    <mergeCell ref="K92:M92"/>
    <mergeCell ref="N92:P92"/>
    <mergeCell ref="Q92:S92"/>
    <mergeCell ref="T92:V92"/>
    <mergeCell ref="T93:V93"/>
    <mergeCell ref="T94:V94"/>
    <mergeCell ref="T95:V95"/>
    <mergeCell ref="W90:AB90"/>
    <mergeCell ref="B91:D91"/>
    <mergeCell ref="E91:G91"/>
    <mergeCell ref="H91:J91"/>
    <mergeCell ref="K91:M91"/>
    <mergeCell ref="N91:P91"/>
    <mergeCell ref="Q91:S91"/>
    <mergeCell ref="W91:AB91"/>
    <mergeCell ref="B90:D90"/>
    <mergeCell ref="E90:G90"/>
    <mergeCell ref="H90:J90"/>
    <mergeCell ref="K90:M90"/>
    <mergeCell ref="N90:P90"/>
    <mergeCell ref="Q90:S90"/>
    <mergeCell ref="W88:AB88"/>
    <mergeCell ref="B89:D89"/>
    <mergeCell ref="E89:G89"/>
    <mergeCell ref="H89:J89"/>
    <mergeCell ref="K89:M89"/>
    <mergeCell ref="N89:P89"/>
    <mergeCell ref="Q89:S89"/>
    <mergeCell ref="W89:AB89"/>
    <mergeCell ref="B88:D88"/>
    <mergeCell ref="E88:G88"/>
    <mergeCell ref="H88:J88"/>
    <mergeCell ref="K88:M88"/>
    <mergeCell ref="N88:P88"/>
    <mergeCell ref="Q88:S88"/>
    <mergeCell ref="T91:V91"/>
    <mergeCell ref="W86:AB86"/>
    <mergeCell ref="B87:D87"/>
    <mergeCell ref="E87:G87"/>
    <mergeCell ref="H87:J87"/>
    <mergeCell ref="K87:M87"/>
    <mergeCell ref="N87:P87"/>
    <mergeCell ref="Q87:S87"/>
    <mergeCell ref="W87:AB87"/>
    <mergeCell ref="B86:D86"/>
    <mergeCell ref="E86:G86"/>
    <mergeCell ref="H86:J86"/>
    <mergeCell ref="K86:M86"/>
    <mergeCell ref="N86:P86"/>
    <mergeCell ref="Q86:S86"/>
    <mergeCell ref="W84:AB84"/>
    <mergeCell ref="B85:D85"/>
    <mergeCell ref="E85:G85"/>
    <mergeCell ref="H85:J85"/>
    <mergeCell ref="K85:M85"/>
    <mergeCell ref="N85:P85"/>
    <mergeCell ref="Q85:S85"/>
    <mergeCell ref="W85:AB85"/>
    <mergeCell ref="B84:D84"/>
    <mergeCell ref="E84:G84"/>
    <mergeCell ref="H84:J84"/>
    <mergeCell ref="K84:M84"/>
    <mergeCell ref="N84:P84"/>
    <mergeCell ref="Q84:S84"/>
    <mergeCell ref="B83:D83"/>
    <mergeCell ref="E83:G83"/>
    <mergeCell ref="H83:J83"/>
    <mergeCell ref="K83:M83"/>
    <mergeCell ref="N83:P83"/>
    <mergeCell ref="Q83:S83"/>
    <mergeCell ref="W83:AB83"/>
    <mergeCell ref="B82:D82"/>
    <mergeCell ref="E82:G82"/>
    <mergeCell ref="H82:J82"/>
    <mergeCell ref="K82:M82"/>
    <mergeCell ref="N82:P82"/>
    <mergeCell ref="Q82:S82"/>
    <mergeCell ref="W79:AB79"/>
    <mergeCell ref="B80:D80"/>
    <mergeCell ref="W80:AB80"/>
    <mergeCell ref="B81:D81"/>
    <mergeCell ref="E81:G81"/>
    <mergeCell ref="H81:J81"/>
    <mergeCell ref="K81:M81"/>
    <mergeCell ref="N81:P81"/>
    <mergeCell ref="Q81:S81"/>
    <mergeCell ref="W81:AB81"/>
    <mergeCell ref="T79:V80"/>
    <mergeCell ref="T81:V81"/>
    <mergeCell ref="B78:D78"/>
    <mergeCell ref="E78:S78"/>
    <mergeCell ref="W78:AB78"/>
    <mergeCell ref="AC78:AH141"/>
    <mergeCell ref="B79:D79"/>
    <mergeCell ref="E79:G80"/>
    <mergeCell ref="H79:J80"/>
    <mergeCell ref="K79:M80"/>
    <mergeCell ref="N79:P80"/>
    <mergeCell ref="Q79:S80"/>
    <mergeCell ref="W76:AC76"/>
    <mergeCell ref="AD76:AH76"/>
    <mergeCell ref="B77:I77"/>
    <mergeCell ref="J77:L77"/>
    <mergeCell ref="M77:N77"/>
    <mergeCell ref="AF77:AG77"/>
    <mergeCell ref="A71:AH71"/>
    <mergeCell ref="AA72:AC72"/>
    <mergeCell ref="AD72:AE72"/>
    <mergeCell ref="AG72:AH72"/>
    <mergeCell ref="W75:AC75"/>
    <mergeCell ref="AD75:AH75"/>
    <mergeCell ref="T82:V82"/>
    <mergeCell ref="T83:V83"/>
    <mergeCell ref="T84:V84"/>
    <mergeCell ref="T85:V85"/>
    <mergeCell ref="T86:V86"/>
    <mergeCell ref="T87:V87"/>
    <mergeCell ref="T88:V88"/>
    <mergeCell ref="T89:V89"/>
    <mergeCell ref="T90:V90"/>
    <mergeCell ref="W82:AB82"/>
    <mergeCell ref="W68:AB68"/>
    <mergeCell ref="B69:D69"/>
    <mergeCell ref="E69:G69"/>
    <mergeCell ref="H69:J69"/>
    <mergeCell ref="K69:M69"/>
    <mergeCell ref="N69:P69"/>
    <mergeCell ref="Q69:S69"/>
    <mergeCell ref="W69:AB69"/>
    <mergeCell ref="B68:D68"/>
    <mergeCell ref="E68:G68"/>
    <mergeCell ref="H68:J68"/>
    <mergeCell ref="K68:M68"/>
    <mergeCell ref="N68:P68"/>
    <mergeCell ref="Q68:S68"/>
    <mergeCell ref="W66:AB66"/>
    <mergeCell ref="B67:D67"/>
    <mergeCell ref="E67:G67"/>
    <mergeCell ref="H67:J67"/>
    <mergeCell ref="K67:M67"/>
    <mergeCell ref="N67:P67"/>
    <mergeCell ref="Q67:S67"/>
    <mergeCell ref="W67:AB67"/>
    <mergeCell ref="B66:D66"/>
    <mergeCell ref="E66:G66"/>
    <mergeCell ref="H66:J66"/>
    <mergeCell ref="K66:M66"/>
    <mergeCell ref="N66:P66"/>
    <mergeCell ref="Q66:S66"/>
    <mergeCell ref="T66:V66"/>
    <mergeCell ref="T67:V67"/>
    <mergeCell ref="T68:V68"/>
    <mergeCell ref="T69:V69"/>
    <mergeCell ref="W64:AB64"/>
    <mergeCell ref="B65:D65"/>
    <mergeCell ref="E65:G65"/>
    <mergeCell ref="H65:J65"/>
    <mergeCell ref="K65:M65"/>
    <mergeCell ref="N65:P65"/>
    <mergeCell ref="Q65:S65"/>
    <mergeCell ref="W65:AB65"/>
    <mergeCell ref="B64:D64"/>
    <mergeCell ref="E64:G64"/>
    <mergeCell ref="H64:J64"/>
    <mergeCell ref="K64:M64"/>
    <mergeCell ref="N64:P64"/>
    <mergeCell ref="Q64:S64"/>
    <mergeCell ref="W62:AB62"/>
    <mergeCell ref="B63:D63"/>
    <mergeCell ref="E63:G63"/>
    <mergeCell ref="H63:J63"/>
    <mergeCell ref="K63:M63"/>
    <mergeCell ref="N63:P63"/>
    <mergeCell ref="Q63:S63"/>
    <mergeCell ref="W63:AB63"/>
    <mergeCell ref="B62:D62"/>
    <mergeCell ref="E62:G62"/>
    <mergeCell ref="H62:J62"/>
    <mergeCell ref="K62:M62"/>
    <mergeCell ref="N62:P62"/>
    <mergeCell ref="Q62:S62"/>
    <mergeCell ref="T62:V62"/>
    <mergeCell ref="T63:V63"/>
    <mergeCell ref="T64:V64"/>
    <mergeCell ref="T65:V65"/>
    <mergeCell ref="W60:AB60"/>
    <mergeCell ref="B61:D61"/>
    <mergeCell ref="E61:G61"/>
    <mergeCell ref="H61:J61"/>
    <mergeCell ref="K61:M61"/>
    <mergeCell ref="N61:P61"/>
    <mergeCell ref="Q61:S61"/>
    <mergeCell ref="W61:AB61"/>
    <mergeCell ref="B60:D60"/>
    <mergeCell ref="E60:G60"/>
    <mergeCell ref="H60:J60"/>
    <mergeCell ref="K60:M60"/>
    <mergeCell ref="N60:P60"/>
    <mergeCell ref="Q60:S60"/>
    <mergeCell ref="W58:AB58"/>
    <mergeCell ref="B59:D59"/>
    <mergeCell ref="E59:G59"/>
    <mergeCell ref="H59:J59"/>
    <mergeCell ref="K59:M59"/>
    <mergeCell ref="N59:P59"/>
    <mergeCell ref="Q59:S59"/>
    <mergeCell ref="W59:AB59"/>
    <mergeCell ref="B58:D58"/>
    <mergeCell ref="E58:G58"/>
    <mergeCell ref="H58:J58"/>
    <mergeCell ref="K58:M58"/>
    <mergeCell ref="N58:P58"/>
    <mergeCell ref="Q58:S58"/>
    <mergeCell ref="T58:V58"/>
    <mergeCell ref="T59:V59"/>
    <mergeCell ref="T60:V60"/>
    <mergeCell ref="T61:V61"/>
    <mergeCell ref="W56:AB56"/>
    <mergeCell ref="B57:D57"/>
    <mergeCell ref="E57:G57"/>
    <mergeCell ref="H57:J57"/>
    <mergeCell ref="K57:M57"/>
    <mergeCell ref="N57:P57"/>
    <mergeCell ref="Q57:S57"/>
    <mergeCell ref="W57:AB57"/>
    <mergeCell ref="B56:D56"/>
    <mergeCell ref="E56:G56"/>
    <mergeCell ref="H56:J56"/>
    <mergeCell ref="K56:M56"/>
    <mergeCell ref="N56:P56"/>
    <mergeCell ref="Q56:S56"/>
    <mergeCell ref="W54:AB54"/>
    <mergeCell ref="B55:D55"/>
    <mergeCell ref="E55:G55"/>
    <mergeCell ref="H55:J55"/>
    <mergeCell ref="K55:M55"/>
    <mergeCell ref="N55:P55"/>
    <mergeCell ref="Q55:S55"/>
    <mergeCell ref="W55:AB55"/>
    <mergeCell ref="B54:D54"/>
    <mergeCell ref="E54:G54"/>
    <mergeCell ref="H54:J54"/>
    <mergeCell ref="K54:M54"/>
    <mergeCell ref="N54:P54"/>
    <mergeCell ref="Q54:S54"/>
    <mergeCell ref="T54:V54"/>
    <mergeCell ref="T55:V55"/>
    <mergeCell ref="T56:V56"/>
    <mergeCell ref="T57:V57"/>
    <mergeCell ref="W52:AB52"/>
    <mergeCell ref="B53:D53"/>
    <mergeCell ref="E53:G53"/>
    <mergeCell ref="H53:J53"/>
    <mergeCell ref="K53:M53"/>
    <mergeCell ref="N53:P53"/>
    <mergeCell ref="Q53:S53"/>
    <mergeCell ref="W53:AB53"/>
    <mergeCell ref="B52:D52"/>
    <mergeCell ref="E52:G52"/>
    <mergeCell ref="H52:J52"/>
    <mergeCell ref="K52:M52"/>
    <mergeCell ref="N52:P52"/>
    <mergeCell ref="Q52:S52"/>
    <mergeCell ref="W50:AB50"/>
    <mergeCell ref="B51:D51"/>
    <mergeCell ref="E51:G51"/>
    <mergeCell ref="H51:J51"/>
    <mergeCell ref="K51:M51"/>
    <mergeCell ref="N51:P51"/>
    <mergeCell ref="Q51:S51"/>
    <mergeCell ref="W51:AB51"/>
    <mergeCell ref="B50:D50"/>
    <mergeCell ref="E50:G50"/>
    <mergeCell ref="H50:J50"/>
    <mergeCell ref="K50:M50"/>
    <mergeCell ref="N50:P50"/>
    <mergeCell ref="Q50:S50"/>
    <mergeCell ref="T50:V50"/>
    <mergeCell ref="T51:V51"/>
    <mergeCell ref="T52:V52"/>
    <mergeCell ref="T53:V53"/>
    <mergeCell ref="W48:AB48"/>
    <mergeCell ref="B49:D49"/>
    <mergeCell ref="E49:G49"/>
    <mergeCell ref="H49:J49"/>
    <mergeCell ref="K49:M49"/>
    <mergeCell ref="N49:P49"/>
    <mergeCell ref="Q49:S49"/>
    <mergeCell ref="W49:AB49"/>
    <mergeCell ref="B48:D48"/>
    <mergeCell ref="E48:G48"/>
    <mergeCell ref="H48:J48"/>
    <mergeCell ref="K48:M48"/>
    <mergeCell ref="N48:P48"/>
    <mergeCell ref="Q48:S48"/>
    <mergeCell ref="W46:AB46"/>
    <mergeCell ref="B47:D47"/>
    <mergeCell ref="E47:G47"/>
    <mergeCell ref="H47:J47"/>
    <mergeCell ref="K47:M47"/>
    <mergeCell ref="N47:P47"/>
    <mergeCell ref="Q47:S47"/>
    <mergeCell ref="W47:AB47"/>
    <mergeCell ref="B46:D46"/>
    <mergeCell ref="E46:G46"/>
    <mergeCell ref="H46:J46"/>
    <mergeCell ref="K46:M46"/>
    <mergeCell ref="N46:P46"/>
    <mergeCell ref="Q46:S46"/>
    <mergeCell ref="T46:V46"/>
    <mergeCell ref="T47:V47"/>
    <mergeCell ref="T48:V48"/>
    <mergeCell ref="T49:V49"/>
    <mergeCell ref="W44:AB44"/>
    <mergeCell ref="B45:D45"/>
    <mergeCell ref="E45:G45"/>
    <mergeCell ref="H45:J45"/>
    <mergeCell ref="K45:M45"/>
    <mergeCell ref="N45:P45"/>
    <mergeCell ref="Q45:S45"/>
    <mergeCell ref="W45:AB45"/>
    <mergeCell ref="B44:D44"/>
    <mergeCell ref="E44:G44"/>
    <mergeCell ref="H44:J44"/>
    <mergeCell ref="K44:M44"/>
    <mergeCell ref="N44:P44"/>
    <mergeCell ref="Q44:S44"/>
    <mergeCell ref="W42:AB42"/>
    <mergeCell ref="B43:D43"/>
    <mergeCell ref="E43:G43"/>
    <mergeCell ref="H43:J43"/>
    <mergeCell ref="K43:M43"/>
    <mergeCell ref="N43:P43"/>
    <mergeCell ref="Q43:S43"/>
    <mergeCell ref="W43:AB43"/>
    <mergeCell ref="B42:D42"/>
    <mergeCell ref="E42:G42"/>
    <mergeCell ref="H42:J42"/>
    <mergeCell ref="K42:M42"/>
    <mergeCell ref="N42:P42"/>
    <mergeCell ref="Q42:S42"/>
    <mergeCell ref="T42:V42"/>
    <mergeCell ref="T43:V43"/>
    <mergeCell ref="T44:V44"/>
    <mergeCell ref="T45:V45"/>
    <mergeCell ref="W40:AB40"/>
    <mergeCell ref="B41:D41"/>
    <mergeCell ref="E41:G41"/>
    <mergeCell ref="H41:J41"/>
    <mergeCell ref="K41:M41"/>
    <mergeCell ref="N41:P41"/>
    <mergeCell ref="Q41:S41"/>
    <mergeCell ref="W41:AB41"/>
    <mergeCell ref="B40:D40"/>
    <mergeCell ref="E40:G40"/>
    <mergeCell ref="H40:J40"/>
    <mergeCell ref="K40:M40"/>
    <mergeCell ref="N40:P40"/>
    <mergeCell ref="Q40:S40"/>
    <mergeCell ref="W38:AB38"/>
    <mergeCell ref="B39:D39"/>
    <mergeCell ref="E39:G39"/>
    <mergeCell ref="H39:J39"/>
    <mergeCell ref="K39:M39"/>
    <mergeCell ref="N39:P39"/>
    <mergeCell ref="Q39:S39"/>
    <mergeCell ref="W39:AB39"/>
    <mergeCell ref="B38:D38"/>
    <mergeCell ref="E38:G38"/>
    <mergeCell ref="H38:J38"/>
    <mergeCell ref="K38:M38"/>
    <mergeCell ref="N38:P38"/>
    <mergeCell ref="Q38:S38"/>
    <mergeCell ref="T38:V38"/>
    <mergeCell ref="T39:V39"/>
    <mergeCell ref="T40:V40"/>
    <mergeCell ref="T41:V41"/>
    <mergeCell ref="W36:AB36"/>
    <mergeCell ref="B37:D37"/>
    <mergeCell ref="E37:G37"/>
    <mergeCell ref="H37:J37"/>
    <mergeCell ref="K37:M37"/>
    <mergeCell ref="N37:P37"/>
    <mergeCell ref="Q37:S37"/>
    <mergeCell ref="W37:AB37"/>
    <mergeCell ref="B36:D36"/>
    <mergeCell ref="E36:G36"/>
    <mergeCell ref="H36:J36"/>
    <mergeCell ref="K36:M36"/>
    <mergeCell ref="N36:P36"/>
    <mergeCell ref="Q36:S36"/>
    <mergeCell ref="W34:AB34"/>
    <mergeCell ref="B35:D35"/>
    <mergeCell ref="E35:G35"/>
    <mergeCell ref="H35:J35"/>
    <mergeCell ref="K35:M35"/>
    <mergeCell ref="N35:P35"/>
    <mergeCell ref="Q35:S35"/>
    <mergeCell ref="W35:AB35"/>
    <mergeCell ref="B34:D34"/>
    <mergeCell ref="E34:G34"/>
    <mergeCell ref="H34:J34"/>
    <mergeCell ref="K34:M34"/>
    <mergeCell ref="N34:P34"/>
    <mergeCell ref="Q34:S34"/>
    <mergeCell ref="T34:V34"/>
    <mergeCell ref="T35:V35"/>
    <mergeCell ref="T36:V36"/>
    <mergeCell ref="T37:V37"/>
    <mergeCell ref="W32:AB32"/>
    <mergeCell ref="B33:D33"/>
    <mergeCell ref="E33:G33"/>
    <mergeCell ref="H33:J33"/>
    <mergeCell ref="K33:M33"/>
    <mergeCell ref="N33:P33"/>
    <mergeCell ref="Q33:S33"/>
    <mergeCell ref="W33:AB33"/>
    <mergeCell ref="B32:D32"/>
    <mergeCell ref="E32:G32"/>
    <mergeCell ref="H32:J32"/>
    <mergeCell ref="K32:M32"/>
    <mergeCell ref="N32:P32"/>
    <mergeCell ref="Q32:S32"/>
    <mergeCell ref="W30:AB30"/>
    <mergeCell ref="B31:D31"/>
    <mergeCell ref="E31:G31"/>
    <mergeCell ref="H31:J31"/>
    <mergeCell ref="K31:M31"/>
    <mergeCell ref="N31:P31"/>
    <mergeCell ref="Q31:S31"/>
    <mergeCell ref="W31:AB31"/>
    <mergeCell ref="B30:D30"/>
    <mergeCell ref="E30:G30"/>
    <mergeCell ref="H30:J30"/>
    <mergeCell ref="K30:M30"/>
    <mergeCell ref="N30:P30"/>
    <mergeCell ref="Q30:S30"/>
    <mergeCell ref="T31:V31"/>
    <mergeCell ref="T32:V32"/>
    <mergeCell ref="T33:V33"/>
    <mergeCell ref="T30:V30"/>
    <mergeCell ref="B29:D29"/>
    <mergeCell ref="E29:G29"/>
    <mergeCell ref="H29:J29"/>
    <mergeCell ref="K29:M29"/>
    <mergeCell ref="N29:P29"/>
    <mergeCell ref="Q29:S29"/>
    <mergeCell ref="W29:AB29"/>
    <mergeCell ref="B28:D28"/>
    <mergeCell ref="E28:G28"/>
    <mergeCell ref="H28:J28"/>
    <mergeCell ref="K28:M28"/>
    <mergeCell ref="N28:P28"/>
    <mergeCell ref="Q28:S28"/>
    <mergeCell ref="W26:AB26"/>
    <mergeCell ref="B27:D27"/>
    <mergeCell ref="E27:G27"/>
    <mergeCell ref="H27:J27"/>
    <mergeCell ref="K27:M27"/>
    <mergeCell ref="N27:P27"/>
    <mergeCell ref="Q27:S27"/>
    <mergeCell ref="W27:AB27"/>
    <mergeCell ref="B26:D26"/>
    <mergeCell ref="E26:G26"/>
    <mergeCell ref="H26:J26"/>
    <mergeCell ref="K26:M26"/>
    <mergeCell ref="N26:P26"/>
    <mergeCell ref="Q26:S26"/>
    <mergeCell ref="T26:V26"/>
    <mergeCell ref="T27:V27"/>
    <mergeCell ref="T28:V28"/>
    <mergeCell ref="T29:V29"/>
    <mergeCell ref="W28:AB28"/>
    <mergeCell ref="B25:D25"/>
    <mergeCell ref="E25:G25"/>
    <mergeCell ref="H25:J25"/>
    <mergeCell ref="K25:M25"/>
    <mergeCell ref="N25:P25"/>
    <mergeCell ref="Q25:S25"/>
    <mergeCell ref="W25:AB25"/>
    <mergeCell ref="B24:D24"/>
    <mergeCell ref="E24:G24"/>
    <mergeCell ref="H24:J24"/>
    <mergeCell ref="K24:M24"/>
    <mergeCell ref="N24:P24"/>
    <mergeCell ref="Q24:S24"/>
    <mergeCell ref="W22:AB22"/>
    <mergeCell ref="B23:D23"/>
    <mergeCell ref="E23:G23"/>
    <mergeCell ref="H23:J23"/>
    <mergeCell ref="K23:M23"/>
    <mergeCell ref="N23:P23"/>
    <mergeCell ref="Q23:S23"/>
    <mergeCell ref="W23:AB23"/>
    <mergeCell ref="B22:D22"/>
    <mergeCell ref="E22:G22"/>
    <mergeCell ref="H22:J22"/>
    <mergeCell ref="K22:M22"/>
    <mergeCell ref="N22:P22"/>
    <mergeCell ref="Q22:S22"/>
    <mergeCell ref="T22:V22"/>
    <mergeCell ref="T23:V23"/>
    <mergeCell ref="T24:V24"/>
    <mergeCell ref="T25:V25"/>
    <mergeCell ref="W24:AB24"/>
    <mergeCell ref="B21:D21"/>
    <mergeCell ref="E21:G21"/>
    <mergeCell ref="H21:J21"/>
    <mergeCell ref="K21:M21"/>
    <mergeCell ref="N21:P21"/>
    <mergeCell ref="Q21:S21"/>
    <mergeCell ref="W21:AB21"/>
    <mergeCell ref="B20:D20"/>
    <mergeCell ref="E20:G20"/>
    <mergeCell ref="H20:J20"/>
    <mergeCell ref="K20:M20"/>
    <mergeCell ref="N20:P20"/>
    <mergeCell ref="Q20:S20"/>
    <mergeCell ref="W18:AB18"/>
    <mergeCell ref="B19:D19"/>
    <mergeCell ref="E19:G19"/>
    <mergeCell ref="H19:J19"/>
    <mergeCell ref="K19:M19"/>
    <mergeCell ref="N19:P19"/>
    <mergeCell ref="Q19:S19"/>
    <mergeCell ref="W19:AB19"/>
    <mergeCell ref="B18:D18"/>
    <mergeCell ref="E18:G18"/>
    <mergeCell ref="H18:J18"/>
    <mergeCell ref="K18:M18"/>
    <mergeCell ref="N18:P18"/>
    <mergeCell ref="Q18:S18"/>
    <mergeCell ref="T20:V20"/>
    <mergeCell ref="T21:V21"/>
    <mergeCell ref="W20:AB20"/>
    <mergeCell ref="T19:V19"/>
    <mergeCell ref="H9:J9"/>
    <mergeCell ref="K9:M9"/>
    <mergeCell ref="N9:P9"/>
    <mergeCell ref="Q9:S9"/>
    <mergeCell ref="W9:AB9"/>
    <mergeCell ref="B10:D10"/>
    <mergeCell ref="E10:G10"/>
    <mergeCell ref="H10:J10"/>
    <mergeCell ref="K10:M10"/>
    <mergeCell ref="N10:P10"/>
    <mergeCell ref="BI8:BL10"/>
    <mergeCell ref="B7:D7"/>
    <mergeCell ref="E7:G8"/>
    <mergeCell ref="H7:J8"/>
    <mergeCell ref="K7:M8"/>
    <mergeCell ref="N7:P8"/>
    <mergeCell ref="Q7:S8"/>
    <mergeCell ref="W7:AB7"/>
    <mergeCell ref="AK8:AQ10"/>
    <mergeCell ref="AS8:AY10"/>
    <mergeCell ref="BA8:BG10"/>
    <mergeCell ref="W12:AB12"/>
    <mergeCell ref="B13:D13"/>
    <mergeCell ref="E13:G13"/>
    <mergeCell ref="H13:J13"/>
    <mergeCell ref="K13:M13"/>
    <mergeCell ref="N13:P13"/>
    <mergeCell ref="Q13:S13"/>
    <mergeCell ref="W13:AB13"/>
    <mergeCell ref="B12:D12"/>
    <mergeCell ref="E12:G12"/>
    <mergeCell ref="H12:J12"/>
    <mergeCell ref="K12:M12"/>
    <mergeCell ref="N12:P12"/>
    <mergeCell ref="Q12:S12"/>
    <mergeCell ref="Q10:S10"/>
    <mergeCell ref="W10:AB10"/>
    <mergeCell ref="K14:M14"/>
    <mergeCell ref="N14:P14"/>
    <mergeCell ref="Q14:S14"/>
    <mergeCell ref="B11:D11"/>
    <mergeCell ref="E11:G11"/>
    <mergeCell ref="H11:J11"/>
    <mergeCell ref="K11:M11"/>
    <mergeCell ref="N11:P11"/>
    <mergeCell ref="Q11:S11"/>
    <mergeCell ref="W11:AB11"/>
    <mergeCell ref="AD4:AH4"/>
    <mergeCell ref="E5:I5"/>
    <mergeCell ref="J5:L5"/>
    <mergeCell ref="M5:N5"/>
    <mergeCell ref="T17:V17"/>
    <mergeCell ref="T18:V18"/>
    <mergeCell ref="N16:P16"/>
    <mergeCell ref="Q16:S16"/>
    <mergeCell ref="W14:AB14"/>
    <mergeCell ref="B15:D15"/>
    <mergeCell ref="E15:G15"/>
    <mergeCell ref="H15:J15"/>
    <mergeCell ref="K15:M15"/>
    <mergeCell ref="N15:P15"/>
    <mergeCell ref="Q15:S15"/>
    <mergeCell ref="W15:AB15"/>
    <mergeCell ref="B14:D14"/>
    <mergeCell ref="E14:G14"/>
    <mergeCell ref="H14:J14"/>
    <mergeCell ref="W16:AB16"/>
    <mergeCell ref="B17:D17"/>
    <mergeCell ref="E17:G17"/>
    <mergeCell ref="H17:J17"/>
    <mergeCell ref="K17:M17"/>
    <mergeCell ref="N17:P17"/>
    <mergeCell ref="Q17:S17"/>
    <mergeCell ref="W17:AB17"/>
    <mergeCell ref="B16:D16"/>
    <mergeCell ref="E16:G16"/>
    <mergeCell ref="H16:J16"/>
    <mergeCell ref="K16:M16"/>
    <mergeCell ref="W4:AC4"/>
    <mergeCell ref="AL858:AM860"/>
    <mergeCell ref="Z2:AB2"/>
    <mergeCell ref="AC2:AD2"/>
    <mergeCell ref="AF2:AG2"/>
    <mergeCell ref="B3:I3"/>
    <mergeCell ref="J3:L3"/>
    <mergeCell ref="M3:N3"/>
    <mergeCell ref="W3:AC3"/>
    <mergeCell ref="AD3:AH3"/>
    <mergeCell ref="B1:I1"/>
    <mergeCell ref="J1:P1"/>
    <mergeCell ref="T10:V10"/>
    <mergeCell ref="T11:V11"/>
    <mergeCell ref="T12:V12"/>
    <mergeCell ref="T13:V13"/>
    <mergeCell ref="T14:V14"/>
    <mergeCell ref="T15:V15"/>
    <mergeCell ref="T16:V16"/>
    <mergeCell ref="T7:V8"/>
    <mergeCell ref="T9:V9"/>
    <mergeCell ref="AF5:AG5"/>
    <mergeCell ref="B6:D6"/>
    <mergeCell ref="E6:S6"/>
    <mergeCell ref="W6:AB6"/>
    <mergeCell ref="AC6:AH69"/>
    <mergeCell ref="B8:D8"/>
    <mergeCell ref="W8:AB8"/>
    <mergeCell ref="B9:D9"/>
    <mergeCell ref="E9:G9"/>
    <mergeCell ref="D4:I4"/>
    <mergeCell ref="J4:L4"/>
    <mergeCell ref="M4:N4"/>
  </mergeCells>
  <conditionalFormatting sqref="E10:AB69 E82:AB142 E153:AB213 E224:AB284 E295:AB355 E366:AB426 E437:AB497 E508:AB568 E579:AB639 E650:AB710 E721:AB781 E792:AB852">
    <cfRule type="cellIs" dxfId="5" priority="2" operator="equal">
      <formula>0</formula>
    </cfRule>
  </conditionalFormatting>
  <conditionalFormatting sqref="T863:V868">
    <cfRule type="cellIs" dxfId="4" priority="1" operator="equal">
      <formula>0</formula>
    </cfRule>
  </conditionalFormatting>
  <printOptions horizontalCentered="1"/>
  <pageMargins left="0.19685039370078741" right="0.19685039370078741" top="0.19685039370078741" bottom="0.19685039370078741" header="0.51181102362204722" footer="0.19685039370078741"/>
  <pageSetup paperSize="9" scale="80" orientation="portrait" r:id="rId1"/>
  <headerFooter alignWithMargins="0">
    <oddFooter>&amp;L&amp;"Times New Roman,ธรรมดา"P-WI-09-TEM-002-1 R2 (15/08/67)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bot">
                <anchor moveWithCells="1" sizeWithCells="1">
                  <from>
                    <xdr:col>15</xdr:col>
                    <xdr:colOff>133350</xdr:colOff>
                    <xdr:row>3</xdr:row>
                    <xdr:rowOff>47625</xdr:rowOff>
                  </from>
                  <to>
                    <xdr:col>21</xdr:col>
                    <xdr:colOff>85725</xdr:colOff>
                    <xdr:row>4</xdr:row>
                    <xdr:rowOff>104775</xdr:rowOff>
                  </to>
                </anchor>
              </controlPr>
            </control>
          </mc:Choice>
        </mc:AlternateContent>
        <mc:AlternateContent xmlns:mc="http://schemas.openxmlformats.org/markup-compatibility/2006">
          <mc:Choice Requires="x14">
            <control shapeId="7170" r:id="rId5" name="Button 2">
              <controlPr defaultSize="0" print="0" autoFill="0" autoPict="0" macro="[0]!Gotop">
                <anchor moveWithCells="1" sizeWithCells="1">
                  <from>
                    <xdr:col>29</xdr:col>
                    <xdr:colOff>123825</xdr:colOff>
                    <xdr:row>879</xdr:row>
                    <xdr:rowOff>57150</xdr:rowOff>
                  </from>
                  <to>
                    <xdr:col>34</xdr:col>
                    <xdr:colOff>0</xdr:colOff>
                    <xdr:row>880</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C31F5-B1E0-44BC-B6B4-440315FCEDEC}">
  <sheetPr codeName="Sheet9"/>
  <dimension ref="A1:CK958"/>
  <sheetViews>
    <sheetView tabSelected="1" topLeftCell="A888" zoomScale="130" zoomScaleNormal="130" workbookViewId="0">
      <selection activeCell="AL902" sqref="AL902"/>
    </sheetView>
  </sheetViews>
  <sheetFormatPr defaultRowHeight="14.85" customHeight="1"/>
  <cols>
    <col min="1" max="4" width="2.85546875" style="221" customWidth="1"/>
    <col min="5" max="22" width="2.42578125" style="219" customWidth="1"/>
    <col min="23" max="23" width="2.42578125" style="220" customWidth="1"/>
    <col min="24" max="33" width="2.42578125" style="221" customWidth="1"/>
    <col min="34" max="34" width="2.28515625" style="221" customWidth="1"/>
    <col min="35" max="35" width="8.28515625" style="221" customWidth="1"/>
    <col min="36" max="36" width="9.5703125" style="221" customWidth="1"/>
    <col min="37" max="37" width="6.85546875" style="153" customWidth="1"/>
    <col min="38" max="43" width="7.85546875" style="153" customWidth="1"/>
    <col min="44" max="44" width="4" style="153" bestFit="1" customWidth="1"/>
    <col min="45" max="45" width="9.140625" style="312" customWidth="1"/>
    <col min="46" max="46" width="9.140625" style="153" customWidth="1"/>
    <col min="47" max="50" width="9" style="153" customWidth="1"/>
    <col min="51" max="51" width="9.140625" style="153"/>
    <col min="52" max="52" width="10.85546875" style="153" customWidth="1"/>
    <col min="53" max="53" width="10.42578125" style="153" customWidth="1"/>
    <col min="54" max="57" width="8.5703125" style="153" customWidth="1"/>
    <col min="58" max="67" width="9.140625" style="153"/>
    <col min="68" max="68" width="10" style="153" bestFit="1" customWidth="1"/>
    <col min="69" max="16384" width="9.140625" style="153"/>
  </cols>
  <sheetData>
    <row r="1" spans="1:89" ht="14.85" customHeight="1">
      <c r="A1" s="218"/>
      <c r="B1" s="500" t="s">
        <v>1137</v>
      </c>
      <c r="C1" s="500"/>
      <c r="D1" s="500"/>
      <c r="E1" s="500"/>
      <c r="F1" s="500"/>
      <c r="G1" s="500"/>
      <c r="H1" s="500"/>
      <c r="I1" s="500"/>
      <c r="J1" s="501" t="str">
        <f>IF(Page1!C22="","",Page1!C22)</f>
        <v>W_TEM_006</v>
      </c>
      <c r="K1" s="501"/>
      <c r="L1" s="501"/>
      <c r="M1" s="501"/>
      <c r="N1" s="501"/>
      <c r="O1" s="501"/>
      <c r="P1" s="501"/>
      <c r="Y1" s="222"/>
      <c r="AU1" s="154" t="s">
        <v>99</v>
      </c>
      <c r="AV1" s="204">
        <v>101</v>
      </c>
      <c r="AW1" s="204">
        <v>102</v>
      </c>
      <c r="AX1" s="204">
        <v>103</v>
      </c>
      <c r="AY1" s="204">
        <v>104</v>
      </c>
      <c r="AZ1" s="204">
        <v>105</v>
      </c>
      <c r="BA1" s="204">
        <v>106</v>
      </c>
      <c r="BB1" s="155"/>
      <c r="BC1" s="155"/>
      <c r="BD1" s="155"/>
      <c r="BE1" s="155"/>
      <c r="BP1" s="155"/>
      <c r="BQ1" s="155"/>
      <c r="BR1" s="155"/>
      <c r="BS1" s="155"/>
      <c r="BT1" s="155"/>
      <c r="BU1" s="155"/>
      <c r="BV1" s="155"/>
      <c r="BW1" s="155"/>
      <c r="BX1" s="155"/>
      <c r="BY1" s="155"/>
      <c r="BZ1" s="155"/>
      <c r="CB1" s="155"/>
      <c r="CC1" s="155"/>
      <c r="CD1" s="155"/>
      <c r="CE1" s="155"/>
      <c r="CF1" s="155"/>
      <c r="CG1" s="155"/>
      <c r="CH1" s="155"/>
      <c r="CI1" s="155"/>
      <c r="CJ1" s="155"/>
      <c r="CK1" s="155"/>
    </row>
    <row r="2" spans="1:89" ht="14.85" customHeight="1">
      <c r="A2" s="218"/>
      <c r="D2" s="648" t="s">
        <v>1136</v>
      </c>
      <c r="E2" s="648"/>
      <c r="F2" s="648"/>
      <c r="G2" s="648"/>
      <c r="H2" s="648"/>
      <c r="I2" s="648"/>
      <c r="J2" s="501" t="str">
        <f>IF(J1="","",Page1!C23)</f>
        <v>W_TEM_006/1</v>
      </c>
      <c r="K2" s="501"/>
      <c r="L2" s="501"/>
      <c r="M2" s="501"/>
      <c r="N2" s="501"/>
      <c r="O2" s="501"/>
      <c r="P2" s="501"/>
      <c r="Z2" s="494" t="s">
        <v>7</v>
      </c>
      <c r="AA2" s="494"/>
      <c r="AB2" s="494"/>
      <c r="AC2" s="495">
        <f>Page1!AO1+1</f>
        <v>2</v>
      </c>
      <c r="AD2" s="495"/>
      <c r="AE2" s="223" t="s">
        <v>8</v>
      </c>
      <c r="AF2" s="495">
        <f>Page1!$AR$1</f>
        <v>1</v>
      </c>
      <c r="AG2" s="495"/>
      <c r="AO2" s="171"/>
      <c r="AR2" s="153" t="str">
        <f>IF($AC$4="","",VLOOKUP($AC$4,#REF!,5,TRUE)&amp;CO2)</f>
        <v/>
      </c>
      <c r="AS2" s="313"/>
      <c r="AT2" s="151" t="str">
        <f>IF($J$2="","",VLOOKUP($J$2,Module10[[#All],[Tool Code]:[Serial No]],5,1)&amp;AU2)</f>
        <v>44000189D</v>
      </c>
      <c r="AU2" s="170" t="s">
        <v>919</v>
      </c>
      <c r="AV2" s="205">
        <f t="array" ref="AV2:AZ2">VLOOKUP($AT2,STD!$J$2:$T$26,{2,3,4,5,6,7,8,9,10,11},0)</f>
        <v>0.11454651665179083</v>
      </c>
      <c r="AW2" s="205">
        <v>0.17289696767561938</v>
      </c>
      <c r="AX2" s="205">
        <v>0.22835066584310032</v>
      </c>
      <c r="AY2" s="205">
        <v>0.21367575201678135</v>
      </c>
      <c r="AZ2" s="205">
        <v>9.0547861078427577E-2</v>
      </c>
      <c r="BA2" s="205">
        <f>VLOOKUP($AT2,STD!$J$2:$T$26,{2,3,4,5,6,7,8,9,10,11},0)</f>
        <v>0.11454651665179083</v>
      </c>
      <c r="BP2" s="156"/>
      <c r="BQ2" s="156"/>
      <c r="BR2" s="156"/>
      <c r="BS2" s="156"/>
      <c r="BT2" s="156"/>
      <c r="BU2" s="156"/>
      <c r="BV2" s="156"/>
      <c r="BW2" s="156"/>
      <c r="BX2" s="156"/>
      <c r="BY2" s="156"/>
      <c r="BZ2" s="156"/>
      <c r="CB2" s="156"/>
      <c r="CC2" s="156"/>
      <c r="CD2" s="156"/>
      <c r="CE2" s="156"/>
      <c r="CF2" s="156"/>
      <c r="CG2" s="156"/>
      <c r="CH2" s="156"/>
      <c r="CI2" s="156"/>
      <c r="CJ2" s="156"/>
      <c r="CK2" s="156"/>
    </row>
    <row r="3" spans="1:89" ht="14.85" customHeight="1">
      <c r="A3" s="224"/>
      <c r="B3" s="494" t="s">
        <v>10</v>
      </c>
      <c r="C3" s="494"/>
      <c r="D3" s="494"/>
      <c r="E3" s="494"/>
      <c r="F3" s="494"/>
      <c r="G3" s="494"/>
      <c r="H3" s="494"/>
      <c r="I3" s="494"/>
      <c r="J3" s="496">
        <v>95</v>
      </c>
      <c r="K3" s="496"/>
      <c r="L3" s="496"/>
      <c r="M3" s="497" t="s">
        <v>165</v>
      </c>
      <c r="N3" s="497"/>
      <c r="W3" s="498" t="s">
        <v>9</v>
      </c>
      <c r="X3" s="498"/>
      <c r="Y3" s="498"/>
      <c r="Z3" s="498"/>
      <c r="AA3" s="498"/>
      <c r="AB3" s="498"/>
      <c r="AC3" s="498"/>
      <c r="AD3" s="499" t="str">
        <f>IF(Page1!AO6=""," "&amp;Page1!AO4&amp;Page1!AR4&amp;" "&amp;Page1!AT4," "&amp;Page1!AO4&amp;Page1!AR4&amp;" "&amp;"R"&amp;Page1!AO6)</f>
        <v xml:space="preserve"> PT2/67 </v>
      </c>
      <c r="AE3" s="499"/>
      <c r="AF3" s="499"/>
      <c r="AG3" s="499"/>
      <c r="AH3" s="499"/>
      <c r="AI3" s="218"/>
      <c r="AJ3" s="218"/>
      <c r="AS3" s="313"/>
      <c r="AT3" s="151" t="str">
        <f>IF($J$2="","",VLOOKUP($J$2,Module10[[#All],[Tool Code]:[Serial No]],5,1)&amp;AU3)</f>
        <v>44000189C</v>
      </c>
      <c r="AU3" s="170" t="s">
        <v>920</v>
      </c>
      <c r="AV3" s="205">
        <f t="array" ref="AV3:AZ3">VLOOKUP($AT3,STD!$J$2:$T$26,{2,3,4,5,6,7,8,9,10,11},0)</f>
        <v>-1.2972260251531852E-3</v>
      </c>
      <c r="AW3" s="205">
        <v>1.0827310822148848E-3</v>
      </c>
      <c r="AX3" s="205">
        <v>-2.0955001522390652E-3</v>
      </c>
      <c r="AY3" s="205">
        <v>-3.5440674706675105E-4</v>
      </c>
      <c r="AZ3" s="205">
        <v>-1.7359919061696483E-3</v>
      </c>
      <c r="BA3" s="205">
        <f>VLOOKUP($AT3,STD!$J$2:$T$26,{2,3,4,5,6,7,8,9,10,11},0)</f>
        <v>-1.2972260251531852E-3</v>
      </c>
      <c r="BP3" s="156"/>
      <c r="BQ3" s="156"/>
      <c r="BR3" s="156"/>
      <c r="BS3" s="156"/>
      <c r="BT3" s="156"/>
      <c r="BU3" s="156"/>
      <c r="BV3" s="156"/>
      <c r="BW3" s="156"/>
      <c r="BX3" s="156"/>
      <c r="BY3" s="156"/>
      <c r="BZ3" s="156"/>
      <c r="CB3" s="156"/>
      <c r="CC3" s="156"/>
      <c r="CD3" s="156"/>
      <c r="CE3" s="156"/>
      <c r="CF3" s="156"/>
      <c r="CG3" s="156"/>
      <c r="CH3" s="156"/>
      <c r="CI3" s="156"/>
      <c r="CJ3" s="156"/>
      <c r="CK3" s="156"/>
    </row>
    <row r="4" spans="1:89" ht="14.85" customHeight="1">
      <c r="A4" s="224"/>
      <c r="D4" s="494" t="s">
        <v>11</v>
      </c>
      <c r="E4" s="494"/>
      <c r="F4" s="494"/>
      <c r="G4" s="494"/>
      <c r="H4" s="494"/>
      <c r="I4" s="494"/>
      <c r="J4" s="536">
        <v>95</v>
      </c>
      <c r="K4" s="536"/>
      <c r="L4" s="536"/>
      <c r="M4" s="497" t="s">
        <v>165</v>
      </c>
      <c r="N4" s="497"/>
      <c r="W4" s="498" t="s">
        <v>2</v>
      </c>
      <c r="X4" s="498"/>
      <c r="Y4" s="498"/>
      <c r="Z4" s="498"/>
      <c r="AA4" s="498"/>
      <c r="AB4" s="498"/>
      <c r="AC4" s="498"/>
      <c r="AD4" s="537" t="str">
        <f>Page1!AO5</f>
        <v>-</v>
      </c>
      <c r="AE4" s="537"/>
      <c r="AF4" s="537"/>
      <c r="AG4" s="537"/>
      <c r="AH4" s="537"/>
      <c r="AI4" s="218"/>
      <c r="AJ4" s="218"/>
      <c r="AL4" s="348"/>
      <c r="AM4" s="348"/>
      <c r="AN4" s="348"/>
      <c r="AO4" s="348"/>
      <c r="AP4" s="348"/>
      <c r="AQ4" s="160"/>
      <c r="AS4" s="313"/>
      <c r="AT4" s="151" t="str">
        <f>IF($J$2="","",VLOOKUP($J$2,Module10[[#All],[Tool Code]:[Serial No]],5,1)&amp;AU4)</f>
        <v>44000189B</v>
      </c>
      <c r="AU4" s="170" t="s">
        <v>921</v>
      </c>
      <c r="AV4" s="205">
        <f t="array" ref="AV4:AZ4">VLOOKUP($AT4,STD!$J$2:$T$26,{2,3,4,5,6,7,8,9,10,11},0)</f>
        <v>-3.3225167706661385E-5</v>
      </c>
      <c r="AW4" s="205">
        <v>-3.4980637303921245E-5</v>
      </c>
      <c r="AX4" s="205">
        <v>-1.2398229825240138E-5</v>
      </c>
      <c r="AY4" s="205">
        <v>-8.0776018888319291E-7</v>
      </c>
      <c r="AZ4" s="205">
        <v>-1.1266145699747796E-5</v>
      </c>
      <c r="BA4" s="205">
        <f>VLOOKUP($AT4,STD!$J$2:$T$26,{2,3,4,5,6,7,8,9,10,11},0)</f>
        <v>-3.3225167706661385E-5</v>
      </c>
      <c r="BB4" s="203"/>
      <c r="BC4" s="203"/>
      <c r="BD4" s="203"/>
      <c r="BE4" s="203"/>
      <c r="BP4" s="156"/>
      <c r="BQ4" s="156"/>
      <c r="BR4" s="156"/>
      <c r="BS4" s="156"/>
      <c r="BT4" s="156"/>
      <c r="BU4" s="156"/>
      <c r="BV4" s="156"/>
      <c r="BW4" s="156"/>
      <c r="BX4" s="156"/>
      <c r="BY4" s="156"/>
      <c r="BZ4" s="156"/>
      <c r="CB4" s="156"/>
      <c r="CC4" s="156"/>
      <c r="CD4" s="156"/>
      <c r="CE4" s="156"/>
      <c r="CF4" s="156"/>
      <c r="CG4" s="156"/>
      <c r="CH4" s="156"/>
      <c r="CI4" s="156"/>
      <c r="CJ4" s="156"/>
      <c r="CK4" s="156"/>
    </row>
    <row r="5" spans="1:89" ht="14.85" customHeight="1" thickBot="1">
      <c r="A5" s="226"/>
      <c r="C5" s="224"/>
      <c r="E5" s="497" t="s">
        <v>12</v>
      </c>
      <c r="F5" s="497"/>
      <c r="G5" s="497"/>
      <c r="H5" s="497"/>
      <c r="I5" s="497"/>
      <c r="J5" s="538">
        <v>0.01</v>
      </c>
      <c r="K5" s="538"/>
      <c r="L5" s="538"/>
      <c r="M5" s="497" t="s">
        <v>165</v>
      </c>
      <c r="N5" s="497"/>
      <c r="O5" s="227"/>
      <c r="P5" s="227"/>
      <c r="Q5" s="227"/>
      <c r="R5" s="228"/>
      <c r="S5" s="228"/>
      <c r="T5" s="228"/>
      <c r="U5" s="228"/>
      <c r="V5" s="228"/>
      <c r="AE5" s="229"/>
      <c r="AF5" s="513"/>
      <c r="AG5" s="513"/>
      <c r="AH5" s="230"/>
      <c r="AI5" s="230"/>
      <c r="AJ5" s="230"/>
      <c r="AL5" s="348"/>
      <c r="AM5" s="348"/>
      <c r="AN5" s="348"/>
      <c r="AO5" s="348"/>
      <c r="AP5" s="348"/>
      <c r="AQ5" s="160"/>
      <c r="AS5" s="313"/>
      <c r="AT5" s="151" t="str">
        <f>IF($J$2="","",VLOOKUP($J$2,Module10[[#All],[Tool Code]:[Serial No]],5,1)&amp;AU5)</f>
        <v>44000189A</v>
      </c>
      <c r="AU5" s="170" t="s">
        <v>922</v>
      </c>
      <c r="AV5" s="205">
        <f t="array" ref="AV5:AZ5">VLOOKUP($AT5,STD!$J$2:$T$26,{2,3,4,5,6,7,8,9,10,11},0)</f>
        <v>2.275594128909724E-7</v>
      </c>
      <c r="AW5" s="205">
        <v>2.7219220711966444E-7</v>
      </c>
      <c r="AX5" s="205">
        <v>1.3127770312059587E-7</v>
      </c>
      <c r="AY5" s="205">
        <v>1.1773908086539215E-7</v>
      </c>
      <c r="AZ5" s="205">
        <v>1.1890033502585144E-7</v>
      </c>
      <c r="BA5" s="205">
        <f>VLOOKUP($AT5,STD!$J$2:$T$26,{2,3,4,5,6,7,8,9,10,11},0)</f>
        <v>2.275594128909724E-7</v>
      </c>
      <c r="BP5" s="158"/>
      <c r="BQ5" s="156"/>
      <c r="BR5" s="156"/>
      <c r="BS5" s="156"/>
      <c r="BT5" s="156"/>
      <c r="BU5" s="156"/>
      <c r="BV5" s="156"/>
      <c r="BW5" s="156"/>
      <c r="BX5" s="156"/>
      <c r="BY5" s="156"/>
      <c r="BZ5" s="156"/>
      <c r="CB5" s="159"/>
      <c r="CC5" s="156"/>
      <c r="CD5" s="156"/>
      <c r="CE5" s="156"/>
      <c r="CF5" s="156"/>
      <c r="CG5" s="156"/>
      <c r="CH5" s="156"/>
      <c r="CI5" s="156"/>
      <c r="CJ5" s="156"/>
      <c r="CK5" s="156"/>
    </row>
    <row r="6" spans="1:89" ht="14.85" customHeight="1" thickTop="1" thickBot="1">
      <c r="A6" s="231"/>
      <c r="B6" s="514" t="s">
        <v>13</v>
      </c>
      <c r="C6" s="515"/>
      <c r="D6" s="516"/>
      <c r="E6" s="517" t="s">
        <v>67</v>
      </c>
      <c r="F6" s="518"/>
      <c r="G6" s="518"/>
      <c r="H6" s="518"/>
      <c r="I6" s="518"/>
      <c r="J6" s="518"/>
      <c r="K6" s="518"/>
      <c r="L6" s="518"/>
      <c r="M6" s="518"/>
      <c r="N6" s="518"/>
      <c r="O6" s="518"/>
      <c r="P6" s="518"/>
      <c r="Q6" s="518"/>
      <c r="R6" s="518"/>
      <c r="S6" s="518"/>
      <c r="T6" s="232"/>
      <c r="U6" s="232"/>
      <c r="V6" s="232"/>
      <c r="W6" s="519" t="s">
        <v>55</v>
      </c>
      <c r="X6" s="520"/>
      <c r="Y6" s="520"/>
      <c r="Z6" s="520"/>
      <c r="AA6" s="520"/>
      <c r="AB6" s="521"/>
      <c r="AC6" s="522" t="s">
        <v>1176</v>
      </c>
      <c r="AD6" s="523"/>
      <c r="AE6" s="523"/>
      <c r="AF6" s="523"/>
      <c r="AG6" s="523"/>
      <c r="AH6" s="524"/>
      <c r="AI6" s="233"/>
      <c r="AJ6" s="233"/>
      <c r="AL6" s="348"/>
      <c r="AM6" s="348"/>
      <c r="AN6" s="348"/>
      <c r="AO6" s="348"/>
      <c r="AP6" s="348"/>
      <c r="AQ6" s="160"/>
      <c r="AS6" s="313"/>
      <c r="AT6" s="151" t="str">
        <f>IF($J$2="","",VLOOKUP($J$2,Module10[[#All],[Tool Code]:[Serial No]],5,1)&amp;AU6)</f>
        <v>44000189Residuals</v>
      </c>
      <c r="AU6" s="170" t="s">
        <v>923</v>
      </c>
      <c r="AV6" s="205">
        <f t="array" ref="AV6:AZ6">VLOOKUP($AT6,STD!$J$2:$T$26,{2,3,4,5,6,7,8,9,10,11},0)</f>
        <v>1.3138748289433885E-2</v>
      </c>
      <c r="AW6" s="205">
        <v>1.82990588792529E-2</v>
      </c>
      <c r="AX6" s="205">
        <v>1.231644241413607E-2</v>
      </c>
      <c r="AY6" s="205">
        <v>2.9095039875407125E-2</v>
      </c>
      <c r="AZ6" s="205">
        <v>1.0295990992475662E-2</v>
      </c>
      <c r="BA6" s="205">
        <f>VLOOKUP($AT6,STD!$J$2:$T$26,{2,3,4,5,6,7,8,9,10,11},0)</f>
        <v>1.3138748289433885E-2</v>
      </c>
    </row>
    <row r="7" spans="1:89" ht="14.85" customHeight="1" thickTop="1" thickBot="1">
      <c r="A7" s="231"/>
      <c r="B7" s="555" t="s">
        <v>8</v>
      </c>
      <c r="C7" s="556"/>
      <c r="D7" s="557"/>
      <c r="E7" s="504" t="s">
        <v>15</v>
      </c>
      <c r="F7" s="505"/>
      <c r="G7" s="506"/>
      <c r="H7" s="504" t="s">
        <v>16</v>
      </c>
      <c r="I7" s="505"/>
      <c r="J7" s="506"/>
      <c r="K7" s="504" t="s">
        <v>17</v>
      </c>
      <c r="L7" s="505"/>
      <c r="M7" s="506"/>
      <c r="N7" s="504" t="s">
        <v>18</v>
      </c>
      <c r="O7" s="505"/>
      <c r="P7" s="506"/>
      <c r="Q7" s="504" t="s">
        <v>19</v>
      </c>
      <c r="R7" s="505"/>
      <c r="S7" s="506"/>
      <c r="T7" s="504" t="s">
        <v>1238</v>
      </c>
      <c r="U7" s="505"/>
      <c r="V7" s="506"/>
      <c r="W7" s="558" t="s">
        <v>5</v>
      </c>
      <c r="X7" s="494"/>
      <c r="Y7" s="494"/>
      <c r="Z7" s="494"/>
      <c r="AA7" s="494"/>
      <c r="AB7" s="559"/>
      <c r="AC7" s="525"/>
      <c r="AD7" s="526"/>
      <c r="AE7" s="526"/>
      <c r="AF7" s="526"/>
      <c r="AG7" s="526"/>
      <c r="AH7" s="527"/>
      <c r="AI7" s="233"/>
      <c r="AJ7" s="233"/>
      <c r="AT7" s="156"/>
    </row>
    <row r="8" spans="1:89" ht="14.85" customHeight="1" thickTop="1" thickBot="1">
      <c r="A8" s="234"/>
      <c r="B8" s="531" t="s">
        <v>0</v>
      </c>
      <c r="C8" s="513"/>
      <c r="D8" s="532"/>
      <c r="E8" s="507"/>
      <c r="F8" s="508"/>
      <c r="G8" s="509"/>
      <c r="H8" s="507"/>
      <c r="I8" s="508"/>
      <c r="J8" s="509"/>
      <c r="K8" s="507"/>
      <c r="L8" s="508"/>
      <c r="M8" s="509"/>
      <c r="N8" s="507"/>
      <c r="O8" s="508"/>
      <c r="P8" s="509"/>
      <c r="Q8" s="507"/>
      <c r="R8" s="508"/>
      <c r="S8" s="509"/>
      <c r="T8" s="507"/>
      <c r="U8" s="508"/>
      <c r="V8" s="509"/>
      <c r="W8" s="531"/>
      <c r="X8" s="513"/>
      <c r="Y8" s="513"/>
      <c r="Z8" s="513"/>
      <c r="AA8" s="513"/>
      <c r="AB8" s="532"/>
      <c r="AC8" s="525"/>
      <c r="AD8" s="526"/>
      <c r="AE8" s="526"/>
      <c r="AF8" s="526"/>
      <c r="AG8" s="526"/>
      <c r="AH8" s="527"/>
      <c r="AI8" s="233"/>
      <c r="AJ8" s="233"/>
      <c r="AK8" s="560" t="s">
        <v>1277</v>
      </c>
      <c r="AL8" s="561"/>
      <c r="AM8" s="561"/>
      <c r="AN8" s="561"/>
      <c r="AO8" s="561"/>
      <c r="AP8" s="561"/>
      <c r="AQ8" s="562"/>
      <c r="AS8" s="560" t="s">
        <v>66</v>
      </c>
      <c r="AT8" s="561"/>
      <c r="AU8" s="561"/>
      <c r="AV8" s="561"/>
      <c r="AW8" s="561"/>
      <c r="AX8" s="561"/>
      <c r="AY8" s="562"/>
      <c r="BA8" s="560" t="s">
        <v>68</v>
      </c>
      <c r="BB8" s="561"/>
      <c r="BC8" s="561"/>
      <c r="BD8" s="561"/>
      <c r="BE8" s="561"/>
      <c r="BF8" s="561"/>
      <c r="BG8" s="562"/>
      <c r="BH8" s="169"/>
      <c r="BI8" s="546" t="s">
        <v>5</v>
      </c>
      <c r="BJ8" s="547"/>
      <c r="BK8" s="547"/>
      <c r="BL8" s="548"/>
      <c r="BM8" s="169"/>
    </row>
    <row r="9" spans="1:89" ht="14.85" customHeight="1" thickTop="1" thickBot="1">
      <c r="A9" s="234"/>
      <c r="B9" s="533" t="s">
        <v>20</v>
      </c>
      <c r="C9" s="534"/>
      <c r="D9" s="535"/>
      <c r="E9" s="510" t="s">
        <v>166</v>
      </c>
      <c r="F9" s="511"/>
      <c r="G9" s="512"/>
      <c r="H9" s="510" t="s">
        <v>166</v>
      </c>
      <c r="I9" s="511"/>
      <c r="J9" s="512"/>
      <c r="K9" s="510" t="s">
        <v>166</v>
      </c>
      <c r="L9" s="511"/>
      <c r="M9" s="512"/>
      <c r="N9" s="510" t="s">
        <v>166</v>
      </c>
      <c r="O9" s="511"/>
      <c r="P9" s="512"/>
      <c r="Q9" s="510" t="s">
        <v>166</v>
      </c>
      <c r="R9" s="511"/>
      <c r="S9" s="512"/>
      <c r="T9" s="510" t="s">
        <v>166</v>
      </c>
      <c r="U9" s="511"/>
      <c r="V9" s="512"/>
      <c r="W9" s="542" t="s">
        <v>166</v>
      </c>
      <c r="X9" s="543"/>
      <c r="Y9" s="543"/>
      <c r="Z9" s="543"/>
      <c r="AA9" s="543"/>
      <c r="AB9" s="544"/>
      <c r="AC9" s="525"/>
      <c r="AD9" s="526"/>
      <c r="AE9" s="526"/>
      <c r="AF9" s="526"/>
      <c r="AG9" s="526"/>
      <c r="AH9" s="527"/>
      <c r="AI9" s="233"/>
      <c r="AJ9" s="233"/>
      <c r="AK9" s="563"/>
      <c r="AL9" s="564"/>
      <c r="AM9" s="564"/>
      <c r="AN9" s="564"/>
      <c r="AO9" s="564"/>
      <c r="AP9" s="564"/>
      <c r="AQ9" s="565"/>
      <c r="AS9" s="563"/>
      <c r="AT9" s="564"/>
      <c r="AU9" s="564"/>
      <c r="AV9" s="564"/>
      <c r="AW9" s="564"/>
      <c r="AX9" s="564"/>
      <c r="AY9" s="565"/>
      <c r="BA9" s="563"/>
      <c r="BB9" s="564"/>
      <c r="BC9" s="564"/>
      <c r="BD9" s="564"/>
      <c r="BE9" s="564"/>
      <c r="BF9" s="564"/>
      <c r="BG9" s="565"/>
      <c r="BH9" s="169"/>
      <c r="BI9" s="549"/>
      <c r="BJ9" s="550"/>
      <c r="BK9" s="550"/>
      <c r="BL9" s="551"/>
      <c r="BM9" s="169"/>
      <c r="BQ9" s="171"/>
      <c r="CC9" s="171"/>
    </row>
    <row r="10" spans="1:89" ht="14.85" customHeight="1" thickTop="1" thickBot="1">
      <c r="A10" s="238"/>
      <c r="B10" s="545" t="s">
        <v>167</v>
      </c>
      <c r="C10" s="545"/>
      <c r="D10" s="545"/>
      <c r="E10" s="502">
        <f t="shared" ref="E10:E69" si="0">BB12</f>
        <v>94.942002600000009</v>
      </c>
      <c r="F10" s="502"/>
      <c r="G10" s="502"/>
      <c r="H10" s="502">
        <f t="shared" ref="H10:H69" si="1">BC12</f>
        <v>95.0576626</v>
      </c>
      <c r="I10" s="502"/>
      <c r="J10" s="502"/>
      <c r="K10" s="502">
        <f t="shared" ref="K10:K69" si="2">BD12</f>
        <v>95.057032599999999</v>
      </c>
      <c r="L10" s="502"/>
      <c r="M10" s="502"/>
      <c r="N10" s="502">
        <f t="shared" ref="N10:N69" si="3">BE12</f>
        <v>95.062072600000008</v>
      </c>
      <c r="O10" s="502"/>
      <c r="P10" s="502"/>
      <c r="Q10" s="502">
        <f t="shared" ref="Q10:Q69" si="4">BF12</f>
        <v>95.014352599999995</v>
      </c>
      <c r="R10" s="502"/>
      <c r="S10" s="502"/>
      <c r="T10" s="502">
        <f>BG12</f>
        <v>95.037012599999997</v>
      </c>
      <c r="U10" s="502"/>
      <c r="V10" s="502"/>
      <c r="W10" s="541">
        <f>BM12</f>
        <v>7.2349999999985926E-2</v>
      </c>
      <c r="X10" s="541"/>
      <c r="Y10" s="541"/>
      <c r="Z10" s="541"/>
      <c r="AA10" s="541"/>
      <c r="AB10" s="541"/>
      <c r="AC10" s="525"/>
      <c r="AD10" s="526"/>
      <c r="AE10" s="526"/>
      <c r="AF10" s="526"/>
      <c r="AG10" s="526"/>
      <c r="AH10" s="527"/>
      <c r="AI10" s="233"/>
      <c r="AJ10" s="233"/>
      <c r="AK10" s="566"/>
      <c r="AL10" s="567"/>
      <c r="AM10" s="567"/>
      <c r="AN10" s="567"/>
      <c r="AO10" s="567"/>
      <c r="AP10" s="567"/>
      <c r="AQ10" s="568"/>
      <c r="AS10" s="569"/>
      <c r="AT10" s="570"/>
      <c r="AU10" s="570"/>
      <c r="AV10" s="570"/>
      <c r="AW10" s="570"/>
      <c r="AX10" s="570"/>
      <c r="AY10" s="571"/>
      <c r="BA10" s="569"/>
      <c r="BB10" s="570"/>
      <c r="BC10" s="570"/>
      <c r="BD10" s="570"/>
      <c r="BE10" s="570"/>
      <c r="BF10" s="570"/>
      <c r="BG10" s="571"/>
      <c r="BH10" s="169"/>
      <c r="BI10" s="552"/>
      <c r="BJ10" s="553"/>
      <c r="BK10" s="553"/>
      <c r="BL10" s="554"/>
      <c r="BM10" s="169"/>
      <c r="BV10" s="171"/>
    </row>
    <row r="11" spans="1:89" ht="14.85" customHeight="1" thickTop="1" thickBot="1">
      <c r="A11" s="238"/>
      <c r="B11" s="540" t="s">
        <v>168</v>
      </c>
      <c r="C11" s="540"/>
      <c r="D11" s="540"/>
      <c r="E11" s="503">
        <f t="shared" si="0"/>
        <v>94.943452600000015</v>
      </c>
      <c r="F11" s="503"/>
      <c r="G11" s="503"/>
      <c r="H11" s="503">
        <f t="shared" si="1"/>
        <v>95.0623626</v>
      </c>
      <c r="I11" s="503"/>
      <c r="J11" s="503"/>
      <c r="K11" s="503">
        <f t="shared" si="2"/>
        <v>95.063932600000001</v>
      </c>
      <c r="L11" s="503"/>
      <c r="M11" s="503"/>
      <c r="N11" s="503">
        <f t="shared" si="3"/>
        <v>95.062552600000004</v>
      </c>
      <c r="O11" s="503"/>
      <c r="P11" s="503"/>
      <c r="Q11" s="503">
        <f t="shared" si="4"/>
        <v>95.024402600000002</v>
      </c>
      <c r="R11" s="503"/>
      <c r="S11" s="503"/>
      <c r="T11" s="503">
        <f>BG13</f>
        <v>94.992782599999998</v>
      </c>
      <c r="U11" s="503"/>
      <c r="V11" s="503"/>
      <c r="W11" s="539">
        <f t="shared" ref="W11:W69" si="5">BM13</f>
        <v>8.0949999999987199E-2</v>
      </c>
      <c r="X11" s="539"/>
      <c r="Y11" s="539"/>
      <c r="Z11" s="539"/>
      <c r="AA11" s="539"/>
      <c r="AB11" s="539"/>
      <c r="AC11" s="525"/>
      <c r="AD11" s="526"/>
      <c r="AE11" s="526"/>
      <c r="AF11" s="526"/>
      <c r="AG11" s="526"/>
      <c r="AH11" s="527"/>
      <c r="AI11" s="233"/>
      <c r="AJ11" s="233"/>
      <c r="AK11" s="311" t="s">
        <v>1252</v>
      </c>
      <c r="AL11" s="172">
        <v>1</v>
      </c>
      <c r="AM11" s="172">
        <v>2</v>
      </c>
      <c r="AN11" s="172">
        <v>3</v>
      </c>
      <c r="AO11" s="172">
        <v>4</v>
      </c>
      <c r="AP11" s="172">
        <v>5</v>
      </c>
      <c r="AQ11" s="340" t="s">
        <v>1238</v>
      </c>
      <c r="AS11" s="314" t="s">
        <v>1252</v>
      </c>
      <c r="AT11" s="173">
        <v>1</v>
      </c>
      <c r="AU11" s="173">
        <v>2</v>
      </c>
      <c r="AV11" s="173">
        <v>3</v>
      </c>
      <c r="AW11" s="173">
        <v>4</v>
      </c>
      <c r="AX11" s="173">
        <v>5</v>
      </c>
      <c r="AY11" s="162" t="s">
        <v>1238</v>
      </c>
      <c r="BA11" s="320" t="s">
        <v>1252</v>
      </c>
      <c r="BB11" s="162">
        <v>1</v>
      </c>
      <c r="BC11" s="162">
        <v>2</v>
      </c>
      <c r="BD11" s="162">
        <v>3</v>
      </c>
      <c r="BE11" s="162">
        <v>4</v>
      </c>
      <c r="BF11" s="162">
        <v>5</v>
      </c>
      <c r="BG11" s="162" t="s">
        <v>1238</v>
      </c>
      <c r="BH11" s="169"/>
      <c r="BI11" s="193" t="s">
        <v>1177</v>
      </c>
      <c r="BJ11" s="193" t="s">
        <v>1178</v>
      </c>
      <c r="BK11" s="193" t="s">
        <v>1179</v>
      </c>
      <c r="BL11" s="193" t="s">
        <v>1180</v>
      </c>
      <c r="BM11" s="194" t="s">
        <v>1208</v>
      </c>
      <c r="BV11" s="171"/>
    </row>
    <row r="12" spans="1:89" ht="14.85" customHeight="1" thickTop="1">
      <c r="A12" s="238"/>
      <c r="B12" s="540" t="s">
        <v>169</v>
      </c>
      <c r="C12" s="540"/>
      <c r="D12" s="540"/>
      <c r="E12" s="503">
        <f t="shared" si="0"/>
        <v>94.940352600000011</v>
      </c>
      <c r="F12" s="503"/>
      <c r="G12" s="503"/>
      <c r="H12" s="503">
        <f t="shared" si="1"/>
        <v>95.066492600000004</v>
      </c>
      <c r="I12" s="503"/>
      <c r="J12" s="503"/>
      <c r="K12" s="503">
        <f t="shared" si="2"/>
        <v>95.0651826</v>
      </c>
      <c r="L12" s="503"/>
      <c r="M12" s="503"/>
      <c r="N12" s="503">
        <f t="shared" si="3"/>
        <v>95.065052600000001</v>
      </c>
      <c r="O12" s="503"/>
      <c r="P12" s="503"/>
      <c r="Q12" s="503">
        <f t="shared" si="4"/>
        <v>95.022712600000006</v>
      </c>
      <c r="R12" s="503"/>
      <c r="S12" s="503"/>
      <c r="T12" s="503">
        <f t="shared" ref="T12:T69" si="6">BG14</f>
        <v>95.029182599999999</v>
      </c>
      <c r="U12" s="503"/>
      <c r="V12" s="503"/>
      <c r="W12" s="539">
        <f t="shared" si="5"/>
        <v>8.2359999999994216E-2</v>
      </c>
      <c r="X12" s="539"/>
      <c r="Y12" s="539"/>
      <c r="Z12" s="539"/>
      <c r="AA12" s="539"/>
      <c r="AB12" s="539"/>
      <c r="AC12" s="525"/>
      <c r="AD12" s="526"/>
      <c r="AE12" s="526"/>
      <c r="AF12" s="526"/>
      <c r="AG12" s="526"/>
      <c r="AH12" s="527"/>
      <c r="AI12" s="233"/>
      <c r="AJ12" s="233"/>
      <c r="AK12" s="197">
        <v>1</v>
      </c>
      <c r="AL12" s="206">
        <v>95.101579999999998</v>
      </c>
      <c r="AM12" s="206">
        <v>95.067239999999998</v>
      </c>
      <c r="AN12" s="206">
        <v>95.256609999999995</v>
      </c>
      <c r="AO12" s="206">
        <v>95.341650000000001</v>
      </c>
      <c r="AP12" s="339">
        <v>95.193929999999995</v>
      </c>
      <c r="AQ12" s="342">
        <v>95.216589999999997</v>
      </c>
      <c r="AR12" s="155"/>
      <c r="AS12" s="315">
        <f t="shared" ref="AS12:AS75" si="7">AK12</f>
        <v>1</v>
      </c>
      <c r="AT12" s="175">
        <v>-0.15957739999998921</v>
      </c>
      <c r="AU12" s="163">
        <v>-9.5773999999977377E-3</v>
      </c>
      <c r="AV12" s="163">
        <v>-0.19957739999999546</v>
      </c>
      <c r="AW12" s="163">
        <v>-0.27957739999999376</v>
      </c>
      <c r="AX12" s="163">
        <v>-0.17957739999999944</v>
      </c>
      <c r="AY12" s="163">
        <v>-0.179577399999999</v>
      </c>
      <c r="BA12" s="329">
        <f t="shared" ref="BA12:BA75" si="8">AK12</f>
        <v>1</v>
      </c>
      <c r="BB12" s="330">
        <f>IF(AL12="","",AL12+AT12)</f>
        <v>94.942002600000009</v>
      </c>
      <c r="BC12" s="330">
        <f t="shared" ref="BC12:BG27" si="9">IF(AM12="","",AM12+AU12)</f>
        <v>95.0576626</v>
      </c>
      <c r="BD12" s="330">
        <f t="shared" si="9"/>
        <v>95.057032599999999</v>
      </c>
      <c r="BE12" s="330">
        <f t="shared" si="9"/>
        <v>95.062072600000008</v>
      </c>
      <c r="BF12" s="330">
        <f t="shared" si="9"/>
        <v>95.014352599999995</v>
      </c>
      <c r="BG12" s="330">
        <f>IF(AQ12="","",AQ12+AY12)</f>
        <v>95.037012599999997</v>
      </c>
      <c r="BH12" s="195">
        <v>1</v>
      </c>
      <c r="BI12" s="335">
        <f>IF(BB12="","",ABS($BF12-BB12))</f>
        <v>7.2349999999985926E-2</v>
      </c>
      <c r="BJ12" s="335">
        <f>IF(BC12="","",ABS($BF12-BC12))</f>
        <v>4.3310000000005289E-2</v>
      </c>
      <c r="BK12" s="335">
        <f t="shared" ref="BK12:BL27" si="10">IF(BD12="","",ABS($BF12-BD12))</f>
        <v>4.268000000000427E-2</v>
      </c>
      <c r="BL12" s="335">
        <f>IF(BE12="","",ABS($BF12-BE12))</f>
        <v>4.7720000000012419E-2</v>
      </c>
      <c r="BM12" s="189">
        <f>IF(BF12="","",MAX(BI12:BL12))</f>
        <v>7.2349999999985926E-2</v>
      </c>
      <c r="BV12" s="171"/>
    </row>
    <row r="13" spans="1:89" ht="14.85" customHeight="1">
      <c r="A13" s="238"/>
      <c r="B13" s="540" t="s">
        <v>170</v>
      </c>
      <c r="C13" s="540"/>
      <c r="D13" s="540"/>
      <c r="E13" s="503">
        <f t="shared" si="0"/>
        <v>94.965702600000014</v>
      </c>
      <c r="F13" s="503"/>
      <c r="G13" s="503"/>
      <c r="H13" s="503">
        <f t="shared" si="1"/>
        <v>95.072312600000004</v>
      </c>
      <c r="I13" s="503"/>
      <c r="J13" s="503"/>
      <c r="K13" s="503">
        <f t="shared" si="2"/>
        <v>95.044892600000011</v>
      </c>
      <c r="L13" s="503"/>
      <c r="M13" s="503"/>
      <c r="N13" s="503">
        <f t="shared" si="3"/>
        <v>95.065812600000001</v>
      </c>
      <c r="O13" s="503"/>
      <c r="P13" s="503"/>
      <c r="Q13" s="503">
        <f t="shared" si="4"/>
        <v>95.037012599999997</v>
      </c>
      <c r="R13" s="503"/>
      <c r="S13" s="503"/>
      <c r="T13" s="503">
        <f t="shared" si="6"/>
        <v>95.023032600000008</v>
      </c>
      <c r="U13" s="503"/>
      <c r="V13" s="503"/>
      <c r="W13" s="539">
        <f t="shared" si="5"/>
        <v>7.1309999999982665E-2</v>
      </c>
      <c r="X13" s="539"/>
      <c r="Y13" s="539"/>
      <c r="Z13" s="539"/>
      <c r="AA13" s="539"/>
      <c r="AB13" s="539"/>
      <c r="AC13" s="525"/>
      <c r="AD13" s="526"/>
      <c r="AE13" s="526"/>
      <c r="AF13" s="526"/>
      <c r="AG13" s="526"/>
      <c r="AH13" s="527"/>
      <c r="AI13" s="233"/>
      <c r="AJ13" s="233"/>
      <c r="AK13" s="197">
        <v>2</v>
      </c>
      <c r="AL13" s="206">
        <v>95.103030000000004</v>
      </c>
      <c r="AM13" s="206">
        <v>95.071939999999998</v>
      </c>
      <c r="AN13" s="206">
        <v>95.263509999999997</v>
      </c>
      <c r="AO13" s="206">
        <v>95.342129999999997</v>
      </c>
      <c r="AP13" s="339">
        <v>95.203980000000001</v>
      </c>
      <c r="AQ13" s="343">
        <v>95.172359999999998</v>
      </c>
      <c r="AR13" s="155"/>
      <c r="AS13" s="197">
        <f t="shared" si="7"/>
        <v>2</v>
      </c>
      <c r="AT13" s="175">
        <v>-0.15957739999998921</v>
      </c>
      <c r="AU13" s="163">
        <v>-9.5773999999977377E-3</v>
      </c>
      <c r="AV13" s="163">
        <v>-0.19957739999999546</v>
      </c>
      <c r="AW13" s="163">
        <v>-0.27957739999999376</v>
      </c>
      <c r="AX13" s="163">
        <v>-0.17957739999999944</v>
      </c>
      <c r="AY13" s="163">
        <v>-0.179577399999999</v>
      </c>
      <c r="BA13" s="331">
        <f t="shared" si="8"/>
        <v>2</v>
      </c>
      <c r="BB13" s="332">
        <f t="shared" ref="BB13:BG68" si="11">IF(AL13="","",AL13+AT13)</f>
        <v>94.943452600000015</v>
      </c>
      <c r="BC13" s="332">
        <f t="shared" si="9"/>
        <v>95.0623626</v>
      </c>
      <c r="BD13" s="332">
        <f t="shared" si="9"/>
        <v>95.063932600000001</v>
      </c>
      <c r="BE13" s="332">
        <f t="shared" si="9"/>
        <v>95.062552600000004</v>
      </c>
      <c r="BF13" s="332">
        <f t="shared" si="9"/>
        <v>95.024402600000002</v>
      </c>
      <c r="BG13" s="332">
        <f t="shared" si="9"/>
        <v>94.992782599999998</v>
      </c>
      <c r="BH13" s="195">
        <v>2</v>
      </c>
      <c r="BI13" s="336">
        <f t="shared" ref="BI13:BL76" si="12">IF(BB13="","",ABS($BF13-BB13))</f>
        <v>8.0949999999987199E-2</v>
      </c>
      <c r="BJ13" s="336">
        <f t="shared" si="12"/>
        <v>3.7959999999998217E-2</v>
      </c>
      <c r="BK13" s="336">
        <f t="shared" si="10"/>
        <v>3.9529999999999177E-2</v>
      </c>
      <c r="BL13" s="336">
        <f t="shared" si="10"/>
        <v>3.8150000000001683E-2</v>
      </c>
      <c r="BM13" s="189">
        <f t="shared" ref="BM13:BM76" si="13">IF(BF13="","",MAX(BI13:BL13))</f>
        <v>8.0949999999987199E-2</v>
      </c>
      <c r="BV13" s="171"/>
    </row>
    <row r="14" spans="1:89" ht="14.85" customHeight="1">
      <c r="A14" s="238"/>
      <c r="B14" s="540" t="s">
        <v>171</v>
      </c>
      <c r="C14" s="540"/>
      <c r="D14" s="540"/>
      <c r="E14" s="503">
        <f t="shared" si="0"/>
        <v>94.981412600000013</v>
      </c>
      <c r="F14" s="503"/>
      <c r="G14" s="503"/>
      <c r="H14" s="503">
        <f t="shared" si="1"/>
        <v>95.077862600000003</v>
      </c>
      <c r="I14" s="503"/>
      <c r="J14" s="503"/>
      <c r="K14" s="503">
        <f t="shared" si="2"/>
        <v>95.041522600000008</v>
      </c>
      <c r="L14" s="503"/>
      <c r="M14" s="503"/>
      <c r="N14" s="503">
        <f t="shared" si="3"/>
        <v>95.061792600000004</v>
      </c>
      <c r="O14" s="503"/>
      <c r="P14" s="503"/>
      <c r="Q14" s="503">
        <f t="shared" si="4"/>
        <v>95.052642599999999</v>
      </c>
      <c r="R14" s="503"/>
      <c r="S14" s="503"/>
      <c r="T14" s="503">
        <f t="shared" si="6"/>
        <v>95.039512599999995</v>
      </c>
      <c r="U14" s="503"/>
      <c r="V14" s="503"/>
      <c r="W14" s="539">
        <f t="shared" si="5"/>
        <v>7.1229999999985694E-2</v>
      </c>
      <c r="X14" s="539"/>
      <c r="Y14" s="539"/>
      <c r="Z14" s="539"/>
      <c r="AA14" s="539"/>
      <c r="AB14" s="539"/>
      <c r="AC14" s="525"/>
      <c r="AD14" s="526"/>
      <c r="AE14" s="526"/>
      <c r="AF14" s="526"/>
      <c r="AG14" s="526"/>
      <c r="AH14" s="527"/>
      <c r="AI14" s="233"/>
      <c r="AJ14" s="233"/>
      <c r="AK14" s="197">
        <v>3</v>
      </c>
      <c r="AL14" s="206">
        <v>95.099930000000001</v>
      </c>
      <c r="AM14" s="206">
        <v>95.076070000000001</v>
      </c>
      <c r="AN14" s="206">
        <v>95.264759999999995</v>
      </c>
      <c r="AO14" s="206">
        <v>95.344629999999995</v>
      </c>
      <c r="AP14" s="339">
        <v>95.202290000000005</v>
      </c>
      <c r="AQ14" s="343">
        <v>95.208759999999998</v>
      </c>
      <c r="AR14" s="155"/>
      <c r="AS14" s="197">
        <f t="shared" si="7"/>
        <v>3</v>
      </c>
      <c r="AT14" s="175">
        <v>-0.15957739999998899</v>
      </c>
      <c r="AU14" s="163">
        <v>-9.5773999999977395E-3</v>
      </c>
      <c r="AV14" s="163">
        <v>-0.19957739999999499</v>
      </c>
      <c r="AW14" s="163">
        <v>-0.27957739999999398</v>
      </c>
      <c r="AX14" s="163">
        <v>-0.179577399999999</v>
      </c>
      <c r="AY14" s="163">
        <v>-0.179577399999999</v>
      </c>
      <c r="BA14" s="331">
        <f t="shared" si="8"/>
        <v>3</v>
      </c>
      <c r="BB14" s="332">
        <f t="shared" si="11"/>
        <v>94.940352600000011</v>
      </c>
      <c r="BC14" s="332">
        <f t="shared" si="9"/>
        <v>95.066492600000004</v>
      </c>
      <c r="BD14" s="332">
        <f t="shared" si="9"/>
        <v>95.0651826</v>
      </c>
      <c r="BE14" s="332">
        <f t="shared" si="9"/>
        <v>95.065052600000001</v>
      </c>
      <c r="BF14" s="332">
        <f t="shared" si="9"/>
        <v>95.022712600000006</v>
      </c>
      <c r="BG14" s="332">
        <f t="shared" si="9"/>
        <v>95.029182599999999</v>
      </c>
      <c r="BH14" s="195">
        <v>3</v>
      </c>
      <c r="BI14" s="336">
        <f t="shared" si="12"/>
        <v>8.2359999999994216E-2</v>
      </c>
      <c r="BJ14" s="336">
        <f t="shared" si="12"/>
        <v>4.3779999999998154E-2</v>
      </c>
      <c r="BK14" s="336">
        <f t="shared" si="10"/>
        <v>4.2469999999994457E-2</v>
      </c>
      <c r="BL14" s="336">
        <f t="shared" si="10"/>
        <v>4.2339999999995825E-2</v>
      </c>
      <c r="BM14" s="189">
        <f t="shared" si="13"/>
        <v>8.2359999999994216E-2</v>
      </c>
      <c r="BV14" s="171"/>
    </row>
    <row r="15" spans="1:89" ht="14.85" customHeight="1">
      <c r="A15" s="238"/>
      <c r="B15" s="540" t="s">
        <v>172</v>
      </c>
      <c r="C15" s="540"/>
      <c r="D15" s="540"/>
      <c r="E15" s="503">
        <f t="shared" si="0"/>
        <v>94.983862600000009</v>
      </c>
      <c r="F15" s="503"/>
      <c r="G15" s="503"/>
      <c r="H15" s="503">
        <f t="shared" si="1"/>
        <v>95.074892599999998</v>
      </c>
      <c r="I15" s="503"/>
      <c r="J15" s="503"/>
      <c r="K15" s="503">
        <f t="shared" si="2"/>
        <v>95.045222600000002</v>
      </c>
      <c r="L15" s="503"/>
      <c r="M15" s="503"/>
      <c r="N15" s="503">
        <f t="shared" si="3"/>
        <v>95.059982600000012</v>
      </c>
      <c r="O15" s="503"/>
      <c r="P15" s="503"/>
      <c r="Q15" s="503">
        <f t="shared" si="4"/>
        <v>95.049192599999998</v>
      </c>
      <c r="R15" s="503"/>
      <c r="S15" s="503"/>
      <c r="T15" s="503">
        <f t="shared" si="6"/>
        <v>95.011422600000003</v>
      </c>
      <c r="U15" s="503"/>
      <c r="V15" s="503"/>
      <c r="W15" s="539">
        <f t="shared" si="5"/>
        <v>6.5329999999988786E-2</v>
      </c>
      <c r="X15" s="539"/>
      <c r="Y15" s="539"/>
      <c r="Z15" s="539"/>
      <c r="AA15" s="539"/>
      <c r="AB15" s="539"/>
      <c r="AC15" s="525"/>
      <c r="AD15" s="526"/>
      <c r="AE15" s="526"/>
      <c r="AF15" s="526"/>
      <c r="AG15" s="526"/>
      <c r="AH15" s="527"/>
      <c r="AI15" s="233"/>
      <c r="AJ15" s="233"/>
      <c r="AK15" s="197">
        <v>4</v>
      </c>
      <c r="AL15" s="206">
        <v>95.125280000000004</v>
      </c>
      <c r="AM15" s="206">
        <v>95.081890000000001</v>
      </c>
      <c r="AN15" s="206">
        <v>95.244470000000007</v>
      </c>
      <c r="AO15" s="206">
        <v>95.345389999999995</v>
      </c>
      <c r="AP15" s="339">
        <v>95.216589999999997</v>
      </c>
      <c r="AQ15" s="343">
        <v>95.202610000000007</v>
      </c>
      <c r="AR15" s="155"/>
      <c r="AS15" s="197">
        <f t="shared" si="7"/>
        <v>4</v>
      </c>
      <c r="AT15" s="175">
        <v>-0.15957739999998899</v>
      </c>
      <c r="AU15" s="163">
        <v>-9.5773999999977395E-3</v>
      </c>
      <c r="AV15" s="163">
        <v>-0.19957739999999499</v>
      </c>
      <c r="AW15" s="163">
        <v>-0.27957739999999398</v>
      </c>
      <c r="AX15" s="163">
        <v>-0.179577399999999</v>
      </c>
      <c r="AY15" s="163">
        <v>-0.179577399999999</v>
      </c>
      <c r="BA15" s="331">
        <f t="shared" si="8"/>
        <v>4</v>
      </c>
      <c r="BB15" s="332">
        <f t="shared" si="11"/>
        <v>94.965702600000014</v>
      </c>
      <c r="BC15" s="332">
        <f t="shared" si="9"/>
        <v>95.072312600000004</v>
      </c>
      <c r="BD15" s="332">
        <f t="shared" si="9"/>
        <v>95.044892600000011</v>
      </c>
      <c r="BE15" s="332">
        <f t="shared" si="9"/>
        <v>95.065812600000001</v>
      </c>
      <c r="BF15" s="332">
        <f t="shared" si="9"/>
        <v>95.037012599999997</v>
      </c>
      <c r="BG15" s="332">
        <f t="shared" si="9"/>
        <v>95.023032600000008</v>
      </c>
      <c r="BH15" s="195">
        <v>4</v>
      </c>
      <c r="BI15" s="336">
        <f t="shared" si="12"/>
        <v>7.1309999999982665E-2</v>
      </c>
      <c r="BJ15" s="336">
        <f t="shared" si="12"/>
        <v>3.5300000000006548E-2</v>
      </c>
      <c r="BK15" s="336">
        <f t="shared" si="10"/>
        <v>7.88000000001432E-3</v>
      </c>
      <c r="BL15" s="336">
        <f t="shared" si="10"/>
        <v>2.8800000000003934E-2</v>
      </c>
      <c r="BM15" s="189">
        <f t="shared" si="13"/>
        <v>7.1309999999982665E-2</v>
      </c>
      <c r="BV15" s="171"/>
    </row>
    <row r="16" spans="1:89" ht="14.85" customHeight="1">
      <c r="A16" s="238"/>
      <c r="B16" s="540" t="s">
        <v>173</v>
      </c>
      <c r="C16" s="540"/>
      <c r="D16" s="540"/>
      <c r="E16" s="503">
        <f t="shared" si="0"/>
        <v>94.992412600000009</v>
      </c>
      <c r="F16" s="503"/>
      <c r="G16" s="503"/>
      <c r="H16" s="503">
        <f t="shared" si="1"/>
        <v>95.067742600000003</v>
      </c>
      <c r="I16" s="503"/>
      <c r="J16" s="503"/>
      <c r="K16" s="503">
        <f t="shared" si="2"/>
        <v>95.052122600000004</v>
      </c>
      <c r="L16" s="503"/>
      <c r="M16" s="503"/>
      <c r="N16" s="503">
        <f t="shared" si="3"/>
        <v>95.062312600000013</v>
      </c>
      <c r="O16" s="503"/>
      <c r="P16" s="503"/>
      <c r="Q16" s="503">
        <f t="shared" si="4"/>
        <v>95.0361726</v>
      </c>
      <c r="R16" s="503"/>
      <c r="S16" s="503"/>
      <c r="T16" s="503">
        <f t="shared" si="6"/>
        <v>95.043882600000003</v>
      </c>
      <c r="U16" s="503"/>
      <c r="V16" s="503"/>
      <c r="W16" s="539">
        <f t="shared" si="5"/>
        <v>4.3759999999991805E-2</v>
      </c>
      <c r="X16" s="539"/>
      <c r="Y16" s="539"/>
      <c r="Z16" s="539"/>
      <c r="AA16" s="539"/>
      <c r="AB16" s="539"/>
      <c r="AC16" s="525"/>
      <c r="AD16" s="526"/>
      <c r="AE16" s="526"/>
      <c r="AF16" s="526"/>
      <c r="AG16" s="526"/>
      <c r="AH16" s="527"/>
      <c r="AI16" s="233"/>
      <c r="AJ16" s="233"/>
      <c r="AK16" s="197">
        <v>5</v>
      </c>
      <c r="AL16" s="206">
        <v>95.140990000000002</v>
      </c>
      <c r="AM16" s="206">
        <v>95.087440000000001</v>
      </c>
      <c r="AN16" s="206">
        <v>95.241100000000003</v>
      </c>
      <c r="AO16" s="206">
        <v>95.341369999999998</v>
      </c>
      <c r="AP16" s="339">
        <v>95.232219999999998</v>
      </c>
      <c r="AQ16" s="343">
        <v>95.219089999999994</v>
      </c>
      <c r="AR16" s="155"/>
      <c r="AS16" s="197">
        <f>AK16</f>
        <v>5</v>
      </c>
      <c r="AT16" s="175">
        <v>-0.15957739999998899</v>
      </c>
      <c r="AU16" s="163">
        <v>-9.5773999999977395E-3</v>
      </c>
      <c r="AV16" s="163">
        <v>-0.19957739999999499</v>
      </c>
      <c r="AW16" s="163">
        <v>-0.27957739999999398</v>
      </c>
      <c r="AX16" s="163">
        <v>-0.179577399999999</v>
      </c>
      <c r="AY16" s="163">
        <v>-0.179577399999999</v>
      </c>
      <c r="BA16" s="331">
        <f t="shared" si="8"/>
        <v>5</v>
      </c>
      <c r="BB16" s="332">
        <f t="shared" si="11"/>
        <v>94.981412600000013</v>
      </c>
      <c r="BC16" s="332">
        <f t="shared" si="9"/>
        <v>95.077862600000003</v>
      </c>
      <c r="BD16" s="332">
        <f t="shared" si="9"/>
        <v>95.041522600000008</v>
      </c>
      <c r="BE16" s="332">
        <f t="shared" si="9"/>
        <v>95.061792600000004</v>
      </c>
      <c r="BF16" s="332">
        <f t="shared" si="9"/>
        <v>95.052642599999999</v>
      </c>
      <c r="BG16" s="332">
        <f t="shared" si="9"/>
        <v>95.039512599999995</v>
      </c>
      <c r="BH16" s="195">
        <v>5</v>
      </c>
      <c r="BI16" s="336">
        <f t="shared" si="12"/>
        <v>7.1229999999985694E-2</v>
      </c>
      <c r="BJ16" s="336">
        <f t="shared" si="12"/>
        <v>2.5220000000004461E-2</v>
      </c>
      <c r="BK16" s="336">
        <f t="shared" si="10"/>
        <v>1.1119999999991137E-2</v>
      </c>
      <c r="BL16" s="336">
        <f t="shared" si="10"/>
        <v>9.1500000000053205E-3</v>
      </c>
      <c r="BM16" s="189">
        <f t="shared" si="13"/>
        <v>7.1229999999985694E-2</v>
      </c>
      <c r="BV16" s="171"/>
    </row>
    <row r="17" spans="1:74" ht="14.85" customHeight="1">
      <c r="A17" s="238"/>
      <c r="B17" s="540" t="s">
        <v>174</v>
      </c>
      <c r="C17" s="540"/>
      <c r="D17" s="540"/>
      <c r="E17" s="503">
        <f t="shared" si="0"/>
        <v>94.998442600000004</v>
      </c>
      <c r="F17" s="503"/>
      <c r="G17" s="503"/>
      <c r="H17" s="503">
        <f t="shared" si="1"/>
        <v>95.061592599999997</v>
      </c>
      <c r="I17" s="503"/>
      <c r="J17" s="503"/>
      <c r="K17" s="503">
        <f t="shared" si="2"/>
        <v>95.053892599999998</v>
      </c>
      <c r="L17" s="503"/>
      <c r="M17" s="503"/>
      <c r="N17" s="503">
        <f t="shared" si="3"/>
        <v>95.0650926</v>
      </c>
      <c r="O17" s="503"/>
      <c r="P17" s="503"/>
      <c r="Q17" s="503">
        <f t="shared" si="4"/>
        <v>95.040712600000006</v>
      </c>
      <c r="R17" s="503"/>
      <c r="S17" s="503"/>
      <c r="T17" s="503">
        <f t="shared" si="6"/>
        <v>95.030272600000004</v>
      </c>
      <c r="U17" s="503"/>
      <c r="V17" s="503"/>
      <c r="W17" s="539">
        <f t="shared" si="5"/>
        <v>4.2270000000002028E-2</v>
      </c>
      <c r="X17" s="539"/>
      <c r="Y17" s="539"/>
      <c r="Z17" s="539"/>
      <c r="AA17" s="539"/>
      <c r="AB17" s="539"/>
      <c r="AC17" s="525"/>
      <c r="AD17" s="526"/>
      <c r="AE17" s="526"/>
      <c r="AF17" s="526"/>
      <c r="AG17" s="526"/>
      <c r="AH17" s="527"/>
      <c r="AI17" s="233"/>
      <c r="AJ17" s="233"/>
      <c r="AK17" s="197">
        <v>6</v>
      </c>
      <c r="AL17" s="206">
        <v>95.143439999999998</v>
      </c>
      <c r="AM17" s="206">
        <v>95.084469999999996</v>
      </c>
      <c r="AN17" s="206">
        <v>95.244799999999998</v>
      </c>
      <c r="AO17" s="206">
        <v>95.339560000000006</v>
      </c>
      <c r="AP17" s="339">
        <v>95.228769999999997</v>
      </c>
      <c r="AQ17" s="343">
        <v>95.191000000000003</v>
      </c>
      <c r="AR17" s="155"/>
      <c r="AS17" s="197">
        <f t="shared" si="7"/>
        <v>6</v>
      </c>
      <c r="AT17" s="175">
        <v>-0.15957739999998899</v>
      </c>
      <c r="AU17" s="163">
        <v>-9.5773999999977395E-3</v>
      </c>
      <c r="AV17" s="163">
        <v>-0.19957739999999499</v>
      </c>
      <c r="AW17" s="163">
        <v>-0.27957739999999398</v>
      </c>
      <c r="AX17" s="163">
        <v>-0.179577399999999</v>
      </c>
      <c r="AY17" s="163">
        <v>-0.179577399999999</v>
      </c>
      <c r="BA17" s="331">
        <f t="shared" si="8"/>
        <v>6</v>
      </c>
      <c r="BB17" s="332">
        <f t="shared" si="11"/>
        <v>94.983862600000009</v>
      </c>
      <c r="BC17" s="332">
        <f t="shared" si="9"/>
        <v>95.074892599999998</v>
      </c>
      <c r="BD17" s="332">
        <f t="shared" si="9"/>
        <v>95.045222600000002</v>
      </c>
      <c r="BE17" s="332">
        <f t="shared" si="9"/>
        <v>95.059982600000012</v>
      </c>
      <c r="BF17" s="332">
        <f t="shared" si="9"/>
        <v>95.049192599999998</v>
      </c>
      <c r="BG17" s="332">
        <f t="shared" si="9"/>
        <v>95.011422600000003</v>
      </c>
      <c r="BH17" s="195">
        <v>6</v>
      </c>
      <c r="BI17" s="336">
        <f t="shared" si="12"/>
        <v>6.5329999999988786E-2</v>
      </c>
      <c r="BJ17" s="336">
        <f t="shared" si="12"/>
        <v>2.57000000000005E-2</v>
      </c>
      <c r="BK17" s="336">
        <f t="shared" si="10"/>
        <v>3.9699999999953661E-3</v>
      </c>
      <c r="BL17" s="336">
        <f t="shared" si="10"/>
        <v>1.0790000000014288E-2</v>
      </c>
      <c r="BM17" s="189">
        <f t="shared" si="13"/>
        <v>6.5329999999988786E-2</v>
      </c>
      <c r="BV17" s="171"/>
    </row>
    <row r="18" spans="1:74" ht="14.85" customHeight="1">
      <c r="A18" s="238"/>
      <c r="B18" s="540" t="s">
        <v>175</v>
      </c>
      <c r="C18" s="540"/>
      <c r="D18" s="540"/>
      <c r="E18" s="503">
        <f t="shared" si="0"/>
        <v>94.98149260000001</v>
      </c>
      <c r="F18" s="503"/>
      <c r="G18" s="503"/>
      <c r="H18" s="503">
        <f t="shared" si="1"/>
        <v>95.065892599999998</v>
      </c>
      <c r="I18" s="503"/>
      <c r="J18" s="503"/>
      <c r="K18" s="503">
        <f t="shared" si="2"/>
        <v>95.050962600000005</v>
      </c>
      <c r="L18" s="503"/>
      <c r="M18" s="503"/>
      <c r="N18" s="503">
        <f t="shared" si="3"/>
        <v>95.073202600000002</v>
      </c>
      <c r="O18" s="503"/>
      <c r="P18" s="503"/>
      <c r="Q18" s="503">
        <f t="shared" si="4"/>
        <v>95.050592600000002</v>
      </c>
      <c r="R18" s="503"/>
      <c r="S18" s="503"/>
      <c r="T18" s="503">
        <f t="shared" si="6"/>
        <v>95.015562599999996</v>
      </c>
      <c r="U18" s="503"/>
      <c r="V18" s="503"/>
      <c r="W18" s="539">
        <f t="shared" si="5"/>
        <v>6.9099999999991724E-2</v>
      </c>
      <c r="X18" s="539"/>
      <c r="Y18" s="539"/>
      <c r="Z18" s="539"/>
      <c r="AA18" s="539"/>
      <c r="AB18" s="539"/>
      <c r="AC18" s="525"/>
      <c r="AD18" s="526"/>
      <c r="AE18" s="526"/>
      <c r="AF18" s="526"/>
      <c r="AG18" s="526"/>
      <c r="AH18" s="527"/>
      <c r="AI18" s="233"/>
      <c r="AJ18" s="233"/>
      <c r="AK18" s="197">
        <v>7</v>
      </c>
      <c r="AL18" s="206">
        <v>95.151989999999998</v>
      </c>
      <c r="AM18" s="206">
        <v>95.07732</v>
      </c>
      <c r="AN18" s="206">
        <v>95.2517</v>
      </c>
      <c r="AO18" s="206">
        <v>95.341890000000006</v>
      </c>
      <c r="AP18" s="339">
        <v>95.21575</v>
      </c>
      <c r="AQ18" s="343">
        <v>95.223460000000003</v>
      </c>
      <c r="AR18" s="155"/>
      <c r="AS18" s="197">
        <f t="shared" si="7"/>
        <v>7</v>
      </c>
      <c r="AT18" s="175">
        <v>-0.15957739999998899</v>
      </c>
      <c r="AU18" s="163">
        <v>-9.5773999999977395E-3</v>
      </c>
      <c r="AV18" s="163">
        <v>-0.19957739999999499</v>
      </c>
      <c r="AW18" s="163">
        <v>-0.27957739999999398</v>
      </c>
      <c r="AX18" s="163">
        <v>-0.179577399999999</v>
      </c>
      <c r="AY18" s="163">
        <v>-0.179577399999999</v>
      </c>
      <c r="BA18" s="331">
        <f t="shared" si="8"/>
        <v>7</v>
      </c>
      <c r="BB18" s="332">
        <f t="shared" si="11"/>
        <v>94.992412600000009</v>
      </c>
      <c r="BC18" s="332">
        <f t="shared" si="9"/>
        <v>95.067742600000003</v>
      </c>
      <c r="BD18" s="332">
        <f t="shared" si="9"/>
        <v>95.052122600000004</v>
      </c>
      <c r="BE18" s="332">
        <f t="shared" si="9"/>
        <v>95.062312600000013</v>
      </c>
      <c r="BF18" s="332">
        <f t="shared" si="9"/>
        <v>95.0361726</v>
      </c>
      <c r="BG18" s="332">
        <f t="shared" si="9"/>
        <v>95.043882600000003</v>
      </c>
      <c r="BH18" s="195">
        <v>7</v>
      </c>
      <c r="BI18" s="336">
        <f t="shared" si="12"/>
        <v>4.3759999999991805E-2</v>
      </c>
      <c r="BJ18" s="336">
        <f t="shared" si="12"/>
        <v>3.1570000000002096E-2</v>
      </c>
      <c r="BK18" s="336">
        <f t="shared" si="10"/>
        <v>1.5950000000003683E-2</v>
      </c>
      <c r="BL18" s="336">
        <f t="shared" si="10"/>
        <v>2.6140000000012265E-2</v>
      </c>
      <c r="BM18" s="189">
        <f t="shared" si="13"/>
        <v>4.3759999999991805E-2</v>
      </c>
      <c r="BV18" s="171"/>
    </row>
    <row r="19" spans="1:74" ht="14.85" customHeight="1">
      <c r="A19" s="238"/>
      <c r="B19" s="540" t="s">
        <v>176</v>
      </c>
      <c r="C19" s="540"/>
      <c r="D19" s="540"/>
      <c r="E19" s="503">
        <f t="shared" si="0"/>
        <v>94.973542600000016</v>
      </c>
      <c r="F19" s="503"/>
      <c r="G19" s="503"/>
      <c r="H19" s="503">
        <f t="shared" si="1"/>
        <v>95.067932600000006</v>
      </c>
      <c r="I19" s="503"/>
      <c r="J19" s="503"/>
      <c r="K19" s="503">
        <f t="shared" si="2"/>
        <v>95.042002600000004</v>
      </c>
      <c r="L19" s="503"/>
      <c r="M19" s="503"/>
      <c r="N19" s="503">
        <f t="shared" si="3"/>
        <v>95.073402600000009</v>
      </c>
      <c r="O19" s="503"/>
      <c r="P19" s="503"/>
      <c r="Q19" s="503">
        <f t="shared" si="4"/>
        <v>95.051162599999998</v>
      </c>
      <c r="R19" s="503"/>
      <c r="S19" s="503"/>
      <c r="T19" s="503">
        <f t="shared" si="6"/>
        <v>95.038742600000006</v>
      </c>
      <c r="U19" s="503"/>
      <c r="V19" s="503"/>
      <c r="W19" s="539">
        <f t="shared" si="5"/>
        <v>7.7619999999981815E-2</v>
      </c>
      <c r="X19" s="539"/>
      <c r="Y19" s="539"/>
      <c r="Z19" s="539"/>
      <c r="AA19" s="539"/>
      <c r="AB19" s="539"/>
      <c r="AC19" s="525"/>
      <c r="AD19" s="526"/>
      <c r="AE19" s="526"/>
      <c r="AF19" s="526"/>
      <c r="AG19" s="526"/>
      <c r="AH19" s="527"/>
      <c r="AI19" s="233"/>
      <c r="AJ19" s="233"/>
      <c r="AK19" s="197">
        <v>8</v>
      </c>
      <c r="AL19" s="206">
        <v>95.158019999999993</v>
      </c>
      <c r="AM19" s="206">
        <v>95.071169999999995</v>
      </c>
      <c r="AN19" s="206">
        <v>95.253469999999993</v>
      </c>
      <c r="AO19" s="206">
        <v>95.344669999999994</v>
      </c>
      <c r="AP19" s="339">
        <v>95.220290000000006</v>
      </c>
      <c r="AQ19" s="343">
        <v>95.209850000000003</v>
      </c>
      <c r="AR19" s="155"/>
      <c r="AS19" s="197">
        <f t="shared" si="7"/>
        <v>8</v>
      </c>
      <c r="AT19" s="175">
        <v>-0.15957739999998899</v>
      </c>
      <c r="AU19" s="163">
        <v>-9.5773999999977395E-3</v>
      </c>
      <c r="AV19" s="163">
        <v>-0.19957739999999499</v>
      </c>
      <c r="AW19" s="163">
        <v>-0.27957739999999398</v>
      </c>
      <c r="AX19" s="163">
        <v>-0.179577399999999</v>
      </c>
      <c r="AY19" s="163">
        <v>-0.179577399999999</v>
      </c>
      <c r="BA19" s="331">
        <f t="shared" si="8"/>
        <v>8</v>
      </c>
      <c r="BB19" s="332">
        <f t="shared" si="11"/>
        <v>94.998442600000004</v>
      </c>
      <c r="BC19" s="332">
        <f t="shared" si="9"/>
        <v>95.061592599999997</v>
      </c>
      <c r="BD19" s="332">
        <f t="shared" si="9"/>
        <v>95.053892599999998</v>
      </c>
      <c r="BE19" s="332">
        <f t="shared" si="9"/>
        <v>95.0650926</v>
      </c>
      <c r="BF19" s="332">
        <f t="shared" si="9"/>
        <v>95.040712600000006</v>
      </c>
      <c r="BG19" s="332">
        <f t="shared" si="9"/>
        <v>95.030272600000004</v>
      </c>
      <c r="BH19" s="195">
        <v>8</v>
      </c>
      <c r="BI19" s="336">
        <f t="shared" si="12"/>
        <v>4.2270000000002028E-2</v>
      </c>
      <c r="BJ19" s="336">
        <f t="shared" si="12"/>
        <v>2.0879999999991128E-2</v>
      </c>
      <c r="BK19" s="336">
        <f t="shared" si="10"/>
        <v>1.317999999999131E-2</v>
      </c>
      <c r="BL19" s="336">
        <f t="shared" si="10"/>
        <v>2.4379999999993629E-2</v>
      </c>
      <c r="BM19" s="189">
        <f t="shared" si="13"/>
        <v>4.2270000000002028E-2</v>
      </c>
      <c r="BV19" s="171"/>
    </row>
    <row r="20" spans="1:74" ht="14.85" customHeight="1">
      <c r="A20" s="238"/>
      <c r="B20" s="540" t="s">
        <v>177</v>
      </c>
      <c r="C20" s="540"/>
      <c r="D20" s="540"/>
      <c r="E20" s="503">
        <f t="shared" si="0"/>
        <v>94.992022600000013</v>
      </c>
      <c r="F20" s="503"/>
      <c r="G20" s="503"/>
      <c r="H20" s="503">
        <f t="shared" si="1"/>
        <v>95.066532600000002</v>
      </c>
      <c r="I20" s="503"/>
      <c r="J20" s="503"/>
      <c r="K20" s="503">
        <f t="shared" si="2"/>
        <v>95.037342600000002</v>
      </c>
      <c r="L20" s="503"/>
      <c r="M20" s="503"/>
      <c r="N20" s="503">
        <f t="shared" si="3"/>
        <v>95.083242600000005</v>
      </c>
      <c r="O20" s="503"/>
      <c r="P20" s="503"/>
      <c r="Q20" s="503">
        <f t="shared" si="4"/>
        <v>95.053482599999995</v>
      </c>
      <c r="R20" s="503"/>
      <c r="S20" s="503"/>
      <c r="T20" s="503">
        <f t="shared" si="6"/>
        <v>94.983702600000001</v>
      </c>
      <c r="U20" s="503"/>
      <c r="V20" s="503"/>
      <c r="W20" s="539">
        <f t="shared" si="5"/>
        <v>6.1459999999982529E-2</v>
      </c>
      <c r="X20" s="539"/>
      <c r="Y20" s="539"/>
      <c r="Z20" s="539"/>
      <c r="AA20" s="539"/>
      <c r="AB20" s="539"/>
      <c r="AC20" s="525"/>
      <c r="AD20" s="526"/>
      <c r="AE20" s="526"/>
      <c r="AF20" s="526"/>
      <c r="AG20" s="526"/>
      <c r="AH20" s="527"/>
      <c r="AI20" s="233"/>
      <c r="AJ20" s="233"/>
      <c r="AK20" s="197">
        <v>9</v>
      </c>
      <c r="AL20" s="206">
        <v>95.141069999999999</v>
      </c>
      <c r="AM20" s="206">
        <v>95.075469999999996</v>
      </c>
      <c r="AN20" s="206">
        <v>95.250540000000001</v>
      </c>
      <c r="AO20" s="206">
        <v>95.352779999999996</v>
      </c>
      <c r="AP20" s="339">
        <v>95.230170000000001</v>
      </c>
      <c r="AQ20" s="343">
        <v>95.195139999999995</v>
      </c>
      <c r="AR20" s="155"/>
      <c r="AS20" s="197">
        <f t="shared" si="7"/>
        <v>9</v>
      </c>
      <c r="AT20" s="175">
        <v>-0.15957739999998899</v>
      </c>
      <c r="AU20" s="163">
        <v>-9.5773999999977395E-3</v>
      </c>
      <c r="AV20" s="163">
        <v>-0.19957739999999499</v>
      </c>
      <c r="AW20" s="163">
        <v>-0.27957739999999398</v>
      </c>
      <c r="AX20" s="163">
        <v>-0.179577399999999</v>
      </c>
      <c r="AY20" s="163">
        <v>-0.179577399999999</v>
      </c>
      <c r="BA20" s="331">
        <f t="shared" si="8"/>
        <v>9</v>
      </c>
      <c r="BB20" s="332">
        <f t="shared" si="11"/>
        <v>94.98149260000001</v>
      </c>
      <c r="BC20" s="332">
        <f t="shared" si="9"/>
        <v>95.065892599999998</v>
      </c>
      <c r="BD20" s="332">
        <f t="shared" si="9"/>
        <v>95.050962600000005</v>
      </c>
      <c r="BE20" s="332">
        <f t="shared" si="9"/>
        <v>95.073202600000002</v>
      </c>
      <c r="BF20" s="332">
        <f t="shared" si="9"/>
        <v>95.050592600000002</v>
      </c>
      <c r="BG20" s="332">
        <f t="shared" si="9"/>
        <v>95.015562599999996</v>
      </c>
      <c r="BH20" s="195">
        <v>9</v>
      </c>
      <c r="BI20" s="336">
        <f t="shared" si="12"/>
        <v>6.9099999999991724E-2</v>
      </c>
      <c r="BJ20" s="336">
        <f t="shared" si="12"/>
        <v>1.5299999999996317E-2</v>
      </c>
      <c r="BK20" s="336">
        <f t="shared" si="10"/>
        <v>3.7000000000375621E-4</v>
      </c>
      <c r="BL20" s="336">
        <f t="shared" si="10"/>
        <v>2.2610000000000241E-2</v>
      </c>
      <c r="BM20" s="189">
        <f t="shared" si="13"/>
        <v>6.9099999999991724E-2</v>
      </c>
      <c r="BV20" s="171"/>
    </row>
    <row r="21" spans="1:74" ht="14.85" customHeight="1" thickBot="1">
      <c r="A21" s="238"/>
      <c r="B21" s="540" t="s">
        <v>178</v>
      </c>
      <c r="C21" s="540"/>
      <c r="D21" s="540"/>
      <c r="E21" s="503">
        <f t="shared" si="0"/>
        <v>94.989562600000014</v>
      </c>
      <c r="F21" s="503"/>
      <c r="G21" s="503"/>
      <c r="H21" s="503">
        <f t="shared" si="1"/>
        <v>95.060432599999999</v>
      </c>
      <c r="I21" s="503"/>
      <c r="J21" s="503"/>
      <c r="K21" s="503">
        <f t="shared" si="2"/>
        <v>95.040392600000004</v>
      </c>
      <c r="L21" s="503"/>
      <c r="M21" s="503"/>
      <c r="N21" s="503">
        <f t="shared" si="3"/>
        <v>95.080232600000002</v>
      </c>
      <c r="O21" s="503"/>
      <c r="P21" s="503"/>
      <c r="Q21" s="503">
        <f t="shared" si="4"/>
        <v>95.049992599999996</v>
      </c>
      <c r="R21" s="503"/>
      <c r="S21" s="503"/>
      <c r="T21" s="503">
        <f t="shared" si="6"/>
        <v>95.003632600000003</v>
      </c>
      <c r="U21" s="503"/>
      <c r="V21" s="503"/>
      <c r="W21" s="539">
        <f t="shared" si="5"/>
        <v>6.0429999999982442E-2</v>
      </c>
      <c r="X21" s="539"/>
      <c r="Y21" s="539"/>
      <c r="Z21" s="539"/>
      <c r="AA21" s="539"/>
      <c r="AB21" s="539"/>
      <c r="AC21" s="525"/>
      <c r="AD21" s="526"/>
      <c r="AE21" s="526"/>
      <c r="AF21" s="526"/>
      <c r="AG21" s="526"/>
      <c r="AH21" s="527"/>
      <c r="AI21" s="233"/>
      <c r="AJ21" s="233"/>
      <c r="AK21" s="197">
        <v>10</v>
      </c>
      <c r="AL21" s="206">
        <v>95.133120000000005</v>
      </c>
      <c r="AM21" s="206">
        <v>95.077510000000004</v>
      </c>
      <c r="AN21" s="206">
        <v>95.241579999999999</v>
      </c>
      <c r="AO21" s="206">
        <v>95.352980000000002</v>
      </c>
      <c r="AP21" s="339">
        <v>95.230739999999997</v>
      </c>
      <c r="AQ21" s="344">
        <v>95.218320000000006</v>
      </c>
      <c r="AR21" s="155"/>
      <c r="AS21" s="197">
        <f t="shared" si="7"/>
        <v>10</v>
      </c>
      <c r="AT21" s="175">
        <v>-0.15957739999998899</v>
      </c>
      <c r="AU21" s="163">
        <v>-9.5773999999977395E-3</v>
      </c>
      <c r="AV21" s="163">
        <v>-0.19957739999999499</v>
      </c>
      <c r="AW21" s="163">
        <v>-0.27957739999999398</v>
      </c>
      <c r="AX21" s="163">
        <v>-0.179577399999999</v>
      </c>
      <c r="AY21" s="163">
        <v>-0.179577399999999</v>
      </c>
      <c r="BA21" s="331">
        <f t="shared" si="8"/>
        <v>10</v>
      </c>
      <c r="BB21" s="332">
        <f t="shared" si="11"/>
        <v>94.973542600000016</v>
      </c>
      <c r="BC21" s="332">
        <f t="shared" si="9"/>
        <v>95.067932600000006</v>
      </c>
      <c r="BD21" s="332">
        <f t="shared" si="9"/>
        <v>95.042002600000004</v>
      </c>
      <c r="BE21" s="332">
        <f t="shared" si="9"/>
        <v>95.073402600000009</v>
      </c>
      <c r="BF21" s="332">
        <f t="shared" si="9"/>
        <v>95.051162599999998</v>
      </c>
      <c r="BG21" s="332">
        <f t="shared" si="9"/>
        <v>95.038742600000006</v>
      </c>
      <c r="BH21" s="195">
        <v>10</v>
      </c>
      <c r="BI21" s="336">
        <f t="shared" si="12"/>
        <v>7.7619999999981815E-2</v>
      </c>
      <c r="BJ21" s="336">
        <f t="shared" si="12"/>
        <v>1.6770000000008167E-2</v>
      </c>
      <c r="BK21" s="336">
        <f t="shared" si="10"/>
        <v>9.1599999999942838E-3</v>
      </c>
      <c r="BL21" s="336">
        <f t="shared" si="10"/>
        <v>2.2240000000010696E-2</v>
      </c>
      <c r="BM21" s="189">
        <f t="shared" si="13"/>
        <v>7.7619999999981815E-2</v>
      </c>
    </row>
    <row r="22" spans="1:74" ht="14.85" customHeight="1" thickTop="1">
      <c r="A22" s="238"/>
      <c r="B22" s="540" t="s">
        <v>179</v>
      </c>
      <c r="C22" s="540"/>
      <c r="D22" s="540"/>
      <c r="E22" s="503">
        <f t="shared" si="0"/>
        <v>94.972692600000016</v>
      </c>
      <c r="F22" s="503"/>
      <c r="G22" s="503"/>
      <c r="H22" s="503">
        <f t="shared" si="1"/>
        <v>95.053072600000007</v>
      </c>
      <c r="I22" s="503"/>
      <c r="J22" s="503"/>
      <c r="K22" s="503">
        <f t="shared" si="2"/>
        <v>95.043292600000001</v>
      </c>
      <c r="L22" s="503"/>
      <c r="M22" s="503"/>
      <c r="N22" s="503">
        <f t="shared" si="3"/>
        <v>95.078542600000006</v>
      </c>
      <c r="O22" s="503"/>
      <c r="P22" s="503"/>
      <c r="Q22" s="503">
        <f t="shared" si="4"/>
        <v>95.0479026</v>
      </c>
      <c r="R22" s="503"/>
      <c r="S22" s="503"/>
      <c r="T22" s="503">
        <f t="shared" si="6"/>
        <v>94.987802599999995</v>
      </c>
      <c r="U22" s="503"/>
      <c r="V22" s="503"/>
      <c r="W22" s="539">
        <f t="shared" si="5"/>
        <v>7.5209999999984234E-2</v>
      </c>
      <c r="X22" s="539"/>
      <c r="Y22" s="539"/>
      <c r="Z22" s="539"/>
      <c r="AA22" s="539"/>
      <c r="AB22" s="539"/>
      <c r="AC22" s="525"/>
      <c r="AD22" s="526"/>
      <c r="AE22" s="526"/>
      <c r="AF22" s="526"/>
      <c r="AG22" s="526"/>
      <c r="AH22" s="527"/>
      <c r="AI22" s="233" t="s">
        <v>1323</v>
      </c>
      <c r="AJ22" s="233"/>
      <c r="AK22" s="197">
        <v>11</v>
      </c>
      <c r="AL22" s="206">
        <v>95.151600000000002</v>
      </c>
      <c r="AM22" s="206">
        <v>95.07611</v>
      </c>
      <c r="AN22" s="206">
        <v>95.236919999999998</v>
      </c>
      <c r="AO22" s="206">
        <v>95.362819999999999</v>
      </c>
      <c r="AP22" s="339">
        <v>95.233059999999995</v>
      </c>
      <c r="AQ22" s="342">
        <v>95.16328</v>
      </c>
      <c r="AR22" s="155"/>
      <c r="AS22" s="197">
        <f t="shared" si="7"/>
        <v>11</v>
      </c>
      <c r="AT22" s="175">
        <v>-0.15957739999998899</v>
      </c>
      <c r="AU22" s="163">
        <v>-9.5773999999977395E-3</v>
      </c>
      <c r="AV22" s="163">
        <v>-0.19957739999999499</v>
      </c>
      <c r="AW22" s="163">
        <v>-0.27957739999999398</v>
      </c>
      <c r="AX22" s="163">
        <v>-0.179577399999999</v>
      </c>
      <c r="AY22" s="163">
        <v>-0.179577399999999</v>
      </c>
      <c r="BA22" s="331">
        <f t="shared" si="8"/>
        <v>11</v>
      </c>
      <c r="BB22" s="332">
        <f t="shared" si="11"/>
        <v>94.992022600000013</v>
      </c>
      <c r="BC22" s="332">
        <f t="shared" si="9"/>
        <v>95.066532600000002</v>
      </c>
      <c r="BD22" s="332">
        <f t="shared" si="9"/>
        <v>95.037342600000002</v>
      </c>
      <c r="BE22" s="332">
        <f t="shared" si="9"/>
        <v>95.083242600000005</v>
      </c>
      <c r="BF22" s="332">
        <f t="shared" si="9"/>
        <v>95.053482599999995</v>
      </c>
      <c r="BG22" s="332">
        <f t="shared" si="9"/>
        <v>94.983702600000001</v>
      </c>
      <c r="BH22" s="195">
        <v>11</v>
      </c>
      <c r="BI22" s="336">
        <f t="shared" si="12"/>
        <v>6.1459999999982529E-2</v>
      </c>
      <c r="BJ22" s="336">
        <f t="shared" si="12"/>
        <v>1.3050000000006889E-2</v>
      </c>
      <c r="BK22" s="336">
        <f t="shared" si="10"/>
        <v>1.6139999999992938E-2</v>
      </c>
      <c r="BL22" s="336">
        <f t="shared" si="10"/>
        <v>2.9760000000010223E-2</v>
      </c>
      <c r="BM22" s="189">
        <f t="shared" si="13"/>
        <v>6.1459999999982529E-2</v>
      </c>
    </row>
    <row r="23" spans="1:74" ht="14.85" customHeight="1">
      <c r="A23" s="238"/>
      <c r="B23" s="540" t="s">
        <v>180</v>
      </c>
      <c r="C23" s="540"/>
      <c r="D23" s="540"/>
      <c r="E23" s="503">
        <f t="shared" si="0"/>
        <v>94.958712600000013</v>
      </c>
      <c r="F23" s="503"/>
      <c r="G23" s="503"/>
      <c r="H23" s="503">
        <f t="shared" si="1"/>
        <v>95.048982600000002</v>
      </c>
      <c r="I23" s="503"/>
      <c r="J23" s="503"/>
      <c r="K23" s="503">
        <f t="shared" si="2"/>
        <v>95.036142600000005</v>
      </c>
      <c r="L23" s="503"/>
      <c r="M23" s="503"/>
      <c r="N23" s="503">
        <f t="shared" si="3"/>
        <v>95.078902600000006</v>
      </c>
      <c r="O23" s="503"/>
      <c r="P23" s="503"/>
      <c r="Q23" s="503">
        <f t="shared" si="4"/>
        <v>95.045812600000005</v>
      </c>
      <c r="R23" s="503"/>
      <c r="S23" s="503"/>
      <c r="T23" s="503">
        <f t="shared" si="6"/>
        <v>94.997322600000004</v>
      </c>
      <c r="U23" s="503"/>
      <c r="V23" s="503"/>
      <c r="W23" s="539">
        <f t="shared" si="5"/>
        <v>8.7099999999992406E-2</v>
      </c>
      <c r="X23" s="539"/>
      <c r="Y23" s="539"/>
      <c r="Z23" s="539"/>
      <c r="AA23" s="539"/>
      <c r="AB23" s="539"/>
      <c r="AC23" s="525"/>
      <c r="AD23" s="526"/>
      <c r="AE23" s="526"/>
      <c r="AF23" s="526"/>
      <c r="AG23" s="526"/>
      <c r="AH23" s="527"/>
      <c r="AI23" s="233"/>
      <c r="AJ23" s="233"/>
      <c r="AK23" s="197">
        <v>12</v>
      </c>
      <c r="AL23" s="206">
        <v>95.149140000000003</v>
      </c>
      <c r="AM23" s="206">
        <v>95.070009999999996</v>
      </c>
      <c r="AN23" s="206">
        <v>95.23997</v>
      </c>
      <c r="AO23" s="206">
        <v>95.359809999999996</v>
      </c>
      <c r="AP23" s="339">
        <v>95.229569999999995</v>
      </c>
      <c r="AQ23" s="343">
        <v>95.183210000000003</v>
      </c>
      <c r="AR23" s="155"/>
      <c r="AS23" s="197">
        <f t="shared" si="7"/>
        <v>12</v>
      </c>
      <c r="AT23" s="175">
        <v>-0.15957739999998899</v>
      </c>
      <c r="AU23" s="163">
        <v>-9.5773999999977395E-3</v>
      </c>
      <c r="AV23" s="163">
        <v>-0.19957739999999499</v>
      </c>
      <c r="AW23" s="163">
        <v>-0.27957739999999398</v>
      </c>
      <c r="AX23" s="163">
        <v>-0.179577399999999</v>
      </c>
      <c r="AY23" s="163">
        <v>-0.179577399999999</v>
      </c>
      <c r="BA23" s="331">
        <f t="shared" si="8"/>
        <v>12</v>
      </c>
      <c r="BB23" s="332">
        <f t="shared" si="11"/>
        <v>94.989562600000014</v>
      </c>
      <c r="BC23" s="332">
        <f t="shared" si="9"/>
        <v>95.060432599999999</v>
      </c>
      <c r="BD23" s="332">
        <f t="shared" si="9"/>
        <v>95.040392600000004</v>
      </c>
      <c r="BE23" s="332">
        <f t="shared" si="9"/>
        <v>95.080232600000002</v>
      </c>
      <c r="BF23" s="332">
        <f t="shared" si="9"/>
        <v>95.049992599999996</v>
      </c>
      <c r="BG23" s="332">
        <f t="shared" si="9"/>
        <v>95.003632600000003</v>
      </c>
      <c r="BH23" s="195">
        <v>12</v>
      </c>
      <c r="BI23" s="336">
        <f t="shared" si="12"/>
        <v>6.0429999999982442E-2</v>
      </c>
      <c r="BJ23" s="336">
        <f t="shared" si="12"/>
        <v>1.0440000000002669E-2</v>
      </c>
      <c r="BK23" s="336">
        <f t="shared" si="10"/>
        <v>9.5999999999918373E-3</v>
      </c>
      <c r="BL23" s="336">
        <f t="shared" si="10"/>
        <v>3.0240000000006262E-2</v>
      </c>
      <c r="BM23" s="189">
        <f t="shared" si="13"/>
        <v>6.0429999999982442E-2</v>
      </c>
    </row>
    <row r="24" spans="1:74" ht="14.85" customHeight="1">
      <c r="A24" s="238"/>
      <c r="B24" s="540" t="s">
        <v>181</v>
      </c>
      <c r="C24" s="540"/>
      <c r="D24" s="540"/>
      <c r="E24" s="503">
        <f t="shared" si="0"/>
        <v>94.980652600000013</v>
      </c>
      <c r="F24" s="503"/>
      <c r="G24" s="503"/>
      <c r="H24" s="503">
        <f t="shared" si="1"/>
        <v>95.045002600000004</v>
      </c>
      <c r="I24" s="503"/>
      <c r="J24" s="503"/>
      <c r="K24" s="503">
        <f t="shared" si="2"/>
        <v>95.025132600000006</v>
      </c>
      <c r="L24" s="503"/>
      <c r="M24" s="503"/>
      <c r="N24" s="503">
        <f t="shared" si="3"/>
        <v>95.078142600000007</v>
      </c>
      <c r="O24" s="503"/>
      <c r="P24" s="503"/>
      <c r="Q24" s="503">
        <f t="shared" si="4"/>
        <v>95.043722599999995</v>
      </c>
      <c r="R24" s="503"/>
      <c r="S24" s="503"/>
      <c r="T24" s="503">
        <f t="shared" si="6"/>
        <v>94.979362600000002</v>
      </c>
      <c r="U24" s="503"/>
      <c r="V24" s="503"/>
      <c r="W24" s="539">
        <f t="shared" si="5"/>
        <v>6.3069999999981974E-2</v>
      </c>
      <c r="X24" s="539"/>
      <c r="Y24" s="539"/>
      <c r="Z24" s="539"/>
      <c r="AA24" s="539"/>
      <c r="AB24" s="539"/>
      <c r="AC24" s="525"/>
      <c r="AD24" s="526"/>
      <c r="AE24" s="526"/>
      <c r="AF24" s="526"/>
      <c r="AG24" s="526"/>
      <c r="AH24" s="527"/>
      <c r="AI24" s="233"/>
      <c r="AJ24" s="233"/>
      <c r="AK24" s="197">
        <v>13</v>
      </c>
      <c r="AL24" s="206">
        <v>95.132270000000005</v>
      </c>
      <c r="AM24" s="206">
        <v>95.062650000000005</v>
      </c>
      <c r="AN24" s="206">
        <v>95.242869999999996</v>
      </c>
      <c r="AO24" s="206">
        <v>95.35812</v>
      </c>
      <c r="AP24" s="339">
        <v>95.22748</v>
      </c>
      <c r="AQ24" s="343">
        <v>95.167379999999994</v>
      </c>
      <c r="AR24" s="155"/>
      <c r="AS24" s="197">
        <f t="shared" si="7"/>
        <v>13</v>
      </c>
      <c r="AT24" s="175">
        <v>-0.15957739999998899</v>
      </c>
      <c r="AU24" s="163">
        <v>-9.5773999999977395E-3</v>
      </c>
      <c r="AV24" s="163">
        <v>-0.19957739999999499</v>
      </c>
      <c r="AW24" s="163">
        <v>-0.27957739999999398</v>
      </c>
      <c r="AX24" s="163">
        <v>-0.179577399999999</v>
      </c>
      <c r="AY24" s="163">
        <v>-0.179577399999999</v>
      </c>
      <c r="BA24" s="331">
        <f t="shared" si="8"/>
        <v>13</v>
      </c>
      <c r="BB24" s="332">
        <f t="shared" si="11"/>
        <v>94.972692600000016</v>
      </c>
      <c r="BC24" s="332">
        <f t="shared" si="9"/>
        <v>95.053072600000007</v>
      </c>
      <c r="BD24" s="332">
        <f t="shared" si="9"/>
        <v>95.043292600000001</v>
      </c>
      <c r="BE24" s="332">
        <f t="shared" si="9"/>
        <v>95.078542600000006</v>
      </c>
      <c r="BF24" s="332">
        <f t="shared" si="9"/>
        <v>95.0479026</v>
      </c>
      <c r="BG24" s="332">
        <f t="shared" si="9"/>
        <v>94.987802599999995</v>
      </c>
      <c r="BH24" s="195">
        <v>13</v>
      </c>
      <c r="BI24" s="336">
        <f t="shared" si="12"/>
        <v>7.5209999999984234E-2</v>
      </c>
      <c r="BJ24" s="336">
        <f t="shared" si="12"/>
        <v>5.1700000000067803E-3</v>
      </c>
      <c r="BK24" s="336">
        <f t="shared" si="10"/>
        <v>4.6099999999995589E-3</v>
      </c>
      <c r="BL24" s="336">
        <f t="shared" si="10"/>
        <v>3.064000000000533E-2</v>
      </c>
      <c r="BM24" s="189">
        <f t="shared" si="13"/>
        <v>7.5209999999984234E-2</v>
      </c>
    </row>
    <row r="25" spans="1:74" ht="14.85" customHeight="1">
      <c r="A25" s="238"/>
      <c r="B25" s="540" t="s">
        <v>182</v>
      </c>
      <c r="C25" s="540"/>
      <c r="D25" s="540"/>
      <c r="E25" s="503">
        <f t="shared" si="0"/>
        <v>94.989402600000005</v>
      </c>
      <c r="F25" s="503"/>
      <c r="G25" s="503"/>
      <c r="H25" s="503">
        <f t="shared" si="1"/>
        <v>95.044042599999997</v>
      </c>
      <c r="I25" s="503"/>
      <c r="J25" s="503"/>
      <c r="K25" s="503">
        <f t="shared" si="2"/>
        <v>95.021072600000011</v>
      </c>
      <c r="L25" s="503"/>
      <c r="M25" s="503"/>
      <c r="N25" s="503">
        <f t="shared" si="3"/>
        <v>95.075052600000006</v>
      </c>
      <c r="O25" s="503"/>
      <c r="P25" s="503"/>
      <c r="Q25" s="503">
        <f t="shared" si="4"/>
        <v>95.042082600000001</v>
      </c>
      <c r="R25" s="503"/>
      <c r="S25" s="503"/>
      <c r="T25" s="503">
        <f t="shared" si="6"/>
        <v>95.001702600000002</v>
      </c>
      <c r="U25" s="503"/>
      <c r="V25" s="503"/>
      <c r="W25" s="539">
        <f t="shared" si="5"/>
        <v>5.2679999999995175E-2</v>
      </c>
      <c r="X25" s="539"/>
      <c r="Y25" s="539"/>
      <c r="Z25" s="539"/>
      <c r="AA25" s="539"/>
      <c r="AB25" s="539"/>
      <c r="AC25" s="525"/>
      <c r="AD25" s="526"/>
      <c r="AE25" s="526"/>
      <c r="AF25" s="526"/>
      <c r="AG25" s="526"/>
      <c r="AH25" s="527"/>
      <c r="AI25" s="233"/>
      <c r="AJ25" s="233"/>
      <c r="AK25" s="197">
        <v>14</v>
      </c>
      <c r="AL25" s="206">
        <v>95.118290000000002</v>
      </c>
      <c r="AM25" s="206">
        <v>95.05856</v>
      </c>
      <c r="AN25" s="206">
        <v>95.235720000000001</v>
      </c>
      <c r="AO25" s="206">
        <v>95.35848</v>
      </c>
      <c r="AP25" s="339">
        <v>95.225390000000004</v>
      </c>
      <c r="AQ25" s="343">
        <v>95.176900000000003</v>
      </c>
      <c r="AR25" s="155"/>
      <c r="AS25" s="197">
        <f t="shared" si="7"/>
        <v>14</v>
      </c>
      <c r="AT25" s="175">
        <v>-0.15957739999998899</v>
      </c>
      <c r="AU25" s="163">
        <v>-9.5773999999977395E-3</v>
      </c>
      <c r="AV25" s="163">
        <v>-0.19957739999999499</v>
      </c>
      <c r="AW25" s="163">
        <v>-0.27957739999999398</v>
      </c>
      <c r="AX25" s="163">
        <v>-0.179577399999999</v>
      </c>
      <c r="AY25" s="163">
        <v>-0.179577399999999</v>
      </c>
      <c r="BA25" s="331">
        <f t="shared" si="8"/>
        <v>14</v>
      </c>
      <c r="BB25" s="332">
        <f t="shared" si="11"/>
        <v>94.958712600000013</v>
      </c>
      <c r="BC25" s="332">
        <f t="shared" si="9"/>
        <v>95.048982600000002</v>
      </c>
      <c r="BD25" s="332">
        <f t="shared" si="9"/>
        <v>95.036142600000005</v>
      </c>
      <c r="BE25" s="332">
        <f t="shared" si="9"/>
        <v>95.078902600000006</v>
      </c>
      <c r="BF25" s="332">
        <f t="shared" si="9"/>
        <v>95.045812600000005</v>
      </c>
      <c r="BG25" s="332">
        <f t="shared" si="9"/>
        <v>94.997322600000004</v>
      </c>
      <c r="BH25" s="195">
        <v>14</v>
      </c>
      <c r="BI25" s="336">
        <f t="shared" si="12"/>
        <v>8.7099999999992406E-2</v>
      </c>
      <c r="BJ25" s="336">
        <f t="shared" si="12"/>
        <v>3.1699999999972306E-3</v>
      </c>
      <c r="BK25" s="336">
        <f t="shared" si="10"/>
        <v>9.6699999999998454E-3</v>
      </c>
      <c r="BL25" s="336">
        <f t="shared" si="10"/>
        <v>3.3090000000001396E-2</v>
      </c>
      <c r="BM25" s="189">
        <f t="shared" si="13"/>
        <v>8.7099999999992406E-2</v>
      </c>
    </row>
    <row r="26" spans="1:74" ht="14.85" customHeight="1">
      <c r="A26" s="238"/>
      <c r="B26" s="540" t="s">
        <v>183</v>
      </c>
      <c r="C26" s="540"/>
      <c r="D26" s="540"/>
      <c r="E26" s="503">
        <f t="shared" si="0"/>
        <v>94.984502600000013</v>
      </c>
      <c r="F26" s="503"/>
      <c r="G26" s="503"/>
      <c r="H26" s="503">
        <f t="shared" si="1"/>
        <v>95.045732600000008</v>
      </c>
      <c r="I26" s="503"/>
      <c r="J26" s="503"/>
      <c r="K26" s="503">
        <f t="shared" si="2"/>
        <v>95.020632599999999</v>
      </c>
      <c r="L26" s="503"/>
      <c r="M26" s="503"/>
      <c r="N26" s="503">
        <f t="shared" si="3"/>
        <v>95.075372600000009</v>
      </c>
      <c r="O26" s="503"/>
      <c r="P26" s="503"/>
      <c r="Q26" s="503">
        <f t="shared" si="4"/>
        <v>95.043042600000007</v>
      </c>
      <c r="R26" s="503"/>
      <c r="S26" s="503"/>
      <c r="T26" s="503">
        <f t="shared" si="6"/>
        <v>94.992582600000006</v>
      </c>
      <c r="U26" s="503"/>
      <c r="V26" s="503"/>
      <c r="W26" s="539">
        <f t="shared" si="5"/>
        <v>5.8539999999993597E-2</v>
      </c>
      <c r="X26" s="539"/>
      <c r="Y26" s="539"/>
      <c r="Z26" s="539"/>
      <c r="AA26" s="539"/>
      <c r="AB26" s="539"/>
      <c r="AC26" s="525"/>
      <c r="AD26" s="526"/>
      <c r="AE26" s="526"/>
      <c r="AF26" s="526"/>
      <c r="AG26" s="526"/>
      <c r="AH26" s="527"/>
      <c r="AI26" s="233"/>
      <c r="AJ26" s="233"/>
      <c r="AK26" s="197">
        <v>15</v>
      </c>
      <c r="AL26" s="206">
        <v>95.140230000000003</v>
      </c>
      <c r="AM26" s="206">
        <v>95.054580000000001</v>
      </c>
      <c r="AN26" s="206">
        <v>95.224710000000002</v>
      </c>
      <c r="AO26" s="206">
        <v>95.35772</v>
      </c>
      <c r="AP26" s="339">
        <v>95.223299999999995</v>
      </c>
      <c r="AQ26" s="343">
        <v>95.158940000000001</v>
      </c>
      <c r="AR26" s="155"/>
      <c r="AS26" s="197">
        <f t="shared" si="7"/>
        <v>15</v>
      </c>
      <c r="AT26" s="175">
        <v>-0.15957739999998899</v>
      </c>
      <c r="AU26" s="163">
        <v>-9.5773999999977395E-3</v>
      </c>
      <c r="AV26" s="163">
        <v>-0.19957739999999499</v>
      </c>
      <c r="AW26" s="163">
        <v>-0.27957739999999398</v>
      </c>
      <c r="AX26" s="163">
        <v>-0.179577399999999</v>
      </c>
      <c r="AY26" s="163">
        <v>-0.179577399999999</v>
      </c>
      <c r="BA26" s="331">
        <f t="shared" si="8"/>
        <v>15</v>
      </c>
      <c r="BB26" s="332">
        <f t="shared" si="11"/>
        <v>94.980652600000013</v>
      </c>
      <c r="BC26" s="332">
        <f t="shared" si="9"/>
        <v>95.045002600000004</v>
      </c>
      <c r="BD26" s="332">
        <f t="shared" si="9"/>
        <v>95.025132600000006</v>
      </c>
      <c r="BE26" s="332">
        <f t="shared" si="9"/>
        <v>95.078142600000007</v>
      </c>
      <c r="BF26" s="332">
        <f t="shared" si="9"/>
        <v>95.043722599999995</v>
      </c>
      <c r="BG26" s="332">
        <f t="shared" si="9"/>
        <v>94.979362600000002</v>
      </c>
      <c r="BH26" s="195">
        <v>15</v>
      </c>
      <c r="BI26" s="336">
        <f t="shared" si="12"/>
        <v>6.3069999999981974E-2</v>
      </c>
      <c r="BJ26" s="336">
        <f t="shared" si="12"/>
        <v>1.2800000000083855E-3</v>
      </c>
      <c r="BK26" s="336">
        <f t="shared" si="10"/>
        <v>1.8589999999989004E-2</v>
      </c>
      <c r="BL26" s="336">
        <f t="shared" si="10"/>
        <v>3.4420000000011441E-2</v>
      </c>
      <c r="BM26" s="189">
        <f t="shared" si="13"/>
        <v>6.3069999999981974E-2</v>
      </c>
    </row>
    <row r="27" spans="1:74" ht="14.85" customHeight="1">
      <c r="A27" s="238"/>
      <c r="B27" s="540" t="s">
        <v>184</v>
      </c>
      <c r="C27" s="540"/>
      <c r="D27" s="540"/>
      <c r="E27" s="503">
        <f t="shared" si="0"/>
        <v>94.983542600000007</v>
      </c>
      <c r="F27" s="503"/>
      <c r="G27" s="503"/>
      <c r="H27" s="503">
        <f t="shared" si="1"/>
        <v>95.047692600000005</v>
      </c>
      <c r="I27" s="503"/>
      <c r="J27" s="503"/>
      <c r="K27" s="503">
        <f t="shared" si="2"/>
        <v>95.018702599999997</v>
      </c>
      <c r="L27" s="503"/>
      <c r="M27" s="503"/>
      <c r="N27" s="503">
        <f t="shared" si="3"/>
        <v>95.073882600000005</v>
      </c>
      <c r="O27" s="503"/>
      <c r="P27" s="503"/>
      <c r="Q27" s="503">
        <f t="shared" si="4"/>
        <v>95.042192600000007</v>
      </c>
      <c r="R27" s="503"/>
      <c r="S27" s="503"/>
      <c r="T27" s="503">
        <f t="shared" si="6"/>
        <v>94.984222599999995</v>
      </c>
      <c r="U27" s="503"/>
      <c r="V27" s="503"/>
      <c r="W27" s="539">
        <f t="shared" si="5"/>
        <v>5.8650000000000091E-2</v>
      </c>
      <c r="X27" s="539"/>
      <c r="Y27" s="539"/>
      <c r="Z27" s="539"/>
      <c r="AA27" s="539"/>
      <c r="AB27" s="539"/>
      <c r="AC27" s="525"/>
      <c r="AD27" s="526"/>
      <c r="AE27" s="526"/>
      <c r="AF27" s="526"/>
      <c r="AG27" s="526"/>
      <c r="AH27" s="527"/>
      <c r="AI27" s="233"/>
      <c r="AJ27" s="233"/>
      <c r="AK27" s="197">
        <v>16</v>
      </c>
      <c r="AL27" s="206">
        <v>95.148979999999995</v>
      </c>
      <c r="AM27" s="206">
        <v>95.053619999999995</v>
      </c>
      <c r="AN27" s="206">
        <v>95.220650000000006</v>
      </c>
      <c r="AO27" s="206">
        <v>95.35463</v>
      </c>
      <c r="AP27" s="339">
        <v>95.22166</v>
      </c>
      <c r="AQ27" s="343">
        <v>95.181280000000001</v>
      </c>
      <c r="AR27" s="155"/>
      <c r="AS27" s="197">
        <f t="shared" si="7"/>
        <v>16</v>
      </c>
      <c r="AT27" s="175">
        <v>-0.15957739999998899</v>
      </c>
      <c r="AU27" s="163">
        <v>-9.5773999999977395E-3</v>
      </c>
      <c r="AV27" s="163">
        <v>-0.19957739999999499</v>
      </c>
      <c r="AW27" s="163">
        <v>-0.27957739999999398</v>
      </c>
      <c r="AX27" s="163">
        <v>-0.179577399999999</v>
      </c>
      <c r="AY27" s="163">
        <v>-0.179577399999999</v>
      </c>
      <c r="BA27" s="331">
        <f t="shared" si="8"/>
        <v>16</v>
      </c>
      <c r="BB27" s="332">
        <f t="shared" si="11"/>
        <v>94.989402600000005</v>
      </c>
      <c r="BC27" s="332">
        <f t="shared" si="9"/>
        <v>95.044042599999997</v>
      </c>
      <c r="BD27" s="332">
        <f t="shared" si="9"/>
        <v>95.021072600000011</v>
      </c>
      <c r="BE27" s="332">
        <f t="shared" si="9"/>
        <v>95.075052600000006</v>
      </c>
      <c r="BF27" s="332">
        <f t="shared" si="9"/>
        <v>95.042082600000001</v>
      </c>
      <c r="BG27" s="332">
        <f t="shared" si="9"/>
        <v>95.001702600000002</v>
      </c>
      <c r="BH27" s="195">
        <v>16</v>
      </c>
      <c r="BI27" s="336">
        <f t="shared" si="12"/>
        <v>5.2679999999995175E-2</v>
      </c>
      <c r="BJ27" s="336">
        <f t="shared" si="12"/>
        <v>1.9599999999968531E-3</v>
      </c>
      <c r="BK27" s="336">
        <f t="shared" si="10"/>
        <v>2.1009999999989759E-2</v>
      </c>
      <c r="BL27" s="336">
        <f t="shared" si="10"/>
        <v>3.2970000000005939E-2</v>
      </c>
      <c r="BM27" s="189">
        <f t="shared" si="13"/>
        <v>5.2679999999995175E-2</v>
      </c>
    </row>
    <row r="28" spans="1:74" ht="14.85" customHeight="1">
      <c r="A28" s="238"/>
      <c r="B28" s="540" t="s">
        <v>185</v>
      </c>
      <c r="C28" s="540"/>
      <c r="D28" s="540"/>
      <c r="E28" s="503">
        <f t="shared" si="0"/>
        <v>94.97370260000001</v>
      </c>
      <c r="F28" s="503"/>
      <c r="G28" s="503"/>
      <c r="H28" s="503">
        <f t="shared" si="1"/>
        <v>95.046892600000007</v>
      </c>
      <c r="I28" s="503"/>
      <c r="J28" s="503"/>
      <c r="K28" s="503">
        <f t="shared" si="2"/>
        <v>94.998782599999998</v>
      </c>
      <c r="L28" s="503"/>
      <c r="M28" s="503"/>
      <c r="N28" s="503">
        <f t="shared" si="3"/>
        <v>95.074132600000013</v>
      </c>
      <c r="O28" s="503"/>
      <c r="P28" s="503"/>
      <c r="Q28" s="503">
        <f t="shared" si="4"/>
        <v>95.037742600000001</v>
      </c>
      <c r="R28" s="503"/>
      <c r="S28" s="503"/>
      <c r="T28" s="503">
        <f t="shared" si="6"/>
        <v>95.015282600000006</v>
      </c>
      <c r="U28" s="503"/>
      <c r="V28" s="503"/>
      <c r="W28" s="539">
        <f t="shared" si="5"/>
        <v>6.4039999999991437E-2</v>
      </c>
      <c r="X28" s="539"/>
      <c r="Y28" s="539"/>
      <c r="Z28" s="539"/>
      <c r="AA28" s="539"/>
      <c r="AB28" s="539"/>
      <c r="AC28" s="525"/>
      <c r="AD28" s="526"/>
      <c r="AE28" s="526"/>
      <c r="AF28" s="526"/>
      <c r="AG28" s="526"/>
      <c r="AH28" s="527"/>
      <c r="AI28" s="233"/>
      <c r="AJ28" s="233"/>
      <c r="AK28" s="197">
        <v>17</v>
      </c>
      <c r="AL28" s="206">
        <v>95.144080000000002</v>
      </c>
      <c r="AM28" s="206">
        <v>95.055310000000006</v>
      </c>
      <c r="AN28" s="206">
        <v>95.220209999999994</v>
      </c>
      <c r="AO28" s="206">
        <v>95.354950000000002</v>
      </c>
      <c r="AP28" s="339">
        <v>95.222620000000006</v>
      </c>
      <c r="AQ28" s="343">
        <v>95.172160000000005</v>
      </c>
      <c r="AR28" s="155"/>
      <c r="AS28" s="197">
        <f t="shared" si="7"/>
        <v>17</v>
      </c>
      <c r="AT28" s="175">
        <v>-0.15957739999998899</v>
      </c>
      <c r="AU28" s="163">
        <v>-9.5773999999977395E-3</v>
      </c>
      <c r="AV28" s="163">
        <v>-0.19957739999999499</v>
      </c>
      <c r="AW28" s="163">
        <v>-0.27957739999999398</v>
      </c>
      <c r="AX28" s="163">
        <v>-0.179577399999999</v>
      </c>
      <c r="AY28" s="163">
        <v>-0.179577399999999</v>
      </c>
      <c r="BA28" s="331">
        <f t="shared" si="8"/>
        <v>17</v>
      </c>
      <c r="BB28" s="332">
        <f t="shared" si="11"/>
        <v>94.984502600000013</v>
      </c>
      <c r="BC28" s="332">
        <f t="shared" si="11"/>
        <v>95.045732600000008</v>
      </c>
      <c r="BD28" s="332">
        <f t="shared" si="11"/>
        <v>95.020632599999999</v>
      </c>
      <c r="BE28" s="332">
        <f t="shared" si="11"/>
        <v>95.075372600000009</v>
      </c>
      <c r="BF28" s="332">
        <f t="shared" si="11"/>
        <v>95.043042600000007</v>
      </c>
      <c r="BG28" s="332">
        <f t="shared" si="11"/>
        <v>94.992582600000006</v>
      </c>
      <c r="BH28" s="195">
        <v>17</v>
      </c>
      <c r="BI28" s="336">
        <f t="shared" si="12"/>
        <v>5.8539999999993597E-2</v>
      </c>
      <c r="BJ28" s="336">
        <f t="shared" si="12"/>
        <v>2.6900000000011914E-3</v>
      </c>
      <c r="BK28" s="336">
        <f t="shared" si="12"/>
        <v>2.2410000000007813E-2</v>
      </c>
      <c r="BL28" s="336">
        <f t="shared" si="12"/>
        <v>3.2330000000001746E-2</v>
      </c>
      <c r="BM28" s="189">
        <f t="shared" si="13"/>
        <v>5.8539999999993597E-2</v>
      </c>
    </row>
    <row r="29" spans="1:74" ht="14.85" customHeight="1">
      <c r="A29" s="238"/>
      <c r="B29" s="540" t="s">
        <v>186</v>
      </c>
      <c r="C29" s="540"/>
      <c r="D29" s="540"/>
      <c r="E29" s="503">
        <f t="shared" si="0"/>
        <v>94.965982600000004</v>
      </c>
      <c r="F29" s="503"/>
      <c r="G29" s="503"/>
      <c r="H29" s="503">
        <f t="shared" si="1"/>
        <v>95.0474526</v>
      </c>
      <c r="I29" s="503"/>
      <c r="J29" s="503"/>
      <c r="K29" s="503">
        <f t="shared" si="2"/>
        <v>95.004002600000007</v>
      </c>
      <c r="L29" s="503"/>
      <c r="M29" s="503"/>
      <c r="N29" s="503">
        <f t="shared" si="3"/>
        <v>95.072392600000001</v>
      </c>
      <c r="O29" s="503"/>
      <c r="P29" s="503"/>
      <c r="Q29" s="503">
        <f t="shared" si="4"/>
        <v>95.033922599999997</v>
      </c>
      <c r="R29" s="503"/>
      <c r="S29" s="503"/>
      <c r="T29" s="503">
        <f t="shared" si="6"/>
        <v>95.001022599999999</v>
      </c>
      <c r="U29" s="503"/>
      <c r="V29" s="503"/>
      <c r="W29" s="539">
        <f t="shared" si="5"/>
        <v>6.7939999999993006E-2</v>
      </c>
      <c r="X29" s="539"/>
      <c r="Y29" s="539"/>
      <c r="Z29" s="539"/>
      <c r="AA29" s="539"/>
      <c r="AB29" s="539"/>
      <c r="AC29" s="525"/>
      <c r="AD29" s="526"/>
      <c r="AE29" s="526"/>
      <c r="AF29" s="526"/>
      <c r="AG29" s="526"/>
      <c r="AH29" s="527"/>
      <c r="AI29" s="233"/>
      <c r="AJ29" s="233"/>
      <c r="AK29" s="197">
        <v>18</v>
      </c>
      <c r="AL29" s="206">
        <v>95.143119999999996</v>
      </c>
      <c r="AM29" s="206">
        <v>95.057270000000003</v>
      </c>
      <c r="AN29" s="206">
        <v>95.218279999999993</v>
      </c>
      <c r="AO29" s="206">
        <v>95.353459999999998</v>
      </c>
      <c r="AP29" s="339">
        <v>95.221770000000006</v>
      </c>
      <c r="AQ29" s="343">
        <v>95.163799999999995</v>
      </c>
      <c r="AR29" s="155"/>
      <c r="AS29" s="197">
        <f t="shared" si="7"/>
        <v>18</v>
      </c>
      <c r="AT29" s="175">
        <v>-0.15957739999998899</v>
      </c>
      <c r="AU29" s="163">
        <v>-9.5773999999977395E-3</v>
      </c>
      <c r="AV29" s="163">
        <v>-0.19957739999999499</v>
      </c>
      <c r="AW29" s="163">
        <v>-0.27957739999999398</v>
      </c>
      <c r="AX29" s="163">
        <v>-0.179577399999999</v>
      </c>
      <c r="AY29" s="163">
        <v>-0.179577399999999</v>
      </c>
      <c r="BA29" s="331">
        <f t="shared" si="8"/>
        <v>18</v>
      </c>
      <c r="BB29" s="332">
        <f t="shared" si="11"/>
        <v>94.983542600000007</v>
      </c>
      <c r="BC29" s="332">
        <f t="shared" si="11"/>
        <v>95.047692600000005</v>
      </c>
      <c r="BD29" s="332">
        <f t="shared" si="11"/>
        <v>95.018702599999997</v>
      </c>
      <c r="BE29" s="332">
        <f t="shared" si="11"/>
        <v>95.073882600000005</v>
      </c>
      <c r="BF29" s="332">
        <f t="shared" si="11"/>
        <v>95.042192600000007</v>
      </c>
      <c r="BG29" s="332">
        <f t="shared" si="11"/>
        <v>94.984222599999995</v>
      </c>
      <c r="BH29" s="195">
        <v>18</v>
      </c>
      <c r="BI29" s="336">
        <f t="shared" si="12"/>
        <v>5.8650000000000091E-2</v>
      </c>
      <c r="BJ29" s="336">
        <f t="shared" si="12"/>
        <v>5.49999999999784E-3</v>
      </c>
      <c r="BK29" s="336">
        <f t="shared" si="12"/>
        <v>2.3490000000009559E-2</v>
      </c>
      <c r="BL29" s="336">
        <f t="shared" si="12"/>
        <v>3.1689999999997553E-2</v>
      </c>
      <c r="BM29" s="189">
        <f t="shared" si="13"/>
        <v>5.8650000000000091E-2</v>
      </c>
    </row>
    <row r="30" spans="1:74" ht="14.85" customHeight="1">
      <c r="A30" s="238"/>
      <c r="B30" s="540" t="s">
        <v>187</v>
      </c>
      <c r="C30" s="540"/>
      <c r="D30" s="540"/>
      <c r="E30" s="503">
        <f t="shared" si="0"/>
        <v>94.964252600000009</v>
      </c>
      <c r="F30" s="503"/>
      <c r="G30" s="503"/>
      <c r="H30" s="503">
        <f t="shared" si="1"/>
        <v>95.047692600000005</v>
      </c>
      <c r="I30" s="503"/>
      <c r="J30" s="503"/>
      <c r="K30" s="503">
        <f t="shared" si="2"/>
        <v>95.004032600000002</v>
      </c>
      <c r="L30" s="503"/>
      <c r="M30" s="503"/>
      <c r="N30" s="503">
        <f t="shared" si="3"/>
        <v>95.06633260000001</v>
      </c>
      <c r="O30" s="503"/>
      <c r="P30" s="503"/>
      <c r="Q30" s="503">
        <f t="shared" si="4"/>
        <v>95.041072600000007</v>
      </c>
      <c r="R30" s="503"/>
      <c r="S30" s="503"/>
      <c r="T30" s="503">
        <f t="shared" si="6"/>
        <v>94.978642600000001</v>
      </c>
      <c r="U30" s="503"/>
      <c r="V30" s="503"/>
      <c r="W30" s="539">
        <f t="shared" si="5"/>
        <v>7.681999999999789E-2</v>
      </c>
      <c r="X30" s="539"/>
      <c r="Y30" s="539"/>
      <c r="Z30" s="539"/>
      <c r="AA30" s="539"/>
      <c r="AB30" s="539"/>
      <c r="AC30" s="525"/>
      <c r="AD30" s="526"/>
      <c r="AE30" s="526"/>
      <c r="AF30" s="526"/>
      <c r="AG30" s="526"/>
      <c r="AH30" s="527"/>
      <c r="AI30" s="233"/>
      <c r="AJ30" s="233"/>
      <c r="AK30" s="197">
        <v>19</v>
      </c>
      <c r="AL30" s="206">
        <v>95.133279999999999</v>
      </c>
      <c r="AM30" s="206">
        <v>95.056470000000004</v>
      </c>
      <c r="AN30" s="206">
        <v>95.198359999999994</v>
      </c>
      <c r="AO30" s="206">
        <v>95.353710000000007</v>
      </c>
      <c r="AP30" s="339">
        <v>95.217320000000001</v>
      </c>
      <c r="AQ30" s="343">
        <v>95.194860000000006</v>
      </c>
      <c r="AR30" s="155"/>
      <c r="AS30" s="197">
        <f t="shared" si="7"/>
        <v>19</v>
      </c>
      <c r="AT30" s="175">
        <v>-0.15957739999998899</v>
      </c>
      <c r="AU30" s="163">
        <v>-9.5773999999977395E-3</v>
      </c>
      <c r="AV30" s="163">
        <v>-0.19957739999999499</v>
      </c>
      <c r="AW30" s="163">
        <v>-0.27957739999999398</v>
      </c>
      <c r="AX30" s="163">
        <v>-0.179577399999999</v>
      </c>
      <c r="AY30" s="163">
        <v>-0.179577399999999</v>
      </c>
      <c r="BA30" s="331">
        <f t="shared" si="8"/>
        <v>19</v>
      </c>
      <c r="BB30" s="332">
        <f t="shared" si="11"/>
        <v>94.97370260000001</v>
      </c>
      <c r="BC30" s="332">
        <f t="shared" si="11"/>
        <v>95.046892600000007</v>
      </c>
      <c r="BD30" s="332">
        <f t="shared" si="11"/>
        <v>94.998782599999998</v>
      </c>
      <c r="BE30" s="332">
        <f t="shared" si="11"/>
        <v>95.074132600000013</v>
      </c>
      <c r="BF30" s="332">
        <f t="shared" si="11"/>
        <v>95.037742600000001</v>
      </c>
      <c r="BG30" s="332">
        <f t="shared" si="11"/>
        <v>95.015282600000006</v>
      </c>
      <c r="BH30" s="195">
        <v>19</v>
      </c>
      <c r="BI30" s="336">
        <f t="shared" si="12"/>
        <v>6.4039999999991437E-2</v>
      </c>
      <c r="BJ30" s="336">
        <f t="shared" si="12"/>
        <v>9.1500000000053205E-3</v>
      </c>
      <c r="BK30" s="336">
        <f t="shared" si="12"/>
        <v>3.8960000000002992E-2</v>
      </c>
      <c r="BL30" s="336">
        <f t="shared" si="12"/>
        <v>3.6390000000011469E-2</v>
      </c>
      <c r="BM30" s="189">
        <f t="shared" si="13"/>
        <v>6.4039999999991437E-2</v>
      </c>
    </row>
    <row r="31" spans="1:74" ht="14.85" customHeight="1" thickBot="1">
      <c r="A31" s="238"/>
      <c r="B31" s="540" t="s">
        <v>188</v>
      </c>
      <c r="C31" s="540"/>
      <c r="D31" s="540"/>
      <c r="E31" s="503">
        <f t="shared" si="0"/>
        <v>94.958552600000004</v>
      </c>
      <c r="F31" s="503"/>
      <c r="G31" s="503"/>
      <c r="H31" s="503">
        <f t="shared" si="1"/>
        <v>95.0466926</v>
      </c>
      <c r="I31" s="503"/>
      <c r="J31" s="503"/>
      <c r="K31" s="503">
        <f t="shared" si="2"/>
        <v>94.990942600000011</v>
      </c>
      <c r="L31" s="503"/>
      <c r="M31" s="503"/>
      <c r="N31" s="503">
        <f t="shared" si="3"/>
        <v>95.0610626</v>
      </c>
      <c r="O31" s="503"/>
      <c r="P31" s="503"/>
      <c r="Q31" s="503">
        <f t="shared" si="4"/>
        <v>95.046462599999998</v>
      </c>
      <c r="R31" s="503"/>
      <c r="S31" s="503"/>
      <c r="T31" s="503">
        <f t="shared" si="6"/>
        <v>94.977042600000004</v>
      </c>
      <c r="U31" s="503"/>
      <c r="V31" s="503"/>
      <c r="W31" s="539">
        <f t="shared" si="5"/>
        <v>8.7909999999993715E-2</v>
      </c>
      <c r="X31" s="539"/>
      <c r="Y31" s="539"/>
      <c r="Z31" s="539"/>
      <c r="AA31" s="539"/>
      <c r="AB31" s="539"/>
      <c r="AC31" s="525"/>
      <c r="AD31" s="526"/>
      <c r="AE31" s="526"/>
      <c r="AF31" s="526"/>
      <c r="AG31" s="526"/>
      <c r="AH31" s="527"/>
      <c r="AI31" s="233"/>
      <c r="AJ31" s="233"/>
      <c r="AK31" s="197">
        <v>20</v>
      </c>
      <c r="AL31" s="206">
        <v>95.125559999999993</v>
      </c>
      <c r="AM31" s="206">
        <v>95.057029999999997</v>
      </c>
      <c r="AN31" s="206">
        <v>95.203580000000002</v>
      </c>
      <c r="AO31" s="206">
        <v>95.351969999999994</v>
      </c>
      <c r="AP31" s="339">
        <v>95.213499999999996</v>
      </c>
      <c r="AQ31" s="344">
        <v>95.180599999999998</v>
      </c>
      <c r="AR31" s="155"/>
      <c r="AS31" s="197">
        <f t="shared" si="7"/>
        <v>20</v>
      </c>
      <c r="AT31" s="175">
        <v>-0.15957739999998899</v>
      </c>
      <c r="AU31" s="163">
        <v>-9.5773999999977395E-3</v>
      </c>
      <c r="AV31" s="163">
        <v>-0.19957739999999499</v>
      </c>
      <c r="AW31" s="163">
        <v>-0.27957739999999398</v>
      </c>
      <c r="AX31" s="163">
        <v>-0.179577399999999</v>
      </c>
      <c r="AY31" s="163">
        <v>-0.179577399999999</v>
      </c>
      <c r="BA31" s="331">
        <f t="shared" si="8"/>
        <v>20</v>
      </c>
      <c r="BB31" s="332">
        <f t="shared" si="11"/>
        <v>94.965982600000004</v>
      </c>
      <c r="BC31" s="332">
        <f t="shared" si="11"/>
        <v>95.0474526</v>
      </c>
      <c r="BD31" s="332">
        <f t="shared" si="11"/>
        <v>95.004002600000007</v>
      </c>
      <c r="BE31" s="332">
        <f t="shared" si="11"/>
        <v>95.072392600000001</v>
      </c>
      <c r="BF31" s="332">
        <f t="shared" si="11"/>
        <v>95.033922599999997</v>
      </c>
      <c r="BG31" s="332">
        <f t="shared" si="11"/>
        <v>95.001022599999999</v>
      </c>
      <c r="BH31" s="195">
        <v>20</v>
      </c>
      <c r="BI31" s="336">
        <f t="shared" si="12"/>
        <v>6.7939999999993006E-2</v>
      </c>
      <c r="BJ31" s="336">
        <f t="shared" si="12"/>
        <v>1.3530000000002929E-2</v>
      </c>
      <c r="BK31" s="336">
        <f t="shared" si="12"/>
        <v>2.9919999999989955E-2</v>
      </c>
      <c r="BL31" s="336">
        <f t="shared" si="12"/>
        <v>3.8470000000003779E-2</v>
      </c>
      <c r="BM31" s="189">
        <f t="shared" si="13"/>
        <v>6.7939999999993006E-2</v>
      </c>
    </row>
    <row r="32" spans="1:74" ht="14.85" customHeight="1" thickTop="1">
      <c r="A32" s="238"/>
      <c r="B32" s="540" t="s">
        <v>189</v>
      </c>
      <c r="C32" s="540"/>
      <c r="D32" s="540"/>
      <c r="E32" s="503">
        <f t="shared" si="0"/>
        <v>94.94075260000001</v>
      </c>
      <c r="F32" s="503"/>
      <c r="G32" s="503"/>
      <c r="H32" s="503">
        <f t="shared" si="1"/>
        <v>95.039982600000002</v>
      </c>
      <c r="I32" s="503"/>
      <c r="J32" s="503"/>
      <c r="K32" s="503">
        <f t="shared" si="2"/>
        <v>94.988972600000011</v>
      </c>
      <c r="L32" s="503"/>
      <c r="M32" s="503"/>
      <c r="N32" s="503">
        <f t="shared" si="3"/>
        <v>95.058622600000007</v>
      </c>
      <c r="O32" s="503"/>
      <c r="P32" s="503"/>
      <c r="Q32" s="503">
        <f t="shared" si="4"/>
        <v>95.055652600000002</v>
      </c>
      <c r="R32" s="503"/>
      <c r="S32" s="503"/>
      <c r="T32" s="503">
        <f t="shared" si="6"/>
        <v>95.017852599999998</v>
      </c>
      <c r="U32" s="503"/>
      <c r="V32" s="503"/>
      <c r="W32" s="539">
        <f t="shared" si="5"/>
        <v>0.11489999999999156</v>
      </c>
      <c r="X32" s="539"/>
      <c r="Y32" s="539"/>
      <c r="Z32" s="539"/>
      <c r="AA32" s="539"/>
      <c r="AB32" s="539"/>
      <c r="AC32" s="525"/>
      <c r="AD32" s="526"/>
      <c r="AE32" s="526"/>
      <c r="AF32" s="526"/>
      <c r="AG32" s="526"/>
      <c r="AH32" s="527"/>
      <c r="AI32" s="233"/>
      <c r="AJ32" s="233"/>
      <c r="AK32" s="197">
        <v>21</v>
      </c>
      <c r="AL32" s="206">
        <v>95.123829999999998</v>
      </c>
      <c r="AM32" s="206">
        <v>95.057270000000003</v>
      </c>
      <c r="AN32" s="206">
        <v>95.203609999999998</v>
      </c>
      <c r="AO32" s="206">
        <v>95.345910000000003</v>
      </c>
      <c r="AP32" s="339">
        <v>95.220650000000006</v>
      </c>
      <c r="AQ32" s="345">
        <v>95.15822</v>
      </c>
      <c r="AR32" s="155"/>
      <c r="AS32" s="197">
        <f t="shared" si="7"/>
        <v>21</v>
      </c>
      <c r="AT32" s="175">
        <v>-0.15957739999998899</v>
      </c>
      <c r="AU32" s="163">
        <v>-9.5773999999977395E-3</v>
      </c>
      <c r="AV32" s="163">
        <v>-0.19957739999999499</v>
      </c>
      <c r="AW32" s="163">
        <v>-0.27957739999999398</v>
      </c>
      <c r="AX32" s="163">
        <v>-0.179577399999999</v>
      </c>
      <c r="AY32" s="163">
        <v>-0.179577399999999</v>
      </c>
      <c r="BA32" s="331">
        <f t="shared" si="8"/>
        <v>21</v>
      </c>
      <c r="BB32" s="332">
        <f t="shared" si="11"/>
        <v>94.964252600000009</v>
      </c>
      <c r="BC32" s="332">
        <f t="shared" si="11"/>
        <v>95.047692600000005</v>
      </c>
      <c r="BD32" s="332">
        <f t="shared" si="11"/>
        <v>95.004032600000002</v>
      </c>
      <c r="BE32" s="332">
        <f t="shared" si="11"/>
        <v>95.06633260000001</v>
      </c>
      <c r="BF32" s="332">
        <f t="shared" si="11"/>
        <v>95.041072600000007</v>
      </c>
      <c r="BG32" s="332">
        <f t="shared" si="11"/>
        <v>94.978642600000001</v>
      </c>
      <c r="BH32" s="195">
        <v>21</v>
      </c>
      <c r="BI32" s="336">
        <f t="shared" si="12"/>
        <v>7.681999999999789E-2</v>
      </c>
      <c r="BJ32" s="336">
        <f t="shared" si="12"/>
        <v>6.6199999999980719E-3</v>
      </c>
      <c r="BK32" s="336">
        <f t="shared" si="12"/>
        <v>3.7040000000004625E-2</v>
      </c>
      <c r="BL32" s="336">
        <f t="shared" si="12"/>
        <v>2.5260000000002947E-2</v>
      </c>
      <c r="BM32" s="189">
        <f t="shared" si="13"/>
        <v>7.681999999999789E-2</v>
      </c>
    </row>
    <row r="33" spans="1:65" ht="14.85" customHeight="1">
      <c r="A33" s="238"/>
      <c r="B33" s="540" t="s">
        <v>190</v>
      </c>
      <c r="C33" s="540"/>
      <c r="D33" s="540"/>
      <c r="E33" s="503">
        <f t="shared" si="0"/>
        <v>94.948752600000006</v>
      </c>
      <c r="F33" s="503"/>
      <c r="G33" s="503"/>
      <c r="H33" s="503">
        <f t="shared" si="1"/>
        <v>95.028772599999996</v>
      </c>
      <c r="I33" s="503"/>
      <c r="J33" s="503"/>
      <c r="K33" s="503">
        <f t="shared" si="2"/>
        <v>94.989052600000008</v>
      </c>
      <c r="L33" s="503"/>
      <c r="M33" s="503"/>
      <c r="N33" s="503">
        <f t="shared" si="3"/>
        <v>95.06078260000001</v>
      </c>
      <c r="O33" s="503"/>
      <c r="P33" s="503"/>
      <c r="Q33" s="503">
        <f t="shared" si="4"/>
        <v>95.043202600000001</v>
      </c>
      <c r="R33" s="503"/>
      <c r="S33" s="503"/>
      <c r="T33" s="503">
        <f t="shared" si="6"/>
        <v>95.0389026</v>
      </c>
      <c r="U33" s="503"/>
      <c r="V33" s="503"/>
      <c r="W33" s="539">
        <f t="shared" si="5"/>
        <v>9.4449999999994816E-2</v>
      </c>
      <c r="X33" s="539"/>
      <c r="Y33" s="539"/>
      <c r="Z33" s="539"/>
      <c r="AA33" s="539"/>
      <c r="AB33" s="539"/>
      <c r="AC33" s="525"/>
      <c r="AD33" s="526"/>
      <c r="AE33" s="526"/>
      <c r="AF33" s="526"/>
      <c r="AG33" s="526"/>
      <c r="AH33" s="527"/>
      <c r="AI33" s="233"/>
      <c r="AJ33" s="233"/>
      <c r="AK33" s="197">
        <v>22</v>
      </c>
      <c r="AL33" s="206">
        <v>95.118129999999994</v>
      </c>
      <c r="AM33" s="206">
        <v>95.056269999999998</v>
      </c>
      <c r="AN33" s="206">
        <v>95.190520000000006</v>
      </c>
      <c r="AO33" s="206">
        <v>95.340639999999993</v>
      </c>
      <c r="AP33" s="339">
        <v>95.226039999999998</v>
      </c>
      <c r="AQ33" s="345">
        <v>95.156620000000004</v>
      </c>
      <c r="AR33" s="155"/>
      <c r="AS33" s="197">
        <f t="shared" si="7"/>
        <v>22</v>
      </c>
      <c r="AT33" s="175">
        <v>-0.15957739999998899</v>
      </c>
      <c r="AU33" s="163">
        <v>-9.5773999999977395E-3</v>
      </c>
      <c r="AV33" s="163">
        <v>-0.19957739999999499</v>
      </c>
      <c r="AW33" s="163">
        <v>-0.27957739999999398</v>
      </c>
      <c r="AX33" s="163">
        <v>-0.179577399999999</v>
      </c>
      <c r="AY33" s="163">
        <v>-0.179577399999999</v>
      </c>
      <c r="BA33" s="331">
        <f t="shared" si="8"/>
        <v>22</v>
      </c>
      <c r="BB33" s="332">
        <f t="shared" si="11"/>
        <v>94.958552600000004</v>
      </c>
      <c r="BC33" s="332">
        <f t="shared" si="11"/>
        <v>95.0466926</v>
      </c>
      <c r="BD33" s="332">
        <f t="shared" si="11"/>
        <v>94.990942600000011</v>
      </c>
      <c r="BE33" s="332">
        <f t="shared" si="11"/>
        <v>95.0610626</v>
      </c>
      <c r="BF33" s="332">
        <f t="shared" si="11"/>
        <v>95.046462599999998</v>
      </c>
      <c r="BG33" s="332">
        <f t="shared" si="11"/>
        <v>94.977042600000004</v>
      </c>
      <c r="BH33" s="195">
        <v>22</v>
      </c>
      <c r="BI33" s="336">
        <f t="shared" si="12"/>
        <v>8.7909999999993715E-2</v>
      </c>
      <c r="BJ33" s="336">
        <f t="shared" si="12"/>
        <v>2.3000000000195087E-4</v>
      </c>
      <c r="BK33" s="336">
        <f t="shared" si="12"/>
        <v>5.5519999999987135E-2</v>
      </c>
      <c r="BL33" s="336">
        <f t="shared" si="12"/>
        <v>1.4600000000001501E-2</v>
      </c>
      <c r="BM33" s="189">
        <f t="shared" si="13"/>
        <v>8.7909999999993715E-2</v>
      </c>
    </row>
    <row r="34" spans="1:65" ht="14.85" customHeight="1">
      <c r="A34" s="238"/>
      <c r="B34" s="540" t="s">
        <v>191</v>
      </c>
      <c r="C34" s="540"/>
      <c r="D34" s="540"/>
      <c r="E34" s="503">
        <f t="shared" si="0"/>
        <v>94.946822600000004</v>
      </c>
      <c r="F34" s="503"/>
      <c r="G34" s="503"/>
      <c r="H34" s="503">
        <f t="shared" si="1"/>
        <v>95.023912600000003</v>
      </c>
      <c r="I34" s="503"/>
      <c r="J34" s="503"/>
      <c r="K34" s="503">
        <f t="shared" si="2"/>
        <v>94.9850426</v>
      </c>
      <c r="L34" s="503"/>
      <c r="M34" s="503"/>
      <c r="N34" s="503">
        <f t="shared" si="3"/>
        <v>95.056692600000005</v>
      </c>
      <c r="O34" s="503"/>
      <c r="P34" s="503"/>
      <c r="Q34" s="503">
        <f t="shared" si="4"/>
        <v>95.028622600000006</v>
      </c>
      <c r="R34" s="503"/>
      <c r="S34" s="503"/>
      <c r="T34" s="503">
        <f t="shared" si="6"/>
        <v>95.021992600000004</v>
      </c>
      <c r="U34" s="503"/>
      <c r="V34" s="503"/>
      <c r="W34" s="539">
        <f t="shared" si="5"/>
        <v>8.1800000000001205E-2</v>
      </c>
      <c r="X34" s="539"/>
      <c r="Y34" s="539"/>
      <c r="Z34" s="539"/>
      <c r="AA34" s="539"/>
      <c r="AB34" s="539"/>
      <c r="AC34" s="525"/>
      <c r="AD34" s="526"/>
      <c r="AE34" s="526"/>
      <c r="AF34" s="526"/>
      <c r="AG34" s="526"/>
      <c r="AH34" s="527"/>
      <c r="AI34" s="233"/>
      <c r="AJ34" s="233"/>
      <c r="AK34" s="197">
        <v>23</v>
      </c>
      <c r="AL34" s="206">
        <v>95.10033</v>
      </c>
      <c r="AM34" s="206">
        <v>95.04956</v>
      </c>
      <c r="AN34" s="206">
        <v>95.188550000000006</v>
      </c>
      <c r="AO34" s="206">
        <v>95.338200000000001</v>
      </c>
      <c r="AP34" s="339">
        <v>95.235230000000001</v>
      </c>
      <c r="AQ34" s="345">
        <v>95.197429999999997</v>
      </c>
      <c r="AR34" s="155"/>
      <c r="AS34" s="197">
        <f t="shared" si="7"/>
        <v>23</v>
      </c>
      <c r="AT34" s="175">
        <v>-0.15957739999998899</v>
      </c>
      <c r="AU34" s="163">
        <v>-9.5773999999977395E-3</v>
      </c>
      <c r="AV34" s="163">
        <v>-0.19957739999999499</v>
      </c>
      <c r="AW34" s="163">
        <v>-0.27957739999999398</v>
      </c>
      <c r="AX34" s="163">
        <v>-0.179577399999999</v>
      </c>
      <c r="AY34" s="163">
        <v>-0.179577399999999</v>
      </c>
      <c r="BA34" s="331">
        <f t="shared" si="8"/>
        <v>23</v>
      </c>
      <c r="BB34" s="332">
        <f t="shared" si="11"/>
        <v>94.94075260000001</v>
      </c>
      <c r="BC34" s="332">
        <f t="shared" si="11"/>
        <v>95.039982600000002</v>
      </c>
      <c r="BD34" s="332">
        <f t="shared" si="11"/>
        <v>94.988972600000011</v>
      </c>
      <c r="BE34" s="332">
        <f t="shared" si="11"/>
        <v>95.058622600000007</v>
      </c>
      <c r="BF34" s="332">
        <f t="shared" si="11"/>
        <v>95.055652600000002</v>
      </c>
      <c r="BG34" s="332">
        <f t="shared" si="11"/>
        <v>95.017852599999998</v>
      </c>
      <c r="BH34" s="195">
        <v>23</v>
      </c>
      <c r="BI34" s="336">
        <f t="shared" si="12"/>
        <v>0.11489999999999156</v>
      </c>
      <c r="BJ34" s="336">
        <f t="shared" si="12"/>
        <v>1.5670000000000073E-2</v>
      </c>
      <c r="BK34" s="336">
        <f t="shared" si="12"/>
        <v>6.6679999999990969E-2</v>
      </c>
      <c r="BL34" s="336">
        <f t="shared" si="12"/>
        <v>2.9700000000048021E-3</v>
      </c>
      <c r="BM34" s="189">
        <f t="shared" si="13"/>
        <v>0.11489999999999156</v>
      </c>
    </row>
    <row r="35" spans="1:65" ht="14.85" customHeight="1">
      <c r="A35" s="238"/>
      <c r="B35" s="540" t="s">
        <v>192</v>
      </c>
      <c r="C35" s="540"/>
      <c r="D35" s="540"/>
      <c r="E35" s="503">
        <f t="shared" si="0"/>
        <v>94.958592600000017</v>
      </c>
      <c r="F35" s="503"/>
      <c r="G35" s="503"/>
      <c r="H35" s="503">
        <f t="shared" si="1"/>
        <v>95.028572600000004</v>
      </c>
      <c r="I35" s="503"/>
      <c r="J35" s="503"/>
      <c r="K35" s="503">
        <f t="shared" si="2"/>
        <v>94.988492600000001</v>
      </c>
      <c r="L35" s="503"/>
      <c r="M35" s="503"/>
      <c r="N35" s="503">
        <f t="shared" si="3"/>
        <v>95.051382600000011</v>
      </c>
      <c r="O35" s="503"/>
      <c r="P35" s="503"/>
      <c r="Q35" s="503">
        <f t="shared" si="4"/>
        <v>95.013922600000001</v>
      </c>
      <c r="R35" s="503"/>
      <c r="S35" s="503"/>
      <c r="T35" s="503">
        <f t="shared" si="6"/>
        <v>95.018372600000006</v>
      </c>
      <c r="U35" s="503"/>
      <c r="V35" s="503"/>
      <c r="W35" s="539">
        <f t="shared" si="5"/>
        <v>5.532999999998367E-2</v>
      </c>
      <c r="X35" s="539"/>
      <c r="Y35" s="539"/>
      <c r="Z35" s="539"/>
      <c r="AA35" s="539"/>
      <c r="AB35" s="539"/>
      <c r="AC35" s="525"/>
      <c r="AD35" s="526"/>
      <c r="AE35" s="526"/>
      <c r="AF35" s="526"/>
      <c r="AG35" s="526"/>
      <c r="AH35" s="527"/>
      <c r="AI35" s="233"/>
      <c r="AJ35" s="233"/>
      <c r="AK35" s="197">
        <v>24</v>
      </c>
      <c r="AL35" s="206">
        <v>95.108329999999995</v>
      </c>
      <c r="AM35" s="206">
        <v>95.038349999999994</v>
      </c>
      <c r="AN35" s="206">
        <v>95.188630000000003</v>
      </c>
      <c r="AO35" s="206">
        <v>95.340360000000004</v>
      </c>
      <c r="AP35" s="339">
        <v>95.22278</v>
      </c>
      <c r="AQ35" s="345">
        <v>95.21848</v>
      </c>
      <c r="AR35" s="155"/>
      <c r="AS35" s="197">
        <f t="shared" si="7"/>
        <v>24</v>
      </c>
      <c r="AT35" s="175">
        <v>-0.15957739999998899</v>
      </c>
      <c r="AU35" s="163">
        <v>-9.5773999999977395E-3</v>
      </c>
      <c r="AV35" s="163">
        <v>-0.19957739999999499</v>
      </c>
      <c r="AW35" s="163">
        <v>-0.27957739999999398</v>
      </c>
      <c r="AX35" s="163">
        <v>-0.179577399999999</v>
      </c>
      <c r="AY35" s="163">
        <v>-0.179577399999999</v>
      </c>
      <c r="BA35" s="331">
        <f t="shared" si="8"/>
        <v>24</v>
      </c>
      <c r="BB35" s="332">
        <f t="shared" si="11"/>
        <v>94.948752600000006</v>
      </c>
      <c r="BC35" s="332">
        <f t="shared" si="11"/>
        <v>95.028772599999996</v>
      </c>
      <c r="BD35" s="332">
        <f t="shared" si="11"/>
        <v>94.989052600000008</v>
      </c>
      <c r="BE35" s="332">
        <f t="shared" si="11"/>
        <v>95.06078260000001</v>
      </c>
      <c r="BF35" s="332">
        <f t="shared" si="11"/>
        <v>95.043202600000001</v>
      </c>
      <c r="BG35" s="332">
        <f t="shared" si="11"/>
        <v>95.0389026</v>
      </c>
      <c r="BH35" s="195">
        <v>24</v>
      </c>
      <c r="BI35" s="336">
        <f t="shared" si="12"/>
        <v>9.4449999999994816E-2</v>
      </c>
      <c r="BJ35" s="336">
        <f t="shared" si="12"/>
        <v>1.4430000000004384E-2</v>
      </c>
      <c r="BK35" s="336">
        <f t="shared" si="12"/>
        <v>5.4149999999992815E-2</v>
      </c>
      <c r="BL35" s="336">
        <f t="shared" si="12"/>
        <v>1.7580000000009477E-2</v>
      </c>
      <c r="BM35" s="189">
        <f t="shared" si="13"/>
        <v>9.4449999999994816E-2</v>
      </c>
    </row>
    <row r="36" spans="1:65" ht="14.85" customHeight="1">
      <c r="A36" s="238"/>
      <c r="B36" s="540" t="s">
        <v>193</v>
      </c>
      <c r="C36" s="540"/>
      <c r="D36" s="540"/>
      <c r="E36" s="503">
        <f t="shared" si="0"/>
        <v>94.93963260000001</v>
      </c>
      <c r="F36" s="503"/>
      <c r="G36" s="503"/>
      <c r="H36" s="503">
        <f t="shared" si="1"/>
        <v>95.031142599999995</v>
      </c>
      <c r="I36" s="503"/>
      <c r="J36" s="503"/>
      <c r="K36" s="503">
        <f t="shared" si="2"/>
        <v>95.006122599999998</v>
      </c>
      <c r="L36" s="503"/>
      <c r="M36" s="503"/>
      <c r="N36" s="503">
        <f t="shared" si="3"/>
        <v>95.043552600000012</v>
      </c>
      <c r="O36" s="503"/>
      <c r="P36" s="503"/>
      <c r="Q36" s="503">
        <f t="shared" si="4"/>
        <v>95.006282600000006</v>
      </c>
      <c r="R36" s="503"/>
      <c r="S36" s="503"/>
      <c r="T36" s="503">
        <f t="shared" si="6"/>
        <v>95.030982600000002</v>
      </c>
      <c r="U36" s="503"/>
      <c r="V36" s="503"/>
      <c r="W36" s="539">
        <f t="shared" si="5"/>
        <v>6.6649999999995657E-2</v>
      </c>
      <c r="X36" s="539"/>
      <c r="Y36" s="539"/>
      <c r="Z36" s="539"/>
      <c r="AA36" s="539"/>
      <c r="AB36" s="539"/>
      <c r="AC36" s="525"/>
      <c r="AD36" s="526"/>
      <c r="AE36" s="526"/>
      <c r="AF36" s="526"/>
      <c r="AG36" s="526"/>
      <c r="AH36" s="527"/>
      <c r="AI36" s="233"/>
      <c r="AJ36" s="233"/>
      <c r="AK36" s="197">
        <v>25</v>
      </c>
      <c r="AL36" s="206">
        <v>95.106399999999994</v>
      </c>
      <c r="AM36" s="206">
        <v>95.03349</v>
      </c>
      <c r="AN36" s="206">
        <v>95.184619999999995</v>
      </c>
      <c r="AO36" s="206">
        <v>95.336269999999999</v>
      </c>
      <c r="AP36" s="339">
        <v>95.208200000000005</v>
      </c>
      <c r="AQ36" s="345">
        <v>95.201570000000004</v>
      </c>
      <c r="AR36" s="155"/>
      <c r="AS36" s="197">
        <f t="shared" si="7"/>
        <v>25</v>
      </c>
      <c r="AT36" s="175">
        <v>-0.15957739999998899</v>
      </c>
      <c r="AU36" s="163">
        <v>-9.5773999999977395E-3</v>
      </c>
      <c r="AV36" s="163">
        <v>-0.19957739999999499</v>
      </c>
      <c r="AW36" s="163">
        <v>-0.27957739999999398</v>
      </c>
      <c r="AX36" s="163">
        <v>-0.179577399999999</v>
      </c>
      <c r="AY36" s="163">
        <v>-0.179577399999999</v>
      </c>
      <c r="BA36" s="331">
        <f t="shared" si="8"/>
        <v>25</v>
      </c>
      <c r="BB36" s="332">
        <f t="shared" si="11"/>
        <v>94.946822600000004</v>
      </c>
      <c r="BC36" s="332">
        <f t="shared" si="11"/>
        <v>95.023912600000003</v>
      </c>
      <c r="BD36" s="332">
        <f t="shared" si="11"/>
        <v>94.9850426</v>
      </c>
      <c r="BE36" s="332">
        <f t="shared" si="11"/>
        <v>95.056692600000005</v>
      </c>
      <c r="BF36" s="332">
        <f t="shared" si="11"/>
        <v>95.028622600000006</v>
      </c>
      <c r="BG36" s="332">
        <f t="shared" si="11"/>
        <v>95.021992600000004</v>
      </c>
      <c r="BH36" s="195">
        <v>25</v>
      </c>
      <c r="BI36" s="336">
        <f t="shared" si="12"/>
        <v>8.1800000000001205E-2</v>
      </c>
      <c r="BJ36" s="336">
        <f t="shared" si="12"/>
        <v>4.7100000000028786E-3</v>
      </c>
      <c r="BK36" s="336">
        <f t="shared" si="12"/>
        <v>4.3580000000005725E-2</v>
      </c>
      <c r="BL36" s="336">
        <f t="shared" si="12"/>
        <v>2.8069999999999595E-2</v>
      </c>
      <c r="BM36" s="189">
        <f t="shared" si="13"/>
        <v>8.1800000000001205E-2</v>
      </c>
    </row>
    <row r="37" spans="1:65" ht="14.85" customHeight="1">
      <c r="A37" s="238"/>
      <c r="B37" s="540" t="s">
        <v>194</v>
      </c>
      <c r="C37" s="540"/>
      <c r="D37" s="540"/>
      <c r="E37" s="503">
        <f t="shared" si="0"/>
        <v>94.930712600000007</v>
      </c>
      <c r="F37" s="503"/>
      <c r="G37" s="503"/>
      <c r="H37" s="503">
        <f t="shared" si="1"/>
        <v>95.032712599999996</v>
      </c>
      <c r="I37" s="503"/>
      <c r="J37" s="503"/>
      <c r="K37" s="503">
        <f t="shared" si="2"/>
        <v>94.994312600000001</v>
      </c>
      <c r="L37" s="503"/>
      <c r="M37" s="503"/>
      <c r="N37" s="503">
        <f t="shared" si="3"/>
        <v>95.033952600000006</v>
      </c>
      <c r="O37" s="503"/>
      <c r="P37" s="503"/>
      <c r="Q37" s="503">
        <f t="shared" si="4"/>
        <v>95.000182600000002</v>
      </c>
      <c r="R37" s="503"/>
      <c r="S37" s="503"/>
      <c r="T37" s="503">
        <f t="shared" si="6"/>
        <v>95.049192599999998</v>
      </c>
      <c r="U37" s="503"/>
      <c r="V37" s="503"/>
      <c r="W37" s="539">
        <f t="shared" si="5"/>
        <v>6.946999999999548E-2</v>
      </c>
      <c r="X37" s="539"/>
      <c r="Y37" s="539"/>
      <c r="Z37" s="539"/>
      <c r="AA37" s="539"/>
      <c r="AB37" s="539"/>
      <c r="AC37" s="525"/>
      <c r="AD37" s="526"/>
      <c r="AE37" s="526"/>
      <c r="AF37" s="526"/>
      <c r="AG37" s="526"/>
      <c r="AH37" s="527"/>
      <c r="AI37" s="233"/>
      <c r="AJ37" s="233"/>
      <c r="AK37" s="197">
        <v>26</v>
      </c>
      <c r="AL37" s="206">
        <v>95.118170000000006</v>
      </c>
      <c r="AM37" s="206">
        <v>95.038150000000002</v>
      </c>
      <c r="AN37" s="206">
        <v>95.188069999999996</v>
      </c>
      <c r="AO37" s="206">
        <v>95.330960000000005</v>
      </c>
      <c r="AP37" s="339">
        <v>95.1935</v>
      </c>
      <c r="AQ37" s="345">
        <v>95.197950000000006</v>
      </c>
      <c r="AR37" s="155"/>
      <c r="AS37" s="197">
        <f t="shared" si="7"/>
        <v>26</v>
      </c>
      <c r="AT37" s="175">
        <v>-0.15957739999998899</v>
      </c>
      <c r="AU37" s="163">
        <v>-9.5773999999977395E-3</v>
      </c>
      <c r="AV37" s="163">
        <v>-0.19957739999999499</v>
      </c>
      <c r="AW37" s="163">
        <v>-0.27957739999999398</v>
      </c>
      <c r="AX37" s="163">
        <v>-0.179577399999999</v>
      </c>
      <c r="AY37" s="163">
        <v>-0.179577399999999</v>
      </c>
      <c r="BA37" s="331">
        <f t="shared" si="8"/>
        <v>26</v>
      </c>
      <c r="BB37" s="332">
        <f t="shared" si="11"/>
        <v>94.958592600000017</v>
      </c>
      <c r="BC37" s="332">
        <f t="shared" si="11"/>
        <v>95.028572600000004</v>
      </c>
      <c r="BD37" s="332">
        <f t="shared" si="11"/>
        <v>94.988492600000001</v>
      </c>
      <c r="BE37" s="332">
        <f t="shared" si="11"/>
        <v>95.051382600000011</v>
      </c>
      <c r="BF37" s="332">
        <f t="shared" si="11"/>
        <v>95.013922600000001</v>
      </c>
      <c r="BG37" s="332">
        <f t="shared" si="11"/>
        <v>95.018372600000006</v>
      </c>
      <c r="BH37" s="195">
        <v>26</v>
      </c>
      <c r="BI37" s="336">
        <f t="shared" si="12"/>
        <v>5.532999999998367E-2</v>
      </c>
      <c r="BJ37" s="336">
        <f t="shared" si="12"/>
        <v>1.465000000000316E-2</v>
      </c>
      <c r="BK37" s="336">
        <f t="shared" si="12"/>
        <v>2.5430000000000064E-2</v>
      </c>
      <c r="BL37" s="336">
        <f t="shared" si="12"/>
        <v>3.7460000000010041E-2</v>
      </c>
      <c r="BM37" s="189">
        <f t="shared" si="13"/>
        <v>5.532999999998367E-2</v>
      </c>
    </row>
    <row r="38" spans="1:65" ht="14.85" customHeight="1">
      <c r="A38" s="238"/>
      <c r="B38" s="540" t="s">
        <v>195</v>
      </c>
      <c r="C38" s="540"/>
      <c r="D38" s="540"/>
      <c r="E38" s="503">
        <f t="shared" si="0"/>
        <v>94.918942600000008</v>
      </c>
      <c r="F38" s="503"/>
      <c r="G38" s="503"/>
      <c r="H38" s="503">
        <f t="shared" si="1"/>
        <v>95.032072600000006</v>
      </c>
      <c r="I38" s="503"/>
      <c r="J38" s="503"/>
      <c r="K38" s="503">
        <f t="shared" si="2"/>
        <v>94.980092600000006</v>
      </c>
      <c r="L38" s="503"/>
      <c r="M38" s="503"/>
      <c r="N38" s="503">
        <f t="shared" si="3"/>
        <v>95.033352600000001</v>
      </c>
      <c r="O38" s="503"/>
      <c r="P38" s="503"/>
      <c r="Q38" s="503">
        <f t="shared" si="4"/>
        <v>94.999732600000002</v>
      </c>
      <c r="R38" s="503"/>
      <c r="S38" s="503"/>
      <c r="T38" s="503">
        <f t="shared" si="6"/>
        <v>95.017132599999997</v>
      </c>
      <c r="U38" s="503"/>
      <c r="V38" s="503"/>
      <c r="W38" s="539">
        <f t="shared" si="5"/>
        <v>8.0789999999993256E-2</v>
      </c>
      <c r="X38" s="539"/>
      <c r="Y38" s="539"/>
      <c r="Z38" s="539"/>
      <c r="AA38" s="539"/>
      <c r="AB38" s="539"/>
      <c r="AC38" s="525"/>
      <c r="AD38" s="526"/>
      <c r="AE38" s="526"/>
      <c r="AF38" s="526"/>
      <c r="AG38" s="526"/>
      <c r="AH38" s="527"/>
      <c r="AI38" s="233"/>
      <c r="AJ38" s="233"/>
      <c r="AK38" s="197">
        <v>27</v>
      </c>
      <c r="AL38" s="206">
        <v>95.099209999999999</v>
      </c>
      <c r="AM38" s="206">
        <v>95.040719999999993</v>
      </c>
      <c r="AN38" s="206">
        <v>95.205699999999993</v>
      </c>
      <c r="AO38" s="206">
        <v>95.323130000000006</v>
      </c>
      <c r="AP38" s="339">
        <v>95.185860000000005</v>
      </c>
      <c r="AQ38" s="345">
        <v>95.210560000000001</v>
      </c>
      <c r="AR38" s="155"/>
      <c r="AS38" s="197">
        <f t="shared" si="7"/>
        <v>27</v>
      </c>
      <c r="AT38" s="175">
        <v>-0.15957739999998899</v>
      </c>
      <c r="AU38" s="163">
        <v>-9.5773999999977395E-3</v>
      </c>
      <c r="AV38" s="163">
        <v>-0.19957739999999499</v>
      </c>
      <c r="AW38" s="163">
        <v>-0.27957739999999398</v>
      </c>
      <c r="AX38" s="163">
        <v>-0.179577399999999</v>
      </c>
      <c r="AY38" s="163">
        <v>-0.179577399999999</v>
      </c>
      <c r="BA38" s="331">
        <f t="shared" si="8"/>
        <v>27</v>
      </c>
      <c r="BB38" s="332">
        <f t="shared" si="11"/>
        <v>94.93963260000001</v>
      </c>
      <c r="BC38" s="332">
        <f t="shared" si="11"/>
        <v>95.031142599999995</v>
      </c>
      <c r="BD38" s="332">
        <f t="shared" si="11"/>
        <v>95.006122599999998</v>
      </c>
      <c r="BE38" s="332">
        <f t="shared" si="11"/>
        <v>95.043552600000012</v>
      </c>
      <c r="BF38" s="332">
        <f t="shared" si="11"/>
        <v>95.006282600000006</v>
      </c>
      <c r="BG38" s="332">
        <f t="shared" si="11"/>
        <v>95.030982600000002</v>
      </c>
      <c r="BH38" s="195">
        <v>27</v>
      </c>
      <c r="BI38" s="336">
        <f t="shared" si="12"/>
        <v>6.6649999999995657E-2</v>
      </c>
      <c r="BJ38" s="336">
        <f t="shared" si="12"/>
        <v>2.4859999999989668E-2</v>
      </c>
      <c r="BK38" s="336">
        <f t="shared" si="12"/>
        <v>1.6000000000815362E-4</v>
      </c>
      <c r="BL38" s="336">
        <f t="shared" si="12"/>
        <v>3.7270000000006576E-2</v>
      </c>
      <c r="BM38" s="189">
        <f t="shared" si="13"/>
        <v>6.6649999999995657E-2</v>
      </c>
    </row>
    <row r="39" spans="1:65" ht="14.85" customHeight="1" thickBot="1">
      <c r="A39" s="238"/>
      <c r="B39" s="540" t="s">
        <v>196</v>
      </c>
      <c r="C39" s="540"/>
      <c r="D39" s="540"/>
      <c r="E39" s="503">
        <f t="shared" si="0"/>
        <v>94.928462600000017</v>
      </c>
      <c r="F39" s="503"/>
      <c r="G39" s="503"/>
      <c r="H39" s="503">
        <f t="shared" si="1"/>
        <v>95.025562600000001</v>
      </c>
      <c r="I39" s="503"/>
      <c r="J39" s="503"/>
      <c r="K39" s="503">
        <f t="shared" si="2"/>
        <v>95.0006226</v>
      </c>
      <c r="L39" s="503"/>
      <c r="M39" s="503"/>
      <c r="N39" s="503">
        <f t="shared" si="3"/>
        <v>95.043472600000001</v>
      </c>
      <c r="O39" s="503"/>
      <c r="P39" s="503"/>
      <c r="Q39" s="503">
        <f t="shared" si="4"/>
        <v>94.997932599999999</v>
      </c>
      <c r="R39" s="503"/>
      <c r="S39" s="503"/>
      <c r="T39" s="503">
        <f t="shared" si="6"/>
        <v>95.031592599999996</v>
      </c>
      <c r="U39" s="503"/>
      <c r="V39" s="503"/>
      <c r="W39" s="539">
        <f t="shared" si="5"/>
        <v>6.9469999999981269E-2</v>
      </c>
      <c r="X39" s="539"/>
      <c r="Y39" s="539"/>
      <c r="Z39" s="539"/>
      <c r="AA39" s="539"/>
      <c r="AB39" s="539"/>
      <c r="AC39" s="525"/>
      <c r="AD39" s="526"/>
      <c r="AE39" s="526"/>
      <c r="AF39" s="526"/>
      <c r="AG39" s="526"/>
      <c r="AH39" s="527"/>
      <c r="AI39" s="233"/>
      <c r="AJ39" s="233"/>
      <c r="AK39" s="197">
        <v>28</v>
      </c>
      <c r="AL39" s="206">
        <v>95.090289999999996</v>
      </c>
      <c r="AM39" s="206">
        <v>95.042289999999994</v>
      </c>
      <c r="AN39" s="206">
        <v>95.193889999999996</v>
      </c>
      <c r="AO39" s="206">
        <v>95.31353</v>
      </c>
      <c r="AP39" s="339">
        <v>95.179760000000002</v>
      </c>
      <c r="AQ39" s="346">
        <v>95.228769999999997</v>
      </c>
      <c r="AR39" s="155"/>
      <c r="AS39" s="197">
        <f t="shared" si="7"/>
        <v>28</v>
      </c>
      <c r="AT39" s="175">
        <v>-0.15957739999998899</v>
      </c>
      <c r="AU39" s="163">
        <v>-9.5773999999977395E-3</v>
      </c>
      <c r="AV39" s="163">
        <v>-0.19957739999999499</v>
      </c>
      <c r="AW39" s="163">
        <v>-0.27957739999999398</v>
      </c>
      <c r="AX39" s="163">
        <v>-0.179577399999999</v>
      </c>
      <c r="AY39" s="163">
        <v>-0.179577399999999</v>
      </c>
      <c r="BA39" s="331">
        <f t="shared" si="8"/>
        <v>28</v>
      </c>
      <c r="BB39" s="332">
        <f t="shared" si="11"/>
        <v>94.930712600000007</v>
      </c>
      <c r="BC39" s="332">
        <f t="shared" si="11"/>
        <v>95.032712599999996</v>
      </c>
      <c r="BD39" s="332">
        <f t="shared" si="11"/>
        <v>94.994312600000001</v>
      </c>
      <c r="BE39" s="332">
        <f t="shared" si="11"/>
        <v>95.033952600000006</v>
      </c>
      <c r="BF39" s="332">
        <f t="shared" si="11"/>
        <v>95.000182600000002</v>
      </c>
      <c r="BG39" s="332">
        <f t="shared" si="11"/>
        <v>95.049192599999998</v>
      </c>
      <c r="BH39" s="195">
        <v>28</v>
      </c>
      <c r="BI39" s="336">
        <f t="shared" si="12"/>
        <v>6.946999999999548E-2</v>
      </c>
      <c r="BJ39" s="336">
        <f t="shared" si="12"/>
        <v>3.2529999999994175E-2</v>
      </c>
      <c r="BK39" s="336">
        <f t="shared" si="12"/>
        <v>5.8700000000015962E-3</v>
      </c>
      <c r="BL39" s="336">
        <f t="shared" si="12"/>
        <v>3.3770000000004075E-2</v>
      </c>
      <c r="BM39" s="189">
        <f t="shared" si="13"/>
        <v>6.946999999999548E-2</v>
      </c>
    </row>
    <row r="40" spans="1:65" ht="14.85" customHeight="1" thickTop="1">
      <c r="A40" s="239"/>
      <c r="B40" s="540" t="s">
        <v>197</v>
      </c>
      <c r="C40" s="540"/>
      <c r="D40" s="540"/>
      <c r="E40" s="503">
        <f t="shared" si="0"/>
        <v>94.94357260000001</v>
      </c>
      <c r="F40" s="503"/>
      <c r="G40" s="503"/>
      <c r="H40" s="503">
        <f t="shared" si="1"/>
        <v>95.021702599999998</v>
      </c>
      <c r="I40" s="503"/>
      <c r="J40" s="503"/>
      <c r="K40" s="503">
        <f t="shared" si="2"/>
        <v>95.015932599999999</v>
      </c>
      <c r="L40" s="503"/>
      <c r="M40" s="503"/>
      <c r="N40" s="503">
        <f t="shared" si="3"/>
        <v>95.042512600000009</v>
      </c>
      <c r="O40" s="503"/>
      <c r="P40" s="503"/>
      <c r="Q40" s="503">
        <f t="shared" si="4"/>
        <v>95.003392599999998</v>
      </c>
      <c r="R40" s="503"/>
      <c r="S40" s="503"/>
      <c r="T40" s="503" t="str">
        <f t="shared" si="6"/>
        <v/>
      </c>
      <c r="U40" s="503"/>
      <c r="V40" s="503"/>
      <c r="W40" s="503">
        <f t="shared" si="5"/>
        <v>5.9819999999987772E-2</v>
      </c>
      <c r="X40" s="503"/>
      <c r="Y40" s="503"/>
      <c r="Z40" s="503"/>
      <c r="AA40" s="503"/>
      <c r="AB40" s="503"/>
      <c r="AC40" s="525"/>
      <c r="AD40" s="526"/>
      <c r="AE40" s="526"/>
      <c r="AF40" s="526"/>
      <c r="AG40" s="526"/>
      <c r="AH40" s="527"/>
      <c r="AI40" s="233"/>
      <c r="AJ40" s="233"/>
      <c r="AK40" s="197">
        <v>29</v>
      </c>
      <c r="AL40" s="206">
        <v>95.078519999999997</v>
      </c>
      <c r="AM40" s="206">
        <v>95.041650000000004</v>
      </c>
      <c r="AN40" s="206">
        <v>95.179670000000002</v>
      </c>
      <c r="AO40" s="206">
        <v>95.312929999999994</v>
      </c>
      <c r="AP40" s="339">
        <v>95.179310000000001</v>
      </c>
      <c r="AQ40" s="347">
        <v>95.196709999999996</v>
      </c>
      <c r="AR40" s="155"/>
      <c r="AS40" s="197">
        <f t="shared" si="7"/>
        <v>29</v>
      </c>
      <c r="AT40" s="175">
        <v>-0.15957739999998899</v>
      </c>
      <c r="AU40" s="163">
        <v>-9.5773999999977395E-3</v>
      </c>
      <c r="AV40" s="163">
        <v>-0.19957739999999499</v>
      </c>
      <c r="AW40" s="163">
        <v>-0.27957739999999398</v>
      </c>
      <c r="AX40" s="163">
        <v>-0.179577399999999</v>
      </c>
      <c r="AY40" s="163">
        <v>-0.179577399999999</v>
      </c>
      <c r="BA40" s="331">
        <f t="shared" si="8"/>
        <v>29</v>
      </c>
      <c r="BB40" s="332">
        <f t="shared" si="11"/>
        <v>94.918942600000008</v>
      </c>
      <c r="BC40" s="332">
        <f t="shared" si="11"/>
        <v>95.032072600000006</v>
      </c>
      <c r="BD40" s="332">
        <f t="shared" si="11"/>
        <v>94.980092600000006</v>
      </c>
      <c r="BE40" s="332">
        <f t="shared" si="11"/>
        <v>95.033352600000001</v>
      </c>
      <c r="BF40" s="332">
        <f t="shared" si="11"/>
        <v>94.999732600000002</v>
      </c>
      <c r="BG40" s="332">
        <f t="shared" si="11"/>
        <v>95.017132599999997</v>
      </c>
      <c r="BH40" s="195">
        <v>29</v>
      </c>
      <c r="BI40" s="336">
        <f t="shared" si="12"/>
        <v>8.0789999999993256E-2</v>
      </c>
      <c r="BJ40" s="336">
        <f t="shared" si="12"/>
        <v>3.234000000000492E-2</v>
      </c>
      <c r="BK40" s="336">
        <f t="shared" si="12"/>
        <v>1.9639999999995439E-2</v>
      </c>
      <c r="BL40" s="336">
        <f t="shared" si="12"/>
        <v>3.3619999999999095E-2</v>
      </c>
      <c r="BM40" s="189">
        <f t="shared" si="13"/>
        <v>8.0789999999993256E-2</v>
      </c>
    </row>
    <row r="41" spans="1:65" ht="14.85" customHeight="1">
      <c r="A41" s="239"/>
      <c r="B41" s="540" t="s">
        <v>198</v>
      </c>
      <c r="C41" s="540"/>
      <c r="D41" s="540"/>
      <c r="E41" s="503">
        <f t="shared" si="0"/>
        <v>94.957512600000015</v>
      </c>
      <c r="F41" s="503"/>
      <c r="G41" s="503"/>
      <c r="H41" s="503">
        <f t="shared" si="1"/>
        <v>95.019772599999996</v>
      </c>
      <c r="I41" s="503"/>
      <c r="J41" s="503"/>
      <c r="K41" s="503">
        <f t="shared" si="2"/>
        <v>95.018502600000005</v>
      </c>
      <c r="L41" s="503"/>
      <c r="M41" s="503"/>
      <c r="N41" s="503">
        <f t="shared" si="3"/>
        <v>95.047482600000009</v>
      </c>
      <c r="O41" s="503"/>
      <c r="P41" s="503"/>
      <c r="Q41" s="503">
        <f t="shared" si="4"/>
        <v>94.977392600000002</v>
      </c>
      <c r="R41" s="503"/>
      <c r="S41" s="503"/>
      <c r="T41" s="503" t="str">
        <f t="shared" si="6"/>
        <v/>
      </c>
      <c r="U41" s="503"/>
      <c r="V41" s="503"/>
      <c r="W41" s="503">
        <f t="shared" si="5"/>
        <v>7.0090000000007535E-2</v>
      </c>
      <c r="X41" s="503"/>
      <c r="Y41" s="503"/>
      <c r="Z41" s="503"/>
      <c r="AA41" s="503"/>
      <c r="AB41" s="503"/>
      <c r="AC41" s="525"/>
      <c r="AD41" s="526"/>
      <c r="AE41" s="526"/>
      <c r="AF41" s="526"/>
      <c r="AG41" s="526"/>
      <c r="AH41" s="527"/>
      <c r="AI41" s="233"/>
      <c r="AJ41" s="233"/>
      <c r="AK41" s="197">
        <v>30</v>
      </c>
      <c r="AL41" s="206">
        <v>95.088040000000007</v>
      </c>
      <c r="AM41" s="206">
        <v>95.035139999999998</v>
      </c>
      <c r="AN41" s="206">
        <v>95.200199999999995</v>
      </c>
      <c r="AO41" s="206">
        <v>95.323049999999995</v>
      </c>
      <c r="AP41" s="339">
        <v>95.177509999999998</v>
      </c>
      <c r="AQ41" s="345">
        <v>95.211169999999996</v>
      </c>
      <c r="AR41" s="155"/>
      <c r="AS41" s="197">
        <f t="shared" si="7"/>
        <v>30</v>
      </c>
      <c r="AT41" s="175">
        <v>-0.15957739999998899</v>
      </c>
      <c r="AU41" s="163">
        <v>-9.5773999999977395E-3</v>
      </c>
      <c r="AV41" s="163">
        <v>-0.19957739999999499</v>
      </c>
      <c r="AW41" s="163">
        <v>-0.27957739999999398</v>
      </c>
      <c r="AX41" s="163">
        <v>-0.179577399999999</v>
      </c>
      <c r="AY41" s="163">
        <v>-0.179577399999999</v>
      </c>
      <c r="BA41" s="331">
        <f t="shared" si="8"/>
        <v>30</v>
      </c>
      <c r="BB41" s="332">
        <f t="shared" si="11"/>
        <v>94.928462600000017</v>
      </c>
      <c r="BC41" s="332">
        <f t="shared" si="11"/>
        <v>95.025562600000001</v>
      </c>
      <c r="BD41" s="332">
        <f t="shared" si="11"/>
        <v>95.0006226</v>
      </c>
      <c r="BE41" s="332">
        <f t="shared" si="11"/>
        <v>95.043472600000001</v>
      </c>
      <c r="BF41" s="332">
        <f t="shared" si="11"/>
        <v>94.997932599999999</v>
      </c>
      <c r="BG41" s="332">
        <f t="shared" si="11"/>
        <v>95.031592599999996</v>
      </c>
      <c r="BH41" s="195">
        <v>30</v>
      </c>
      <c r="BI41" s="336">
        <f t="shared" si="12"/>
        <v>6.9469999999981269E-2</v>
      </c>
      <c r="BJ41" s="336">
        <f t="shared" si="12"/>
        <v>2.7630000000002042E-2</v>
      </c>
      <c r="BK41" s="336">
        <f t="shared" si="12"/>
        <v>2.6900000000011914E-3</v>
      </c>
      <c r="BL41" s="336">
        <f t="shared" si="12"/>
        <v>4.5540000000002578E-2</v>
      </c>
      <c r="BM41" s="189">
        <f t="shared" si="13"/>
        <v>6.9469999999981269E-2</v>
      </c>
    </row>
    <row r="42" spans="1:65" ht="14.85" customHeight="1">
      <c r="A42" s="239"/>
      <c r="B42" s="540" t="s">
        <v>199</v>
      </c>
      <c r="C42" s="540"/>
      <c r="D42" s="540"/>
      <c r="E42" s="503">
        <f t="shared" si="0"/>
        <v>94.974222600000004</v>
      </c>
      <c r="F42" s="503"/>
      <c r="G42" s="503"/>
      <c r="H42" s="503">
        <f t="shared" si="1"/>
        <v>95.018892600000001</v>
      </c>
      <c r="I42" s="503"/>
      <c r="J42" s="503"/>
      <c r="K42" s="503">
        <f t="shared" si="2"/>
        <v>95.00862260000001</v>
      </c>
      <c r="L42" s="503"/>
      <c r="M42" s="503"/>
      <c r="N42" s="503">
        <f t="shared" si="3"/>
        <v>95.040822600000013</v>
      </c>
      <c r="O42" s="503"/>
      <c r="P42" s="503"/>
      <c r="Q42" s="503">
        <f t="shared" si="4"/>
        <v>94.962092600000005</v>
      </c>
      <c r="R42" s="503"/>
      <c r="S42" s="503"/>
      <c r="T42" s="503" t="str">
        <f t="shared" si="6"/>
        <v/>
      </c>
      <c r="U42" s="503"/>
      <c r="V42" s="503"/>
      <c r="W42" s="503">
        <f t="shared" si="5"/>
        <v>7.8730000000007294E-2</v>
      </c>
      <c r="X42" s="503"/>
      <c r="Y42" s="503"/>
      <c r="Z42" s="503"/>
      <c r="AA42" s="503"/>
      <c r="AB42" s="503"/>
      <c r="AC42" s="525"/>
      <c r="AD42" s="526"/>
      <c r="AE42" s="526"/>
      <c r="AF42" s="526"/>
      <c r="AG42" s="526"/>
      <c r="AH42" s="527"/>
      <c r="AI42" s="233"/>
      <c r="AJ42" s="233"/>
      <c r="AK42" s="197">
        <v>31</v>
      </c>
      <c r="AL42" s="207">
        <v>95.103149999999999</v>
      </c>
      <c r="AM42" s="207">
        <v>95.031279999999995</v>
      </c>
      <c r="AN42" s="207">
        <v>95.215509999999995</v>
      </c>
      <c r="AO42" s="207">
        <v>95.322090000000003</v>
      </c>
      <c r="AP42" s="207">
        <v>95.182969999999997</v>
      </c>
      <c r="AQ42" s="341"/>
      <c r="AR42" s="155"/>
      <c r="AS42" s="197">
        <f t="shared" si="7"/>
        <v>31</v>
      </c>
      <c r="AT42" s="175">
        <v>-0.15957739999998899</v>
      </c>
      <c r="AU42" s="163">
        <v>-9.5773999999977395E-3</v>
      </c>
      <c r="AV42" s="163">
        <v>-0.19957739999999499</v>
      </c>
      <c r="AW42" s="163">
        <v>-0.27957739999999398</v>
      </c>
      <c r="AX42" s="163">
        <v>-0.179577399999999</v>
      </c>
      <c r="AY42" s="163">
        <v>-0.179577399999999</v>
      </c>
      <c r="BA42" s="331">
        <f t="shared" si="8"/>
        <v>31</v>
      </c>
      <c r="BB42" s="332">
        <f>IF(AL42="","",AL42+AT42)</f>
        <v>94.94357260000001</v>
      </c>
      <c r="BC42" s="332">
        <f t="shared" si="11"/>
        <v>95.021702599999998</v>
      </c>
      <c r="BD42" s="332">
        <f t="shared" si="11"/>
        <v>95.015932599999999</v>
      </c>
      <c r="BE42" s="332">
        <f t="shared" si="11"/>
        <v>95.042512600000009</v>
      </c>
      <c r="BF42" s="332">
        <f t="shared" si="11"/>
        <v>95.003392599999998</v>
      </c>
      <c r="BG42" s="332" t="str">
        <f>IF(AQ42="","",AQ42+AY42)</f>
        <v/>
      </c>
      <c r="BH42" s="164">
        <v>31</v>
      </c>
      <c r="BI42" s="337">
        <f t="shared" si="12"/>
        <v>5.9819999999987772E-2</v>
      </c>
      <c r="BJ42" s="337">
        <f t="shared" si="12"/>
        <v>1.8309999999999604E-2</v>
      </c>
      <c r="BK42" s="337">
        <f t="shared" si="12"/>
        <v>1.2540000000001328E-2</v>
      </c>
      <c r="BL42" s="337">
        <f t="shared" si="12"/>
        <v>3.9120000000011146E-2</v>
      </c>
      <c r="BM42" s="165">
        <f t="shared" si="13"/>
        <v>5.9819999999987772E-2</v>
      </c>
    </row>
    <row r="43" spans="1:65" ht="14.85" customHeight="1">
      <c r="A43" s="239"/>
      <c r="B43" s="540" t="s">
        <v>200</v>
      </c>
      <c r="C43" s="540"/>
      <c r="D43" s="540"/>
      <c r="E43" s="503">
        <f t="shared" si="0"/>
        <v>94.982692600000007</v>
      </c>
      <c r="F43" s="503"/>
      <c r="G43" s="503"/>
      <c r="H43" s="503">
        <f t="shared" si="1"/>
        <v>95.016042600000006</v>
      </c>
      <c r="I43" s="503"/>
      <c r="J43" s="503"/>
      <c r="K43" s="503">
        <f t="shared" si="2"/>
        <v>94.9858026</v>
      </c>
      <c r="L43" s="503"/>
      <c r="M43" s="503"/>
      <c r="N43" s="503">
        <f t="shared" si="3"/>
        <v>95.053152600000004</v>
      </c>
      <c r="O43" s="503"/>
      <c r="P43" s="503"/>
      <c r="Q43" s="503">
        <f t="shared" si="4"/>
        <v>94.987322599999999</v>
      </c>
      <c r="R43" s="503"/>
      <c r="S43" s="503"/>
      <c r="T43" s="503" t="str">
        <f t="shared" si="6"/>
        <v/>
      </c>
      <c r="U43" s="503"/>
      <c r="V43" s="503"/>
      <c r="W43" s="503">
        <f t="shared" si="5"/>
        <v>6.5830000000005384E-2</v>
      </c>
      <c r="X43" s="503"/>
      <c r="Y43" s="503"/>
      <c r="Z43" s="503"/>
      <c r="AA43" s="503"/>
      <c r="AB43" s="503"/>
      <c r="AC43" s="525"/>
      <c r="AD43" s="526"/>
      <c r="AE43" s="526"/>
      <c r="AF43" s="526"/>
      <c r="AG43" s="526"/>
      <c r="AH43" s="527"/>
      <c r="AI43" s="233"/>
      <c r="AJ43" s="233"/>
      <c r="AK43" s="197">
        <v>32</v>
      </c>
      <c r="AL43" s="207">
        <v>95.117090000000005</v>
      </c>
      <c r="AM43" s="207">
        <v>95.029349999999994</v>
      </c>
      <c r="AN43" s="207">
        <v>95.21808</v>
      </c>
      <c r="AO43" s="207">
        <v>95.327060000000003</v>
      </c>
      <c r="AP43" s="207">
        <v>95.156970000000001</v>
      </c>
      <c r="AQ43" s="208"/>
      <c r="AR43" s="155"/>
      <c r="AS43" s="197">
        <f t="shared" si="7"/>
        <v>32</v>
      </c>
      <c r="AT43" s="175">
        <v>-0.15957739999998899</v>
      </c>
      <c r="AU43" s="163">
        <v>-9.5773999999977395E-3</v>
      </c>
      <c r="AV43" s="163">
        <v>-0.19957739999999499</v>
      </c>
      <c r="AW43" s="163">
        <v>-0.27957739999999398</v>
      </c>
      <c r="AX43" s="163">
        <v>-0.179577399999999</v>
      </c>
      <c r="AY43" s="163">
        <v>-0.179577399999999</v>
      </c>
      <c r="BA43" s="331">
        <f t="shared" si="8"/>
        <v>32</v>
      </c>
      <c r="BB43" s="332">
        <f t="shared" si="11"/>
        <v>94.957512600000015</v>
      </c>
      <c r="BC43" s="332">
        <f t="shared" si="11"/>
        <v>95.019772599999996</v>
      </c>
      <c r="BD43" s="332">
        <f t="shared" si="11"/>
        <v>95.018502600000005</v>
      </c>
      <c r="BE43" s="332">
        <f t="shared" si="11"/>
        <v>95.047482600000009</v>
      </c>
      <c r="BF43" s="332">
        <f t="shared" si="11"/>
        <v>94.977392600000002</v>
      </c>
      <c r="BG43" s="332" t="str">
        <f t="shared" si="11"/>
        <v/>
      </c>
      <c r="BH43" s="164">
        <v>32</v>
      </c>
      <c r="BI43" s="337">
        <f t="shared" si="12"/>
        <v>1.9879999999986353E-2</v>
      </c>
      <c r="BJ43" s="337">
        <f t="shared" si="12"/>
        <v>4.2379999999994311E-2</v>
      </c>
      <c r="BK43" s="337">
        <f t="shared" si="12"/>
        <v>4.1110000000003311E-2</v>
      </c>
      <c r="BL43" s="337">
        <f t="shared" si="12"/>
        <v>7.0090000000007535E-2</v>
      </c>
      <c r="BM43" s="165">
        <f t="shared" si="13"/>
        <v>7.0090000000007535E-2</v>
      </c>
    </row>
    <row r="44" spans="1:65" ht="14.85" customHeight="1">
      <c r="A44" s="239"/>
      <c r="B44" s="540" t="s">
        <v>201</v>
      </c>
      <c r="C44" s="540"/>
      <c r="D44" s="540"/>
      <c r="E44" s="503">
        <f t="shared" si="0"/>
        <v>94.987392600000007</v>
      </c>
      <c r="F44" s="503"/>
      <c r="G44" s="503"/>
      <c r="H44" s="503">
        <f t="shared" si="1"/>
        <v>95.014152600000003</v>
      </c>
      <c r="I44" s="503"/>
      <c r="J44" s="503"/>
      <c r="K44" s="503">
        <f t="shared" si="2"/>
        <v>94.988972600000011</v>
      </c>
      <c r="L44" s="503"/>
      <c r="M44" s="503"/>
      <c r="N44" s="503">
        <f t="shared" si="3"/>
        <v>95.051342600000012</v>
      </c>
      <c r="O44" s="503"/>
      <c r="P44" s="503"/>
      <c r="Q44" s="503">
        <f t="shared" si="4"/>
        <v>94.995192599999996</v>
      </c>
      <c r="R44" s="503"/>
      <c r="S44" s="503"/>
      <c r="T44" s="503" t="str">
        <f t="shared" si="6"/>
        <v/>
      </c>
      <c r="U44" s="503"/>
      <c r="V44" s="503"/>
      <c r="W44" s="503">
        <f t="shared" si="5"/>
        <v>5.6150000000016576E-2</v>
      </c>
      <c r="X44" s="503"/>
      <c r="Y44" s="503"/>
      <c r="Z44" s="503"/>
      <c r="AA44" s="503"/>
      <c r="AB44" s="503"/>
      <c r="AC44" s="525"/>
      <c r="AD44" s="526"/>
      <c r="AE44" s="526"/>
      <c r="AF44" s="526"/>
      <c r="AG44" s="526"/>
      <c r="AH44" s="527"/>
      <c r="AI44" s="233"/>
      <c r="AJ44" s="233"/>
      <c r="AK44" s="197">
        <v>33</v>
      </c>
      <c r="AL44" s="207">
        <v>95.133799999999994</v>
      </c>
      <c r="AM44" s="207">
        <v>95.028469999999999</v>
      </c>
      <c r="AN44" s="207">
        <v>95.208200000000005</v>
      </c>
      <c r="AO44" s="207">
        <v>95.320400000000006</v>
      </c>
      <c r="AP44" s="207">
        <v>95.141670000000005</v>
      </c>
      <c r="AQ44" s="208"/>
      <c r="AR44" s="155"/>
      <c r="AS44" s="197">
        <f t="shared" si="7"/>
        <v>33</v>
      </c>
      <c r="AT44" s="175">
        <v>-0.15957739999998899</v>
      </c>
      <c r="AU44" s="163">
        <v>-9.5773999999977395E-3</v>
      </c>
      <c r="AV44" s="163">
        <v>-0.19957739999999499</v>
      </c>
      <c r="AW44" s="163">
        <v>-0.27957739999999398</v>
      </c>
      <c r="AX44" s="163">
        <v>-0.179577399999999</v>
      </c>
      <c r="AY44" s="163">
        <v>-0.179577399999999</v>
      </c>
      <c r="BA44" s="331">
        <f t="shared" si="8"/>
        <v>33</v>
      </c>
      <c r="BB44" s="332">
        <f t="shared" si="11"/>
        <v>94.974222600000004</v>
      </c>
      <c r="BC44" s="332">
        <f t="shared" si="11"/>
        <v>95.018892600000001</v>
      </c>
      <c r="BD44" s="332">
        <f t="shared" si="11"/>
        <v>95.00862260000001</v>
      </c>
      <c r="BE44" s="332">
        <f t="shared" si="11"/>
        <v>95.040822600000013</v>
      </c>
      <c r="BF44" s="332">
        <f t="shared" si="11"/>
        <v>94.962092600000005</v>
      </c>
      <c r="BG44" s="332" t="str">
        <f t="shared" si="11"/>
        <v/>
      </c>
      <c r="BH44" s="164">
        <v>33</v>
      </c>
      <c r="BI44" s="337">
        <f t="shared" si="12"/>
        <v>1.2129999999999086E-2</v>
      </c>
      <c r="BJ44" s="337">
        <f t="shared" si="12"/>
        <v>5.6799999999995521E-2</v>
      </c>
      <c r="BK44" s="337">
        <f t="shared" si="12"/>
        <v>4.6530000000004179E-2</v>
      </c>
      <c r="BL44" s="337">
        <f t="shared" si="12"/>
        <v>7.8730000000007294E-2</v>
      </c>
      <c r="BM44" s="165">
        <f t="shared" si="13"/>
        <v>7.8730000000007294E-2</v>
      </c>
    </row>
    <row r="45" spans="1:65" ht="14.85" customHeight="1">
      <c r="A45" s="238"/>
      <c r="B45" s="540" t="s">
        <v>202</v>
      </c>
      <c r="C45" s="540"/>
      <c r="D45" s="540"/>
      <c r="E45" s="503">
        <f t="shared" si="0"/>
        <v>94.984382600000018</v>
      </c>
      <c r="F45" s="503"/>
      <c r="G45" s="503"/>
      <c r="H45" s="503">
        <f t="shared" si="1"/>
        <v>95.017762599999998</v>
      </c>
      <c r="I45" s="503"/>
      <c r="J45" s="503"/>
      <c r="K45" s="503">
        <f t="shared" si="2"/>
        <v>94.990822600000001</v>
      </c>
      <c r="L45" s="503"/>
      <c r="M45" s="503"/>
      <c r="N45" s="503">
        <f t="shared" si="3"/>
        <v>95.049942600000008</v>
      </c>
      <c r="O45" s="503"/>
      <c r="P45" s="503"/>
      <c r="Q45" s="503">
        <f t="shared" si="4"/>
        <v>95.0005326</v>
      </c>
      <c r="R45" s="503"/>
      <c r="S45" s="503"/>
      <c r="T45" s="503" t="str">
        <f t="shared" si="6"/>
        <v/>
      </c>
      <c r="U45" s="503"/>
      <c r="V45" s="503"/>
      <c r="W45" s="503">
        <f t="shared" si="5"/>
        <v>4.9410000000008836E-2</v>
      </c>
      <c r="X45" s="503"/>
      <c r="Y45" s="503"/>
      <c r="Z45" s="503"/>
      <c r="AA45" s="503"/>
      <c r="AB45" s="503"/>
      <c r="AC45" s="525"/>
      <c r="AD45" s="526"/>
      <c r="AE45" s="526"/>
      <c r="AF45" s="526"/>
      <c r="AG45" s="526"/>
      <c r="AH45" s="527"/>
      <c r="AI45" s="233"/>
      <c r="AJ45" s="233"/>
      <c r="AK45" s="197">
        <v>34</v>
      </c>
      <c r="AL45" s="207">
        <v>95.142269999999996</v>
      </c>
      <c r="AM45" s="207">
        <v>95.025620000000004</v>
      </c>
      <c r="AN45" s="207">
        <v>95.185379999999995</v>
      </c>
      <c r="AO45" s="207">
        <v>95.332729999999998</v>
      </c>
      <c r="AP45" s="207">
        <v>95.166899999999998</v>
      </c>
      <c r="AQ45" s="208"/>
      <c r="AR45" s="155"/>
      <c r="AS45" s="197">
        <f t="shared" si="7"/>
        <v>34</v>
      </c>
      <c r="AT45" s="175">
        <v>-0.15957739999998899</v>
      </c>
      <c r="AU45" s="163">
        <v>-9.5773999999977395E-3</v>
      </c>
      <c r="AV45" s="163">
        <v>-0.19957739999999499</v>
      </c>
      <c r="AW45" s="163">
        <v>-0.27957739999999398</v>
      </c>
      <c r="AX45" s="163">
        <v>-0.179577399999999</v>
      </c>
      <c r="AY45" s="163">
        <v>-0.179577399999999</v>
      </c>
      <c r="BA45" s="331">
        <f t="shared" si="8"/>
        <v>34</v>
      </c>
      <c r="BB45" s="332">
        <f t="shared" si="11"/>
        <v>94.982692600000007</v>
      </c>
      <c r="BC45" s="332">
        <f t="shared" si="11"/>
        <v>95.016042600000006</v>
      </c>
      <c r="BD45" s="332">
        <f t="shared" si="11"/>
        <v>94.9858026</v>
      </c>
      <c r="BE45" s="332">
        <f t="shared" si="11"/>
        <v>95.053152600000004</v>
      </c>
      <c r="BF45" s="332">
        <f t="shared" si="11"/>
        <v>94.987322599999999</v>
      </c>
      <c r="BG45" s="332" t="str">
        <f t="shared" si="11"/>
        <v/>
      </c>
      <c r="BH45" s="164">
        <v>34</v>
      </c>
      <c r="BI45" s="337">
        <f t="shared" si="12"/>
        <v>4.6299999999916963E-3</v>
      </c>
      <c r="BJ45" s="337">
        <f t="shared" si="12"/>
        <v>2.8720000000006962E-2</v>
      </c>
      <c r="BK45" s="337">
        <f t="shared" si="12"/>
        <v>1.5199999999992997E-3</v>
      </c>
      <c r="BL45" s="337">
        <f t="shared" si="12"/>
        <v>6.5830000000005384E-2</v>
      </c>
      <c r="BM45" s="165">
        <f t="shared" si="13"/>
        <v>6.5830000000005384E-2</v>
      </c>
    </row>
    <row r="46" spans="1:65" ht="14.85" customHeight="1">
      <c r="A46" s="238"/>
      <c r="B46" s="540" t="s">
        <v>203</v>
      </c>
      <c r="C46" s="540"/>
      <c r="D46" s="540"/>
      <c r="E46" s="503">
        <f t="shared" si="0"/>
        <v>94.992532600000004</v>
      </c>
      <c r="F46" s="503"/>
      <c r="G46" s="503"/>
      <c r="H46" s="503">
        <f t="shared" si="1"/>
        <v>95.025442600000005</v>
      </c>
      <c r="I46" s="503"/>
      <c r="J46" s="503"/>
      <c r="K46" s="503">
        <f t="shared" si="2"/>
        <v>94.9858026</v>
      </c>
      <c r="L46" s="503"/>
      <c r="M46" s="503"/>
      <c r="N46" s="503">
        <f t="shared" si="3"/>
        <v>95.0583326</v>
      </c>
      <c r="O46" s="503"/>
      <c r="P46" s="503"/>
      <c r="Q46" s="503">
        <f t="shared" si="4"/>
        <v>95.001622600000005</v>
      </c>
      <c r="R46" s="503"/>
      <c r="S46" s="503"/>
      <c r="T46" s="503" t="str">
        <f t="shared" si="6"/>
        <v/>
      </c>
      <c r="U46" s="503"/>
      <c r="V46" s="503"/>
      <c r="W46" s="503">
        <f t="shared" si="5"/>
        <v>5.6709999999995375E-2</v>
      </c>
      <c r="X46" s="503"/>
      <c r="Y46" s="503"/>
      <c r="Z46" s="503"/>
      <c r="AA46" s="503"/>
      <c r="AB46" s="503"/>
      <c r="AC46" s="525"/>
      <c r="AD46" s="526"/>
      <c r="AE46" s="526"/>
      <c r="AF46" s="526"/>
      <c r="AG46" s="526"/>
      <c r="AH46" s="527"/>
      <c r="AI46" s="233"/>
      <c r="AJ46" s="233"/>
      <c r="AK46" s="197">
        <v>35</v>
      </c>
      <c r="AL46" s="207">
        <v>95.146969999999996</v>
      </c>
      <c r="AM46" s="207">
        <v>95.02373</v>
      </c>
      <c r="AN46" s="207">
        <v>95.188550000000006</v>
      </c>
      <c r="AO46" s="207">
        <v>95.330920000000006</v>
      </c>
      <c r="AP46" s="207">
        <v>95.174769999999995</v>
      </c>
      <c r="AQ46" s="208"/>
      <c r="AR46" s="155"/>
      <c r="AS46" s="197">
        <f t="shared" si="7"/>
        <v>35</v>
      </c>
      <c r="AT46" s="175">
        <v>-0.15957739999998899</v>
      </c>
      <c r="AU46" s="163">
        <v>-9.5773999999977395E-3</v>
      </c>
      <c r="AV46" s="163">
        <v>-0.19957739999999499</v>
      </c>
      <c r="AW46" s="163">
        <v>-0.27957739999999398</v>
      </c>
      <c r="AX46" s="163">
        <v>-0.179577399999999</v>
      </c>
      <c r="AY46" s="163">
        <v>-0.179577399999999</v>
      </c>
      <c r="BA46" s="331">
        <f t="shared" si="8"/>
        <v>35</v>
      </c>
      <c r="BB46" s="332">
        <f t="shared" si="11"/>
        <v>94.987392600000007</v>
      </c>
      <c r="BC46" s="332">
        <f t="shared" si="11"/>
        <v>95.014152600000003</v>
      </c>
      <c r="BD46" s="332">
        <f t="shared" si="11"/>
        <v>94.988972600000011</v>
      </c>
      <c r="BE46" s="332">
        <f t="shared" si="11"/>
        <v>95.051342600000012</v>
      </c>
      <c r="BF46" s="332">
        <f t="shared" si="11"/>
        <v>94.995192599999996</v>
      </c>
      <c r="BG46" s="332" t="str">
        <f t="shared" si="11"/>
        <v/>
      </c>
      <c r="BH46" s="164">
        <v>35</v>
      </c>
      <c r="BI46" s="337">
        <f t="shared" si="12"/>
        <v>7.7999999999889269E-3</v>
      </c>
      <c r="BJ46" s="337">
        <f t="shared" si="12"/>
        <v>1.8960000000006971E-2</v>
      </c>
      <c r="BK46" s="337">
        <f t="shared" si="12"/>
        <v>6.2199999999847932E-3</v>
      </c>
      <c r="BL46" s="337">
        <f t="shared" si="12"/>
        <v>5.6150000000016576E-2</v>
      </c>
      <c r="BM46" s="165">
        <f t="shared" si="13"/>
        <v>5.6150000000016576E-2</v>
      </c>
    </row>
    <row r="47" spans="1:65" ht="14.85" customHeight="1">
      <c r="A47" s="238"/>
      <c r="B47" s="540" t="s">
        <v>204</v>
      </c>
      <c r="C47" s="540"/>
      <c r="D47" s="540"/>
      <c r="E47" s="503">
        <f t="shared" si="0"/>
        <v>94.997682600000005</v>
      </c>
      <c r="F47" s="503"/>
      <c r="G47" s="503"/>
      <c r="H47" s="503">
        <f t="shared" si="1"/>
        <v>95.023352599999996</v>
      </c>
      <c r="I47" s="503"/>
      <c r="J47" s="503"/>
      <c r="K47" s="503">
        <f t="shared" si="2"/>
        <v>94.986202599999999</v>
      </c>
      <c r="L47" s="503"/>
      <c r="M47" s="503"/>
      <c r="N47" s="503">
        <f t="shared" si="3"/>
        <v>95.05854260000001</v>
      </c>
      <c r="O47" s="503"/>
      <c r="P47" s="503"/>
      <c r="Q47" s="503">
        <f t="shared" si="4"/>
        <v>95.010062599999998</v>
      </c>
      <c r="R47" s="503"/>
      <c r="S47" s="503"/>
      <c r="T47" s="503" t="str">
        <f t="shared" si="6"/>
        <v/>
      </c>
      <c r="U47" s="503"/>
      <c r="V47" s="503"/>
      <c r="W47" s="503">
        <f t="shared" si="5"/>
        <v>4.8480000000012069E-2</v>
      </c>
      <c r="X47" s="503"/>
      <c r="Y47" s="503"/>
      <c r="Z47" s="503"/>
      <c r="AA47" s="503"/>
      <c r="AB47" s="503"/>
      <c r="AC47" s="525"/>
      <c r="AD47" s="526"/>
      <c r="AE47" s="526"/>
      <c r="AF47" s="526"/>
      <c r="AG47" s="526"/>
      <c r="AH47" s="527"/>
      <c r="AI47" s="233"/>
      <c r="AJ47" s="233"/>
      <c r="AK47" s="197">
        <v>36</v>
      </c>
      <c r="AL47" s="207">
        <v>95.143960000000007</v>
      </c>
      <c r="AM47" s="207">
        <v>95.027339999999995</v>
      </c>
      <c r="AN47" s="207">
        <v>95.190399999999997</v>
      </c>
      <c r="AO47" s="207">
        <v>95.329520000000002</v>
      </c>
      <c r="AP47" s="207">
        <v>95.180109999999999</v>
      </c>
      <c r="AQ47" s="208"/>
      <c r="AR47" s="155"/>
      <c r="AS47" s="197">
        <f t="shared" si="7"/>
        <v>36</v>
      </c>
      <c r="AT47" s="175">
        <v>-0.15957739999998899</v>
      </c>
      <c r="AU47" s="163">
        <v>-9.5773999999977395E-3</v>
      </c>
      <c r="AV47" s="163">
        <v>-0.19957739999999499</v>
      </c>
      <c r="AW47" s="163">
        <v>-0.27957739999999398</v>
      </c>
      <c r="AX47" s="163">
        <v>-0.179577399999999</v>
      </c>
      <c r="AY47" s="163">
        <v>-0.179577399999999</v>
      </c>
      <c r="BA47" s="331">
        <f t="shared" si="8"/>
        <v>36</v>
      </c>
      <c r="BB47" s="332">
        <f t="shared" si="11"/>
        <v>94.984382600000018</v>
      </c>
      <c r="BC47" s="332">
        <f t="shared" si="11"/>
        <v>95.017762599999998</v>
      </c>
      <c r="BD47" s="332">
        <f t="shared" si="11"/>
        <v>94.990822600000001</v>
      </c>
      <c r="BE47" s="332">
        <f t="shared" si="11"/>
        <v>95.049942600000008</v>
      </c>
      <c r="BF47" s="332">
        <f t="shared" si="11"/>
        <v>95.0005326</v>
      </c>
      <c r="BG47" s="332" t="str">
        <f t="shared" si="11"/>
        <v/>
      </c>
      <c r="BH47" s="164">
        <v>36</v>
      </c>
      <c r="BI47" s="337">
        <f t="shared" si="12"/>
        <v>1.6149999999981901E-2</v>
      </c>
      <c r="BJ47" s="337">
        <f t="shared" si="12"/>
        <v>1.7229999999997858E-2</v>
      </c>
      <c r="BK47" s="337">
        <f t="shared" si="12"/>
        <v>9.7099999999983311E-3</v>
      </c>
      <c r="BL47" s="337">
        <f t="shared" si="12"/>
        <v>4.9410000000008836E-2</v>
      </c>
      <c r="BM47" s="165">
        <f t="shared" si="13"/>
        <v>4.9410000000008836E-2</v>
      </c>
    </row>
    <row r="48" spans="1:65" ht="14.85" customHeight="1">
      <c r="A48" s="238"/>
      <c r="B48" s="540" t="s">
        <v>205</v>
      </c>
      <c r="C48" s="540"/>
      <c r="D48" s="540"/>
      <c r="E48" s="503">
        <f t="shared" si="0"/>
        <v>94.969112600000017</v>
      </c>
      <c r="F48" s="503"/>
      <c r="G48" s="503"/>
      <c r="H48" s="503">
        <f t="shared" si="1"/>
        <v>95.030942600000003</v>
      </c>
      <c r="I48" s="503"/>
      <c r="J48" s="503"/>
      <c r="K48" s="503">
        <f t="shared" si="2"/>
        <v>94.9822226</v>
      </c>
      <c r="L48" s="503"/>
      <c r="M48" s="503"/>
      <c r="N48" s="503">
        <f t="shared" si="3"/>
        <v>95.057372600000008</v>
      </c>
      <c r="O48" s="503"/>
      <c r="P48" s="503"/>
      <c r="Q48" s="503">
        <f t="shared" si="4"/>
        <v>95.013232599999995</v>
      </c>
      <c r="R48" s="503"/>
      <c r="S48" s="503"/>
      <c r="T48" s="503" t="str">
        <f t="shared" si="6"/>
        <v/>
      </c>
      <c r="U48" s="503"/>
      <c r="V48" s="503"/>
      <c r="W48" s="503">
        <f t="shared" si="5"/>
        <v>4.4140000000012947E-2</v>
      </c>
      <c r="X48" s="503"/>
      <c r="Y48" s="503"/>
      <c r="Z48" s="503"/>
      <c r="AA48" s="503"/>
      <c r="AB48" s="503"/>
      <c r="AC48" s="525"/>
      <c r="AD48" s="526"/>
      <c r="AE48" s="526"/>
      <c r="AF48" s="526"/>
      <c r="AG48" s="526"/>
      <c r="AH48" s="527"/>
      <c r="AI48" s="233"/>
      <c r="AJ48" s="233"/>
      <c r="AK48" s="197">
        <v>37</v>
      </c>
      <c r="AL48" s="207">
        <v>95.152109999999993</v>
      </c>
      <c r="AM48" s="207">
        <v>95.035020000000003</v>
      </c>
      <c r="AN48" s="207">
        <v>95.185379999999995</v>
      </c>
      <c r="AO48" s="207">
        <v>95.337909999999994</v>
      </c>
      <c r="AP48" s="207">
        <v>95.181200000000004</v>
      </c>
      <c r="AQ48" s="208"/>
      <c r="AR48" s="155"/>
      <c r="AS48" s="197">
        <f t="shared" si="7"/>
        <v>37</v>
      </c>
      <c r="AT48" s="175">
        <v>-0.15957739999998899</v>
      </c>
      <c r="AU48" s="163">
        <v>-9.5773999999977395E-3</v>
      </c>
      <c r="AV48" s="163">
        <v>-0.19957739999999499</v>
      </c>
      <c r="AW48" s="163">
        <v>-0.27957739999999398</v>
      </c>
      <c r="AX48" s="163">
        <v>-0.179577399999999</v>
      </c>
      <c r="AY48" s="163">
        <v>-0.179577399999999</v>
      </c>
      <c r="BA48" s="331">
        <f t="shared" si="8"/>
        <v>37</v>
      </c>
      <c r="BB48" s="332">
        <f t="shared" si="11"/>
        <v>94.992532600000004</v>
      </c>
      <c r="BC48" s="332">
        <f t="shared" si="11"/>
        <v>95.025442600000005</v>
      </c>
      <c r="BD48" s="332">
        <f t="shared" si="11"/>
        <v>94.9858026</v>
      </c>
      <c r="BE48" s="332">
        <f t="shared" si="11"/>
        <v>95.0583326</v>
      </c>
      <c r="BF48" s="332">
        <f t="shared" si="11"/>
        <v>95.001622600000005</v>
      </c>
      <c r="BG48" s="332" t="str">
        <f t="shared" si="11"/>
        <v/>
      </c>
      <c r="BH48" s="164">
        <v>37</v>
      </c>
      <c r="BI48" s="337">
        <f t="shared" si="12"/>
        <v>9.0900000000004866E-3</v>
      </c>
      <c r="BJ48" s="337">
        <f t="shared" si="12"/>
        <v>2.3820000000000618E-2</v>
      </c>
      <c r="BK48" s="337">
        <f t="shared" si="12"/>
        <v>1.5820000000005052E-2</v>
      </c>
      <c r="BL48" s="337">
        <f t="shared" si="12"/>
        <v>5.6709999999995375E-2</v>
      </c>
      <c r="BM48" s="165">
        <f t="shared" si="13"/>
        <v>5.6709999999995375E-2</v>
      </c>
    </row>
    <row r="49" spans="1:65" ht="14.85" customHeight="1">
      <c r="A49" s="238"/>
      <c r="B49" s="540" t="s">
        <v>206</v>
      </c>
      <c r="C49" s="540"/>
      <c r="D49" s="540"/>
      <c r="E49" s="503">
        <f t="shared" si="0"/>
        <v>94.941882600000014</v>
      </c>
      <c r="F49" s="503"/>
      <c r="G49" s="503"/>
      <c r="H49" s="503">
        <f t="shared" si="1"/>
        <v>95.033152600000008</v>
      </c>
      <c r="I49" s="503"/>
      <c r="J49" s="503"/>
      <c r="K49" s="503">
        <f t="shared" si="2"/>
        <v>94.99058260000001</v>
      </c>
      <c r="L49" s="503"/>
      <c r="M49" s="503"/>
      <c r="N49" s="503">
        <f t="shared" si="3"/>
        <v>95.057372600000008</v>
      </c>
      <c r="O49" s="503"/>
      <c r="P49" s="503"/>
      <c r="Q49" s="503">
        <f t="shared" si="4"/>
        <v>95.025772599999996</v>
      </c>
      <c r="R49" s="503"/>
      <c r="S49" s="503"/>
      <c r="T49" s="503" t="str">
        <f t="shared" si="6"/>
        <v/>
      </c>
      <c r="U49" s="503"/>
      <c r="V49" s="503"/>
      <c r="W49" s="503">
        <f t="shared" si="5"/>
        <v>8.3889999999982479E-2</v>
      </c>
      <c r="X49" s="503"/>
      <c r="Y49" s="503"/>
      <c r="Z49" s="503"/>
      <c r="AA49" s="503"/>
      <c r="AB49" s="503"/>
      <c r="AC49" s="525"/>
      <c r="AD49" s="526"/>
      <c r="AE49" s="526"/>
      <c r="AF49" s="526"/>
      <c r="AG49" s="526"/>
      <c r="AH49" s="527"/>
      <c r="AI49" s="233"/>
      <c r="AJ49" s="233"/>
      <c r="AK49" s="197">
        <v>38</v>
      </c>
      <c r="AL49" s="207">
        <v>95.157259999999994</v>
      </c>
      <c r="AM49" s="207">
        <v>95.032929999999993</v>
      </c>
      <c r="AN49" s="207">
        <v>95.185779999999994</v>
      </c>
      <c r="AO49" s="207">
        <v>95.338120000000004</v>
      </c>
      <c r="AP49" s="207">
        <v>95.189639999999997</v>
      </c>
      <c r="AQ49" s="208"/>
      <c r="AR49" s="155"/>
      <c r="AS49" s="197">
        <f t="shared" si="7"/>
        <v>38</v>
      </c>
      <c r="AT49" s="175">
        <v>-0.15957739999998899</v>
      </c>
      <c r="AU49" s="163">
        <v>-9.5773999999977395E-3</v>
      </c>
      <c r="AV49" s="163">
        <v>-0.19957739999999499</v>
      </c>
      <c r="AW49" s="163">
        <v>-0.27957739999999398</v>
      </c>
      <c r="AX49" s="163">
        <v>-0.179577399999999</v>
      </c>
      <c r="AY49" s="163">
        <v>-0.179577399999999</v>
      </c>
      <c r="BA49" s="331">
        <f t="shared" si="8"/>
        <v>38</v>
      </c>
      <c r="BB49" s="332">
        <f t="shared" si="11"/>
        <v>94.997682600000005</v>
      </c>
      <c r="BC49" s="332">
        <f t="shared" si="11"/>
        <v>95.023352599999996</v>
      </c>
      <c r="BD49" s="332">
        <f t="shared" si="11"/>
        <v>94.986202599999999</v>
      </c>
      <c r="BE49" s="332">
        <f t="shared" si="11"/>
        <v>95.05854260000001</v>
      </c>
      <c r="BF49" s="332">
        <f t="shared" si="11"/>
        <v>95.010062599999998</v>
      </c>
      <c r="BG49" s="332" t="str">
        <f t="shared" si="11"/>
        <v/>
      </c>
      <c r="BH49" s="164">
        <v>38</v>
      </c>
      <c r="BI49" s="337">
        <f t="shared" si="12"/>
        <v>1.2379999999993174E-2</v>
      </c>
      <c r="BJ49" s="337">
        <f t="shared" si="12"/>
        <v>1.3289999999997804E-2</v>
      </c>
      <c r="BK49" s="337">
        <f t="shared" si="12"/>
        <v>2.3859999999999104E-2</v>
      </c>
      <c r="BL49" s="337">
        <f t="shared" si="12"/>
        <v>4.8480000000012069E-2</v>
      </c>
      <c r="BM49" s="165">
        <f t="shared" si="13"/>
        <v>4.8480000000012069E-2</v>
      </c>
    </row>
    <row r="50" spans="1:65" ht="14.85" customHeight="1">
      <c r="A50" s="238"/>
      <c r="B50" s="540" t="s">
        <v>207</v>
      </c>
      <c r="C50" s="540"/>
      <c r="D50" s="540"/>
      <c r="E50" s="503">
        <f t="shared" si="0"/>
        <v>94.931072600000007</v>
      </c>
      <c r="F50" s="503"/>
      <c r="G50" s="503"/>
      <c r="H50" s="503">
        <f t="shared" si="1"/>
        <v>95.034432600000002</v>
      </c>
      <c r="I50" s="503"/>
      <c r="J50" s="503"/>
      <c r="K50" s="503">
        <f t="shared" si="2"/>
        <v>94.982182600000002</v>
      </c>
      <c r="L50" s="503"/>
      <c r="M50" s="503"/>
      <c r="N50" s="503">
        <f t="shared" si="3"/>
        <v>95.056492600000013</v>
      </c>
      <c r="O50" s="503"/>
      <c r="P50" s="503"/>
      <c r="Q50" s="503">
        <f t="shared" si="4"/>
        <v>95.023712599999996</v>
      </c>
      <c r="R50" s="503"/>
      <c r="S50" s="503"/>
      <c r="T50" s="503" t="str">
        <f t="shared" si="6"/>
        <v/>
      </c>
      <c r="U50" s="503"/>
      <c r="V50" s="503"/>
      <c r="W50" s="503">
        <f t="shared" si="5"/>
        <v>9.2639999999988731E-2</v>
      </c>
      <c r="X50" s="503"/>
      <c r="Y50" s="503"/>
      <c r="Z50" s="503"/>
      <c r="AA50" s="503"/>
      <c r="AB50" s="503"/>
      <c r="AC50" s="525"/>
      <c r="AD50" s="526"/>
      <c r="AE50" s="526"/>
      <c r="AF50" s="526"/>
      <c r="AG50" s="526"/>
      <c r="AH50" s="527"/>
      <c r="AI50" s="233"/>
      <c r="AJ50" s="233"/>
      <c r="AK50" s="197">
        <v>39</v>
      </c>
      <c r="AL50" s="207">
        <v>95.128690000000006</v>
      </c>
      <c r="AM50" s="207">
        <v>95.040520000000001</v>
      </c>
      <c r="AN50" s="207">
        <v>95.181799999999996</v>
      </c>
      <c r="AO50" s="207">
        <v>95.336950000000002</v>
      </c>
      <c r="AP50" s="207">
        <v>95.192809999999994</v>
      </c>
      <c r="AQ50" s="208"/>
      <c r="AR50" s="155"/>
      <c r="AS50" s="197">
        <f t="shared" si="7"/>
        <v>39</v>
      </c>
      <c r="AT50" s="175">
        <v>-0.15957739999998899</v>
      </c>
      <c r="AU50" s="163">
        <v>-9.5773999999977395E-3</v>
      </c>
      <c r="AV50" s="163">
        <v>-0.19957739999999499</v>
      </c>
      <c r="AW50" s="163">
        <v>-0.27957739999999398</v>
      </c>
      <c r="AX50" s="163">
        <v>-0.179577399999999</v>
      </c>
      <c r="AY50" s="163">
        <v>-0.179577399999999</v>
      </c>
      <c r="BA50" s="331">
        <f t="shared" si="8"/>
        <v>39</v>
      </c>
      <c r="BB50" s="332">
        <f t="shared" si="11"/>
        <v>94.969112600000017</v>
      </c>
      <c r="BC50" s="332">
        <f t="shared" si="11"/>
        <v>95.030942600000003</v>
      </c>
      <c r="BD50" s="332">
        <f t="shared" si="11"/>
        <v>94.9822226</v>
      </c>
      <c r="BE50" s="332">
        <f t="shared" si="11"/>
        <v>95.057372600000008</v>
      </c>
      <c r="BF50" s="332">
        <f t="shared" si="11"/>
        <v>95.013232599999995</v>
      </c>
      <c r="BG50" s="332" t="str">
        <f t="shared" si="11"/>
        <v/>
      </c>
      <c r="BH50" s="164">
        <v>39</v>
      </c>
      <c r="BI50" s="337">
        <f t="shared" si="12"/>
        <v>4.4119999999978177E-2</v>
      </c>
      <c r="BJ50" s="337">
        <f t="shared" si="12"/>
        <v>1.7710000000008108E-2</v>
      </c>
      <c r="BK50" s="337">
        <f t="shared" si="12"/>
        <v>3.1009999999994875E-2</v>
      </c>
      <c r="BL50" s="337">
        <f t="shared" si="12"/>
        <v>4.4140000000012947E-2</v>
      </c>
      <c r="BM50" s="165">
        <f t="shared" si="13"/>
        <v>4.4140000000012947E-2</v>
      </c>
    </row>
    <row r="51" spans="1:65" ht="14.85" customHeight="1">
      <c r="A51" s="238"/>
      <c r="B51" s="540" t="s">
        <v>208</v>
      </c>
      <c r="C51" s="540"/>
      <c r="D51" s="540"/>
      <c r="E51" s="503">
        <f t="shared" si="0"/>
        <v>94.93260260000001</v>
      </c>
      <c r="F51" s="503"/>
      <c r="G51" s="503"/>
      <c r="H51" s="503">
        <f t="shared" si="1"/>
        <v>95.0396626</v>
      </c>
      <c r="I51" s="503"/>
      <c r="J51" s="503"/>
      <c r="K51" s="503">
        <f t="shared" si="2"/>
        <v>94.97182260000001</v>
      </c>
      <c r="L51" s="503"/>
      <c r="M51" s="503"/>
      <c r="N51" s="503">
        <f t="shared" si="3"/>
        <v>95.06239260000001</v>
      </c>
      <c r="O51" s="503"/>
      <c r="P51" s="503"/>
      <c r="Q51" s="503">
        <f t="shared" si="4"/>
        <v>95.026852599999998</v>
      </c>
      <c r="R51" s="503"/>
      <c r="S51" s="503"/>
      <c r="T51" s="503" t="str">
        <f t="shared" si="6"/>
        <v/>
      </c>
      <c r="U51" s="503"/>
      <c r="V51" s="503"/>
      <c r="W51" s="503">
        <f t="shared" si="5"/>
        <v>9.4249999999988177E-2</v>
      </c>
      <c r="X51" s="503"/>
      <c r="Y51" s="503"/>
      <c r="Z51" s="503"/>
      <c r="AA51" s="503"/>
      <c r="AB51" s="503"/>
      <c r="AC51" s="525"/>
      <c r="AD51" s="526"/>
      <c r="AE51" s="526"/>
      <c r="AF51" s="526"/>
      <c r="AG51" s="526"/>
      <c r="AH51" s="527"/>
      <c r="AI51" s="233"/>
      <c r="AJ51" s="233"/>
      <c r="AK51" s="197">
        <v>40</v>
      </c>
      <c r="AL51" s="207">
        <v>95.101460000000003</v>
      </c>
      <c r="AM51" s="207">
        <v>95.042730000000006</v>
      </c>
      <c r="AN51" s="207">
        <v>95.190160000000006</v>
      </c>
      <c r="AO51" s="207">
        <v>95.336950000000002</v>
      </c>
      <c r="AP51" s="207">
        <v>95.205349999999996</v>
      </c>
      <c r="AQ51" s="208"/>
      <c r="AR51" s="155"/>
      <c r="AS51" s="197">
        <f t="shared" si="7"/>
        <v>40</v>
      </c>
      <c r="AT51" s="175">
        <v>-0.15957739999998899</v>
      </c>
      <c r="AU51" s="163">
        <v>-9.5773999999977395E-3</v>
      </c>
      <c r="AV51" s="163">
        <v>-0.19957739999999499</v>
      </c>
      <c r="AW51" s="163">
        <v>-0.27957739999999398</v>
      </c>
      <c r="AX51" s="163">
        <v>-0.179577399999999</v>
      </c>
      <c r="AY51" s="163">
        <v>-0.179577399999999</v>
      </c>
      <c r="BA51" s="331">
        <f t="shared" si="8"/>
        <v>40</v>
      </c>
      <c r="BB51" s="332">
        <f t="shared" si="11"/>
        <v>94.941882600000014</v>
      </c>
      <c r="BC51" s="332">
        <f t="shared" si="11"/>
        <v>95.033152600000008</v>
      </c>
      <c r="BD51" s="332">
        <f t="shared" si="11"/>
        <v>94.99058260000001</v>
      </c>
      <c r="BE51" s="332">
        <f t="shared" si="11"/>
        <v>95.057372600000008</v>
      </c>
      <c r="BF51" s="332">
        <f t="shared" si="11"/>
        <v>95.025772599999996</v>
      </c>
      <c r="BG51" s="332" t="str">
        <f t="shared" si="11"/>
        <v/>
      </c>
      <c r="BH51" s="164">
        <v>40</v>
      </c>
      <c r="BI51" s="337">
        <f t="shared" si="12"/>
        <v>8.3889999999982479E-2</v>
      </c>
      <c r="BJ51" s="337">
        <f t="shared" si="12"/>
        <v>7.3800000000119326E-3</v>
      </c>
      <c r="BK51" s="337">
        <f t="shared" si="12"/>
        <v>3.5189999999985844E-2</v>
      </c>
      <c r="BL51" s="337">
        <f t="shared" si="12"/>
        <v>3.1600000000011619E-2</v>
      </c>
      <c r="BM51" s="165">
        <f t="shared" si="13"/>
        <v>8.3889999999982479E-2</v>
      </c>
    </row>
    <row r="52" spans="1:65" ht="14.85" customHeight="1">
      <c r="A52" s="238"/>
      <c r="B52" s="540" t="s">
        <v>209</v>
      </c>
      <c r="C52" s="540"/>
      <c r="D52" s="540"/>
      <c r="E52" s="503">
        <f t="shared" si="0"/>
        <v>94.938112600000011</v>
      </c>
      <c r="F52" s="503"/>
      <c r="G52" s="503"/>
      <c r="H52" s="503">
        <f t="shared" si="1"/>
        <v>95.043642599999998</v>
      </c>
      <c r="I52" s="503"/>
      <c r="J52" s="503"/>
      <c r="K52" s="503">
        <f t="shared" si="2"/>
        <v>94.98346260000001</v>
      </c>
      <c r="L52" s="503"/>
      <c r="M52" s="503"/>
      <c r="N52" s="503">
        <f t="shared" si="3"/>
        <v>95.062962600000006</v>
      </c>
      <c r="O52" s="503"/>
      <c r="P52" s="503"/>
      <c r="Q52" s="503">
        <f t="shared" si="4"/>
        <v>95.009052600000004</v>
      </c>
      <c r="R52" s="503"/>
      <c r="S52" s="503"/>
      <c r="T52" s="503" t="str">
        <f t="shared" si="6"/>
        <v/>
      </c>
      <c r="U52" s="503"/>
      <c r="V52" s="503"/>
      <c r="W52" s="503">
        <f t="shared" si="5"/>
        <v>7.093999999999312E-2</v>
      </c>
      <c r="X52" s="503"/>
      <c r="Y52" s="503"/>
      <c r="Z52" s="503"/>
      <c r="AA52" s="503"/>
      <c r="AB52" s="503"/>
      <c r="AC52" s="525"/>
      <c r="AD52" s="526"/>
      <c r="AE52" s="526"/>
      <c r="AF52" s="526"/>
      <c r="AG52" s="526"/>
      <c r="AH52" s="527"/>
      <c r="AI52" s="233"/>
      <c r="AJ52" s="233"/>
      <c r="AK52" s="197">
        <v>41</v>
      </c>
      <c r="AL52" s="207">
        <v>95.090649999999997</v>
      </c>
      <c r="AM52" s="207">
        <v>95.04401</v>
      </c>
      <c r="AN52" s="207">
        <v>95.181759999999997</v>
      </c>
      <c r="AO52" s="207">
        <v>95.336070000000007</v>
      </c>
      <c r="AP52" s="207">
        <v>95.203289999999996</v>
      </c>
      <c r="AQ52" s="208"/>
      <c r="AR52" s="155"/>
      <c r="AS52" s="197">
        <f t="shared" si="7"/>
        <v>41</v>
      </c>
      <c r="AT52" s="175">
        <v>-0.15957739999998899</v>
      </c>
      <c r="AU52" s="163">
        <v>-9.5773999999977395E-3</v>
      </c>
      <c r="AV52" s="163">
        <v>-0.19957739999999499</v>
      </c>
      <c r="AW52" s="163">
        <v>-0.27957739999999398</v>
      </c>
      <c r="AX52" s="163">
        <v>-0.179577399999999</v>
      </c>
      <c r="AY52" s="163">
        <v>-0.179577399999999</v>
      </c>
      <c r="BA52" s="331">
        <f t="shared" si="8"/>
        <v>41</v>
      </c>
      <c r="BB52" s="332">
        <f t="shared" si="11"/>
        <v>94.931072600000007</v>
      </c>
      <c r="BC52" s="332">
        <f t="shared" si="11"/>
        <v>95.034432600000002</v>
      </c>
      <c r="BD52" s="332">
        <f t="shared" si="11"/>
        <v>94.982182600000002</v>
      </c>
      <c r="BE52" s="332">
        <f t="shared" si="11"/>
        <v>95.056492600000013</v>
      </c>
      <c r="BF52" s="332">
        <f t="shared" si="11"/>
        <v>95.023712599999996</v>
      </c>
      <c r="BG52" s="332" t="str">
        <f t="shared" si="11"/>
        <v/>
      </c>
      <c r="BH52" s="164">
        <v>41</v>
      </c>
      <c r="BI52" s="337">
        <f t="shared" si="12"/>
        <v>9.2639999999988731E-2</v>
      </c>
      <c r="BJ52" s="337">
        <f t="shared" si="12"/>
        <v>1.072000000000628E-2</v>
      </c>
      <c r="BK52" s="337">
        <f t="shared" si="12"/>
        <v>4.1529999999994516E-2</v>
      </c>
      <c r="BL52" s="337">
        <f t="shared" si="12"/>
        <v>3.2780000000016685E-2</v>
      </c>
      <c r="BM52" s="165">
        <f t="shared" si="13"/>
        <v>9.2639999999988731E-2</v>
      </c>
    </row>
    <row r="53" spans="1:65" ht="14.85" customHeight="1">
      <c r="A53" s="238"/>
      <c r="B53" s="540" t="s">
        <v>210</v>
      </c>
      <c r="C53" s="540"/>
      <c r="D53" s="540"/>
      <c r="E53" s="503">
        <f t="shared" si="0"/>
        <v>94.932882600000013</v>
      </c>
      <c r="F53" s="503"/>
      <c r="G53" s="503"/>
      <c r="H53" s="503">
        <f t="shared" si="1"/>
        <v>95.041352599999996</v>
      </c>
      <c r="I53" s="503"/>
      <c r="J53" s="503"/>
      <c r="K53" s="503">
        <f t="shared" si="2"/>
        <v>94.984912600000001</v>
      </c>
      <c r="L53" s="503"/>
      <c r="M53" s="503"/>
      <c r="N53" s="503">
        <f t="shared" si="3"/>
        <v>95.061472600000002</v>
      </c>
      <c r="O53" s="503"/>
      <c r="P53" s="503"/>
      <c r="Q53" s="503">
        <f t="shared" si="4"/>
        <v>95.004112599999999</v>
      </c>
      <c r="R53" s="503"/>
      <c r="S53" s="503"/>
      <c r="T53" s="503" t="str">
        <f t="shared" si="6"/>
        <v/>
      </c>
      <c r="U53" s="503"/>
      <c r="V53" s="503"/>
      <c r="W53" s="503">
        <f t="shared" si="5"/>
        <v>7.1229999999985694E-2</v>
      </c>
      <c r="X53" s="503"/>
      <c r="Y53" s="503"/>
      <c r="Z53" s="503"/>
      <c r="AA53" s="503"/>
      <c r="AB53" s="503"/>
      <c r="AC53" s="525"/>
      <c r="AD53" s="526"/>
      <c r="AE53" s="526"/>
      <c r="AF53" s="526"/>
      <c r="AG53" s="526"/>
      <c r="AH53" s="527"/>
      <c r="AI53" s="233"/>
      <c r="AJ53" s="233"/>
      <c r="AK53" s="197">
        <v>42</v>
      </c>
      <c r="AL53" s="207">
        <v>95.092179999999999</v>
      </c>
      <c r="AM53" s="207">
        <v>95.049239999999998</v>
      </c>
      <c r="AN53" s="207">
        <v>95.171400000000006</v>
      </c>
      <c r="AO53" s="207">
        <v>95.341970000000003</v>
      </c>
      <c r="AP53" s="207">
        <v>95.206429999999997</v>
      </c>
      <c r="AQ53" s="208"/>
      <c r="AR53" s="155"/>
      <c r="AS53" s="197">
        <f t="shared" si="7"/>
        <v>42</v>
      </c>
      <c r="AT53" s="175">
        <v>-0.15957739999998899</v>
      </c>
      <c r="AU53" s="163">
        <v>-9.5773999999977395E-3</v>
      </c>
      <c r="AV53" s="163">
        <v>-0.19957739999999499</v>
      </c>
      <c r="AW53" s="163">
        <v>-0.27957739999999398</v>
      </c>
      <c r="AX53" s="163">
        <v>-0.179577399999999</v>
      </c>
      <c r="AY53" s="163">
        <v>-0.179577399999999</v>
      </c>
      <c r="BA53" s="331">
        <f t="shared" si="8"/>
        <v>42</v>
      </c>
      <c r="BB53" s="332">
        <f t="shared" si="11"/>
        <v>94.93260260000001</v>
      </c>
      <c r="BC53" s="332">
        <f t="shared" si="11"/>
        <v>95.0396626</v>
      </c>
      <c r="BD53" s="332">
        <f t="shared" si="11"/>
        <v>94.97182260000001</v>
      </c>
      <c r="BE53" s="332">
        <f t="shared" si="11"/>
        <v>95.06239260000001</v>
      </c>
      <c r="BF53" s="332">
        <f t="shared" si="11"/>
        <v>95.026852599999998</v>
      </c>
      <c r="BG53" s="332" t="str">
        <f t="shared" si="11"/>
        <v/>
      </c>
      <c r="BH53" s="164">
        <v>42</v>
      </c>
      <c r="BI53" s="337">
        <f t="shared" si="12"/>
        <v>9.4249999999988177E-2</v>
      </c>
      <c r="BJ53" s="337">
        <f t="shared" si="12"/>
        <v>1.2810000000001764E-2</v>
      </c>
      <c r="BK53" s="337">
        <f t="shared" si="12"/>
        <v>5.5029999999987922E-2</v>
      </c>
      <c r="BL53" s="337">
        <f t="shared" si="12"/>
        <v>3.5540000000011673E-2</v>
      </c>
      <c r="BM53" s="165">
        <f t="shared" si="13"/>
        <v>9.4249999999988177E-2</v>
      </c>
    </row>
    <row r="54" spans="1:65" ht="14.85" customHeight="1">
      <c r="A54" s="238"/>
      <c r="B54" s="540" t="s">
        <v>211</v>
      </c>
      <c r="C54" s="540"/>
      <c r="D54" s="540"/>
      <c r="E54" s="503">
        <f t="shared" si="0"/>
        <v>94.929712600000016</v>
      </c>
      <c r="F54" s="503"/>
      <c r="G54" s="503"/>
      <c r="H54" s="503">
        <f t="shared" si="1"/>
        <v>95.036722600000004</v>
      </c>
      <c r="I54" s="503"/>
      <c r="J54" s="503"/>
      <c r="K54" s="503">
        <f t="shared" si="2"/>
        <v>94.989902600000008</v>
      </c>
      <c r="L54" s="503"/>
      <c r="M54" s="503"/>
      <c r="N54" s="503">
        <f t="shared" si="3"/>
        <v>95.062832600000007</v>
      </c>
      <c r="O54" s="503"/>
      <c r="P54" s="503"/>
      <c r="Q54" s="503">
        <f t="shared" si="4"/>
        <v>95.001062599999997</v>
      </c>
      <c r="R54" s="503"/>
      <c r="S54" s="503"/>
      <c r="T54" s="503" t="str">
        <f t="shared" si="6"/>
        <v/>
      </c>
      <c r="U54" s="503"/>
      <c r="V54" s="503"/>
      <c r="W54" s="503">
        <f t="shared" si="5"/>
        <v>7.1349999999981151E-2</v>
      </c>
      <c r="X54" s="503"/>
      <c r="Y54" s="503"/>
      <c r="Z54" s="503"/>
      <c r="AA54" s="503"/>
      <c r="AB54" s="503"/>
      <c r="AC54" s="525"/>
      <c r="AD54" s="526"/>
      <c r="AE54" s="526"/>
      <c r="AF54" s="526"/>
      <c r="AG54" s="526"/>
      <c r="AH54" s="527"/>
      <c r="AI54" s="233"/>
      <c r="AJ54" s="233"/>
      <c r="AK54" s="197">
        <v>43</v>
      </c>
      <c r="AL54" s="207">
        <v>95.09769</v>
      </c>
      <c r="AM54" s="207">
        <v>95.053219999999996</v>
      </c>
      <c r="AN54" s="207">
        <v>95.183040000000005</v>
      </c>
      <c r="AO54" s="207">
        <v>95.34254</v>
      </c>
      <c r="AP54" s="207">
        <v>95.188630000000003</v>
      </c>
      <c r="AQ54" s="208"/>
      <c r="AR54" s="155"/>
      <c r="AS54" s="197">
        <f t="shared" si="7"/>
        <v>43</v>
      </c>
      <c r="AT54" s="175">
        <v>-0.15957739999998899</v>
      </c>
      <c r="AU54" s="163">
        <v>-9.5773999999977395E-3</v>
      </c>
      <c r="AV54" s="163">
        <v>-0.19957739999999499</v>
      </c>
      <c r="AW54" s="163">
        <v>-0.27957739999999398</v>
      </c>
      <c r="AX54" s="163">
        <v>-0.179577399999999</v>
      </c>
      <c r="AY54" s="163">
        <v>-0.179577399999999</v>
      </c>
      <c r="BA54" s="331">
        <f t="shared" si="8"/>
        <v>43</v>
      </c>
      <c r="BB54" s="332">
        <f t="shared" si="11"/>
        <v>94.938112600000011</v>
      </c>
      <c r="BC54" s="332">
        <f t="shared" si="11"/>
        <v>95.043642599999998</v>
      </c>
      <c r="BD54" s="332">
        <f t="shared" si="11"/>
        <v>94.98346260000001</v>
      </c>
      <c r="BE54" s="332">
        <f t="shared" si="11"/>
        <v>95.062962600000006</v>
      </c>
      <c r="BF54" s="332">
        <f t="shared" si="11"/>
        <v>95.009052600000004</v>
      </c>
      <c r="BG54" s="332" t="str">
        <f t="shared" si="11"/>
        <v/>
      </c>
      <c r="BH54" s="164">
        <v>43</v>
      </c>
      <c r="BI54" s="337">
        <f t="shared" si="12"/>
        <v>7.093999999999312E-2</v>
      </c>
      <c r="BJ54" s="337">
        <f t="shared" si="12"/>
        <v>3.4589999999994347E-2</v>
      </c>
      <c r="BK54" s="337">
        <f t="shared" si="12"/>
        <v>2.5589999999994006E-2</v>
      </c>
      <c r="BL54" s="337">
        <f t="shared" si="12"/>
        <v>5.3910000000001901E-2</v>
      </c>
      <c r="BM54" s="165">
        <f t="shared" si="13"/>
        <v>7.093999999999312E-2</v>
      </c>
    </row>
    <row r="55" spans="1:65" ht="14.85" customHeight="1">
      <c r="A55" s="238"/>
      <c r="B55" s="540" t="s">
        <v>212</v>
      </c>
      <c r="C55" s="540"/>
      <c r="D55" s="540"/>
      <c r="E55" s="503">
        <f t="shared" si="0"/>
        <v>94.920032600000013</v>
      </c>
      <c r="F55" s="503"/>
      <c r="G55" s="503"/>
      <c r="H55" s="503">
        <f t="shared" si="1"/>
        <v>95.032832600000006</v>
      </c>
      <c r="I55" s="503"/>
      <c r="J55" s="503"/>
      <c r="K55" s="503">
        <f t="shared" si="2"/>
        <v>94.993632599999998</v>
      </c>
      <c r="L55" s="503"/>
      <c r="M55" s="503"/>
      <c r="N55" s="503">
        <f t="shared" si="3"/>
        <v>95.05496260000001</v>
      </c>
      <c r="O55" s="503"/>
      <c r="P55" s="503"/>
      <c r="Q55" s="503">
        <f t="shared" si="4"/>
        <v>95.0044726</v>
      </c>
      <c r="R55" s="503"/>
      <c r="S55" s="503"/>
      <c r="T55" s="503" t="str">
        <f t="shared" si="6"/>
        <v/>
      </c>
      <c r="U55" s="503"/>
      <c r="V55" s="503"/>
      <c r="W55" s="503">
        <f t="shared" si="5"/>
        <v>8.4439999999986526E-2</v>
      </c>
      <c r="X55" s="503"/>
      <c r="Y55" s="503"/>
      <c r="Z55" s="503"/>
      <c r="AA55" s="503"/>
      <c r="AB55" s="503"/>
      <c r="AC55" s="525"/>
      <c r="AD55" s="526"/>
      <c r="AE55" s="526"/>
      <c r="AF55" s="526"/>
      <c r="AG55" s="526"/>
      <c r="AH55" s="527"/>
      <c r="AI55" s="233"/>
      <c r="AJ55" s="233"/>
      <c r="AK55" s="197">
        <v>44</v>
      </c>
      <c r="AL55" s="207">
        <v>95.092460000000003</v>
      </c>
      <c r="AM55" s="207">
        <v>95.050929999999994</v>
      </c>
      <c r="AN55" s="207">
        <v>95.184489999999997</v>
      </c>
      <c r="AO55" s="207">
        <v>95.341049999999996</v>
      </c>
      <c r="AP55" s="207">
        <v>95.183689999999999</v>
      </c>
      <c r="AQ55" s="208"/>
      <c r="AR55" s="155"/>
      <c r="AS55" s="197">
        <f t="shared" si="7"/>
        <v>44</v>
      </c>
      <c r="AT55" s="175">
        <v>-0.15957739999998899</v>
      </c>
      <c r="AU55" s="163">
        <v>-9.5773999999977395E-3</v>
      </c>
      <c r="AV55" s="163">
        <v>-0.19957739999999499</v>
      </c>
      <c r="AW55" s="163">
        <v>-0.27957739999999398</v>
      </c>
      <c r="AX55" s="163">
        <v>-0.179577399999999</v>
      </c>
      <c r="AY55" s="163">
        <v>-0.179577399999999</v>
      </c>
      <c r="BA55" s="331">
        <f t="shared" si="8"/>
        <v>44</v>
      </c>
      <c r="BB55" s="332">
        <f t="shared" si="11"/>
        <v>94.932882600000013</v>
      </c>
      <c r="BC55" s="332">
        <f t="shared" si="11"/>
        <v>95.041352599999996</v>
      </c>
      <c r="BD55" s="332">
        <f t="shared" si="11"/>
        <v>94.984912600000001</v>
      </c>
      <c r="BE55" s="332">
        <f t="shared" si="11"/>
        <v>95.061472600000002</v>
      </c>
      <c r="BF55" s="332">
        <f t="shared" si="11"/>
        <v>95.004112599999999</v>
      </c>
      <c r="BG55" s="332" t="str">
        <f t="shared" si="11"/>
        <v/>
      </c>
      <c r="BH55" s="164">
        <v>44</v>
      </c>
      <c r="BI55" s="337">
        <f t="shared" si="12"/>
        <v>7.1229999999985694E-2</v>
      </c>
      <c r="BJ55" s="337">
        <f t="shared" si="12"/>
        <v>3.7239999999997053E-2</v>
      </c>
      <c r="BK55" s="337">
        <f t="shared" si="12"/>
        <v>1.9199999999997885E-2</v>
      </c>
      <c r="BL55" s="337">
        <f t="shared" si="12"/>
        <v>5.7360000000002742E-2</v>
      </c>
      <c r="BM55" s="165">
        <f t="shared" si="13"/>
        <v>7.1229999999985694E-2</v>
      </c>
    </row>
    <row r="56" spans="1:65" ht="14.85" customHeight="1">
      <c r="A56" s="238"/>
      <c r="B56" s="540" t="s">
        <v>213</v>
      </c>
      <c r="C56" s="540"/>
      <c r="D56" s="540"/>
      <c r="E56" s="503">
        <f t="shared" si="0"/>
        <v>94.899982600000016</v>
      </c>
      <c r="F56" s="503"/>
      <c r="G56" s="503"/>
      <c r="H56" s="503">
        <f t="shared" si="1"/>
        <v>95.028692599999999</v>
      </c>
      <c r="I56" s="503"/>
      <c r="J56" s="503"/>
      <c r="K56" s="503">
        <f t="shared" si="2"/>
        <v>95.007492600000006</v>
      </c>
      <c r="L56" s="503"/>
      <c r="M56" s="503"/>
      <c r="N56" s="503">
        <f t="shared" si="3"/>
        <v>95.049702600000003</v>
      </c>
      <c r="O56" s="503"/>
      <c r="P56" s="503"/>
      <c r="Q56" s="503">
        <f t="shared" si="4"/>
        <v>94.996842599999994</v>
      </c>
      <c r="R56" s="503"/>
      <c r="S56" s="503"/>
      <c r="T56" s="503" t="str">
        <f t="shared" si="6"/>
        <v/>
      </c>
      <c r="U56" s="503"/>
      <c r="V56" s="503"/>
      <c r="W56" s="503">
        <f t="shared" si="5"/>
        <v>9.6859999999978186E-2</v>
      </c>
      <c r="X56" s="503"/>
      <c r="Y56" s="503"/>
      <c r="Z56" s="503"/>
      <c r="AA56" s="503"/>
      <c r="AB56" s="503"/>
      <c r="AC56" s="525"/>
      <c r="AD56" s="526"/>
      <c r="AE56" s="526"/>
      <c r="AF56" s="526"/>
      <c r="AG56" s="526"/>
      <c r="AH56" s="527"/>
      <c r="AI56" s="233"/>
      <c r="AJ56" s="233"/>
      <c r="AK56" s="197">
        <v>45</v>
      </c>
      <c r="AL56" s="207">
        <v>95.089290000000005</v>
      </c>
      <c r="AM56" s="207">
        <v>95.046300000000002</v>
      </c>
      <c r="AN56" s="207">
        <v>95.189480000000003</v>
      </c>
      <c r="AO56" s="207">
        <v>95.342410000000001</v>
      </c>
      <c r="AP56" s="207">
        <v>95.180639999999997</v>
      </c>
      <c r="AQ56" s="208"/>
      <c r="AR56" s="155"/>
      <c r="AS56" s="197">
        <f t="shared" si="7"/>
        <v>45</v>
      </c>
      <c r="AT56" s="175">
        <v>-0.15957739999998899</v>
      </c>
      <c r="AU56" s="163">
        <v>-9.5773999999977395E-3</v>
      </c>
      <c r="AV56" s="163">
        <v>-0.19957739999999499</v>
      </c>
      <c r="AW56" s="163">
        <v>-0.27957739999999398</v>
      </c>
      <c r="AX56" s="163">
        <v>-0.179577399999999</v>
      </c>
      <c r="AY56" s="163">
        <v>-0.179577399999999</v>
      </c>
      <c r="BA56" s="331">
        <f t="shared" si="8"/>
        <v>45</v>
      </c>
      <c r="BB56" s="332">
        <f t="shared" si="11"/>
        <v>94.929712600000016</v>
      </c>
      <c r="BC56" s="332">
        <f t="shared" si="11"/>
        <v>95.036722600000004</v>
      </c>
      <c r="BD56" s="332">
        <f t="shared" si="11"/>
        <v>94.989902600000008</v>
      </c>
      <c r="BE56" s="332">
        <f t="shared" si="11"/>
        <v>95.062832600000007</v>
      </c>
      <c r="BF56" s="332">
        <f t="shared" si="11"/>
        <v>95.001062599999997</v>
      </c>
      <c r="BG56" s="332" t="str">
        <f t="shared" si="11"/>
        <v/>
      </c>
      <c r="BH56" s="164">
        <v>45</v>
      </c>
      <c r="BI56" s="337">
        <f t="shared" si="12"/>
        <v>7.1349999999981151E-2</v>
      </c>
      <c r="BJ56" s="337">
        <f t="shared" si="12"/>
        <v>3.566000000000713E-2</v>
      </c>
      <c r="BK56" s="337">
        <f t="shared" si="12"/>
        <v>1.1159999999989623E-2</v>
      </c>
      <c r="BL56" s="337">
        <f t="shared" si="12"/>
        <v>6.1770000000009873E-2</v>
      </c>
      <c r="BM56" s="165">
        <f t="shared" si="13"/>
        <v>7.1349999999981151E-2</v>
      </c>
    </row>
    <row r="57" spans="1:65" ht="14.85" customHeight="1">
      <c r="A57" s="238"/>
      <c r="B57" s="540" t="s">
        <v>214</v>
      </c>
      <c r="C57" s="540"/>
      <c r="D57" s="540"/>
      <c r="E57" s="503">
        <f t="shared" si="0"/>
        <v>94.907982600000011</v>
      </c>
      <c r="F57" s="503"/>
      <c r="G57" s="503"/>
      <c r="H57" s="503">
        <f t="shared" si="1"/>
        <v>95.019342600000002</v>
      </c>
      <c r="I57" s="503"/>
      <c r="J57" s="503"/>
      <c r="K57" s="503">
        <f t="shared" si="2"/>
        <v>95.017932600000009</v>
      </c>
      <c r="L57" s="503"/>
      <c r="M57" s="503"/>
      <c r="N57" s="503">
        <f t="shared" si="3"/>
        <v>95.039412600000006</v>
      </c>
      <c r="O57" s="503"/>
      <c r="P57" s="503"/>
      <c r="Q57" s="503">
        <f t="shared" si="4"/>
        <v>95.006122599999998</v>
      </c>
      <c r="R57" s="503"/>
      <c r="S57" s="503"/>
      <c r="T57" s="503" t="str">
        <f t="shared" si="6"/>
        <v/>
      </c>
      <c r="U57" s="503"/>
      <c r="V57" s="503"/>
      <c r="W57" s="503">
        <f t="shared" si="5"/>
        <v>9.8139999999986571E-2</v>
      </c>
      <c r="X57" s="503"/>
      <c r="Y57" s="503"/>
      <c r="Z57" s="503"/>
      <c r="AA57" s="503"/>
      <c r="AB57" s="503"/>
      <c r="AC57" s="525"/>
      <c r="AD57" s="526"/>
      <c r="AE57" s="526"/>
      <c r="AF57" s="526"/>
      <c r="AG57" s="526"/>
      <c r="AH57" s="527"/>
      <c r="AI57" s="233"/>
      <c r="AJ57" s="233"/>
      <c r="AK57" s="197">
        <v>46</v>
      </c>
      <c r="AL57" s="207">
        <v>95.079610000000002</v>
      </c>
      <c r="AM57" s="207">
        <v>95.042410000000004</v>
      </c>
      <c r="AN57" s="207">
        <v>95.193209999999993</v>
      </c>
      <c r="AO57" s="207">
        <v>95.334540000000004</v>
      </c>
      <c r="AP57" s="207">
        <v>95.184049999999999</v>
      </c>
      <c r="AQ57" s="208"/>
      <c r="AR57" s="155"/>
      <c r="AS57" s="197">
        <f t="shared" si="7"/>
        <v>46</v>
      </c>
      <c r="AT57" s="175">
        <v>-0.15957739999998899</v>
      </c>
      <c r="AU57" s="163">
        <v>-9.5773999999977395E-3</v>
      </c>
      <c r="AV57" s="163">
        <v>-0.19957739999999499</v>
      </c>
      <c r="AW57" s="163">
        <v>-0.27957739999999398</v>
      </c>
      <c r="AX57" s="163">
        <v>-0.179577399999999</v>
      </c>
      <c r="AY57" s="163">
        <v>-0.179577399999999</v>
      </c>
      <c r="BA57" s="331">
        <f t="shared" si="8"/>
        <v>46</v>
      </c>
      <c r="BB57" s="332">
        <f t="shared" si="11"/>
        <v>94.920032600000013</v>
      </c>
      <c r="BC57" s="332">
        <f t="shared" si="11"/>
        <v>95.032832600000006</v>
      </c>
      <c r="BD57" s="332">
        <f t="shared" si="11"/>
        <v>94.993632599999998</v>
      </c>
      <c r="BE57" s="332">
        <f t="shared" si="11"/>
        <v>95.05496260000001</v>
      </c>
      <c r="BF57" s="332">
        <f t="shared" si="11"/>
        <v>95.0044726</v>
      </c>
      <c r="BG57" s="332" t="str">
        <f t="shared" si="11"/>
        <v/>
      </c>
      <c r="BH57" s="164">
        <v>46</v>
      </c>
      <c r="BI57" s="337">
        <f t="shared" si="12"/>
        <v>8.4439999999986526E-2</v>
      </c>
      <c r="BJ57" s="337">
        <f t="shared" si="12"/>
        <v>2.836000000000638E-2</v>
      </c>
      <c r="BK57" s="337">
        <f t="shared" si="12"/>
        <v>1.0840000000001737E-2</v>
      </c>
      <c r="BL57" s="337">
        <f t="shared" si="12"/>
        <v>5.0490000000010582E-2</v>
      </c>
      <c r="BM57" s="165">
        <f t="shared" si="13"/>
        <v>8.4439999999986526E-2</v>
      </c>
    </row>
    <row r="58" spans="1:65" ht="14.85" customHeight="1">
      <c r="A58" s="238"/>
      <c r="B58" s="540" t="s">
        <v>215</v>
      </c>
      <c r="C58" s="540"/>
      <c r="D58" s="540"/>
      <c r="E58" s="503">
        <f t="shared" si="0"/>
        <v>94.933522600000018</v>
      </c>
      <c r="F58" s="503"/>
      <c r="G58" s="503"/>
      <c r="H58" s="503">
        <f t="shared" si="1"/>
        <v>95.011422600000003</v>
      </c>
      <c r="I58" s="503"/>
      <c r="J58" s="503"/>
      <c r="K58" s="503">
        <f t="shared" si="2"/>
        <v>95.00580260000001</v>
      </c>
      <c r="L58" s="503"/>
      <c r="M58" s="503"/>
      <c r="N58" s="503">
        <f t="shared" si="3"/>
        <v>95.032102600000002</v>
      </c>
      <c r="O58" s="503"/>
      <c r="P58" s="503"/>
      <c r="Q58" s="503">
        <f t="shared" si="4"/>
        <v>94.998252600000001</v>
      </c>
      <c r="R58" s="503"/>
      <c r="S58" s="503"/>
      <c r="T58" s="503" t="str">
        <f t="shared" si="6"/>
        <v/>
      </c>
      <c r="U58" s="503"/>
      <c r="V58" s="503"/>
      <c r="W58" s="503">
        <f t="shared" si="5"/>
        <v>6.4729999999983079E-2</v>
      </c>
      <c r="X58" s="503"/>
      <c r="Y58" s="503"/>
      <c r="Z58" s="503"/>
      <c r="AA58" s="503"/>
      <c r="AB58" s="503"/>
      <c r="AC58" s="525"/>
      <c r="AD58" s="526"/>
      <c r="AE58" s="526"/>
      <c r="AF58" s="526"/>
      <c r="AG58" s="526"/>
      <c r="AH58" s="527"/>
      <c r="AI58" s="233"/>
      <c r="AJ58" s="233"/>
      <c r="AK58" s="197">
        <v>47</v>
      </c>
      <c r="AL58" s="207">
        <v>95.059560000000005</v>
      </c>
      <c r="AM58" s="207">
        <v>95.038269999999997</v>
      </c>
      <c r="AN58" s="207">
        <v>95.207070000000002</v>
      </c>
      <c r="AO58" s="207">
        <v>95.329279999999997</v>
      </c>
      <c r="AP58" s="207">
        <v>95.176419999999993</v>
      </c>
      <c r="AQ58" s="208"/>
      <c r="AR58" s="155"/>
      <c r="AS58" s="197">
        <f t="shared" si="7"/>
        <v>47</v>
      </c>
      <c r="AT58" s="175">
        <v>-0.15957739999998899</v>
      </c>
      <c r="AU58" s="163">
        <v>-9.5773999999977395E-3</v>
      </c>
      <c r="AV58" s="163">
        <v>-0.19957739999999499</v>
      </c>
      <c r="AW58" s="163">
        <v>-0.27957739999999398</v>
      </c>
      <c r="AX58" s="163">
        <v>-0.179577399999999</v>
      </c>
      <c r="AY58" s="163">
        <v>-0.179577399999999</v>
      </c>
      <c r="BA58" s="331">
        <f t="shared" si="8"/>
        <v>47</v>
      </c>
      <c r="BB58" s="332">
        <f t="shared" si="11"/>
        <v>94.899982600000016</v>
      </c>
      <c r="BC58" s="332">
        <f t="shared" si="11"/>
        <v>95.028692599999999</v>
      </c>
      <c r="BD58" s="332">
        <f t="shared" si="11"/>
        <v>95.007492600000006</v>
      </c>
      <c r="BE58" s="332">
        <f t="shared" si="11"/>
        <v>95.049702600000003</v>
      </c>
      <c r="BF58" s="332">
        <f t="shared" si="11"/>
        <v>94.996842599999994</v>
      </c>
      <c r="BG58" s="332" t="str">
        <f t="shared" si="11"/>
        <v/>
      </c>
      <c r="BH58" s="164">
        <v>47</v>
      </c>
      <c r="BI58" s="337">
        <f t="shared" si="12"/>
        <v>9.6859999999978186E-2</v>
      </c>
      <c r="BJ58" s="337">
        <f t="shared" si="12"/>
        <v>3.1850000000005707E-2</v>
      </c>
      <c r="BK58" s="337">
        <f t="shared" si="12"/>
        <v>1.0650000000012483E-2</v>
      </c>
      <c r="BL58" s="337">
        <f t="shared" si="12"/>
        <v>5.2860000000009677E-2</v>
      </c>
      <c r="BM58" s="165">
        <f t="shared" si="13"/>
        <v>9.6859999999978186E-2</v>
      </c>
    </row>
    <row r="59" spans="1:65" ht="14.85" customHeight="1">
      <c r="A59" s="238"/>
      <c r="B59" s="540" t="s">
        <v>216</v>
      </c>
      <c r="C59" s="540"/>
      <c r="D59" s="540"/>
      <c r="E59" s="503">
        <f t="shared" si="0"/>
        <v>94.947832600000012</v>
      </c>
      <c r="F59" s="503"/>
      <c r="G59" s="503"/>
      <c r="H59" s="503">
        <f t="shared" si="1"/>
        <v>95.007242599999998</v>
      </c>
      <c r="I59" s="503"/>
      <c r="J59" s="503"/>
      <c r="K59" s="503">
        <f t="shared" si="2"/>
        <v>94.995682600000009</v>
      </c>
      <c r="L59" s="503"/>
      <c r="M59" s="503"/>
      <c r="N59" s="503">
        <f t="shared" si="3"/>
        <v>95.038252600000007</v>
      </c>
      <c r="O59" s="503"/>
      <c r="P59" s="503"/>
      <c r="Q59" s="503">
        <f t="shared" si="4"/>
        <v>94.986682599999995</v>
      </c>
      <c r="R59" s="503"/>
      <c r="S59" s="503"/>
      <c r="T59" s="503" t="str">
        <f t="shared" si="6"/>
        <v/>
      </c>
      <c r="U59" s="503"/>
      <c r="V59" s="503"/>
      <c r="W59" s="503">
        <f t="shared" si="5"/>
        <v>5.1570000000012328E-2</v>
      </c>
      <c r="X59" s="503"/>
      <c r="Y59" s="503"/>
      <c r="Z59" s="503"/>
      <c r="AA59" s="503"/>
      <c r="AB59" s="503"/>
      <c r="AC59" s="525"/>
      <c r="AD59" s="526"/>
      <c r="AE59" s="526"/>
      <c r="AF59" s="526"/>
      <c r="AG59" s="526"/>
      <c r="AH59" s="527"/>
      <c r="AI59" s="233"/>
      <c r="AJ59" s="233"/>
      <c r="AK59" s="197">
        <v>48</v>
      </c>
      <c r="AL59" s="207">
        <v>95.06756</v>
      </c>
      <c r="AM59" s="207">
        <v>95.028919999999999</v>
      </c>
      <c r="AN59" s="207">
        <v>95.217510000000004</v>
      </c>
      <c r="AO59" s="207">
        <v>95.318989999999999</v>
      </c>
      <c r="AP59" s="207">
        <v>95.185699999999997</v>
      </c>
      <c r="AQ59" s="208"/>
      <c r="AR59" s="155"/>
      <c r="AS59" s="197">
        <f t="shared" si="7"/>
        <v>48</v>
      </c>
      <c r="AT59" s="175">
        <v>-0.15957739999998899</v>
      </c>
      <c r="AU59" s="163">
        <v>-9.5773999999977395E-3</v>
      </c>
      <c r="AV59" s="163">
        <v>-0.19957739999999499</v>
      </c>
      <c r="AW59" s="163">
        <v>-0.27957739999999398</v>
      </c>
      <c r="AX59" s="163">
        <v>-0.179577399999999</v>
      </c>
      <c r="AY59" s="163">
        <v>-0.179577399999999</v>
      </c>
      <c r="BA59" s="331">
        <f t="shared" si="8"/>
        <v>48</v>
      </c>
      <c r="BB59" s="332">
        <f t="shared" si="11"/>
        <v>94.907982600000011</v>
      </c>
      <c r="BC59" s="332">
        <f t="shared" si="11"/>
        <v>95.019342600000002</v>
      </c>
      <c r="BD59" s="332">
        <f t="shared" si="11"/>
        <v>95.017932600000009</v>
      </c>
      <c r="BE59" s="332">
        <f t="shared" si="11"/>
        <v>95.039412600000006</v>
      </c>
      <c r="BF59" s="332">
        <f t="shared" si="11"/>
        <v>95.006122599999998</v>
      </c>
      <c r="BG59" s="332" t="str">
        <f t="shared" si="11"/>
        <v/>
      </c>
      <c r="BH59" s="164">
        <v>48</v>
      </c>
      <c r="BI59" s="337">
        <f t="shared" si="12"/>
        <v>9.8139999999986571E-2</v>
      </c>
      <c r="BJ59" s="337">
        <f t="shared" si="12"/>
        <v>1.3220000000004006E-2</v>
      </c>
      <c r="BK59" s="337">
        <f t="shared" si="12"/>
        <v>1.18100000000112E-2</v>
      </c>
      <c r="BL59" s="337">
        <f t="shared" si="12"/>
        <v>3.3290000000008035E-2</v>
      </c>
      <c r="BM59" s="165">
        <f t="shared" si="13"/>
        <v>9.8139999999986571E-2</v>
      </c>
    </row>
    <row r="60" spans="1:65" ht="14.85" customHeight="1">
      <c r="A60" s="238"/>
      <c r="B60" s="540" t="s">
        <v>217</v>
      </c>
      <c r="C60" s="540"/>
      <c r="D60" s="540"/>
      <c r="E60" s="503">
        <f t="shared" si="0"/>
        <v>94.952282600000004</v>
      </c>
      <c r="F60" s="503"/>
      <c r="G60" s="503"/>
      <c r="H60" s="503">
        <f t="shared" si="1"/>
        <v>95.020702600000007</v>
      </c>
      <c r="I60" s="503"/>
      <c r="J60" s="503"/>
      <c r="K60" s="503">
        <f t="shared" si="2"/>
        <v>95.004802600000005</v>
      </c>
      <c r="L60" s="503"/>
      <c r="M60" s="503"/>
      <c r="N60" s="503">
        <f t="shared" si="3"/>
        <v>95.049502600000011</v>
      </c>
      <c r="O60" s="503"/>
      <c r="P60" s="503"/>
      <c r="Q60" s="503">
        <f t="shared" si="4"/>
        <v>94.988162599999995</v>
      </c>
      <c r="R60" s="503"/>
      <c r="S60" s="503"/>
      <c r="T60" s="503" t="str">
        <f t="shared" si="6"/>
        <v/>
      </c>
      <c r="U60" s="503"/>
      <c r="V60" s="503"/>
      <c r="W60" s="503">
        <f t="shared" si="5"/>
        <v>6.1340000000015493E-2</v>
      </c>
      <c r="X60" s="503"/>
      <c r="Y60" s="503"/>
      <c r="Z60" s="503"/>
      <c r="AA60" s="503"/>
      <c r="AB60" s="503"/>
      <c r="AC60" s="525"/>
      <c r="AD60" s="526"/>
      <c r="AE60" s="526"/>
      <c r="AF60" s="526"/>
      <c r="AG60" s="526"/>
      <c r="AH60" s="527"/>
      <c r="AI60" s="233"/>
      <c r="AJ60" s="233"/>
      <c r="AK60" s="197">
        <v>49</v>
      </c>
      <c r="AL60" s="207">
        <v>95.093100000000007</v>
      </c>
      <c r="AM60" s="207">
        <v>95.021000000000001</v>
      </c>
      <c r="AN60" s="207">
        <v>95.205380000000005</v>
      </c>
      <c r="AO60" s="207">
        <v>95.311679999999996</v>
      </c>
      <c r="AP60" s="207">
        <v>95.17783</v>
      </c>
      <c r="AQ60" s="208"/>
      <c r="AR60" s="155"/>
      <c r="AS60" s="197">
        <f t="shared" si="7"/>
        <v>49</v>
      </c>
      <c r="AT60" s="175">
        <v>-0.15957739999998899</v>
      </c>
      <c r="AU60" s="163">
        <v>-9.5773999999977395E-3</v>
      </c>
      <c r="AV60" s="163">
        <v>-0.19957739999999499</v>
      </c>
      <c r="AW60" s="163">
        <v>-0.27957739999999398</v>
      </c>
      <c r="AX60" s="163">
        <v>-0.179577399999999</v>
      </c>
      <c r="AY60" s="163">
        <v>-0.179577399999999</v>
      </c>
      <c r="BA60" s="331">
        <f t="shared" si="8"/>
        <v>49</v>
      </c>
      <c r="BB60" s="332">
        <f t="shared" si="11"/>
        <v>94.933522600000018</v>
      </c>
      <c r="BC60" s="332">
        <f t="shared" si="11"/>
        <v>95.011422600000003</v>
      </c>
      <c r="BD60" s="332">
        <f t="shared" si="11"/>
        <v>95.00580260000001</v>
      </c>
      <c r="BE60" s="332">
        <f t="shared" si="11"/>
        <v>95.032102600000002</v>
      </c>
      <c r="BF60" s="332">
        <f t="shared" si="11"/>
        <v>94.998252600000001</v>
      </c>
      <c r="BG60" s="332" t="str">
        <f t="shared" si="11"/>
        <v/>
      </c>
      <c r="BH60" s="164">
        <v>49</v>
      </c>
      <c r="BI60" s="337">
        <f t="shared" si="12"/>
        <v>6.4729999999983079E-2</v>
      </c>
      <c r="BJ60" s="337">
        <f t="shared" si="12"/>
        <v>1.3170000000002346E-2</v>
      </c>
      <c r="BK60" s="337">
        <f t="shared" si="12"/>
        <v>7.5500000000090495E-3</v>
      </c>
      <c r="BL60" s="337">
        <f t="shared" si="12"/>
        <v>3.3850000000001046E-2</v>
      </c>
      <c r="BM60" s="165">
        <f t="shared" si="13"/>
        <v>6.4729999999983079E-2</v>
      </c>
    </row>
    <row r="61" spans="1:65" ht="14.85" customHeight="1">
      <c r="A61" s="238"/>
      <c r="B61" s="540" t="s">
        <v>218</v>
      </c>
      <c r="C61" s="540"/>
      <c r="D61" s="540"/>
      <c r="E61" s="503">
        <f t="shared" si="0"/>
        <v>94.953772600000008</v>
      </c>
      <c r="F61" s="503"/>
      <c r="G61" s="503"/>
      <c r="H61" s="503">
        <f t="shared" si="1"/>
        <v>95.028532600000005</v>
      </c>
      <c r="I61" s="503"/>
      <c r="J61" s="503"/>
      <c r="K61" s="503">
        <f t="shared" si="2"/>
        <v>95.008692600000003</v>
      </c>
      <c r="L61" s="503"/>
      <c r="M61" s="503"/>
      <c r="N61" s="503">
        <f t="shared" si="3"/>
        <v>95.040822600000013</v>
      </c>
      <c r="O61" s="503"/>
      <c r="P61" s="503"/>
      <c r="Q61" s="503">
        <f t="shared" si="4"/>
        <v>94.9939526</v>
      </c>
      <c r="R61" s="503"/>
      <c r="S61" s="503"/>
      <c r="T61" s="503" t="str">
        <f t="shared" si="6"/>
        <v/>
      </c>
      <c r="U61" s="503"/>
      <c r="V61" s="503"/>
      <c r="W61" s="503">
        <f t="shared" si="5"/>
        <v>4.6870000000012624E-2</v>
      </c>
      <c r="X61" s="503"/>
      <c r="Y61" s="503"/>
      <c r="Z61" s="503"/>
      <c r="AA61" s="503"/>
      <c r="AB61" s="503"/>
      <c r="AC61" s="525"/>
      <c r="AD61" s="526"/>
      <c r="AE61" s="526"/>
      <c r="AF61" s="526"/>
      <c r="AG61" s="526"/>
      <c r="AH61" s="527"/>
      <c r="AI61" s="233"/>
      <c r="AJ61" s="233"/>
      <c r="AK61" s="197">
        <v>50</v>
      </c>
      <c r="AL61" s="207">
        <v>95.107410000000002</v>
      </c>
      <c r="AM61" s="207">
        <v>95.016819999999996</v>
      </c>
      <c r="AN61" s="207">
        <v>95.195260000000005</v>
      </c>
      <c r="AO61" s="207">
        <v>95.317830000000001</v>
      </c>
      <c r="AP61" s="207">
        <v>95.166259999999994</v>
      </c>
      <c r="AQ61" s="208"/>
      <c r="AR61" s="155"/>
      <c r="AS61" s="197">
        <f t="shared" si="7"/>
        <v>50</v>
      </c>
      <c r="AT61" s="175">
        <v>-0.15957739999998899</v>
      </c>
      <c r="AU61" s="163">
        <v>-9.5773999999977395E-3</v>
      </c>
      <c r="AV61" s="163">
        <v>-0.19957739999999499</v>
      </c>
      <c r="AW61" s="163">
        <v>-0.27957739999999398</v>
      </c>
      <c r="AX61" s="163">
        <v>-0.179577399999999</v>
      </c>
      <c r="AY61" s="163">
        <v>-0.179577399999999</v>
      </c>
      <c r="BA61" s="331">
        <f t="shared" si="8"/>
        <v>50</v>
      </c>
      <c r="BB61" s="332">
        <f t="shared" si="11"/>
        <v>94.947832600000012</v>
      </c>
      <c r="BC61" s="332">
        <f t="shared" si="11"/>
        <v>95.007242599999998</v>
      </c>
      <c r="BD61" s="332">
        <f t="shared" si="11"/>
        <v>94.995682600000009</v>
      </c>
      <c r="BE61" s="332">
        <f t="shared" si="11"/>
        <v>95.038252600000007</v>
      </c>
      <c r="BF61" s="332">
        <f t="shared" si="11"/>
        <v>94.986682599999995</v>
      </c>
      <c r="BG61" s="332" t="str">
        <f t="shared" si="11"/>
        <v/>
      </c>
      <c r="BH61" s="164">
        <v>50</v>
      </c>
      <c r="BI61" s="337">
        <f t="shared" si="12"/>
        <v>3.8849999999982288E-2</v>
      </c>
      <c r="BJ61" s="337">
        <f t="shared" si="12"/>
        <v>2.0560000000003242E-2</v>
      </c>
      <c r="BK61" s="337">
        <f t="shared" si="12"/>
        <v>9.0000000000145519E-3</v>
      </c>
      <c r="BL61" s="337">
        <f t="shared" si="12"/>
        <v>5.1570000000012328E-2</v>
      </c>
      <c r="BM61" s="165">
        <f t="shared" si="13"/>
        <v>5.1570000000012328E-2</v>
      </c>
    </row>
    <row r="62" spans="1:65" ht="14.85" customHeight="1">
      <c r="A62" s="238"/>
      <c r="B62" s="540" t="s">
        <v>219</v>
      </c>
      <c r="C62" s="540"/>
      <c r="D62" s="540"/>
      <c r="E62" s="503">
        <f t="shared" si="0"/>
        <v>94.962532600000017</v>
      </c>
      <c r="F62" s="503"/>
      <c r="G62" s="503"/>
      <c r="H62" s="503">
        <f t="shared" si="1"/>
        <v>95.034432600000002</v>
      </c>
      <c r="I62" s="503"/>
      <c r="J62" s="503"/>
      <c r="K62" s="503">
        <f t="shared" si="2"/>
        <v>95.016732599999997</v>
      </c>
      <c r="L62" s="503"/>
      <c r="M62" s="503"/>
      <c r="N62" s="503">
        <f t="shared" si="3"/>
        <v>95.036162600000011</v>
      </c>
      <c r="O62" s="503"/>
      <c r="P62" s="503"/>
      <c r="Q62" s="503">
        <f t="shared" si="4"/>
        <v>94.998212600000002</v>
      </c>
      <c r="R62" s="503"/>
      <c r="S62" s="503"/>
      <c r="T62" s="503" t="str">
        <f t="shared" si="6"/>
        <v/>
      </c>
      <c r="U62" s="503"/>
      <c r="V62" s="503"/>
      <c r="W62" s="503">
        <f t="shared" si="5"/>
        <v>3.7950000000009254E-2</v>
      </c>
      <c r="X62" s="503"/>
      <c r="Y62" s="503"/>
      <c r="Z62" s="503"/>
      <c r="AA62" s="503"/>
      <c r="AB62" s="503"/>
      <c r="AC62" s="525"/>
      <c r="AD62" s="526"/>
      <c r="AE62" s="526"/>
      <c r="AF62" s="526"/>
      <c r="AG62" s="526"/>
      <c r="AH62" s="527"/>
      <c r="AI62" s="233"/>
      <c r="AJ62" s="233"/>
      <c r="AK62" s="197">
        <v>51</v>
      </c>
      <c r="AL62" s="207">
        <v>95.111859999999993</v>
      </c>
      <c r="AM62" s="207">
        <v>95.030280000000005</v>
      </c>
      <c r="AN62" s="207">
        <v>95.20438</v>
      </c>
      <c r="AO62" s="207">
        <v>95.329080000000005</v>
      </c>
      <c r="AP62" s="207">
        <v>95.167739999999995</v>
      </c>
      <c r="AQ62" s="208"/>
      <c r="AR62" s="155"/>
      <c r="AS62" s="197">
        <f t="shared" si="7"/>
        <v>51</v>
      </c>
      <c r="AT62" s="175">
        <v>-0.15957739999998899</v>
      </c>
      <c r="AU62" s="163">
        <v>-9.5773999999977395E-3</v>
      </c>
      <c r="AV62" s="163">
        <v>-0.19957739999999499</v>
      </c>
      <c r="AW62" s="163">
        <v>-0.27957739999999398</v>
      </c>
      <c r="AX62" s="163">
        <v>-0.179577399999999</v>
      </c>
      <c r="AY62" s="163">
        <v>-0.179577399999999</v>
      </c>
      <c r="BA62" s="331">
        <f t="shared" si="8"/>
        <v>51</v>
      </c>
      <c r="BB62" s="332">
        <f t="shared" si="11"/>
        <v>94.952282600000004</v>
      </c>
      <c r="BC62" s="332">
        <f t="shared" si="11"/>
        <v>95.020702600000007</v>
      </c>
      <c r="BD62" s="332">
        <f t="shared" si="11"/>
        <v>95.004802600000005</v>
      </c>
      <c r="BE62" s="332">
        <f t="shared" si="11"/>
        <v>95.049502600000011</v>
      </c>
      <c r="BF62" s="332">
        <f t="shared" si="11"/>
        <v>94.988162599999995</v>
      </c>
      <c r="BG62" s="332" t="str">
        <f t="shared" si="11"/>
        <v/>
      </c>
      <c r="BH62" s="164">
        <v>51</v>
      </c>
      <c r="BI62" s="337">
        <f t="shared" si="12"/>
        <v>3.5879999999991696E-2</v>
      </c>
      <c r="BJ62" s="337">
        <f t="shared" si="12"/>
        <v>3.254000000001156E-2</v>
      </c>
      <c r="BK62" s="337">
        <f t="shared" si="12"/>
        <v>1.6640000000009536E-2</v>
      </c>
      <c r="BL62" s="337">
        <f t="shared" si="12"/>
        <v>6.1340000000015493E-2</v>
      </c>
      <c r="BM62" s="165">
        <f t="shared" si="13"/>
        <v>6.1340000000015493E-2</v>
      </c>
    </row>
    <row r="63" spans="1:65" ht="14.85" customHeight="1">
      <c r="A63" s="238"/>
      <c r="B63" s="540" t="s">
        <v>220</v>
      </c>
      <c r="C63" s="540"/>
      <c r="D63" s="540"/>
      <c r="E63" s="503">
        <f t="shared" si="0"/>
        <v>94.968512600000011</v>
      </c>
      <c r="F63" s="503"/>
      <c r="G63" s="503"/>
      <c r="H63" s="503">
        <f t="shared" si="1"/>
        <v>95.033392599999999</v>
      </c>
      <c r="I63" s="503"/>
      <c r="J63" s="503"/>
      <c r="K63" s="503">
        <f t="shared" si="2"/>
        <v>95.015322600000005</v>
      </c>
      <c r="L63" s="503"/>
      <c r="M63" s="503"/>
      <c r="N63" s="503">
        <f t="shared" si="3"/>
        <v>95.037802600000006</v>
      </c>
      <c r="O63" s="503"/>
      <c r="P63" s="503"/>
      <c r="Q63" s="503">
        <f t="shared" si="4"/>
        <v>94.997282600000005</v>
      </c>
      <c r="R63" s="503"/>
      <c r="S63" s="503"/>
      <c r="T63" s="503" t="str">
        <f t="shared" si="6"/>
        <v/>
      </c>
      <c r="U63" s="503"/>
      <c r="V63" s="503"/>
      <c r="W63" s="503">
        <f t="shared" si="5"/>
        <v>4.0520000000000778E-2</v>
      </c>
      <c r="X63" s="503"/>
      <c r="Y63" s="503"/>
      <c r="Z63" s="503"/>
      <c r="AA63" s="503"/>
      <c r="AB63" s="503"/>
      <c r="AC63" s="525"/>
      <c r="AD63" s="526"/>
      <c r="AE63" s="526"/>
      <c r="AF63" s="526"/>
      <c r="AG63" s="526"/>
      <c r="AH63" s="527"/>
      <c r="AI63" s="233"/>
      <c r="AJ63" s="233"/>
      <c r="AK63" s="197">
        <v>52</v>
      </c>
      <c r="AL63" s="207">
        <v>95.113349999999997</v>
      </c>
      <c r="AM63" s="207">
        <v>95.038110000000003</v>
      </c>
      <c r="AN63" s="207">
        <v>95.208269999999999</v>
      </c>
      <c r="AO63" s="207">
        <v>95.320400000000006</v>
      </c>
      <c r="AP63" s="207">
        <v>95.17353</v>
      </c>
      <c r="AQ63" s="208"/>
      <c r="AR63" s="155"/>
      <c r="AS63" s="197">
        <f t="shared" si="7"/>
        <v>52</v>
      </c>
      <c r="AT63" s="175">
        <v>-0.15957739999998899</v>
      </c>
      <c r="AU63" s="163">
        <v>-9.5773999999977395E-3</v>
      </c>
      <c r="AV63" s="163">
        <v>-0.19957739999999499</v>
      </c>
      <c r="AW63" s="163">
        <v>-0.27957739999999398</v>
      </c>
      <c r="AX63" s="163">
        <v>-0.179577399999999</v>
      </c>
      <c r="AY63" s="163">
        <v>-0.179577399999999</v>
      </c>
      <c r="BA63" s="331">
        <f t="shared" si="8"/>
        <v>52</v>
      </c>
      <c r="BB63" s="332">
        <f t="shared" si="11"/>
        <v>94.953772600000008</v>
      </c>
      <c r="BC63" s="332">
        <f t="shared" si="11"/>
        <v>95.028532600000005</v>
      </c>
      <c r="BD63" s="332">
        <f t="shared" si="11"/>
        <v>95.008692600000003</v>
      </c>
      <c r="BE63" s="332">
        <f t="shared" si="11"/>
        <v>95.040822600000013</v>
      </c>
      <c r="BF63" s="332">
        <f t="shared" si="11"/>
        <v>94.9939526</v>
      </c>
      <c r="BG63" s="332" t="str">
        <f t="shared" si="11"/>
        <v/>
      </c>
      <c r="BH63" s="164">
        <v>52</v>
      </c>
      <c r="BI63" s="337">
        <f t="shared" si="12"/>
        <v>4.0179999999992333E-2</v>
      </c>
      <c r="BJ63" s="337">
        <f t="shared" si="12"/>
        <v>3.4580000000005384E-2</v>
      </c>
      <c r="BK63" s="337">
        <f t="shared" si="12"/>
        <v>1.4740000000003306E-2</v>
      </c>
      <c r="BL63" s="337">
        <f t="shared" si="12"/>
        <v>4.6870000000012624E-2</v>
      </c>
      <c r="BM63" s="165">
        <f t="shared" si="13"/>
        <v>4.6870000000012624E-2</v>
      </c>
    </row>
    <row r="64" spans="1:65" ht="14.85" customHeight="1">
      <c r="A64" s="238"/>
      <c r="B64" s="540" t="s">
        <v>221</v>
      </c>
      <c r="C64" s="540"/>
      <c r="D64" s="540"/>
      <c r="E64" s="503">
        <f t="shared" si="0"/>
        <v>94.981532600000008</v>
      </c>
      <c r="F64" s="503"/>
      <c r="G64" s="503"/>
      <c r="H64" s="503">
        <f t="shared" si="1"/>
        <v>95.035642600000003</v>
      </c>
      <c r="I64" s="503"/>
      <c r="J64" s="503"/>
      <c r="K64" s="503">
        <f t="shared" si="2"/>
        <v>95.013842600000004</v>
      </c>
      <c r="L64" s="503"/>
      <c r="M64" s="503"/>
      <c r="N64" s="503">
        <f t="shared" si="3"/>
        <v>95.036522600000012</v>
      </c>
      <c r="O64" s="503"/>
      <c r="P64" s="503"/>
      <c r="Q64" s="503">
        <f t="shared" si="4"/>
        <v>94.993712599999995</v>
      </c>
      <c r="R64" s="503"/>
      <c r="S64" s="503"/>
      <c r="T64" s="503" t="str">
        <f t="shared" si="6"/>
        <v/>
      </c>
      <c r="U64" s="503"/>
      <c r="V64" s="503"/>
      <c r="W64" s="503">
        <f t="shared" si="5"/>
        <v>4.2810000000017112E-2</v>
      </c>
      <c r="X64" s="503"/>
      <c r="Y64" s="503"/>
      <c r="Z64" s="503"/>
      <c r="AA64" s="503"/>
      <c r="AB64" s="503"/>
      <c r="AC64" s="525"/>
      <c r="AD64" s="526"/>
      <c r="AE64" s="526"/>
      <c r="AF64" s="526"/>
      <c r="AG64" s="526"/>
      <c r="AH64" s="527"/>
      <c r="AI64" s="233"/>
      <c r="AJ64" s="233"/>
      <c r="AK64" s="197">
        <v>53</v>
      </c>
      <c r="AL64" s="207">
        <v>95.122110000000006</v>
      </c>
      <c r="AM64" s="207">
        <v>95.04401</v>
      </c>
      <c r="AN64" s="207">
        <v>95.216309999999993</v>
      </c>
      <c r="AO64" s="207">
        <v>95.315740000000005</v>
      </c>
      <c r="AP64" s="207">
        <v>95.177790000000002</v>
      </c>
      <c r="AQ64" s="208"/>
      <c r="AR64" s="155"/>
      <c r="AS64" s="197">
        <f t="shared" si="7"/>
        <v>53</v>
      </c>
      <c r="AT64" s="175">
        <v>-0.15957739999998899</v>
      </c>
      <c r="AU64" s="163">
        <v>-9.5773999999977395E-3</v>
      </c>
      <c r="AV64" s="163">
        <v>-0.19957739999999499</v>
      </c>
      <c r="AW64" s="163">
        <v>-0.27957739999999398</v>
      </c>
      <c r="AX64" s="163">
        <v>-0.179577399999999</v>
      </c>
      <c r="AY64" s="163">
        <v>-0.179577399999999</v>
      </c>
      <c r="BA64" s="331">
        <f t="shared" si="8"/>
        <v>53</v>
      </c>
      <c r="BB64" s="332">
        <f t="shared" si="11"/>
        <v>94.962532600000017</v>
      </c>
      <c r="BC64" s="332">
        <f t="shared" si="11"/>
        <v>95.034432600000002</v>
      </c>
      <c r="BD64" s="332">
        <f t="shared" si="11"/>
        <v>95.016732599999997</v>
      </c>
      <c r="BE64" s="332">
        <f t="shared" si="11"/>
        <v>95.036162600000011</v>
      </c>
      <c r="BF64" s="332">
        <f t="shared" si="11"/>
        <v>94.998212600000002</v>
      </c>
      <c r="BG64" s="332" t="str">
        <f t="shared" si="11"/>
        <v/>
      </c>
      <c r="BH64" s="164">
        <v>53</v>
      </c>
      <c r="BI64" s="337">
        <f t="shared" si="12"/>
        <v>3.5679999999985057E-2</v>
      </c>
      <c r="BJ64" s="337">
        <f t="shared" si="12"/>
        <v>3.6220000000000141E-2</v>
      </c>
      <c r="BK64" s="337">
        <f t="shared" si="12"/>
        <v>1.8519999999995207E-2</v>
      </c>
      <c r="BL64" s="337">
        <f t="shared" si="12"/>
        <v>3.7950000000009254E-2</v>
      </c>
      <c r="BM64" s="165">
        <f t="shared" si="13"/>
        <v>3.7950000000009254E-2</v>
      </c>
    </row>
    <row r="65" spans="1:65" ht="14.85" customHeight="1">
      <c r="A65" s="238"/>
      <c r="B65" s="540" t="s">
        <v>222</v>
      </c>
      <c r="C65" s="540"/>
      <c r="D65" s="540"/>
      <c r="E65" s="503">
        <f t="shared" si="0"/>
        <v>94.981532600000008</v>
      </c>
      <c r="F65" s="503"/>
      <c r="G65" s="503"/>
      <c r="H65" s="503">
        <f t="shared" si="1"/>
        <v>95.036012600000007</v>
      </c>
      <c r="I65" s="503"/>
      <c r="J65" s="503"/>
      <c r="K65" s="503">
        <f t="shared" si="2"/>
        <v>95.012232600000004</v>
      </c>
      <c r="L65" s="503"/>
      <c r="M65" s="503"/>
      <c r="N65" s="503">
        <f t="shared" si="3"/>
        <v>95.034832600000001</v>
      </c>
      <c r="O65" s="503"/>
      <c r="P65" s="503"/>
      <c r="Q65" s="503">
        <f t="shared" si="4"/>
        <v>94.998492600000006</v>
      </c>
      <c r="R65" s="503"/>
      <c r="S65" s="503"/>
      <c r="T65" s="503" t="str">
        <f t="shared" si="6"/>
        <v/>
      </c>
      <c r="U65" s="503"/>
      <c r="V65" s="503"/>
      <c r="W65" s="503">
        <f t="shared" si="5"/>
        <v>3.7520000000000664E-2</v>
      </c>
      <c r="X65" s="503"/>
      <c r="Y65" s="503"/>
      <c r="Z65" s="503"/>
      <c r="AA65" s="503"/>
      <c r="AB65" s="503"/>
      <c r="AC65" s="525"/>
      <c r="AD65" s="526"/>
      <c r="AE65" s="526"/>
      <c r="AF65" s="526"/>
      <c r="AG65" s="526"/>
      <c r="AH65" s="527"/>
      <c r="AI65" s="233"/>
      <c r="AJ65" s="233"/>
      <c r="AK65" s="197">
        <v>54</v>
      </c>
      <c r="AL65" s="207">
        <v>95.12809</v>
      </c>
      <c r="AM65" s="207">
        <v>95.042969999999997</v>
      </c>
      <c r="AN65" s="207">
        <v>95.2149</v>
      </c>
      <c r="AO65" s="207">
        <v>95.31738</v>
      </c>
      <c r="AP65" s="207">
        <v>95.176860000000005</v>
      </c>
      <c r="AQ65" s="208"/>
      <c r="AR65" s="155"/>
      <c r="AS65" s="197">
        <f t="shared" si="7"/>
        <v>54</v>
      </c>
      <c r="AT65" s="175">
        <v>-0.15957739999998899</v>
      </c>
      <c r="AU65" s="163">
        <v>-9.5773999999977395E-3</v>
      </c>
      <c r="AV65" s="163">
        <v>-0.19957739999999499</v>
      </c>
      <c r="AW65" s="163">
        <v>-0.27957739999999398</v>
      </c>
      <c r="AX65" s="163">
        <v>-0.179577399999999</v>
      </c>
      <c r="AY65" s="163">
        <v>-0.179577399999999</v>
      </c>
      <c r="BA65" s="331">
        <f t="shared" si="8"/>
        <v>54</v>
      </c>
      <c r="BB65" s="332">
        <f t="shared" si="11"/>
        <v>94.968512600000011</v>
      </c>
      <c r="BC65" s="332">
        <f t="shared" si="11"/>
        <v>95.033392599999999</v>
      </c>
      <c r="BD65" s="332">
        <f t="shared" si="11"/>
        <v>95.015322600000005</v>
      </c>
      <c r="BE65" s="332">
        <f t="shared" si="11"/>
        <v>95.037802600000006</v>
      </c>
      <c r="BF65" s="332">
        <f t="shared" si="11"/>
        <v>94.997282600000005</v>
      </c>
      <c r="BG65" s="332" t="str">
        <f t="shared" si="11"/>
        <v/>
      </c>
      <c r="BH65" s="164">
        <v>54</v>
      </c>
      <c r="BI65" s="337">
        <f t="shared" si="12"/>
        <v>2.8769999999994411E-2</v>
      </c>
      <c r="BJ65" s="337">
        <f t="shared" si="12"/>
        <v>3.6109999999993647E-2</v>
      </c>
      <c r="BK65" s="337">
        <f t="shared" si="12"/>
        <v>1.8039999999999168E-2</v>
      </c>
      <c r="BL65" s="337">
        <f t="shared" si="12"/>
        <v>4.0520000000000778E-2</v>
      </c>
      <c r="BM65" s="165">
        <f t="shared" si="13"/>
        <v>4.0520000000000778E-2</v>
      </c>
    </row>
    <row r="66" spans="1:65" ht="14.85" customHeight="1">
      <c r="A66" s="238"/>
      <c r="B66" s="540" t="s">
        <v>223</v>
      </c>
      <c r="C66" s="540"/>
      <c r="D66" s="540"/>
      <c r="E66" s="503">
        <f t="shared" si="0"/>
        <v>94.970842600000012</v>
      </c>
      <c r="F66" s="503"/>
      <c r="G66" s="503"/>
      <c r="H66" s="503">
        <f t="shared" si="1"/>
        <v>95.033992600000005</v>
      </c>
      <c r="I66" s="503"/>
      <c r="J66" s="503"/>
      <c r="K66" s="503">
        <f t="shared" si="2"/>
        <v>95.002632599999998</v>
      </c>
      <c r="L66" s="503"/>
      <c r="M66" s="503"/>
      <c r="N66" s="503">
        <f t="shared" si="3"/>
        <v>95.035392600000009</v>
      </c>
      <c r="O66" s="503"/>
      <c r="P66" s="503"/>
      <c r="Q66" s="503">
        <f t="shared" si="4"/>
        <v>95.002912600000002</v>
      </c>
      <c r="R66" s="503"/>
      <c r="S66" s="503"/>
      <c r="T66" s="503" t="str">
        <f t="shared" si="6"/>
        <v/>
      </c>
      <c r="U66" s="503"/>
      <c r="V66" s="503"/>
      <c r="W66" s="503">
        <f t="shared" si="5"/>
        <v>3.2480000000006726E-2</v>
      </c>
      <c r="X66" s="503"/>
      <c r="Y66" s="503"/>
      <c r="Z66" s="503"/>
      <c r="AA66" s="503"/>
      <c r="AB66" s="503"/>
      <c r="AC66" s="525"/>
      <c r="AD66" s="526"/>
      <c r="AE66" s="526"/>
      <c r="AF66" s="526"/>
      <c r="AG66" s="526"/>
      <c r="AH66" s="527"/>
      <c r="AI66" s="233"/>
      <c r="AJ66" s="233"/>
      <c r="AK66" s="197">
        <v>55</v>
      </c>
      <c r="AL66" s="207">
        <v>95.141109999999998</v>
      </c>
      <c r="AM66" s="207">
        <v>95.04522</v>
      </c>
      <c r="AN66" s="207">
        <v>95.213419999999999</v>
      </c>
      <c r="AO66" s="207">
        <v>95.316100000000006</v>
      </c>
      <c r="AP66" s="207">
        <v>95.173289999999994</v>
      </c>
      <c r="AQ66" s="208"/>
      <c r="AR66" s="155"/>
      <c r="AS66" s="197">
        <f t="shared" si="7"/>
        <v>55</v>
      </c>
      <c r="AT66" s="175">
        <v>-0.15957739999998899</v>
      </c>
      <c r="AU66" s="163">
        <v>-9.5773999999977395E-3</v>
      </c>
      <c r="AV66" s="163">
        <v>-0.19957739999999499</v>
      </c>
      <c r="AW66" s="163">
        <v>-0.27957739999999398</v>
      </c>
      <c r="AX66" s="163">
        <v>-0.179577399999999</v>
      </c>
      <c r="AY66" s="163">
        <v>-0.179577399999999</v>
      </c>
      <c r="BA66" s="331">
        <f t="shared" si="8"/>
        <v>55</v>
      </c>
      <c r="BB66" s="332">
        <f t="shared" si="11"/>
        <v>94.981532600000008</v>
      </c>
      <c r="BC66" s="332">
        <f t="shared" si="11"/>
        <v>95.035642600000003</v>
      </c>
      <c r="BD66" s="332">
        <f t="shared" si="11"/>
        <v>95.013842600000004</v>
      </c>
      <c r="BE66" s="332">
        <f t="shared" si="11"/>
        <v>95.036522600000012</v>
      </c>
      <c r="BF66" s="332">
        <f t="shared" si="11"/>
        <v>94.993712599999995</v>
      </c>
      <c r="BG66" s="332" t="str">
        <f t="shared" si="11"/>
        <v/>
      </c>
      <c r="BH66" s="164">
        <v>55</v>
      </c>
      <c r="BI66" s="337">
        <f t="shared" si="12"/>
        <v>1.2179999999986535E-2</v>
      </c>
      <c r="BJ66" s="337">
        <f t="shared" si="12"/>
        <v>4.1930000000007794E-2</v>
      </c>
      <c r="BK66" s="337">
        <f t="shared" si="12"/>
        <v>2.0130000000008863E-2</v>
      </c>
      <c r="BL66" s="337">
        <f t="shared" si="12"/>
        <v>4.2810000000017112E-2</v>
      </c>
      <c r="BM66" s="165">
        <f t="shared" si="13"/>
        <v>4.2810000000017112E-2</v>
      </c>
    </row>
    <row r="67" spans="1:65" ht="14.85" customHeight="1">
      <c r="A67" s="238"/>
      <c r="B67" s="540" t="s">
        <v>224</v>
      </c>
      <c r="C67" s="540"/>
      <c r="D67" s="540"/>
      <c r="E67" s="503">
        <f t="shared" si="0"/>
        <v>94.950402600000004</v>
      </c>
      <c r="F67" s="503"/>
      <c r="G67" s="503"/>
      <c r="H67" s="503">
        <f t="shared" si="1"/>
        <v>95.025562600000001</v>
      </c>
      <c r="I67" s="503"/>
      <c r="J67" s="503"/>
      <c r="K67" s="503">
        <f t="shared" si="2"/>
        <v>94.980782599999998</v>
      </c>
      <c r="L67" s="503"/>
      <c r="M67" s="503"/>
      <c r="N67" s="503">
        <f t="shared" si="3"/>
        <v>95.036042600000002</v>
      </c>
      <c r="O67" s="503"/>
      <c r="P67" s="503"/>
      <c r="Q67" s="503">
        <f t="shared" si="4"/>
        <v>95.008652600000005</v>
      </c>
      <c r="R67" s="503"/>
      <c r="S67" s="503"/>
      <c r="T67" s="503" t="str">
        <f t="shared" si="6"/>
        <v/>
      </c>
      <c r="U67" s="503"/>
      <c r="V67" s="503"/>
      <c r="W67" s="503">
        <f t="shared" si="5"/>
        <v>5.8250000000001023E-2</v>
      </c>
      <c r="X67" s="503"/>
      <c r="Y67" s="503"/>
      <c r="Z67" s="503"/>
      <c r="AA67" s="503"/>
      <c r="AB67" s="503"/>
      <c r="AC67" s="525"/>
      <c r="AD67" s="526"/>
      <c r="AE67" s="526"/>
      <c r="AF67" s="526"/>
      <c r="AG67" s="526"/>
      <c r="AH67" s="527"/>
      <c r="AI67" s="233"/>
      <c r="AJ67" s="233"/>
      <c r="AK67" s="197">
        <v>56</v>
      </c>
      <c r="AL67" s="207">
        <v>95.141109999999998</v>
      </c>
      <c r="AM67" s="207">
        <v>95.045590000000004</v>
      </c>
      <c r="AN67" s="207">
        <v>95.21181</v>
      </c>
      <c r="AO67" s="207">
        <v>95.314409999999995</v>
      </c>
      <c r="AP67" s="207">
        <v>95.178070000000005</v>
      </c>
      <c r="AQ67" s="208"/>
      <c r="AR67" s="155"/>
      <c r="AS67" s="197">
        <f t="shared" si="7"/>
        <v>56</v>
      </c>
      <c r="AT67" s="175">
        <v>-0.15957739999998899</v>
      </c>
      <c r="AU67" s="163">
        <v>-9.5773999999977395E-3</v>
      </c>
      <c r="AV67" s="163">
        <v>-0.19957739999999499</v>
      </c>
      <c r="AW67" s="163">
        <v>-0.27957739999999398</v>
      </c>
      <c r="AX67" s="163">
        <v>-0.179577399999999</v>
      </c>
      <c r="AY67" s="163">
        <v>-0.179577399999999</v>
      </c>
      <c r="BA67" s="331">
        <f t="shared" si="8"/>
        <v>56</v>
      </c>
      <c r="BB67" s="332">
        <f t="shared" si="11"/>
        <v>94.981532600000008</v>
      </c>
      <c r="BC67" s="332">
        <f t="shared" si="11"/>
        <v>95.036012600000007</v>
      </c>
      <c r="BD67" s="332">
        <f t="shared" si="11"/>
        <v>95.012232600000004</v>
      </c>
      <c r="BE67" s="332">
        <f t="shared" si="11"/>
        <v>95.034832600000001</v>
      </c>
      <c r="BF67" s="332">
        <f t="shared" si="11"/>
        <v>94.998492600000006</v>
      </c>
      <c r="BG67" s="332" t="str">
        <f t="shared" si="11"/>
        <v/>
      </c>
      <c r="BH67" s="164">
        <v>56</v>
      </c>
      <c r="BI67" s="337">
        <f t="shared" si="12"/>
        <v>1.6959999999997422E-2</v>
      </c>
      <c r="BJ67" s="337">
        <f t="shared" si="12"/>
        <v>3.7520000000000664E-2</v>
      </c>
      <c r="BK67" s="337">
        <f t="shared" si="12"/>
        <v>1.3739999999998531E-2</v>
      </c>
      <c r="BL67" s="337">
        <f t="shared" si="12"/>
        <v>3.6339999999995598E-2</v>
      </c>
      <c r="BM67" s="165">
        <f t="shared" si="13"/>
        <v>3.7520000000000664E-2</v>
      </c>
    </row>
    <row r="68" spans="1:65" ht="14.85" customHeight="1">
      <c r="A68" s="238"/>
      <c r="B68" s="540" t="s">
        <v>225</v>
      </c>
      <c r="C68" s="540"/>
      <c r="D68" s="540"/>
      <c r="E68" s="503">
        <f t="shared" si="0"/>
        <v>94.959002600000005</v>
      </c>
      <c r="F68" s="503"/>
      <c r="G68" s="503"/>
      <c r="H68" s="503">
        <f t="shared" si="1"/>
        <v>95.014152600000003</v>
      </c>
      <c r="I68" s="503"/>
      <c r="J68" s="503"/>
      <c r="K68" s="503">
        <f t="shared" si="2"/>
        <v>94.967562600000008</v>
      </c>
      <c r="L68" s="503"/>
      <c r="M68" s="503"/>
      <c r="N68" s="503">
        <f t="shared" si="3"/>
        <v>95.037802600000006</v>
      </c>
      <c r="O68" s="503"/>
      <c r="P68" s="503"/>
      <c r="Q68" s="503">
        <f t="shared" si="4"/>
        <v>95.016692599999999</v>
      </c>
      <c r="R68" s="503"/>
      <c r="S68" s="503"/>
      <c r="T68" s="503" t="str">
        <f t="shared" si="6"/>
        <v/>
      </c>
      <c r="U68" s="503"/>
      <c r="V68" s="503"/>
      <c r="W68" s="503">
        <f t="shared" si="5"/>
        <v>5.7689999999993802E-2</v>
      </c>
      <c r="X68" s="503"/>
      <c r="Y68" s="503"/>
      <c r="Z68" s="503"/>
      <c r="AA68" s="503"/>
      <c r="AB68" s="503"/>
      <c r="AC68" s="525"/>
      <c r="AD68" s="526"/>
      <c r="AE68" s="526"/>
      <c r="AF68" s="526"/>
      <c r="AG68" s="526"/>
      <c r="AH68" s="527"/>
      <c r="AI68" s="233"/>
      <c r="AJ68" s="233"/>
      <c r="AK68" s="197">
        <v>57</v>
      </c>
      <c r="AL68" s="207">
        <v>95.130420000000001</v>
      </c>
      <c r="AM68" s="207">
        <v>95.043570000000003</v>
      </c>
      <c r="AN68" s="207">
        <v>95.202209999999994</v>
      </c>
      <c r="AO68" s="207">
        <v>95.314970000000002</v>
      </c>
      <c r="AP68" s="207">
        <v>95.182490000000001</v>
      </c>
      <c r="AQ68" s="208"/>
      <c r="AR68" s="155"/>
      <c r="AS68" s="197">
        <f t="shared" si="7"/>
        <v>57</v>
      </c>
      <c r="AT68" s="175">
        <v>-0.15957739999998899</v>
      </c>
      <c r="AU68" s="163">
        <v>-9.5773999999977395E-3</v>
      </c>
      <c r="AV68" s="163">
        <v>-0.19957739999999499</v>
      </c>
      <c r="AW68" s="163">
        <v>-0.27957739999999398</v>
      </c>
      <c r="AX68" s="163">
        <v>-0.179577399999999</v>
      </c>
      <c r="AY68" s="163">
        <v>-0.179577399999999</v>
      </c>
      <c r="BA68" s="331">
        <f t="shared" si="8"/>
        <v>57</v>
      </c>
      <c r="BB68" s="332">
        <f t="shared" si="11"/>
        <v>94.970842600000012</v>
      </c>
      <c r="BC68" s="332">
        <f t="shared" si="11"/>
        <v>95.033992600000005</v>
      </c>
      <c r="BD68" s="332">
        <f t="shared" ref="BD68:BG131" si="14">IF(AN68="","",AN68+AV68)</f>
        <v>95.002632599999998</v>
      </c>
      <c r="BE68" s="332">
        <f t="shared" si="14"/>
        <v>95.035392600000009</v>
      </c>
      <c r="BF68" s="332">
        <f t="shared" si="14"/>
        <v>95.002912600000002</v>
      </c>
      <c r="BG68" s="332" t="str">
        <f t="shared" si="14"/>
        <v/>
      </c>
      <c r="BH68" s="164">
        <v>57</v>
      </c>
      <c r="BI68" s="337">
        <f t="shared" si="12"/>
        <v>3.2069999999990273E-2</v>
      </c>
      <c r="BJ68" s="337">
        <f t="shared" si="12"/>
        <v>3.1080000000002883E-2</v>
      </c>
      <c r="BK68" s="337">
        <f t="shared" si="12"/>
        <v>2.8000000000361069E-4</v>
      </c>
      <c r="BL68" s="337">
        <f t="shared" si="12"/>
        <v>3.2480000000006726E-2</v>
      </c>
      <c r="BM68" s="165">
        <f t="shared" si="13"/>
        <v>3.2480000000006726E-2</v>
      </c>
    </row>
    <row r="69" spans="1:65" ht="14.85" customHeight="1" thickBot="1">
      <c r="A69" s="238"/>
      <c r="B69" s="572" t="s">
        <v>226</v>
      </c>
      <c r="C69" s="572"/>
      <c r="D69" s="572"/>
      <c r="E69" s="573">
        <f t="shared" si="0"/>
        <v>94.932642600000008</v>
      </c>
      <c r="F69" s="573"/>
      <c r="G69" s="573"/>
      <c r="H69" s="573">
        <f t="shared" si="1"/>
        <v>95.010052600000009</v>
      </c>
      <c r="I69" s="573"/>
      <c r="J69" s="573"/>
      <c r="K69" s="573">
        <f t="shared" si="2"/>
        <v>94.967602600000006</v>
      </c>
      <c r="L69" s="573"/>
      <c r="M69" s="573"/>
      <c r="N69" s="573">
        <f t="shared" si="3"/>
        <v>95.037442600000006</v>
      </c>
      <c r="O69" s="573"/>
      <c r="P69" s="573"/>
      <c r="Q69" s="573">
        <f t="shared" si="4"/>
        <v>95.011862600000001</v>
      </c>
      <c r="R69" s="573"/>
      <c r="S69" s="573"/>
      <c r="T69" s="573" t="str">
        <f t="shared" si="6"/>
        <v/>
      </c>
      <c r="U69" s="573"/>
      <c r="V69" s="573"/>
      <c r="W69" s="573">
        <f t="shared" si="5"/>
        <v>7.9219999999992297E-2</v>
      </c>
      <c r="X69" s="573"/>
      <c r="Y69" s="573"/>
      <c r="Z69" s="573"/>
      <c r="AA69" s="573"/>
      <c r="AB69" s="573"/>
      <c r="AC69" s="528"/>
      <c r="AD69" s="529"/>
      <c r="AE69" s="529"/>
      <c r="AF69" s="529"/>
      <c r="AG69" s="529"/>
      <c r="AH69" s="530"/>
      <c r="AI69" s="233"/>
      <c r="AJ69" s="233"/>
      <c r="AK69" s="197">
        <v>58</v>
      </c>
      <c r="AL69" s="207">
        <v>95.109979999999993</v>
      </c>
      <c r="AM69" s="207">
        <v>95.035139999999998</v>
      </c>
      <c r="AN69" s="207">
        <v>95.180359999999993</v>
      </c>
      <c r="AO69" s="207">
        <v>95.315619999999996</v>
      </c>
      <c r="AP69" s="207">
        <v>95.188230000000004</v>
      </c>
      <c r="AQ69" s="208"/>
      <c r="AR69" s="155"/>
      <c r="AS69" s="197">
        <f t="shared" si="7"/>
        <v>58</v>
      </c>
      <c r="AT69" s="175">
        <v>-0.15957739999998899</v>
      </c>
      <c r="AU69" s="163">
        <v>-9.5773999999977395E-3</v>
      </c>
      <c r="AV69" s="163">
        <v>-0.19957739999999499</v>
      </c>
      <c r="AW69" s="163">
        <v>-0.27957739999999398</v>
      </c>
      <c r="AX69" s="163">
        <v>-0.179577399999999</v>
      </c>
      <c r="AY69" s="163">
        <v>-0.179577399999999</v>
      </c>
      <c r="BA69" s="331">
        <f t="shared" si="8"/>
        <v>58</v>
      </c>
      <c r="BB69" s="332">
        <f t="shared" ref="BB69:BF132" si="15">IF(AL69="","",AL69+AT69)</f>
        <v>94.950402600000004</v>
      </c>
      <c r="BC69" s="332">
        <f t="shared" si="15"/>
        <v>95.025562600000001</v>
      </c>
      <c r="BD69" s="332">
        <f t="shared" si="14"/>
        <v>94.980782599999998</v>
      </c>
      <c r="BE69" s="332">
        <f t="shared" si="14"/>
        <v>95.036042600000002</v>
      </c>
      <c r="BF69" s="332">
        <f t="shared" si="14"/>
        <v>95.008652600000005</v>
      </c>
      <c r="BG69" s="332" t="str">
        <f t="shared" si="14"/>
        <v/>
      </c>
      <c r="BH69" s="164">
        <v>58</v>
      </c>
      <c r="BI69" s="337">
        <f t="shared" si="12"/>
        <v>5.8250000000001023E-2</v>
      </c>
      <c r="BJ69" s="337">
        <f t="shared" si="12"/>
        <v>1.6909999999995762E-2</v>
      </c>
      <c r="BK69" s="337">
        <f t="shared" si="12"/>
        <v>2.7870000000007167E-2</v>
      </c>
      <c r="BL69" s="337">
        <f t="shared" si="12"/>
        <v>2.7389999999996917E-2</v>
      </c>
      <c r="BM69" s="165">
        <f t="shared" si="13"/>
        <v>5.8250000000001023E-2</v>
      </c>
    </row>
    <row r="70" spans="1:65" ht="14.85" customHeight="1" thickTop="1">
      <c r="B70" s="240"/>
      <c r="C70" s="240"/>
      <c r="D70" s="240"/>
      <c r="E70" s="241"/>
      <c r="F70" s="241"/>
      <c r="G70" s="241"/>
      <c r="H70" s="241"/>
      <c r="I70" s="241"/>
      <c r="J70" s="241"/>
      <c r="K70" s="241"/>
      <c r="L70" s="241"/>
      <c r="M70" s="241"/>
      <c r="N70" s="241"/>
      <c r="O70" s="241"/>
      <c r="P70" s="241"/>
      <c r="Q70" s="241"/>
      <c r="R70" s="241"/>
      <c r="S70" s="241"/>
      <c r="T70" s="241"/>
      <c r="U70" s="241"/>
      <c r="V70" s="241"/>
      <c r="Y70" s="242"/>
      <c r="Z70" s="242"/>
      <c r="AA70" s="242"/>
      <c r="AB70" s="242"/>
      <c r="AC70" s="242"/>
      <c r="AD70" s="242"/>
      <c r="AE70" s="242"/>
      <c r="AF70" s="242"/>
      <c r="AG70" s="242"/>
      <c r="AH70" s="243"/>
      <c r="AI70" s="243"/>
      <c r="AJ70" s="243"/>
      <c r="AK70" s="197">
        <v>59</v>
      </c>
      <c r="AL70" s="207">
        <v>95.118579999999994</v>
      </c>
      <c r="AM70" s="207">
        <v>95.02373</v>
      </c>
      <c r="AN70" s="207">
        <v>95.167140000000003</v>
      </c>
      <c r="AO70" s="207">
        <v>95.31738</v>
      </c>
      <c r="AP70" s="207">
        <v>95.196269999999998</v>
      </c>
      <c r="AQ70" s="208"/>
      <c r="AR70" s="155"/>
      <c r="AS70" s="197">
        <f t="shared" si="7"/>
        <v>59</v>
      </c>
      <c r="AT70" s="175">
        <v>-0.15957739999998899</v>
      </c>
      <c r="AU70" s="163">
        <v>-9.5773999999977395E-3</v>
      </c>
      <c r="AV70" s="163">
        <v>-0.19957739999999499</v>
      </c>
      <c r="AW70" s="163">
        <v>-0.27957739999999398</v>
      </c>
      <c r="AX70" s="163">
        <v>-0.179577399999999</v>
      </c>
      <c r="AY70" s="163">
        <v>-0.179577399999999</v>
      </c>
      <c r="BA70" s="331">
        <f t="shared" si="8"/>
        <v>59</v>
      </c>
      <c r="BB70" s="332">
        <f t="shared" si="15"/>
        <v>94.959002600000005</v>
      </c>
      <c r="BC70" s="332">
        <f t="shared" si="15"/>
        <v>95.014152600000003</v>
      </c>
      <c r="BD70" s="332">
        <f t="shared" si="14"/>
        <v>94.967562600000008</v>
      </c>
      <c r="BE70" s="332">
        <f t="shared" si="14"/>
        <v>95.037802600000006</v>
      </c>
      <c r="BF70" s="332">
        <f t="shared" si="14"/>
        <v>95.016692599999999</v>
      </c>
      <c r="BG70" s="332" t="str">
        <f t="shared" si="14"/>
        <v/>
      </c>
      <c r="BH70" s="164">
        <v>59</v>
      </c>
      <c r="BI70" s="337">
        <f t="shared" si="12"/>
        <v>5.7689999999993802E-2</v>
      </c>
      <c r="BJ70" s="337">
        <f t="shared" si="12"/>
        <v>2.539999999996212E-3</v>
      </c>
      <c r="BK70" s="337">
        <f t="shared" si="12"/>
        <v>4.9129999999991014E-2</v>
      </c>
      <c r="BL70" s="337">
        <f t="shared" si="12"/>
        <v>2.111000000000729E-2</v>
      </c>
      <c r="BM70" s="165">
        <f t="shared" si="13"/>
        <v>5.7689999999993802E-2</v>
      </c>
    </row>
    <row r="71" spans="1:65" ht="14.85" customHeight="1">
      <c r="A71" s="575"/>
      <c r="B71" s="575"/>
      <c r="C71" s="575"/>
      <c r="D71" s="575"/>
      <c r="E71" s="575"/>
      <c r="F71" s="575"/>
      <c r="G71" s="575"/>
      <c r="H71" s="575"/>
      <c r="I71" s="575"/>
      <c r="J71" s="575"/>
      <c r="K71" s="575"/>
      <c r="L71" s="575"/>
      <c r="M71" s="575"/>
      <c r="N71" s="575"/>
      <c r="O71" s="575"/>
      <c r="P71" s="575"/>
      <c r="Q71" s="575"/>
      <c r="R71" s="575"/>
      <c r="S71" s="575"/>
      <c r="T71" s="575"/>
      <c r="U71" s="575"/>
      <c r="V71" s="575"/>
      <c r="W71" s="575"/>
      <c r="X71" s="575"/>
      <c r="Y71" s="575"/>
      <c r="Z71" s="575"/>
      <c r="AA71" s="575"/>
      <c r="AB71" s="575"/>
      <c r="AC71" s="575"/>
      <c r="AD71" s="575"/>
      <c r="AE71" s="575"/>
      <c r="AF71" s="575"/>
      <c r="AG71" s="575"/>
      <c r="AH71" s="575"/>
      <c r="AI71" s="244"/>
      <c r="AJ71" s="244"/>
      <c r="AK71" s="197">
        <v>60</v>
      </c>
      <c r="AL71" s="207">
        <v>95.092219999999998</v>
      </c>
      <c r="AM71" s="207">
        <v>95.019630000000006</v>
      </c>
      <c r="AN71" s="207">
        <v>95.167180000000002</v>
      </c>
      <c r="AO71" s="207">
        <v>95.317019999999999</v>
      </c>
      <c r="AP71" s="207">
        <v>95.19144</v>
      </c>
      <c r="AQ71" s="208"/>
      <c r="AR71" s="155"/>
      <c r="AS71" s="197">
        <f t="shared" si="7"/>
        <v>60</v>
      </c>
      <c r="AT71" s="175">
        <v>-0.15957739999998899</v>
      </c>
      <c r="AU71" s="163">
        <v>-9.5773999999977395E-3</v>
      </c>
      <c r="AV71" s="163">
        <v>-0.19957739999999499</v>
      </c>
      <c r="AW71" s="163">
        <v>-0.27957739999999398</v>
      </c>
      <c r="AX71" s="163">
        <v>-0.179577399999999</v>
      </c>
      <c r="AY71" s="163">
        <v>-0.179577399999999</v>
      </c>
      <c r="BA71" s="331">
        <f t="shared" si="8"/>
        <v>60</v>
      </c>
      <c r="BB71" s="332">
        <f t="shared" si="15"/>
        <v>94.932642600000008</v>
      </c>
      <c r="BC71" s="332">
        <f t="shared" si="15"/>
        <v>95.010052600000009</v>
      </c>
      <c r="BD71" s="332">
        <f t="shared" si="14"/>
        <v>94.967602600000006</v>
      </c>
      <c r="BE71" s="332">
        <f t="shared" si="14"/>
        <v>95.037442600000006</v>
      </c>
      <c r="BF71" s="332">
        <f t="shared" si="14"/>
        <v>95.011862600000001</v>
      </c>
      <c r="BG71" s="332" t="str">
        <f t="shared" si="14"/>
        <v/>
      </c>
      <c r="BH71" s="164">
        <v>60</v>
      </c>
      <c r="BI71" s="337">
        <f t="shared" si="12"/>
        <v>7.9219999999992297E-2</v>
      </c>
      <c r="BJ71" s="337">
        <f t="shared" si="12"/>
        <v>1.8099999999918737E-3</v>
      </c>
      <c r="BK71" s="337">
        <f t="shared" si="12"/>
        <v>4.4259999999994193E-2</v>
      </c>
      <c r="BL71" s="337">
        <f t="shared" si="12"/>
        <v>2.5580000000005043E-2</v>
      </c>
      <c r="BM71" s="165">
        <f t="shared" si="13"/>
        <v>7.9219999999992297E-2</v>
      </c>
    </row>
    <row r="72" spans="1:65" ht="14.85" customHeight="1">
      <c r="B72" s="245"/>
      <c r="C72" s="245"/>
      <c r="D72" s="245"/>
      <c r="E72" s="246"/>
      <c r="F72" s="246"/>
      <c r="G72" s="246"/>
      <c r="H72" s="247"/>
      <c r="J72" s="246"/>
      <c r="K72" s="246"/>
      <c r="AA72" s="494" t="s">
        <v>7</v>
      </c>
      <c r="AB72" s="494"/>
      <c r="AC72" s="494"/>
      <c r="AD72" s="495">
        <f>AC2+1</f>
        <v>3</v>
      </c>
      <c r="AE72" s="495"/>
      <c r="AF72" s="223" t="s">
        <v>8</v>
      </c>
      <c r="AG72" s="495">
        <f>Page1!$AR$1</f>
        <v>1</v>
      </c>
      <c r="AH72" s="495"/>
      <c r="AI72" s="218"/>
      <c r="AJ72" s="218"/>
      <c r="AK72" s="197">
        <v>61</v>
      </c>
      <c r="AL72" s="207">
        <v>95.078280000000007</v>
      </c>
      <c r="AM72" s="207">
        <v>95.020229999999998</v>
      </c>
      <c r="AN72" s="207">
        <v>95.186989999999994</v>
      </c>
      <c r="AO72" s="207">
        <v>95.318269999999998</v>
      </c>
      <c r="AP72" s="207">
        <v>95.183819999999997</v>
      </c>
      <c r="AQ72" s="208"/>
      <c r="AR72" s="155"/>
      <c r="AS72" s="197">
        <f t="shared" si="7"/>
        <v>61</v>
      </c>
      <c r="AT72" s="175">
        <v>-0.15957739999998899</v>
      </c>
      <c r="AU72" s="163">
        <v>-9.5773999999977395E-3</v>
      </c>
      <c r="AV72" s="163">
        <v>-0.19957739999999499</v>
      </c>
      <c r="AW72" s="163">
        <v>-0.27957739999999398</v>
      </c>
      <c r="AX72" s="163">
        <v>-0.179577399999999</v>
      </c>
      <c r="AY72" s="163">
        <v>-0.179577399999999</v>
      </c>
      <c r="BA72" s="331">
        <f t="shared" si="8"/>
        <v>61</v>
      </c>
      <c r="BB72" s="332">
        <f t="shared" si="15"/>
        <v>94.918702600000017</v>
      </c>
      <c r="BC72" s="332">
        <f t="shared" si="15"/>
        <v>95.0106526</v>
      </c>
      <c r="BD72" s="332">
        <f t="shared" si="14"/>
        <v>94.987412599999999</v>
      </c>
      <c r="BE72" s="332">
        <f t="shared" si="14"/>
        <v>95.038692600000005</v>
      </c>
      <c r="BF72" s="332">
        <f t="shared" si="14"/>
        <v>95.004242599999998</v>
      </c>
      <c r="BG72" s="332" t="str">
        <f t="shared" si="14"/>
        <v/>
      </c>
      <c r="BH72" s="164">
        <v>61</v>
      </c>
      <c r="BI72" s="337">
        <f t="shared" si="12"/>
        <v>8.5539999999980409E-2</v>
      </c>
      <c r="BJ72" s="337">
        <f t="shared" si="12"/>
        <v>6.4100000000024693E-3</v>
      </c>
      <c r="BK72" s="337">
        <f t="shared" si="12"/>
        <v>1.682999999999879E-2</v>
      </c>
      <c r="BL72" s="337">
        <f t="shared" si="12"/>
        <v>3.4450000000006753E-2</v>
      </c>
      <c r="BM72" s="165">
        <f t="shared" si="13"/>
        <v>8.5539999999980409E-2</v>
      </c>
    </row>
    <row r="73" spans="1:65" ht="14.85" customHeight="1">
      <c r="B73" s="248"/>
      <c r="C73" s="248"/>
      <c r="D73" s="248"/>
      <c r="E73" s="249"/>
      <c r="F73" s="227"/>
      <c r="G73" s="249"/>
      <c r="H73" s="249"/>
      <c r="I73" s="249"/>
      <c r="J73" s="249"/>
      <c r="K73" s="249"/>
      <c r="Y73" s="222"/>
      <c r="AK73" s="197">
        <v>62</v>
      </c>
      <c r="AL73" s="207">
        <v>95.088520000000003</v>
      </c>
      <c r="AM73" s="207">
        <v>95.020160000000004</v>
      </c>
      <c r="AN73" s="207">
        <v>95.186139999999995</v>
      </c>
      <c r="AO73" s="207">
        <v>95.31859</v>
      </c>
      <c r="AP73" s="207">
        <v>95.176540000000003</v>
      </c>
      <c r="AQ73" s="208"/>
      <c r="AR73" s="155"/>
      <c r="AS73" s="197">
        <f t="shared" si="7"/>
        <v>62</v>
      </c>
      <c r="AT73" s="175">
        <v>-0.15957739999998899</v>
      </c>
      <c r="AU73" s="163">
        <v>-9.5773999999977395E-3</v>
      </c>
      <c r="AV73" s="163">
        <v>-0.19957739999999499</v>
      </c>
      <c r="AW73" s="163">
        <v>-0.27957739999999398</v>
      </c>
      <c r="AX73" s="163">
        <v>-0.179577399999999</v>
      </c>
      <c r="AY73" s="163">
        <v>-0.179577399999999</v>
      </c>
      <c r="BA73" s="331">
        <f t="shared" si="8"/>
        <v>62</v>
      </c>
      <c r="BB73" s="332">
        <f t="shared" si="15"/>
        <v>94.928942600000013</v>
      </c>
      <c r="BC73" s="332">
        <f t="shared" si="15"/>
        <v>95.010582600000006</v>
      </c>
      <c r="BD73" s="332">
        <f t="shared" si="14"/>
        <v>94.986562599999999</v>
      </c>
      <c r="BE73" s="332">
        <f t="shared" si="14"/>
        <v>95.039012600000007</v>
      </c>
      <c r="BF73" s="332">
        <f t="shared" si="14"/>
        <v>94.996962600000003</v>
      </c>
      <c r="BG73" s="332" t="str">
        <f t="shared" si="14"/>
        <v/>
      </c>
      <c r="BH73" s="164">
        <v>62</v>
      </c>
      <c r="BI73" s="337">
        <f t="shared" si="12"/>
        <v>6.8019999999989977E-2</v>
      </c>
      <c r="BJ73" s="337">
        <f t="shared" si="12"/>
        <v>1.3620000000003074E-2</v>
      </c>
      <c r="BK73" s="337">
        <f t="shared" si="12"/>
        <v>1.0400000000004184E-2</v>
      </c>
      <c r="BL73" s="337">
        <f t="shared" si="12"/>
        <v>4.2050000000003251E-2</v>
      </c>
      <c r="BM73" s="165">
        <f t="shared" si="13"/>
        <v>6.8019999999989977E-2</v>
      </c>
    </row>
    <row r="74" spans="1:65" ht="14.85" customHeight="1">
      <c r="A74" s="218"/>
      <c r="B74" s="218"/>
      <c r="C74" s="218"/>
      <c r="D74" s="218"/>
      <c r="E74" s="250"/>
      <c r="K74" s="250"/>
      <c r="Y74" s="222"/>
      <c r="AK74" s="197">
        <v>63</v>
      </c>
      <c r="AL74" s="207">
        <v>95.075190000000006</v>
      </c>
      <c r="AM74" s="207">
        <v>95.017750000000007</v>
      </c>
      <c r="AN74" s="207">
        <v>95.178470000000004</v>
      </c>
      <c r="AO74" s="207">
        <v>95.316509999999994</v>
      </c>
      <c r="AP74" s="207">
        <v>95.178340000000006</v>
      </c>
      <c r="AQ74" s="208"/>
      <c r="AR74" s="155"/>
      <c r="AS74" s="197">
        <f t="shared" si="7"/>
        <v>63</v>
      </c>
      <c r="AT74" s="175">
        <v>-0.15957739999998899</v>
      </c>
      <c r="AU74" s="163">
        <v>-9.5773999999977395E-3</v>
      </c>
      <c r="AV74" s="163">
        <v>-0.19957739999999499</v>
      </c>
      <c r="AW74" s="163">
        <v>-0.27957739999999398</v>
      </c>
      <c r="AX74" s="163">
        <v>-0.179577399999999</v>
      </c>
      <c r="AY74" s="163">
        <v>-0.179577399999999</v>
      </c>
      <c r="BA74" s="331">
        <f t="shared" si="8"/>
        <v>63</v>
      </c>
      <c r="BB74" s="332">
        <f t="shared" si="15"/>
        <v>94.915612600000017</v>
      </c>
      <c r="BC74" s="332">
        <f t="shared" si="15"/>
        <v>95.008172600000009</v>
      </c>
      <c r="BD74" s="332">
        <f t="shared" si="14"/>
        <v>94.978892600000009</v>
      </c>
      <c r="BE74" s="332">
        <f t="shared" si="14"/>
        <v>95.0369326</v>
      </c>
      <c r="BF74" s="332">
        <f t="shared" si="14"/>
        <v>94.998762600000006</v>
      </c>
      <c r="BG74" s="332" t="str">
        <f t="shared" si="14"/>
        <v/>
      </c>
      <c r="BH74" s="164">
        <v>63</v>
      </c>
      <c r="BI74" s="337">
        <f t="shared" si="12"/>
        <v>8.3149999999989177E-2</v>
      </c>
      <c r="BJ74" s="337">
        <f t="shared" si="12"/>
        <v>9.410000000002583E-3</v>
      </c>
      <c r="BK74" s="337">
        <f t="shared" si="12"/>
        <v>1.986999999999739E-2</v>
      </c>
      <c r="BL74" s="337">
        <f t="shared" si="12"/>
        <v>3.816999999999382E-2</v>
      </c>
      <c r="BM74" s="165">
        <f t="shared" si="13"/>
        <v>8.3149999999989177E-2</v>
      </c>
    </row>
    <row r="75" spans="1:65" ht="14.85" customHeight="1">
      <c r="A75" s="218"/>
      <c r="B75" s="218"/>
      <c r="C75" s="218"/>
      <c r="D75" s="218"/>
      <c r="E75" s="250"/>
      <c r="F75" s="227"/>
      <c r="H75" s="250"/>
      <c r="I75" s="250"/>
      <c r="J75" s="250"/>
      <c r="K75" s="250"/>
      <c r="W75" s="498" t="s">
        <v>9</v>
      </c>
      <c r="X75" s="498"/>
      <c r="Y75" s="498"/>
      <c r="Z75" s="498"/>
      <c r="AA75" s="498"/>
      <c r="AB75" s="498"/>
      <c r="AC75" s="498"/>
      <c r="AD75" s="499" t="str">
        <f>AD3</f>
        <v xml:space="preserve"> PT2/67 </v>
      </c>
      <c r="AE75" s="499"/>
      <c r="AF75" s="499"/>
      <c r="AG75" s="499"/>
      <c r="AH75" s="499"/>
      <c r="AI75" s="218"/>
      <c r="AJ75" s="218"/>
      <c r="AK75" s="197">
        <v>64</v>
      </c>
      <c r="AL75" s="207">
        <v>95.089609999999993</v>
      </c>
      <c r="AM75" s="207">
        <v>95.015010000000004</v>
      </c>
      <c r="AN75" s="207">
        <v>95.171959999999999</v>
      </c>
      <c r="AO75" s="207">
        <v>95.309669999999997</v>
      </c>
      <c r="AP75" s="207">
        <v>95.172359999999998</v>
      </c>
      <c r="AQ75" s="208"/>
      <c r="AR75" s="155"/>
      <c r="AS75" s="197">
        <f t="shared" si="7"/>
        <v>64</v>
      </c>
      <c r="AT75" s="175">
        <v>-0.15957739999998899</v>
      </c>
      <c r="AU75" s="163">
        <v>-9.5773999999977395E-3</v>
      </c>
      <c r="AV75" s="163">
        <v>-0.19957739999999499</v>
      </c>
      <c r="AW75" s="163">
        <v>-0.27957739999999398</v>
      </c>
      <c r="AX75" s="163">
        <v>-0.179577399999999</v>
      </c>
      <c r="AY75" s="163">
        <v>-0.179577399999999</v>
      </c>
      <c r="BA75" s="331">
        <f t="shared" si="8"/>
        <v>64</v>
      </c>
      <c r="BB75" s="332">
        <f t="shared" si="15"/>
        <v>94.930032600000004</v>
      </c>
      <c r="BC75" s="332">
        <f t="shared" si="15"/>
        <v>95.005432600000006</v>
      </c>
      <c r="BD75" s="332">
        <f t="shared" si="14"/>
        <v>94.972382600000003</v>
      </c>
      <c r="BE75" s="332">
        <f t="shared" si="14"/>
        <v>95.030092600000003</v>
      </c>
      <c r="BF75" s="332">
        <f t="shared" si="14"/>
        <v>94.992782599999998</v>
      </c>
      <c r="BG75" s="332" t="str">
        <f t="shared" si="14"/>
        <v/>
      </c>
      <c r="BH75" s="164">
        <v>64</v>
      </c>
      <c r="BI75" s="337">
        <f t="shared" si="12"/>
        <v>6.2749999999994088E-2</v>
      </c>
      <c r="BJ75" s="337">
        <f t="shared" si="12"/>
        <v>1.2650000000007822E-2</v>
      </c>
      <c r="BK75" s="337">
        <f t="shared" si="12"/>
        <v>2.0399999999995089E-2</v>
      </c>
      <c r="BL75" s="337">
        <f t="shared" si="12"/>
        <v>3.7310000000005061E-2</v>
      </c>
      <c r="BM75" s="165">
        <f t="shared" si="13"/>
        <v>6.2749999999994088E-2</v>
      </c>
    </row>
    <row r="76" spans="1:65" ht="14.85" customHeight="1">
      <c r="A76" s="224"/>
      <c r="C76" s="224"/>
      <c r="E76" s="227"/>
      <c r="H76" s="251"/>
      <c r="L76" s="227"/>
      <c r="W76" s="498" t="s">
        <v>2</v>
      </c>
      <c r="X76" s="498"/>
      <c r="Y76" s="498"/>
      <c r="Z76" s="498"/>
      <c r="AA76" s="498"/>
      <c r="AB76" s="498"/>
      <c r="AC76" s="498"/>
      <c r="AD76" s="537" t="str">
        <f>AD4</f>
        <v>-</v>
      </c>
      <c r="AE76" s="537"/>
      <c r="AF76" s="537"/>
      <c r="AG76" s="537"/>
      <c r="AH76" s="537"/>
      <c r="AI76" s="218"/>
      <c r="AJ76" s="218"/>
      <c r="AK76" s="197">
        <v>65</v>
      </c>
      <c r="AL76" s="207">
        <v>95.070849999999993</v>
      </c>
      <c r="AM76" s="207">
        <v>95.014330000000001</v>
      </c>
      <c r="AN76" s="207">
        <v>95.17783</v>
      </c>
      <c r="AO76" s="207">
        <v>95.29983</v>
      </c>
      <c r="AP76" s="207">
        <v>95.186499999999995</v>
      </c>
      <c r="AQ76" s="208"/>
      <c r="AR76" s="155"/>
      <c r="AS76" s="197">
        <f t="shared" ref="AS76:AS139" si="16">AK76</f>
        <v>65</v>
      </c>
      <c r="AT76" s="175">
        <v>-0.15957739999998899</v>
      </c>
      <c r="AU76" s="163">
        <v>-9.5773999999977395E-3</v>
      </c>
      <c r="AV76" s="163">
        <v>-0.19957739999999499</v>
      </c>
      <c r="AW76" s="163">
        <v>-0.27957739999999398</v>
      </c>
      <c r="AX76" s="163">
        <v>-0.179577399999999</v>
      </c>
      <c r="AY76" s="163">
        <v>-0.179577399999999</v>
      </c>
      <c r="BA76" s="331">
        <f t="shared" ref="BA76:BA139" si="17">AK76</f>
        <v>65</v>
      </c>
      <c r="BB76" s="332">
        <f t="shared" si="15"/>
        <v>94.911272600000004</v>
      </c>
      <c r="BC76" s="332">
        <f t="shared" si="15"/>
        <v>95.004752600000003</v>
      </c>
      <c r="BD76" s="332">
        <f t="shared" si="14"/>
        <v>94.978252600000005</v>
      </c>
      <c r="BE76" s="332">
        <f t="shared" si="14"/>
        <v>95.020252600000006</v>
      </c>
      <c r="BF76" s="332">
        <f t="shared" si="14"/>
        <v>95.006922599999996</v>
      </c>
      <c r="BG76" s="332" t="str">
        <f t="shared" si="14"/>
        <v/>
      </c>
      <c r="BH76" s="164">
        <v>65</v>
      </c>
      <c r="BI76" s="337">
        <f t="shared" si="12"/>
        <v>9.5649999999992019E-2</v>
      </c>
      <c r="BJ76" s="337">
        <f t="shared" si="12"/>
        <v>2.1699999999924557E-3</v>
      </c>
      <c r="BK76" s="337">
        <f t="shared" si="12"/>
        <v>2.8669999999991091E-2</v>
      </c>
      <c r="BL76" s="337">
        <f t="shared" si="12"/>
        <v>1.33300000000105E-2</v>
      </c>
      <c r="BM76" s="165">
        <f t="shared" si="13"/>
        <v>9.5649999999992019E-2</v>
      </c>
    </row>
    <row r="77" spans="1:65" ht="14.85" customHeight="1" thickBot="1">
      <c r="A77" s="226"/>
      <c r="B77" s="494" t="s">
        <v>10</v>
      </c>
      <c r="C77" s="494"/>
      <c r="D77" s="494"/>
      <c r="E77" s="494"/>
      <c r="F77" s="494"/>
      <c r="G77" s="494"/>
      <c r="H77" s="494"/>
      <c r="I77" s="494"/>
      <c r="J77" s="574">
        <f>$J$3</f>
        <v>95</v>
      </c>
      <c r="K77" s="574"/>
      <c r="L77" s="574"/>
      <c r="M77" s="497" t="s">
        <v>165</v>
      </c>
      <c r="N77" s="497"/>
      <c r="O77" s="227"/>
      <c r="P77" s="227"/>
      <c r="Q77" s="227"/>
      <c r="R77" s="228"/>
      <c r="S77" s="228"/>
      <c r="T77" s="228"/>
      <c r="U77" s="228"/>
      <c r="V77" s="228"/>
      <c r="AE77" s="229"/>
      <c r="AF77" s="494"/>
      <c r="AG77" s="494"/>
      <c r="AH77" s="230"/>
      <c r="AI77" s="230"/>
      <c r="AJ77" s="230"/>
      <c r="AK77" s="197">
        <v>66</v>
      </c>
      <c r="AL77" s="207">
        <v>95.056110000000004</v>
      </c>
      <c r="AM77" s="207">
        <v>95.016580000000005</v>
      </c>
      <c r="AN77" s="207">
        <v>95.170150000000007</v>
      </c>
      <c r="AO77" s="207">
        <v>95.295689999999993</v>
      </c>
      <c r="AP77" s="207">
        <v>95.191280000000006</v>
      </c>
      <c r="AQ77" s="208"/>
      <c r="AR77" s="155"/>
      <c r="AS77" s="197">
        <f t="shared" si="16"/>
        <v>66</v>
      </c>
      <c r="AT77" s="175">
        <v>-0.15957739999998899</v>
      </c>
      <c r="AU77" s="163">
        <v>-9.5773999999977395E-3</v>
      </c>
      <c r="AV77" s="163">
        <v>-0.19957739999999499</v>
      </c>
      <c r="AW77" s="163">
        <v>-0.27957739999999398</v>
      </c>
      <c r="AX77" s="163">
        <v>-0.179577399999999</v>
      </c>
      <c r="AY77" s="163">
        <v>-0.179577399999999</v>
      </c>
      <c r="BA77" s="331">
        <f t="shared" si="17"/>
        <v>66</v>
      </c>
      <c r="BB77" s="332">
        <f t="shared" si="15"/>
        <v>94.896532600000015</v>
      </c>
      <c r="BC77" s="332">
        <f t="shared" si="15"/>
        <v>95.007002600000007</v>
      </c>
      <c r="BD77" s="332">
        <f t="shared" si="14"/>
        <v>94.970572600000011</v>
      </c>
      <c r="BE77" s="332">
        <f t="shared" si="14"/>
        <v>95.0161126</v>
      </c>
      <c r="BF77" s="332">
        <f t="shared" si="14"/>
        <v>95.011702600000007</v>
      </c>
      <c r="BG77" s="332" t="str">
        <f t="shared" si="14"/>
        <v/>
      </c>
      <c r="BH77" s="164">
        <v>66</v>
      </c>
      <c r="BI77" s="337">
        <f t="shared" ref="BI77:BL140" si="18">IF(BB77="","",ABS($BF77-BB77))</f>
        <v>0.115169999999992</v>
      </c>
      <c r="BJ77" s="337">
        <f t="shared" si="18"/>
        <v>4.6999999999997044E-3</v>
      </c>
      <c r="BK77" s="337">
        <f t="shared" si="18"/>
        <v>4.1129999999995448E-2</v>
      </c>
      <c r="BL77" s="337">
        <f t="shared" si="18"/>
        <v>4.4099999999929196E-3</v>
      </c>
      <c r="BM77" s="165">
        <f t="shared" ref="BM77:BM140" si="19">IF(BF77="","",MAX(BI77:BL77))</f>
        <v>0.115169999999992</v>
      </c>
    </row>
    <row r="78" spans="1:65" ht="14.85" customHeight="1" thickTop="1" thickBot="1">
      <c r="A78" s="231"/>
      <c r="B78" s="514" t="s">
        <v>13</v>
      </c>
      <c r="C78" s="515"/>
      <c r="D78" s="516"/>
      <c r="E78" s="517" t="s">
        <v>67</v>
      </c>
      <c r="F78" s="518"/>
      <c r="G78" s="518"/>
      <c r="H78" s="518"/>
      <c r="I78" s="518"/>
      <c r="J78" s="518"/>
      <c r="K78" s="518"/>
      <c r="L78" s="518"/>
      <c r="M78" s="518"/>
      <c r="N78" s="518"/>
      <c r="O78" s="518"/>
      <c r="P78" s="518"/>
      <c r="Q78" s="518"/>
      <c r="R78" s="518"/>
      <c r="S78" s="518"/>
      <c r="T78" s="232"/>
      <c r="U78" s="232"/>
      <c r="V78" s="232"/>
      <c r="W78" s="519" t="s">
        <v>55</v>
      </c>
      <c r="X78" s="520"/>
      <c r="Y78" s="520"/>
      <c r="Z78" s="520"/>
      <c r="AA78" s="520"/>
      <c r="AB78" s="521"/>
      <c r="AC78" s="522" t="s">
        <v>1176</v>
      </c>
      <c r="AD78" s="523"/>
      <c r="AE78" s="523"/>
      <c r="AF78" s="523"/>
      <c r="AG78" s="523"/>
      <c r="AH78" s="524"/>
      <c r="AI78" s="233"/>
      <c r="AJ78" s="233"/>
      <c r="AK78" s="197">
        <v>67</v>
      </c>
      <c r="AL78" s="207">
        <v>95.067920000000001</v>
      </c>
      <c r="AM78" s="207">
        <v>95.02328</v>
      </c>
      <c r="AN78" s="207">
        <v>95.156940000000006</v>
      </c>
      <c r="AO78" s="207">
        <v>95.290629999999993</v>
      </c>
      <c r="AP78" s="207">
        <v>95.180199999999999</v>
      </c>
      <c r="AQ78" s="208"/>
      <c r="AR78" s="155"/>
      <c r="AS78" s="197">
        <f t="shared" si="16"/>
        <v>67</v>
      </c>
      <c r="AT78" s="175">
        <v>-0.15957739999998899</v>
      </c>
      <c r="AU78" s="163">
        <v>-9.5773999999977395E-3</v>
      </c>
      <c r="AV78" s="163">
        <v>-0.19957739999999499</v>
      </c>
      <c r="AW78" s="163">
        <v>-0.27957739999999398</v>
      </c>
      <c r="AX78" s="163">
        <v>-0.179577399999999</v>
      </c>
      <c r="AY78" s="163">
        <v>-0.179577399999999</v>
      </c>
      <c r="BA78" s="331">
        <f t="shared" si="17"/>
        <v>67</v>
      </c>
      <c r="BB78" s="332">
        <f t="shared" si="15"/>
        <v>94.908342600000012</v>
      </c>
      <c r="BC78" s="332">
        <f t="shared" si="15"/>
        <v>95.013702600000002</v>
      </c>
      <c r="BD78" s="332">
        <f t="shared" si="14"/>
        <v>94.95736260000001</v>
      </c>
      <c r="BE78" s="332">
        <f t="shared" si="14"/>
        <v>95.011052599999999</v>
      </c>
      <c r="BF78" s="332">
        <f t="shared" si="14"/>
        <v>95.0006226</v>
      </c>
      <c r="BG78" s="332" t="str">
        <f t="shared" si="14"/>
        <v/>
      </c>
      <c r="BH78" s="164">
        <v>67</v>
      </c>
      <c r="BI78" s="337">
        <f t="shared" si="18"/>
        <v>9.2279999999988149E-2</v>
      </c>
      <c r="BJ78" s="337">
        <f t="shared" si="18"/>
        <v>1.3080000000002201E-2</v>
      </c>
      <c r="BK78" s="337">
        <f t="shared" si="18"/>
        <v>4.3259999999989418E-2</v>
      </c>
      <c r="BL78" s="337">
        <f t="shared" si="18"/>
        <v>1.0429999999999495E-2</v>
      </c>
      <c r="BM78" s="165">
        <f t="shared" si="19"/>
        <v>9.2279999999988149E-2</v>
      </c>
    </row>
    <row r="79" spans="1:65" ht="14.85" customHeight="1" thickTop="1">
      <c r="A79" s="231"/>
      <c r="B79" s="555" t="s">
        <v>8</v>
      </c>
      <c r="C79" s="556"/>
      <c r="D79" s="557"/>
      <c r="E79" s="504" t="s">
        <v>15</v>
      </c>
      <c r="F79" s="505"/>
      <c r="G79" s="506"/>
      <c r="H79" s="504" t="s">
        <v>16</v>
      </c>
      <c r="I79" s="505"/>
      <c r="J79" s="506"/>
      <c r="K79" s="504" t="s">
        <v>17</v>
      </c>
      <c r="L79" s="505"/>
      <c r="M79" s="506"/>
      <c r="N79" s="504" t="s">
        <v>18</v>
      </c>
      <c r="O79" s="505"/>
      <c r="P79" s="506"/>
      <c r="Q79" s="504" t="s">
        <v>19</v>
      </c>
      <c r="R79" s="505"/>
      <c r="S79" s="506"/>
      <c r="T79" s="504"/>
      <c r="U79" s="505"/>
      <c r="V79" s="506"/>
      <c r="W79" s="558" t="s">
        <v>5</v>
      </c>
      <c r="X79" s="494"/>
      <c r="Y79" s="494"/>
      <c r="Z79" s="494"/>
      <c r="AA79" s="494"/>
      <c r="AB79" s="559"/>
      <c r="AC79" s="525"/>
      <c r="AD79" s="526"/>
      <c r="AE79" s="526"/>
      <c r="AF79" s="526"/>
      <c r="AG79" s="526"/>
      <c r="AH79" s="527"/>
      <c r="AI79" s="233"/>
      <c r="AJ79" s="233"/>
      <c r="AK79" s="197">
        <v>68</v>
      </c>
      <c r="AL79" s="207">
        <v>95.077960000000004</v>
      </c>
      <c r="AM79" s="207">
        <v>95.025580000000005</v>
      </c>
      <c r="AN79" s="207">
        <v>95.156139999999994</v>
      </c>
      <c r="AO79" s="207">
        <v>95.297979999999995</v>
      </c>
      <c r="AP79" s="207">
        <v>95.180040000000005</v>
      </c>
      <c r="AQ79" s="208"/>
      <c r="AR79" s="155"/>
      <c r="AS79" s="197">
        <f t="shared" si="16"/>
        <v>68</v>
      </c>
      <c r="AT79" s="175">
        <v>-0.15957739999998899</v>
      </c>
      <c r="AU79" s="163">
        <v>-9.5773999999977395E-3</v>
      </c>
      <c r="AV79" s="163">
        <v>-0.19957739999999499</v>
      </c>
      <c r="AW79" s="163">
        <v>-0.27957739999999398</v>
      </c>
      <c r="AX79" s="163">
        <v>-0.179577399999999</v>
      </c>
      <c r="AY79" s="163">
        <v>-0.179577399999999</v>
      </c>
      <c r="BA79" s="331">
        <f t="shared" si="17"/>
        <v>68</v>
      </c>
      <c r="BB79" s="332">
        <f t="shared" si="15"/>
        <v>94.918382600000015</v>
      </c>
      <c r="BC79" s="332">
        <f t="shared" si="15"/>
        <v>95.016002600000007</v>
      </c>
      <c r="BD79" s="332">
        <f t="shared" si="14"/>
        <v>94.956562599999998</v>
      </c>
      <c r="BE79" s="332">
        <f t="shared" si="14"/>
        <v>95.018402600000002</v>
      </c>
      <c r="BF79" s="332">
        <f t="shared" si="14"/>
        <v>95.000462600000006</v>
      </c>
      <c r="BG79" s="332" t="str">
        <f t="shared" si="14"/>
        <v/>
      </c>
      <c r="BH79" s="164">
        <v>68</v>
      </c>
      <c r="BI79" s="337">
        <f t="shared" si="18"/>
        <v>8.2079999999990605E-2</v>
      </c>
      <c r="BJ79" s="337">
        <f t="shared" si="18"/>
        <v>1.5540000000001442E-2</v>
      </c>
      <c r="BK79" s="337">
        <f t="shared" si="18"/>
        <v>4.3900000000007822E-2</v>
      </c>
      <c r="BL79" s="337">
        <f t="shared" si="18"/>
        <v>1.7939999999995848E-2</v>
      </c>
      <c r="BM79" s="165">
        <f t="shared" si="19"/>
        <v>8.2079999999990605E-2</v>
      </c>
    </row>
    <row r="80" spans="1:65" ht="14.85" customHeight="1" thickBot="1">
      <c r="A80" s="234"/>
      <c r="B80" s="531" t="s">
        <v>0</v>
      </c>
      <c r="C80" s="513"/>
      <c r="D80" s="532"/>
      <c r="E80" s="507"/>
      <c r="F80" s="508"/>
      <c r="G80" s="509"/>
      <c r="H80" s="507"/>
      <c r="I80" s="508"/>
      <c r="J80" s="509"/>
      <c r="K80" s="507"/>
      <c r="L80" s="508"/>
      <c r="M80" s="509"/>
      <c r="N80" s="507"/>
      <c r="O80" s="508"/>
      <c r="P80" s="509"/>
      <c r="Q80" s="507"/>
      <c r="R80" s="508"/>
      <c r="S80" s="509"/>
      <c r="T80" s="507"/>
      <c r="U80" s="508"/>
      <c r="V80" s="509"/>
      <c r="W80" s="531"/>
      <c r="X80" s="513"/>
      <c r="Y80" s="513"/>
      <c r="Z80" s="513"/>
      <c r="AA80" s="513"/>
      <c r="AB80" s="532"/>
      <c r="AC80" s="525"/>
      <c r="AD80" s="526"/>
      <c r="AE80" s="526"/>
      <c r="AF80" s="526"/>
      <c r="AG80" s="526"/>
      <c r="AH80" s="527"/>
      <c r="AI80" s="233"/>
      <c r="AJ80" s="233"/>
      <c r="AK80" s="197">
        <v>69</v>
      </c>
      <c r="AL80" s="207">
        <v>95.088489999999993</v>
      </c>
      <c r="AM80" s="207">
        <v>95.028390000000002</v>
      </c>
      <c r="AN80" s="207">
        <v>95.162480000000002</v>
      </c>
      <c r="AO80" s="207">
        <v>95.299750000000003</v>
      </c>
      <c r="AP80" s="207">
        <v>95.178470000000004</v>
      </c>
      <c r="AQ80" s="208"/>
      <c r="AR80" s="155"/>
      <c r="AS80" s="197">
        <f t="shared" si="16"/>
        <v>69</v>
      </c>
      <c r="AT80" s="175">
        <v>-0.15957739999998899</v>
      </c>
      <c r="AU80" s="163">
        <v>-9.5773999999977395E-3</v>
      </c>
      <c r="AV80" s="163">
        <v>-0.19957739999999499</v>
      </c>
      <c r="AW80" s="163">
        <v>-0.27957739999999398</v>
      </c>
      <c r="AX80" s="163">
        <v>-0.179577399999999</v>
      </c>
      <c r="AY80" s="163">
        <v>-0.179577399999999</v>
      </c>
      <c r="BA80" s="331">
        <f t="shared" si="17"/>
        <v>69</v>
      </c>
      <c r="BB80" s="332">
        <f t="shared" si="15"/>
        <v>94.928912600000004</v>
      </c>
      <c r="BC80" s="332">
        <f t="shared" si="15"/>
        <v>95.018812600000004</v>
      </c>
      <c r="BD80" s="332">
        <f t="shared" si="14"/>
        <v>94.962902600000007</v>
      </c>
      <c r="BE80" s="332">
        <f t="shared" si="14"/>
        <v>95.020172600000009</v>
      </c>
      <c r="BF80" s="332">
        <f t="shared" si="14"/>
        <v>94.998892600000005</v>
      </c>
      <c r="BG80" s="332" t="str">
        <f t="shared" si="14"/>
        <v/>
      </c>
      <c r="BH80" s="164">
        <v>69</v>
      </c>
      <c r="BI80" s="337">
        <f t="shared" si="18"/>
        <v>6.9980000000001041E-2</v>
      </c>
      <c r="BJ80" s="337">
        <f t="shared" si="18"/>
        <v>1.991999999999905E-2</v>
      </c>
      <c r="BK80" s="337">
        <f t="shared" si="18"/>
        <v>3.598999999999819E-2</v>
      </c>
      <c r="BL80" s="337">
        <f t="shared" si="18"/>
        <v>2.1280000000004407E-2</v>
      </c>
      <c r="BM80" s="165">
        <f t="shared" si="19"/>
        <v>6.9980000000001041E-2</v>
      </c>
    </row>
    <row r="81" spans="1:65" ht="14.85" customHeight="1" thickTop="1" thickBot="1">
      <c r="A81" s="234"/>
      <c r="B81" s="533" t="s">
        <v>20</v>
      </c>
      <c r="C81" s="534"/>
      <c r="D81" s="535"/>
      <c r="E81" s="510" t="s">
        <v>166</v>
      </c>
      <c r="F81" s="511"/>
      <c r="G81" s="512"/>
      <c r="H81" s="510" t="s">
        <v>166</v>
      </c>
      <c r="I81" s="511"/>
      <c r="J81" s="512"/>
      <c r="K81" s="510" t="s">
        <v>166</v>
      </c>
      <c r="L81" s="511"/>
      <c r="M81" s="512"/>
      <c r="N81" s="510" t="s">
        <v>166</v>
      </c>
      <c r="O81" s="511"/>
      <c r="P81" s="512"/>
      <c r="Q81" s="510" t="s">
        <v>166</v>
      </c>
      <c r="R81" s="511"/>
      <c r="S81" s="512"/>
      <c r="T81" s="510"/>
      <c r="U81" s="511"/>
      <c r="V81" s="512"/>
      <c r="W81" s="542" t="s">
        <v>166</v>
      </c>
      <c r="X81" s="543"/>
      <c r="Y81" s="543"/>
      <c r="Z81" s="543"/>
      <c r="AA81" s="543"/>
      <c r="AB81" s="544"/>
      <c r="AC81" s="525"/>
      <c r="AD81" s="526"/>
      <c r="AE81" s="526"/>
      <c r="AF81" s="526"/>
      <c r="AG81" s="526"/>
      <c r="AH81" s="527"/>
      <c r="AI81" s="233"/>
      <c r="AJ81" s="233"/>
      <c r="AK81" s="197">
        <v>70</v>
      </c>
      <c r="AL81" s="207">
        <v>95.094909999999999</v>
      </c>
      <c r="AM81" s="207">
        <v>95.032200000000003</v>
      </c>
      <c r="AN81" s="207">
        <v>95.169629999999998</v>
      </c>
      <c r="AO81" s="207">
        <v>95.300799999999995</v>
      </c>
      <c r="AP81" s="207">
        <v>95.166370000000001</v>
      </c>
      <c r="AQ81" s="208"/>
      <c r="AR81" s="155"/>
      <c r="AS81" s="197">
        <f t="shared" si="16"/>
        <v>70</v>
      </c>
      <c r="AT81" s="175">
        <v>-0.15957739999998899</v>
      </c>
      <c r="AU81" s="163">
        <v>-9.5773999999977395E-3</v>
      </c>
      <c r="AV81" s="163">
        <v>-0.19957739999999499</v>
      </c>
      <c r="AW81" s="163">
        <v>-0.27957739999999398</v>
      </c>
      <c r="AX81" s="163">
        <v>-0.179577399999999</v>
      </c>
      <c r="AY81" s="163">
        <v>-0.179577399999999</v>
      </c>
      <c r="BA81" s="331">
        <f t="shared" si="17"/>
        <v>70</v>
      </c>
      <c r="BB81" s="332">
        <f t="shared" si="15"/>
        <v>94.93533260000001</v>
      </c>
      <c r="BC81" s="332">
        <f t="shared" si="15"/>
        <v>95.022622600000005</v>
      </c>
      <c r="BD81" s="332">
        <f t="shared" si="14"/>
        <v>94.970052600000002</v>
      </c>
      <c r="BE81" s="332">
        <f t="shared" si="14"/>
        <v>95.021222600000002</v>
      </c>
      <c r="BF81" s="332">
        <f t="shared" si="14"/>
        <v>94.986792600000001</v>
      </c>
      <c r="BG81" s="332" t="str">
        <f t="shared" si="14"/>
        <v/>
      </c>
      <c r="BH81" s="164">
        <v>70</v>
      </c>
      <c r="BI81" s="337">
        <f t="shared" si="18"/>
        <v>5.1459999999991624E-2</v>
      </c>
      <c r="BJ81" s="337">
        <f t="shared" si="18"/>
        <v>3.5830000000004247E-2</v>
      </c>
      <c r="BK81" s="337">
        <f t="shared" si="18"/>
        <v>1.6739999999998645E-2</v>
      </c>
      <c r="BL81" s="337">
        <f t="shared" si="18"/>
        <v>3.4430000000000405E-2</v>
      </c>
      <c r="BM81" s="165">
        <f t="shared" si="19"/>
        <v>5.1459999999991624E-2</v>
      </c>
    </row>
    <row r="82" spans="1:65" ht="14.85" customHeight="1" thickTop="1">
      <c r="A82" s="238"/>
      <c r="B82" s="545" t="s">
        <v>227</v>
      </c>
      <c r="C82" s="545"/>
      <c r="D82" s="545"/>
      <c r="E82" s="502">
        <f t="shared" ref="E82:E141" si="20">BB72</f>
        <v>94.918702600000017</v>
      </c>
      <c r="F82" s="502"/>
      <c r="G82" s="502"/>
      <c r="H82" s="502">
        <f t="shared" ref="H82:H141" si="21">BC72</f>
        <v>95.0106526</v>
      </c>
      <c r="I82" s="502"/>
      <c r="J82" s="502"/>
      <c r="K82" s="502">
        <f t="shared" ref="K82:K141" si="22">BD72</f>
        <v>94.987412599999999</v>
      </c>
      <c r="L82" s="502"/>
      <c r="M82" s="502"/>
      <c r="N82" s="502">
        <f t="shared" ref="N82:N141" si="23">BE72</f>
        <v>95.038692600000005</v>
      </c>
      <c r="O82" s="502"/>
      <c r="P82" s="502"/>
      <c r="Q82" s="502">
        <f t="shared" ref="Q82:Q141" si="24">BF72</f>
        <v>95.004242599999998</v>
      </c>
      <c r="R82" s="502"/>
      <c r="S82" s="502"/>
      <c r="T82" s="502"/>
      <c r="U82" s="502"/>
      <c r="V82" s="502"/>
      <c r="W82" s="502">
        <f t="shared" ref="W82:W141" si="25">BM72</f>
        <v>8.5539999999980409E-2</v>
      </c>
      <c r="X82" s="502"/>
      <c r="Y82" s="502"/>
      <c r="Z82" s="502"/>
      <c r="AA82" s="502"/>
      <c r="AB82" s="502"/>
      <c r="AC82" s="525"/>
      <c r="AD82" s="526"/>
      <c r="AE82" s="526"/>
      <c r="AF82" s="526"/>
      <c r="AG82" s="526"/>
      <c r="AH82" s="527"/>
      <c r="AI82" s="233"/>
      <c r="AJ82" s="233"/>
      <c r="AK82" s="197">
        <v>71</v>
      </c>
      <c r="AL82" s="207">
        <v>95.099289999999996</v>
      </c>
      <c r="AM82" s="207">
        <v>95.03349</v>
      </c>
      <c r="AN82" s="207">
        <v>95.184849999999997</v>
      </c>
      <c r="AO82" s="207">
        <v>95.306020000000004</v>
      </c>
      <c r="AP82" s="207">
        <v>95.160030000000006</v>
      </c>
      <c r="AQ82" s="208"/>
      <c r="AR82" s="155"/>
      <c r="AS82" s="197">
        <f t="shared" si="16"/>
        <v>71</v>
      </c>
      <c r="AT82" s="175">
        <v>-0.15957739999998899</v>
      </c>
      <c r="AU82" s="163">
        <v>-9.5773999999977395E-3</v>
      </c>
      <c r="AV82" s="163">
        <v>-0.19957739999999499</v>
      </c>
      <c r="AW82" s="163">
        <v>-0.27957739999999398</v>
      </c>
      <c r="AX82" s="163">
        <v>-0.179577399999999</v>
      </c>
      <c r="AY82" s="163">
        <v>-0.179577399999999</v>
      </c>
      <c r="BA82" s="331">
        <f t="shared" si="17"/>
        <v>71</v>
      </c>
      <c r="BB82" s="332">
        <f t="shared" si="15"/>
        <v>94.939712600000007</v>
      </c>
      <c r="BC82" s="332">
        <f t="shared" si="15"/>
        <v>95.023912600000003</v>
      </c>
      <c r="BD82" s="332">
        <f t="shared" si="14"/>
        <v>94.985272600000002</v>
      </c>
      <c r="BE82" s="332">
        <f t="shared" si="14"/>
        <v>95.02644260000001</v>
      </c>
      <c r="BF82" s="332">
        <f t="shared" si="14"/>
        <v>94.980452600000007</v>
      </c>
      <c r="BG82" s="332" t="str">
        <f t="shared" si="14"/>
        <v/>
      </c>
      <c r="BH82" s="164">
        <v>71</v>
      </c>
      <c r="BI82" s="337">
        <f t="shared" si="18"/>
        <v>4.0739999999999554E-2</v>
      </c>
      <c r="BJ82" s="337">
        <f t="shared" si="18"/>
        <v>4.3459999999996057E-2</v>
      </c>
      <c r="BK82" s="337">
        <f t="shared" si="18"/>
        <v>4.8199999999951615E-3</v>
      </c>
      <c r="BL82" s="337">
        <f t="shared" si="18"/>
        <v>4.5990000000003306E-2</v>
      </c>
      <c r="BM82" s="165">
        <f t="shared" si="19"/>
        <v>4.5990000000003306E-2</v>
      </c>
    </row>
    <row r="83" spans="1:65" ht="14.85" customHeight="1">
      <c r="A83" s="238"/>
      <c r="B83" s="540" t="s">
        <v>228</v>
      </c>
      <c r="C83" s="540"/>
      <c r="D83" s="540"/>
      <c r="E83" s="503">
        <f t="shared" si="20"/>
        <v>94.928942600000013</v>
      </c>
      <c r="F83" s="503"/>
      <c r="G83" s="503"/>
      <c r="H83" s="503">
        <f t="shared" si="21"/>
        <v>95.010582600000006</v>
      </c>
      <c r="I83" s="503"/>
      <c r="J83" s="503"/>
      <c r="K83" s="503">
        <f t="shared" si="22"/>
        <v>94.986562599999999</v>
      </c>
      <c r="L83" s="503"/>
      <c r="M83" s="503"/>
      <c r="N83" s="503">
        <f t="shared" si="23"/>
        <v>95.039012600000007</v>
      </c>
      <c r="O83" s="503"/>
      <c r="P83" s="503"/>
      <c r="Q83" s="503">
        <f t="shared" si="24"/>
        <v>94.996962600000003</v>
      </c>
      <c r="R83" s="503"/>
      <c r="S83" s="503"/>
      <c r="T83" s="503"/>
      <c r="U83" s="503"/>
      <c r="V83" s="503"/>
      <c r="W83" s="503">
        <f t="shared" si="25"/>
        <v>6.8019999999989977E-2</v>
      </c>
      <c r="X83" s="503"/>
      <c r="Y83" s="503"/>
      <c r="Z83" s="503"/>
      <c r="AA83" s="503"/>
      <c r="AB83" s="503"/>
      <c r="AC83" s="525"/>
      <c r="AD83" s="526"/>
      <c r="AE83" s="526"/>
      <c r="AF83" s="526"/>
      <c r="AG83" s="526"/>
      <c r="AH83" s="527"/>
      <c r="AI83" s="233"/>
      <c r="AJ83" s="233"/>
      <c r="AK83" s="197">
        <v>72</v>
      </c>
      <c r="AL83" s="207">
        <v>95.086590000000001</v>
      </c>
      <c r="AM83" s="207">
        <v>95.039469999999994</v>
      </c>
      <c r="AN83" s="207">
        <v>95.179599999999994</v>
      </c>
      <c r="AO83" s="207">
        <v>95.319559999999996</v>
      </c>
      <c r="AP83" s="207">
        <v>95.15231</v>
      </c>
      <c r="AQ83" s="208"/>
      <c r="AR83" s="155"/>
      <c r="AS83" s="197">
        <f t="shared" si="16"/>
        <v>72</v>
      </c>
      <c r="AT83" s="175">
        <v>-0.15957739999998899</v>
      </c>
      <c r="AU83" s="163">
        <v>-9.5773999999977395E-3</v>
      </c>
      <c r="AV83" s="163">
        <v>-0.19957739999999499</v>
      </c>
      <c r="AW83" s="163">
        <v>-0.27957739999999398</v>
      </c>
      <c r="AX83" s="163">
        <v>-0.179577399999999</v>
      </c>
      <c r="AY83" s="163">
        <v>-0.179577399999999</v>
      </c>
      <c r="BA83" s="331">
        <f t="shared" si="17"/>
        <v>72</v>
      </c>
      <c r="BB83" s="332">
        <f t="shared" si="15"/>
        <v>94.927012600000012</v>
      </c>
      <c r="BC83" s="332">
        <f t="shared" si="15"/>
        <v>95.029892599999997</v>
      </c>
      <c r="BD83" s="332">
        <f t="shared" si="14"/>
        <v>94.980022599999998</v>
      </c>
      <c r="BE83" s="332">
        <f t="shared" si="14"/>
        <v>95.039982600000002</v>
      </c>
      <c r="BF83" s="332">
        <f t="shared" si="14"/>
        <v>94.972732600000001</v>
      </c>
      <c r="BG83" s="332" t="str">
        <f t="shared" si="14"/>
        <v/>
      </c>
      <c r="BH83" s="164">
        <v>72</v>
      </c>
      <c r="BI83" s="337">
        <f t="shared" si="18"/>
        <v>4.5719999999988659E-2</v>
      </c>
      <c r="BJ83" s="337">
        <f t="shared" si="18"/>
        <v>5.7159999999996103E-2</v>
      </c>
      <c r="BK83" s="337">
        <f t="shared" si="18"/>
        <v>7.2899999999975762E-3</v>
      </c>
      <c r="BL83" s="337">
        <f t="shared" si="18"/>
        <v>6.7250000000001364E-2</v>
      </c>
      <c r="BM83" s="165">
        <f t="shared" si="19"/>
        <v>6.7250000000001364E-2</v>
      </c>
    </row>
    <row r="84" spans="1:65" ht="14.85" customHeight="1">
      <c r="A84" s="238"/>
      <c r="B84" s="540" t="s">
        <v>229</v>
      </c>
      <c r="C84" s="540"/>
      <c r="D84" s="540"/>
      <c r="E84" s="503">
        <f t="shared" si="20"/>
        <v>94.915612600000017</v>
      </c>
      <c r="F84" s="503"/>
      <c r="G84" s="503"/>
      <c r="H84" s="503">
        <f t="shared" si="21"/>
        <v>95.008172600000009</v>
      </c>
      <c r="I84" s="503"/>
      <c r="J84" s="503"/>
      <c r="K84" s="503">
        <f t="shared" si="22"/>
        <v>94.978892600000009</v>
      </c>
      <c r="L84" s="503"/>
      <c r="M84" s="503"/>
      <c r="N84" s="503">
        <f t="shared" si="23"/>
        <v>95.0369326</v>
      </c>
      <c r="O84" s="503"/>
      <c r="P84" s="503"/>
      <c r="Q84" s="503">
        <f t="shared" si="24"/>
        <v>94.998762600000006</v>
      </c>
      <c r="R84" s="503"/>
      <c r="S84" s="503"/>
      <c r="T84" s="503"/>
      <c r="U84" s="503"/>
      <c r="V84" s="503"/>
      <c r="W84" s="503">
        <f t="shared" si="25"/>
        <v>8.3149999999989177E-2</v>
      </c>
      <c r="X84" s="503"/>
      <c r="Y84" s="503"/>
      <c r="Z84" s="503"/>
      <c r="AA84" s="503"/>
      <c r="AB84" s="503"/>
      <c r="AC84" s="525"/>
      <c r="AD84" s="526"/>
      <c r="AE84" s="526"/>
      <c r="AF84" s="526"/>
      <c r="AG84" s="526"/>
      <c r="AH84" s="527"/>
      <c r="AI84" s="233"/>
      <c r="AJ84" s="233"/>
      <c r="AK84" s="197">
        <v>73</v>
      </c>
      <c r="AL84" s="207">
        <v>95.074749999999995</v>
      </c>
      <c r="AM84" s="207">
        <v>95.034700000000001</v>
      </c>
      <c r="AN84" s="207">
        <v>95.174409999999995</v>
      </c>
      <c r="AO84" s="207">
        <v>95.325659999999999</v>
      </c>
      <c r="AP84" s="207">
        <v>95.169870000000003</v>
      </c>
      <c r="AQ84" s="208"/>
      <c r="AR84" s="155"/>
      <c r="AS84" s="197">
        <f t="shared" si="16"/>
        <v>73</v>
      </c>
      <c r="AT84" s="175">
        <v>-0.15957739999998899</v>
      </c>
      <c r="AU84" s="163">
        <v>-9.5773999999977395E-3</v>
      </c>
      <c r="AV84" s="163">
        <v>-0.19957739999999499</v>
      </c>
      <c r="AW84" s="163">
        <v>-0.27957739999999398</v>
      </c>
      <c r="AX84" s="163">
        <v>-0.179577399999999</v>
      </c>
      <c r="AY84" s="163">
        <v>-0.179577399999999</v>
      </c>
      <c r="BA84" s="331">
        <f t="shared" si="17"/>
        <v>73</v>
      </c>
      <c r="BB84" s="332">
        <f t="shared" si="15"/>
        <v>94.915172600000005</v>
      </c>
      <c r="BC84" s="332">
        <f t="shared" si="15"/>
        <v>95.025122600000003</v>
      </c>
      <c r="BD84" s="332">
        <f t="shared" si="14"/>
        <v>94.974832599999999</v>
      </c>
      <c r="BE84" s="332">
        <f t="shared" si="14"/>
        <v>95.046082600000005</v>
      </c>
      <c r="BF84" s="332">
        <f t="shared" si="14"/>
        <v>94.990292600000004</v>
      </c>
      <c r="BG84" s="332" t="str">
        <f t="shared" si="14"/>
        <v/>
      </c>
      <c r="BH84" s="164">
        <v>73</v>
      </c>
      <c r="BI84" s="337">
        <f t="shared" si="18"/>
        <v>7.5119999999998299E-2</v>
      </c>
      <c r="BJ84" s="337">
        <f t="shared" si="18"/>
        <v>3.4829999999999472E-2</v>
      </c>
      <c r="BK84" s="337">
        <f t="shared" si="18"/>
        <v>1.546000000000447E-2</v>
      </c>
      <c r="BL84" s="337">
        <f t="shared" si="18"/>
        <v>5.5790000000001783E-2</v>
      </c>
      <c r="BM84" s="165">
        <f t="shared" si="19"/>
        <v>7.5119999999998299E-2</v>
      </c>
    </row>
    <row r="85" spans="1:65" ht="14.85" customHeight="1">
      <c r="A85" s="238"/>
      <c r="B85" s="540" t="s">
        <v>230</v>
      </c>
      <c r="C85" s="540"/>
      <c r="D85" s="540"/>
      <c r="E85" s="503">
        <f t="shared" si="20"/>
        <v>94.930032600000004</v>
      </c>
      <c r="F85" s="503"/>
      <c r="G85" s="503"/>
      <c r="H85" s="503">
        <f t="shared" si="21"/>
        <v>95.005432600000006</v>
      </c>
      <c r="I85" s="503"/>
      <c r="J85" s="503"/>
      <c r="K85" s="503">
        <f t="shared" si="22"/>
        <v>94.972382600000003</v>
      </c>
      <c r="L85" s="503"/>
      <c r="M85" s="503"/>
      <c r="N85" s="503">
        <f t="shared" si="23"/>
        <v>95.030092600000003</v>
      </c>
      <c r="O85" s="503"/>
      <c r="P85" s="503"/>
      <c r="Q85" s="503">
        <f t="shared" si="24"/>
        <v>94.992782599999998</v>
      </c>
      <c r="R85" s="503"/>
      <c r="S85" s="503"/>
      <c r="T85" s="503"/>
      <c r="U85" s="503"/>
      <c r="V85" s="503"/>
      <c r="W85" s="503">
        <f t="shared" si="25"/>
        <v>6.2749999999994088E-2</v>
      </c>
      <c r="X85" s="503"/>
      <c r="Y85" s="503"/>
      <c r="Z85" s="503"/>
      <c r="AA85" s="503"/>
      <c r="AB85" s="503"/>
      <c r="AC85" s="525"/>
      <c r="AD85" s="526"/>
      <c r="AE85" s="526"/>
      <c r="AF85" s="526"/>
      <c r="AG85" s="526"/>
      <c r="AH85" s="527"/>
      <c r="AI85" s="233"/>
      <c r="AJ85" s="233"/>
      <c r="AK85" s="197">
        <v>74</v>
      </c>
      <c r="AL85" s="207">
        <v>95.091449999999995</v>
      </c>
      <c r="AM85" s="207">
        <v>95.030600000000007</v>
      </c>
      <c r="AN85" s="207">
        <v>95.189959999999999</v>
      </c>
      <c r="AO85" s="207">
        <v>95.326790000000003</v>
      </c>
      <c r="AP85" s="207">
        <v>95.181479999999993</v>
      </c>
      <c r="AQ85" s="208"/>
      <c r="AR85" s="155"/>
      <c r="AS85" s="197">
        <f t="shared" si="16"/>
        <v>74</v>
      </c>
      <c r="AT85" s="175">
        <v>-0.15957739999998899</v>
      </c>
      <c r="AU85" s="163">
        <v>-9.5773999999977395E-3</v>
      </c>
      <c r="AV85" s="163">
        <v>-0.19957739999999499</v>
      </c>
      <c r="AW85" s="163">
        <v>-0.27957739999999398</v>
      </c>
      <c r="AX85" s="163">
        <v>-0.179577399999999</v>
      </c>
      <c r="AY85" s="163">
        <v>-0.179577399999999</v>
      </c>
      <c r="BA85" s="331">
        <f t="shared" si="17"/>
        <v>74</v>
      </c>
      <c r="BB85" s="332">
        <f t="shared" si="15"/>
        <v>94.931872600000005</v>
      </c>
      <c r="BC85" s="332">
        <f t="shared" si="15"/>
        <v>95.021022600000009</v>
      </c>
      <c r="BD85" s="332">
        <f t="shared" si="14"/>
        <v>94.990382600000004</v>
      </c>
      <c r="BE85" s="332">
        <f t="shared" si="14"/>
        <v>95.047212600000009</v>
      </c>
      <c r="BF85" s="332">
        <f t="shared" si="14"/>
        <v>95.001902599999994</v>
      </c>
      <c r="BG85" s="332" t="str">
        <f t="shared" si="14"/>
        <v/>
      </c>
      <c r="BH85" s="164">
        <v>74</v>
      </c>
      <c r="BI85" s="337">
        <f t="shared" si="18"/>
        <v>7.002999999998849E-2</v>
      </c>
      <c r="BJ85" s="337">
        <f t="shared" si="18"/>
        <v>1.9120000000015125E-2</v>
      </c>
      <c r="BK85" s="337">
        <f t="shared" si="18"/>
        <v>1.1519999999990205E-2</v>
      </c>
      <c r="BL85" s="337">
        <f t="shared" si="18"/>
        <v>4.5310000000014838E-2</v>
      </c>
      <c r="BM85" s="165">
        <f t="shared" si="19"/>
        <v>7.002999999998849E-2</v>
      </c>
    </row>
    <row r="86" spans="1:65" ht="14.85" customHeight="1">
      <c r="A86" s="238"/>
      <c r="B86" s="540" t="s">
        <v>231</v>
      </c>
      <c r="C86" s="540"/>
      <c r="D86" s="540"/>
      <c r="E86" s="503">
        <f t="shared" si="20"/>
        <v>94.911272600000004</v>
      </c>
      <c r="F86" s="503"/>
      <c r="G86" s="503"/>
      <c r="H86" s="503">
        <f t="shared" si="21"/>
        <v>95.004752600000003</v>
      </c>
      <c r="I86" s="503"/>
      <c r="J86" s="503"/>
      <c r="K86" s="503">
        <f t="shared" si="22"/>
        <v>94.978252600000005</v>
      </c>
      <c r="L86" s="503"/>
      <c r="M86" s="503"/>
      <c r="N86" s="503">
        <f t="shared" si="23"/>
        <v>95.020252600000006</v>
      </c>
      <c r="O86" s="503"/>
      <c r="P86" s="503"/>
      <c r="Q86" s="503">
        <f t="shared" si="24"/>
        <v>95.006922599999996</v>
      </c>
      <c r="R86" s="503"/>
      <c r="S86" s="503"/>
      <c r="T86" s="503"/>
      <c r="U86" s="503"/>
      <c r="V86" s="503"/>
      <c r="W86" s="503">
        <f t="shared" si="25"/>
        <v>9.5649999999992019E-2</v>
      </c>
      <c r="X86" s="503"/>
      <c r="Y86" s="503"/>
      <c r="Z86" s="503"/>
      <c r="AA86" s="503"/>
      <c r="AB86" s="503"/>
      <c r="AC86" s="525"/>
      <c r="AD86" s="526"/>
      <c r="AE86" s="526"/>
      <c r="AF86" s="526"/>
      <c r="AG86" s="526"/>
      <c r="AH86" s="527"/>
      <c r="AI86" s="233"/>
      <c r="AJ86" s="233"/>
      <c r="AK86" s="197">
        <v>75</v>
      </c>
      <c r="AL86" s="207">
        <v>95.105320000000006</v>
      </c>
      <c r="AM86" s="207">
        <v>95.03004</v>
      </c>
      <c r="AN86" s="207">
        <v>95.187749999999994</v>
      </c>
      <c r="AO86" s="207">
        <v>95.310680000000005</v>
      </c>
      <c r="AP86" s="207">
        <v>95.174130000000005</v>
      </c>
      <c r="AQ86" s="208"/>
      <c r="AR86" s="155"/>
      <c r="AS86" s="197">
        <f t="shared" si="16"/>
        <v>75</v>
      </c>
      <c r="AT86" s="175">
        <v>-0.15957739999998899</v>
      </c>
      <c r="AU86" s="163">
        <v>-9.5773999999977395E-3</v>
      </c>
      <c r="AV86" s="163">
        <v>-0.19957739999999499</v>
      </c>
      <c r="AW86" s="163">
        <v>-0.27957739999999398</v>
      </c>
      <c r="AX86" s="163">
        <v>-0.179577399999999</v>
      </c>
      <c r="AY86" s="163">
        <v>-0.179577399999999</v>
      </c>
      <c r="BA86" s="331">
        <f t="shared" si="17"/>
        <v>75</v>
      </c>
      <c r="BB86" s="332">
        <f t="shared" si="15"/>
        <v>94.945742600000017</v>
      </c>
      <c r="BC86" s="332">
        <f t="shared" si="15"/>
        <v>95.020462600000002</v>
      </c>
      <c r="BD86" s="332">
        <f t="shared" si="14"/>
        <v>94.988172599999999</v>
      </c>
      <c r="BE86" s="332">
        <f t="shared" si="14"/>
        <v>95.031102600000011</v>
      </c>
      <c r="BF86" s="332">
        <f t="shared" si="14"/>
        <v>94.994552600000006</v>
      </c>
      <c r="BG86" s="332" t="str">
        <f t="shared" si="14"/>
        <v/>
      </c>
      <c r="BH86" s="164">
        <v>75</v>
      </c>
      <c r="BI86" s="337">
        <f t="shared" si="18"/>
        <v>4.8809999999988918E-2</v>
      </c>
      <c r="BJ86" s="337">
        <f t="shared" si="18"/>
        <v>2.5909999999996103E-2</v>
      </c>
      <c r="BK86" s="337">
        <f t="shared" si="18"/>
        <v>6.3800000000071577E-3</v>
      </c>
      <c r="BL86" s="337">
        <f t="shared" si="18"/>
        <v>3.6550000000005411E-2</v>
      </c>
      <c r="BM86" s="165">
        <f t="shared" si="19"/>
        <v>4.8809999999988918E-2</v>
      </c>
    </row>
    <row r="87" spans="1:65" ht="14.85" customHeight="1">
      <c r="A87" s="239"/>
      <c r="B87" s="540" t="s">
        <v>232</v>
      </c>
      <c r="C87" s="540"/>
      <c r="D87" s="540"/>
      <c r="E87" s="503">
        <f t="shared" si="20"/>
        <v>94.896532600000015</v>
      </c>
      <c r="F87" s="503"/>
      <c r="G87" s="503"/>
      <c r="H87" s="503">
        <f t="shared" si="21"/>
        <v>95.007002600000007</v>
      </c>
      <c r="I87" s="503"/>
      <c r="J87" s="503"/>
      <c r="K87" s="503">
        <f t="shared" si="22"/>
        <v>94.970572600000011</v>
      </c>
      <c r="L87" s="503"/>
      <c r="M87" s="503"/>
      <c r="N87" s="503">
        <f t="shared" si="23"/>
        <v>95.0161126</v>
      </c>
      <c r="O87" s="503"/>
      <c r="P87" s="503"/>
      <c r="Q87" s="503">
        <f t="shared" si="24"/>
        <v>95.011702600000007</v>
      </c>
      <c r="R87" s="503"/>
      <c r="S87" s="503"/>
      <c r="T87" s="503"/>
      <c r="U87" s="503"/>
      <c r="V87" s="503"/>
      <c r="W87" s="503">
        <f t="shared" si="25"/>
        <v>0.115169999999992</v>
      </c>
      <c r="X87" s="503"/>
      <c r="Y87" s="503"/>
      <c r="Z87" s="503"/>
      <c r="AA87" s="503"/>
      <c r="AB87" s="503"/>
      <c r="AC87" s="525"/>
      <c r="AD87" s="526"/>
      <c r="AE87" s="526"/>
      <c r="AF87" s="526"/>
      <c r="AG87" s="526"/>
      <c r="AH87" s="527"/>
      <c r="AI87" s="233"/>
      <c r="AJ87" s="233"/>
      <c r="AK87" s="197">
        <v>76</v>
      </c>
      <c r="AL87" s="207">
        <v>95.107370000000003</v>
      </c>
      <c r="AM87" s="207">
        <v>95.037030000000001</v>
      </c>
      <c r="AN87" s="207">
        <v>95.185339999999997</v>
      </c>
      <c r="AO87" s="207">
        <v>95.306380000000004</v>
      </c>
      <c r="AP87" s="207">
        <v>95.183490000000006</v>
      </c>
      <c r="AQ87" s="208"/>
      <c r="AR87" s="155"/>
      <c r="AS87" s="197">
        <f t="shared" si="16"/>
        <v>76</v>
      </c>
      <c r="AT87" s="175">
        <v>-0.15957739999998899</v>
      </c>
      <c r="AU87" s="163">
        <v>-9.5773999999977395E-3</v>
      </c>
      <c r="AV87" s="163">
        <v>-0.19957739999999499</v>
      </c>
      <c r="AW87" s="163">
        <v>-0.27957739999999398</v>
      </c>
      <c r="AX87" s="163">
        <v>-0.179577399999999</v>
      </c>
      <c r="AY87" s="163">
        <v>-0.179577399999999</v>
      </c>
      <c r="BA87" s="331">
        <f t="shared" si="17"/>
        <v>76</v>
      </c>
      <c r="BB87" s="332">
        <f t="shared" si="15"/>
        <v>94.947792600000014</v>
      </c>
      <c r="BC87" s="332">
        <f t="shared" si="15"/>
        <v>95.027452600000004</v>
      </c>
      <c r="BD87" s="332">
        <f t="shared" si="14"/>
        <v>94.985762600000001</v>
      </c>
      <c r="BE87" s="332">
        <f t="shared" si="14"/>
        <v>95.026802600000011</v>
      </c>
      <c r="BF87" s="332">
        <f t="shared" si="14"/>
        <v>95.003912600000007</v>
      </c>
      <c r="BG87" s="332" t="str">
        <f t="shared" si="14"/>
        <v/>
      </c>
      <c r="BH87" s="164">
        <v>76</v>
      </c>
      <c r="BI87" s="337">
        <f t="shared" si="18"/>
        <v>5.6119999999992842E-2</v>
      </c>
      <c r="BJ87" s="337">
        <f t="shared" si="18"/>
        <v>2.3539999999997008E-2</v>
      </c>
      <c r="BK87" s="337">
        <f t="shared" si="18"/>
        <v>1.8150000000005662E-2</v>
      </c>
      <c r="BL87" s="337">
        <f t="shared" si="18"/>
        <v>2.2890000000003852E-2</v>
      </c>
      <c r="BM87" s="165">
        <f t="shared" si="19"/>
        <v>5.6119999999992842E-2</v>
      </c>
    </row>
    <row r="88" spans="1:65" ht="14.85" customHeight="1">
      <c r="A88" s="239"/>
      <c r="B88" s="540" t="s">
        <v>233</v>
      </c>
      <c r="C88" s="540"/>
      <c r="D88" s="540"/>
      <c r="E88" s="503">
        <f t="shared" si="20"/>
        <v>94.908342600000012</v>
      </c>
      <c r="F88" s="503"/>
      <c r="G88" s="503"/>
      <c r="H88" s="503">
        <f t="shared" si="21"/>
        <v>95.013702600000002</v>
      </c>
      <c r="I88" s="503"/>
      <c r="J88" s="503"/>
      <c r="K88" s="503">
        <f t="shared" si="22"/>
        <v>94.95736260000001</v>
      </c>
      <c r="L88" s="503"/>
      <c r="M88" s="503"/>
      <c r="N88" s="503">
        <f t="shared" si="23"/>
        <v>95.011052599999999</v>
      </c>
      <c r="O88" s="503"/>
      <c r="P88" s="503"/>
      <c r="Q88" s="503">
        <f t="shared" si="24"/>
        <v>95.0006226</v>
      </c>
      <c r="R88" s="503"/>
      <c r="S88" s="503"/>
      <c r="T88" s="503"/>
      <c r="U88" s="503"/>
      <c r="V88" s="503"/>
      <c r="W88" s="503">
        <f t="shared" si="25"/>
        <v>9.2279999999988149E-2</v>
      </c>
      <c r="X88" s="503"/>
      <c r="Y88" s="503"/>
      <c r="Z88" s="503"/>
      <c r="AA88" s="503"/>
      <c r="AB88" s="503"/>
      <c r="AC88" s="525"/>
      <c r="AD88" s="526"/>
      <c r="AE88" s="526"/>
      <c r="AF88" s="526"/>
      <c r="AG88" s="526"/>
      <c r="AH88" s="527"/>
      <c r="AI88" s="233"/>
      <c r="AJ88" s="233"/>
      <c r="AK88" s="197">
        <v>77</v>
      </c>
      <c r="AL88" s="207">
        <v>95.101740000000007</v>
      </c>
      <c r="AM88" s="207">
        <v>95.046419999999998</v>
      </c>
      <c r="AN88" s="207">
        <v>95.203980000000001</v>
      </c>
      <c r="AO88" s="207">
        <v>95.306539999999998</v>
      </c>
      <c r="AP88" s="207">
        <v>95.190839999999994</v>
      </c>
      <c r="AQ88" s="208"/>
      <c r="AR88" s="155"/>
      <c r="AS88" s="197">
        <f t="shared" si="16"/>
        <v>77</v>
      </c>
      <c r="AT88" s="175">
        <v>-0.15957739999998899</v>
      </c>
      <c r="AU88" s="163">
        <v>-9.5773999999977395E-3</v>
      </c>
      <c r="AV88" s="163">
        <v>-0.19957739999999499</v>
      </c>
      <c r="AW88" s="163">
        <v>-0.27957739999999398</v>
      </c>
      <c r="AX88" s="163">
        <v>-0.179577399999999</v>
      </c>
      <c r="AY88" s="163">
        <v>-0.179577399999999</v>
      </c>
      <c r="BA88" s="331">
        <f t="shared" si="17"/>
        <v>77</v>
      </c>
      <c r="BB88" s="332">
        <f t="shared" si="15"/>
        <v>94.942162600000017</v>
      </c>
      <c r="BC88" s="332">
        <f t="shared" si="15"/>
        <v>95.0368426</v>
      </c>
      <c r="BD88" s="332">
        <f t="shared" si="14"/>
        <v>95.004402600000006</v>
      </c>
      <c r="BE88" s="332">
        <f t="shared" si="14"/>
        <v>95.026962600000004</v>
      </c>
      <c r="BF88" s="332">
        <f t="shared" si="14"/>
        <v>95.011262599999995</v>
      </c>
      <c r="BG88" s="332" t="str">
        <f t="shared" si="14"/>
        <v/>
      </c>
      <c r="BH88" s="164">
        <v>77</v>
      </c>
      <c r="BI88" s="337">
        <f t="shared" si="18"/>
        <v>6.9099999999977513E-2</v>
      </c>
      <c r="BJ88" s="337">
        <f t="shared" si="18"/>
        <v>2.5580000000005043E-2</v>
      </c>
      <c r="BK88" s="337">
        <f t="shared" si="18"/>
        <v>6.859999999988986E-3</v>
      </c>
      <c r="BL88" s="337">
        <f t="shared" si="18"/>
        <v>1.5700000000009595E-2</v>
      </c>
      <c r="BM88" s="165">
        <f t="shared" si="19"/>
        <v>6.9099999999977513E-2</v>
      </c>
    </row>
    <row r="89" spans="1:65" ht="14.85" customHeight="1">
      <c r="A89" s="239"/>
      <c r="B89" s="540" t="s">
        <v>234</v>
      </c>
      <c r="C89" s="540"/>
      <c r="D89" s="540"/>
      <c r="E89" s="503">
        <f t="shared" si="20"/>
        <v>94.918382600000015</v>
      </c>
      <c r="F89" s="503"/>
      <c r="G89" s="503"/>
      <c r="H89" s="503">
        <f t="shared" si="21"/>
        <v>95.016002600000007</v>
      </c>
      <c r="I89" s="503"/>
      <c r="J89" s="503"/>
      <c r="K89" s="503">
        <f t="shared" si="22"/>
        <v>94.956562599999998</v>
      </c>
      <c r="L89" s="503"/>
      <c r="M89" s="503"/>
      <c r="N89" s="503">
        <f t="shared" si="23"/>
        <v>95.018402600000002</v>
      </c>
      <c r="O89" s="503"/>
      <c r="P89" s="503"/>
      <c r="Q89" s="503">
        <f t="shared" si="24"/>
        <v>95.000462600000006</v>
      </c>
      <c r="R89" s="503"/>
      <c r="S89" s="503"/>
      <c r="T89" s="503"/>
      <c r="U89" s="503"/>
      <c r="V89" s="503"/>
      <c r="W89" s="503">
        <f t="shared" si="25"/>
        <v>8.2079999999990605E-2</v>
      </c>
      <c r="X89" s="503"/>
      <c r="Y89" s="503"/>
      <c r="Z89" s="503"/>
      <c r="AA89" s="503"/>
      <c r="AB89" s="503"/>
      <c r="AC89" s="525"/>
      <c r="AD89" s="526"/>
      <c r="AE89" s="526"/>
      <c r="AF89" s="526"/>
      <c r="AG89" s="526"/>
      <c r="AH89" s="527"/>
      <c r="AI89" s="233"/>
      <c r="AJ89" s="233"/>
      <c r="AK89" s="197">
        <v>78</v>
      </c>
      <c r="AL89" s="207">
        <v>95.113910000000004</v>
      </c>
      <c r="AM89" s="207">
        <v>95.047550000000001</v>
      </c>
      <c r="AN89" s="207">
        <v>95.218599999999995</v>
      </c>
      <c r="AO89" s="207">
        <v>95.302999999999997</v>
      </c>
      <c r="AP89" s="207">
        <v>95.176540000000003</v>
      </c>
      <c r="AQ89" s="208"/>
      <c r="AR89" s="155"/>
      <c r="AS89" s="197">
        <f t="shared" si="16"/>
        <v>78</v>
      </c>
      <c r="AT89" s="175">
        <v>-0.15957739999998899</v>
      </c>
      <c r="AU89" s="163">
        <v>-9.5773999999977395E-3</v>
      </c>
      <c r="AV89" s="163">
        <v>-0.19957739999999499</v>
      </c>
      <c r="AW89" s="163">
        <v>-0.27957739999999398</v>
      </c>
      <c r="AX89" s="163">
        <v>-0.179577399999999</v>
      </c>
      <c r="AY89" s="163">
        <v>-0.179577399999999</v>
      </c>
      <c r="BA89" s="331">
        <f t="shared" si="17"/>
        <v>78</v>
      </c>
      <c r="BB89" s="332">
        <f t="shared" si="15"/>
        <v>94.954332600000015</v>
      </c>
      <c r="BC89" s="332">
        <f t="shared" si="15"/>
        <v>95.037972600000003</v>
      </c>
      <c r="BD89" s="332">
        <f t="shared" si="14"/>
        <v>95.0190226</v>
      </c>
      <c r="BE89" s="332">
        <f t="shared" si="14"/>
        <v>95.023422600000004</v>
      </c>
      <c r="BF89" s="332">
        <f t="shared" si="14"/>
        <v>94.996962600000003</v>
      </c>
      <c r="BG89" s="332" t="str">
        <f t="shared" si="14"/>
        <v/>
      </c>
      <c r="BH89" s="164">
        <v>78</v>
      </c>
      <c r="BI89" s="337">
        <f t="shared" si="18"/>
        <v>4.2629999999988399E-2</v>
      </c>
      <c r="BJ89" s="337">
        <f t="shared" si="18"/>
        <v>4.1009999999999991E-2</v>
      </c>
      <c r="BK89" s="337">
        <f t="shared" si="18"/>
        <v>2.2059999999996194E-2</v>
      </c>
      <c r="BL89" s="337">
        <f t="shared" si="18"/>
        <v>2.646000000000015E-2</v>
      </c>
      <c r="BM89" s="165">
        <f t="shared" si="19"/>
        <v>4.2629999999988399E-2</v>
      </c>
    </row>
    <row r="90" spans="1:65" ht="14.85" customHeight="1">
      <c r="A90" s="239"/>
      <c r="B90" s="540" t="s">
        <v>235</v>
      </c>
      <c r="C90" s="540"/>
      <c r="D90" s="540"/>
      <c r="E90" s="503">
        <f t="shared" si="20"/>
        <v>94.928912600000004</v>
      </c>
      <c r="F90" s="503"/>
      <c r="G90" s="503"/>
      <c r="H90" s="503">
        <f t="shared" si="21"/>
        <v>95.018812600000004</v>
      </c>
      <c r="I90" s="503"/>
      <c r="J90" s="503"/>
      <c r="K90" s="503">
        <f t="shared" si="22"/>
        <v>94.962902600000007</v>
      </c>
      <c r="L90" s="503"/>
      <c r="M90" s="503"/>
      <c r="N90" s="503">
        <f t="shared" si="23"/>
        <v>95.020172600000009</v>
      </c>
      <c r="O90" s="503"/>
      <c r="P90" s="503"/>
      <c r="Q90" s="503">
        <f t="shared" si="24"/>
        <v>94.998892600000005</v>
      </c>
      <c r="R90" s="503"/>
      <c r="S90" s="503"/>
      <c r="T90" s="503"/>
      <c r="U90" s="503"/>
      <c r="V90" s="503"/>
      <c r="W90" s="503">
        <f t="shared" si="25"/>
        <v>6.9980000000001041E-2</v>
      </c>
      <c r="X90" s="503"/>
      <c r="Y90" s="503"/>
      <c r="Z90" s="503"/>
      <c r="AA90" s="503"/>
      <c r="AB90" s="503"/>
      <c r="AC90" s="525"/>
      <c r="AD90" s="526"/>
      <c r="AE90" s="526"/>
      <c r="AF90" s="526"/>
      <c r="AG90" s="526"/>
      <c r="AH90" s="527"/>
      <c r="AI90" s="233"/>
      <c r="AJ90" s="233"/>
      <c r="AK90" s="197">
        <v>79</v>
      </c>
      <c r="AL90" s="207">
        <v>95.124920000000003</v>
      </c>
      <c r="AM90" s="207">
        <v>95.051000000000002</v>
      </c>
      <c r="AN90" s="207">
        <v>95.22193</v>
      </c>
      <c r="AO90" s="207">
        <v>95.303690000000003</v>
      </c>
      <c r="AP90" s="207">
        <v>95.164969999999997</v>
      </c>
      <c r="AQ90" s="208"/>
      <c r="AR90" s="155"/>
      <c r="AS90" s="197">
        <f t="shared" si="16"/>
        <v>79</v>
      </c>
      <c r="AT90" s="175">
        <v>-0.15957739999998899</v>
      </c>
      <c r="AU90" s="163">
        <v>-9.5773999999977395E-3</v>
      </c>
      <c r="AV90" s="163">
        <v>-0.19957739999999499</v>
      </c>
      <c r="AW90" s="163">
        <v>-0.27957739999999398</v>
      </c>
      <c r="AX90" s="163">
        <v>-0.179577399999999</v>
      </c>
      <c r="AY90" s="163">
        <v>-0.179577399999999</v>
      </c>
      <c r="BA90" s="331">
        <f t="shared" si="17"/>
        <v>79</v>
      </c>
      <c r="BB90" s="332">
        <f t="shared" si="15"/>
        <v>94.965342600000014</v>
      </c>
      <c r="BC90" s="332">
        <f t="shared" si="15"/>
        <v>95.041422600000004</v>
      </c>
      <c r="BD90" s="332">
        <f t="shared" si="14"/>
        <v>95.022352600000005</v>
      </c>
      <c r="BE90" s="332">
        <f t="shared" si="14"/>
        <v>95.024112600000009</v>
      </c>
      <c r="BF90" s="332">
        <f t="shared" si="14"/>
        <v>94.985392599999997</v>
      </c>
      <c r="BG90" s="332" t="str">
        <f t="shared" si="14"/>
        <v/>
      </c>
      <c r="BH90" s="164">
        <v>79</v>
      </c>
      <c r="BI90" s="337">
        <f t="shared" si="18"/>
        <v>2.004999999998347E-2</v>
      </c>
      <c r="BJ90" s="337">
        <f t="shared" si="18"/>
        <v>5.6030000000006908E-2</v>
      </c>
      <c r="BK90" s="337">
        <f t="shared" si="18"/>
        <v>3.6960000000007653E-2</v>
      </c>
      <c r="BL90" s="337">
        <f t="shared" si="18"/>
        <v>3.8720000000012078E-2</v>
      </c>
      <c r="BM90" s="165">
        <f t="shared" si="19"/>
        <v>5.6030000000006908E-2</v>
      </c>
    </row>
    <row r="91" spans="1:65" ht="14.85" customHeight="1">
      <c r="A91" s="239"/>
      <c r="B91" s="540" t="s">
        <v>236</v>
      </c>
      <c r="C91" s="540"/>
      <c r="D91" s="540"/>
      <c r="E91" s="503">
        <f t="shared" si="20"/>
        <v>94.93533260000001</v>
      </c>
      <c r="F91" s="503"/>
      <c r="G91" s="503"/>
      <c r="H91" s="503">
        <f t="shared" si="21"/>
        <v>95.022622600000005</v>
      </c>
      <c r="I91" s="503"/>
      <c r="J91" s="503"/>
      <c r="K91" s="503">
        <f t="shared" si="22"/>
        <v>94.970052600000002</v>
      </c>
      <c r="L91" s="503"/>
      <c r="M91" s="503"/>
      <c r="N91" s="503">
        <f t="shared" si="23"/>
        <v>95.021222600000002</v>
      </c>
      <c r="O91" s="503"/>
      <c r="P91" s="503"/>
      <c r="Q91" s="503">
        <f t="shared" si="24"/>
        <v>94.986792600000001</v>
      </c>
      <c r="R91" s="503"/>
      <c r="S91" s="503"/>
      <c r="T91" s="503"/>
      <c r="U91" s="503"/>
      <c r="V91" s="503"/>
      <c r="W91" s="503">
        <f t="shared" si="25"/>
        <v>5.1459999999991624E-2</v>
      </c>
      <c r="X91" s="503"/>
      <c r="Y91" s="503"/>
      <c r="Z91" s="503"/>
      <c r="AA91" s="503"/>
      <c r="AB91" s="503"/>
      <c r="AC91" s="525"/>
      <c r="AD91" s="526"/>
      <c r="AE91" s="526"/>
      <c r="AF91" s="526"/>
      <c r="AG91" s="526"/>
      <c r="AH91" s="527"/>
      <c r="AI91" s="233"/>
      <c r="AJ91" s="233"/>
      <c r="AK91" s="197">
        <v>80</v>
      </c>
      <c r="AL91" s="207">
        <v>95.133480000000006</v>
      </c>
      <c r="AM91" s="207">
        <v>95.045060000000007</v>
      </c>
      <c r="AN91" s="207">
        <v>95.221170000000001</v>
      </c>
      <c r="AO91" s="207">
        <v>95.310109999999995</v>
      </c>
      <c r="AP91" s="207">
        <v>95.175449999999998</v>
      </c>
      <c r="AQ91" s="208"/>
      <c r="AR91" s="155"/>
      <c r="AS91" s="197">
        <f t="shared" si="16"/>
        <v>80</v>
      </c>
      <c r="AT91" s="175">
        <v>-0.15957739999998899</v>
      </c>
      <c r="AU91" s="163">
        <v>-9.5773999999977395E-3</v>
      </c>
      <c r="AV91" s="163">
        <v>-0.19957739999999499</v>
      </c>
      <c r="AW91" s="163">
        <v>-0.27957739999999398</v>
      </c>
      <c r="AX91" s="163">
        <v>-0.179577399999999</v>
      </c>
      <c r="AY91" s="163">
        <v>-0.179577399999999</v>
      </c>
      <c r="BA91" s="331">
        <f t="shared" si="17"/>
        <v>80</v>
      </c>
      <c r="BB91" s="332">
        <f t="shared" si="15"/>
        <v>94.973902600000017</v>
      </c>
      <c r="BC91" s="332">
        <f t="shared" si="15"/>
        <v>95.035482600000009</v>
      </c>
      <c r="BD91" s="332">
        <f t="shared" si="14"/>
        <v>95.021592600000005</v>
      </c>
      <c r="BE91" s="332">
        <f t="shared" si="14"/>
        <v>95.030532600000001</v>
      </c>
      <c r="BF91" s="332">
        <f t="shared" si="14"/>
        <v>94.995872599999998</v>
      </c>
      <c r="BG91" s="332" t="str">
        <f t="shared" si="14"/>
        <v/>
      </c>
      <c r="BH91" s="164">
        <v>80</v>
      </c>
      <c r="BI91" s="337">
        <f t="shared" si="18"/>
        <v>2.1969999999981837E-2</v>
      </c>
      <c r="BJ91" s="337">
        <f t="shared" si="18"/>
        <v>3.9610000000010359E-2</v>
      </c>
      <c r="BK91" s="337">
        <f t="shared" si="18"/>
        <v>2.5720000000006848E-2</v>
      </c>
      <c r="BL91" s="337">
        <f t="shared" si="18"/>
        <v>3.4660000000002356E-2</v>
      </c>
      <c r="BM91" s="165">
        <f t="shared" si="19"/>
        <v>3.9610000000010359E-2</v>
      </c>
    </row>
    <row r="92" spans="1:65" ht="14.85" customHeight="1">
      <c r="A92" s="238"/>
      <c r="B92" s="540" t="s">
        <v>237</v>
      </c>
      <c r="C92" s="540"/>
      <c r="D92" s="540"/>
      <c r="E92" s="503">
        <f t="shared" si="20"/>
        <v>94.939712600000007</v>
      </c>
      <c r="F92" s="503"/>
      <c r="G92" s="503"/>
      <c r="H92" s="503">
        <f t="shared" si="21"/>
        <v>95.023912600000003</v>
      </c>
      <c r="I92" s="503"/>
      <c r="J92" s="503"/>
      <c r="K92" s="503">
        <f t="shared" si="22"/>
        <v>94.985272600000002</v>
      </c>
      <c r="L92" s="503"/>
      <c r="M92" s="503"/>
      <c r="N92" s="503">
        <f t="shared" si="23"/>
        <v>95.02644260000001</v>
      </c>
      <c r="O92" s="503"/>
      <c r="P92" s="503"/>
      <c r="Q92" s="503">
        <f t="shared" si="24"/>
        <v>94.980452600000007</v>
      </c>
      <c r="R92" s="503"/>
      <c r="S92" s="503"/>
      <c r="T92" s="503"/>
      <c r="U92" s="503"/>
      <c r="V92" s="503"/>
      <c r="W92" s="503">
        <f t="shared" si="25"/>
        <v>4.5990000000003306E-2</v>
      </c>
      <c r="X92" s="503"/>
      <c r="Y92" s="503"/>
      <c r="Z92" s="503"/>
      <c r="AA92" s="503"/>
      <c r="AB92" s="503"/>
      <c r="AC92" s="525"/>
      <c r="AD92" s="526"/>
      <c r="AE92" s="526"/>
      <c r="AF92" s="526"/>
      <c r="AG92" s="526"/>
      <c r="AH92" s="527"/>
      <c r="AI92" s="233"/>
      <c r="AJ92" s="233"/>
      <c r="AK92" s="197">
        <v>81</v>
      </c>
      <c r="AL92" s="207">
        <v>95.138900000000007</v>
      </c>
      <c r="AM92" s="207">
        <v>95.040199999999999</v>
      </c>
      <c r="AN92" s="207">
        <v>95.207509999999999</v>
      </c>
      <c r="AO92" s="207">
        <v>95.32217</v>
      </c>
      <c r="AP92" s="207">
        <v>95.182929999999999</v>
      </c>
      <c r="AQ92" s="208"/>
      <c r="AR92" s="155"/>
      <c r="AS92" s="197">
        <f t="shared" si="16"/>
        <v>81</v>
      </c>
      <c r="AT92" s="175">
        <v>-0.15957739999998899</v>
      </c>
      <c r="AU92" s="163">
        <v>-9.5773999999977395E-3</v>
      </c>
      <c r="AV92" s="163">
        <v>-0.19957739999999499</v>
      </c>
      <c r="AW92" s="163">
        <v>-0.27957739999999398</v>
      </c>
      <c r="AX92" s="163">
        <v>-0.179577399999999</v>
      </c>
      <c r="AY92" s="163">
        <v>-0.179577399999999</v>
      </c>
      <c r="BA92" s="331">
        <f t="shared" si="17"/>
        <v>81</v>
      </c>
      <c r="BB92" s="332">
        <f t="shared" si="15"/>
        <v>94.979322600000017</v>
      </c>
      <c r="BC92" s="332">
        <f t="shared" si="15"/>
        <v>95.030622600000001</v>
      </c>
      <c r="BD92" s="332">
        <f t="shared" si="14"/>
        <v>95.007932600000004</v>
      </c>
      <c r="BE92" s="332">
        <f t="shared" si="14"/>
        <v>95.042592600000006</v>
      </c>
      <c r="BF92" s="332">
        <f t="shared" si="14"/>
        <v>95.003352599999999</v>
      </c>
      <c r="BG92" s="332" t="str">
        <f t="shared" si="14"/>
        <v/>
      </c>
      <c r="BH92" s="164">
        <v>81</v>
      </c>
      <c r="BI92" s="337">
        <f t="shared" si="18"/>
        <v>2.402999999998201E-2</v>
      </c>
      <c r="BJ92" s="337">
        <f t="shared" si="18"/>
        <v>2.727000000000146E-2</v>
      </c>
      <c r="BK92" s="337">
        <f t="shared" si="18"/>
        <v>4.5800000000042473E-3</v>
      </c>
      <c r="BL92" s="337">
        <f t="shared" si="18"/>
        <v>3.9240000000006603E-2</v>
      </c>
      <c r="BM92" s="165">
        <f t="shared" si="19"/>
        <v>3.9240000000006603E-2</v>
      </c>
    </row>
    <row r="93" spans="1:65" ht="14.85" customHeight="1">
      <c r="A93" s="238"/>
      <c r="B93" s="540" t="s">
        <v>238</v>
      </c>
      <c r="C93" s="540"/>
      <c r="D93" s="540"/>
      <c r="E93" s="503">
        <f t="shared" si="20"/>
        <v>94.927012600000012</v>
      </c>
      <c r="F93" s="503"/>
      <c r="G93" s="503"/>
      <c r="H93" s="503">
        <f t="shared" si="21"/>
        <v>95.029892599999997</v>
      </c>
      <c r="I93" s="503"/>
      <c r="J93" s="503"/>
      <c r="K93" s="503">
        <f t="shared" si="22"/>
        <v>94.980022599999998</v>
      </c>
      <c r="L93" s="503"/>
      <c r="M93" s="503"/>
      <c r="N93" s="503">
        <f t="shared" si="23"/>
        <v>95.039982600000002</v>
      </c>
      <c r="O93" s="503"/>
      <c r="P93" s="503"/>
      <c r="Q93" s="503">
        <f t="shared" si="24"/>
        <v>94.972732600000001</v>
      </c>
      <c r="R93" s="503"/>
      <c r="S93" s="503"/>
      <c r="T93" s="503"/>
      <c r="U93" s="503"/>
      <c r="V93" s="503"/>
      <c r="W93" s="503">
        <f t="shared" si="25"/>
        <v>6.7250000000001364E-2</v>
      </c>
      <c r="X93" s="503"/>
      <c r="Y93" s="503"/>
      <c r="Z93" s="503"/>
      <c r="AA93" s="503"/>
      <c r="AB93" s="503"/>
      <c r="AC93" s="525"/>
      <c r="AD93" s="526"/>
      <c r="AE93" s="526"/>
      <c r="AF93" s="526"/>
      <c r="AG93" s="526"/>
      <c r="AH93" s="527"/>
      <c r="AI93" s="233"/>
      <c r="AJ93" s="233"/>
      <c r="AK93" s="197">
        <v>82</v>
      </c>
      <c r="AL93" s="207">
        <v>95.127930000000006</v>
      </c>
      <c r="AM93" s="207">
        <v>95.037109999999998</v>
      </c>
      <c r="AN93" s="207">
        <v>95.209919999999997</v>
      </c>
      <c r="AO93" s="207">
        <v>95.332329999999999</v>
      </c>
      <c r="AP93" s="207">
        <v>95.187420000000003</v>
      </c>
      <c r="AQ93" s="208"/>
      <c r="AR93" s="155"/>
      <c r="AS93" s="197">
        <f t="shared" si="16"/>
        <v>82</v>
      </c>
      <c r="AT93" s="175">
        <v>-0.15957739999998899</v>
      </c>
      <c r="AU93" s="163">
        <v>-9.5773999999977395E-3</v>
      </c>
      <c r="AV93" s="163">
        <v>-0.19957739999999499</v>
      </c>
      <c r="AW93" s="163">
        <v>-0.27957739999999398</v>
      </c>
      <c r="AX93" s="163">
        <v>-0.179577399999999</v>
      </c>
      <c r="AY93" s="163">
        <v>-0.179577399999999</v>
      </c>
      <c r="BA93" s="331">
        <f t="shared" si="17"/>
        <v>82</v>
      </c>
      <c r="BB93" s="332">
        <f t="shared" si="15"/>
        <v>94.968352600000017</v>
      </c>
      <c r="BC93" s="332">
        <f t="shared" si="15"/>
        <v>95.027532600000001</v>
      </c>
      <c r="BD93" s="332">
        <f t="shared" si="14"/>
        <v>95.010342600000001</v>
      </c>
      <c r="BE93" s="332">
        <f t="shared" si="14"/>
        <v>95.052752600000005</v>
      </c>
      <c r="BF93" s="332">
        <f t="shared" si="14"/>
        <v>95.007842600000004</v>
      </c>
      <c r="BG93" s="332" t="str">
        <f t="shared" si="14"/>
        <v/>
      </c>
      <c r="BH93" s="164">
        <v>82</v>
      </c>
      <c r="BI93" s="337">
        <f t="shared" si="18"/>
        <v>3.948999999998648E-2</v>
      </c>
      <c r="BJ93" s="337">
        <f t="shared" si="18"/>
        <v>1.9689999999997099E-2</v>
      </c>
      <c r="BK93" s="337">
        <f t="shared" si="18"/>
        <v>2.4999999999977263E-3</v>
      </c>
      <c r="BL93" s="337">
        <f t="shared" si="18"/>
        <v>4.491000000000156E-2</v>
      </c>
      <c r="BM93" s="165">
        <f t="shared" si="19"/>
        <v>4.491000000000156E-2</v>
      </c>
    </row>
    <row r="94" spans="1:65" ht="14.85" customHeight="1">
      <c r="A94" s="238"/>
      <c r="B94" s="540" t="s">
        <v>239</v>
      </c>
      <c r="C94" s="540"/>
      <c r="D94" s="540"/>
      <c r="E94" s="503">
        <f t="shared" si="20"/>
        <v>94.915172600000005</v>
      </c>
      <c r="F94" s="503"/>
      <c r="G94" s="503"/>
      <c r="H94" s="503">
        <f t="shared" si="21"/>
        <v>95.025122600000003</v>
      </c>
      <c r="I94" s="503"/>
      <c r="J94" s="503"/>
      <c r="K94" s="503">
        <f t="shared" si="22"/>
        <v>94.974832599999999</v>
      </c>
      <c r="L94" s="503"/>
      <c r="M94" s="503"/>
      <c r="N94" s="503">
        <f t="shared" si="23"/>
        <v>95.046082600000005</v>
      </c>
      <c r="O94" s="503"/>
      <c r="P94" s="503"/>
      <c r="Q94" s="503">
        <f t="shared" si="24"/>
        <v>94.990292600000004</v>
      </c>
      <c r="R94" s="503"/>
      <c r="S94" s="503"/>
      <c r="T94" s="503"/>
      <c r="U94" s="503"/>
      <c r="V94" s="503"/>
      <c r="W94" s="503">
        <f t="shared" si="25"/>
        <v>7.5119999999998299E-2</v>
      </c>
      <c r="X94" s="503"/>
      <c r="Y94" s="503"/>
      <c r="Z94" s="503"/>
      <c r="AA94" s="503"/>
      <c r="AB94" s="503"/>
      <c r="AC94" s="525"/>
      <c r="AD94" s="526"/>
      <c r="AE94" s="526"/>
      <c r="AF94" s="526"/>
      <c r="AG94" s="526"/>
      <c r="AH94" s="527"/>
      <c r="AI94" s="233"/>
      <c r="AJ94" s="233"/>
      <c r="AK94" s="197">
        <v>83</v>
      </c>
      <c r="AL94" s="207">
        <v>95.109499999999997</v>
      </c>
      <c r="AM94" s="207">
        <v>95.037710000000004</v>
      </c>
      <c r="AN94" s="207">
        <v>95.214340000000007</v>
      </c>
      <c r="AO94" s="207">
        <v>95.34254</v>
      </c>
      <c r="AP94" s="207">
        <v>95.192490000000006</v>
      </c>
      <c r="AQ94" s="208"/>
      <c r="AR94" s="155"/>
      <c r="AS94" s="197">
        <f t="shared" si="16"/>
        <v>83</v>
      </c>
      <c r="AT94" s="175">
        <v>-0.15957739999998899</v>
      </c>
      <c r="AU94" s="163">
        <v>-9.5773999999977395E-3</v>
      </c>
      <c r="AV94" s="163">
        <v>-0.19957739999999499</v>
      </c>
      <c r="AW94" s="163">
        <v>-0.27957739999999398</v>
      </c>
      <c r="AX94" s="163">
        <v>-0.179577399999999</v>
      </c>
      <c r="AY94" s="163">
        <v>-0.179577399999999</v>
      </c>
      <c r="BA94" s="331">
        <f t="shared" si="17"/>
        <v>83</v>
      </c>
      <c r="BB94" s="332">
        <f t="shared" si="15"/>
        <v>94.949922600000008</v>
      </c>
      <c r="BC94" s="332">
        <f t="shared" si="15"/>
        <v>95.028132600000006</v>
      </c>
      <c r="BD94" s="332">
        <f t="shared" si="14"/>
        <v>95.014762600000012</v>
      </c>
      <c r="BE94" s="332">
        <f t="shared" si="14"/>
        <v>95.062962600000006</v>
      </c>
      <c r="BF94" s="332">
        <f t="shared" si="14"/>
        <v>95.012912600000007</v>
      </c>
      <c r="BG94" s="332" t="str">
        <f t="shared" si="14"/>
        <v/>
      </c>
      <c r="BH94" s="164">
        <v>83</v>
      </c>
      <c r="BI94" s="337">
        <f t="shared" si="18"/>
        <v>6.2989999999999213E-2</v>
      </c>
      <c r="BJ94" s="337">
        <f t="shared" si="18"/>
        <v>1.5219999999999345E-2</v>
      </c>
      <c r="BK94" s="337">
        <f t="shared" si="18"/>
        <v>1.8500000000045702E-3</v>
      </c>
      <c r="BL94" s="337">
        <f t="shared" si="18"/>
        <v>5.0049999999998818E-2</v>
      </c>
      <c r="BM94" s="165">
        <f t="shared" si="19"/>
        <v>6.2989999999999213E-2</v>
      </c>
    </row>
    <row r="95" spans="1:65" ht="14.85" customHeight="1">
      <c r="A95" s="238"/>
      <c r="B95" s="540" t="s">
        <v>240</v>
      </c>
      <c r="C95" s="540"/>
      <c r="D95" s="540"/>
      <c r="E95" s="503">
        <f t="shared" si="20"/>
        <v>94.931872600000005</v>
      </c>
      <c r="F95" s="503"/>
      <c r="G95" s="503"/>
      <c r="H95" s="503">
        <f t="shared" si="21"/>
        <v>95.021022600000009</v>
      </c>
      <c r="I95" s="503"/>
      <c r="J95" s="503"/>
      <c r="K95" s="503">
        <f t="shared" si="22"/>
        <v>94.990382600000004</v>
      </c>
      <c r="L95" s="503"/>
      <c r="M95" s="503"/>
      <c r="N95" s="503">
        <f t="shared" si="23"/>
        <v>95.047212600000009</v>
      </c>
      <c r="O95" s="503"/>
      <c r="P95" s="503"/>
      <c r="Q95" s="503">
        <f t="shared" si="24"/>
        <v>95.001902599999994</v>
      </c>
      <c r="R95" s="503"/>
      <c r="S95" s="503"/>
      <c r="T95" s="503"/>
      <c r="U95" s="503"/>
      <c r="V95" s="503"/>
      <c r="W95" s="503">
        <f t="shared" si="25"/>
        <v>7.002999999998849E-2</v>
      </c>
      <c r="X95" s="503"/>
      <c r="Y95" s="503"/>
      <c r="Z95" s="503"/>
      <c r="AA95" s="503"/>
      <c r="AB95" s="503"/>
      <c r="AC95" s="525"/>
      <c r="AD95" s="526"/>
      <c r="AE95" s="526"/>
      <c r="AF95" s="526"/>
      <c r="AG95" s="526"/>
      <c r="AH95" s="527"/>
      <c r="AI95" s="233"/>
      <c r="AJ95" s="233"/>
      <c r="AK95" s="197">
        <v>84</v>
      </c>
      <c r="AL95" s="207">
        <v>95.088650000000001</v>
      </c>
      <c r="AM95" s="207">
        <v>95.03819</v>
      </c>
      <c r="AN95" s="207">
        <v>95.211770000000001</v>
      </c>
      <c r="AO95" s="207">
        <v>95.33972</v>
      </c>
      <c r="AP95" s="207">
        <v>95.195700000000002</v>
      </c>
      <c r="AQ95" s="208"/>
      <c r="AR95" s="155"/>
      <c r="AS95" s="197">
        <f t="shared" si="16"/>
        <v>84</v>
      </c>
      <c r="AT95" s="175">
        <v>-0.15957739999998899</v>
      </c>
      <c r="AU95" s="163">
        <v>-9.5773999999977395E-3</v>
      </c>
      <c r="AV95" s="163">
        <v>-0.19957739999999499</v>
      </c>
      <c r="AW95" s="163">
        <v>-0.27957739999999398</v>
      </c>
      <c r="AX95" s="163">
        <v>-0.179577399999999</v>
      </c>
      <c r="AY95" s="163">
        <v>-0.179577399999999</v>
      </c>
      <c r="BA95" s="331">
        <f t="shared" si="17"/>
        <v>84</v>
      </c>
      <c r="BB95" s="332">
        <f t="shared" si="15"/>
        <v>94.929072600000012</v>
      </c>
      <c r="BC95" s="332">
        <f t="shared" si="15"/>
        <v>95.028612600000002</v>
      </c>
      <c r="BD95" s="332">
        <f t="shared" si="14"/>
        <v>95.012192600000006</v>
      </c>
      <c r="BE95" s="332">
        <f t="shared" si="14"/>
        <v>95.060142600000006</v>
      </c>
      <c r="BF95" s="332">
        <f t="shared" si="14"/>
        <v>95.016122600000003</v>
      </c>
      <c r="BG95" s="332" t="str">
        <f t="shared" si="14"/>
        <v/>
      </c>
      <c r="BH95" s="164">
        <v>84</v>
      </c>
      <c r="BI95" s="337">
        <f t="shared" si="18"/>
        <v>8.7049999999990746E-2</v>
      </c>
      <c r="BJ95" s="337">
        <f t="shared" si="18"/>
        <v>1.2489999999999668E-2</v>
      </c>
      <c r="BK95" s="337">
        <f t="shared" si="18"/>
        <v>3.9299999999968804E-3</v>
      </c>
      <c r="BL95" s="337">
        <f t="shared" si="18"/>
        <v>4.4020000000003279E-2</v>
      </c>
      <c r="BM95" s="165">
        <f t="shared" si="19"/>
        <v>8.7049999999990746E-2</v>
      </c>
    </row>
    <row r="96" spans="1:65" ht="14.85" customHeight="1">
      <c r="A96" s="238"/>
      <c r="B96" s="540" t="s">
        <v>241</v>
      </c>
      <c r="C96" s="540"/>
      <c r="D96" s="540"/>
      <c r="E96" s="503">
        <f t="shared" si="20"/>
        <v>94.945742600000017</v>
      </c>
      <c r="F96" s="503"/>
      <c r="G96" s="503"/>
      <c r="H96" s="503">
        <f t="shared" si="21"/>
        <v>95.020462600000002</v>
      </c>
      <c r="I96" s="503"/>
      <c r="J96" s="503"/>
      <c r="K96" s="503">
        <f t="shared" si="22"/>
        <v>94.988172599999999</v>
      </c>
      <c r="L96" s="503"/>
      <c r="M96" s="503"/>
      <c r="N96" s="503">
        <f t="shared" si="23"/>
        <v>95.031102600000011</v>
      </c>
      <c r="O96" s="503"/>
      <c r="P96" s="503"/>
      <c r="Q96" s="503">
        <f t="shared" si="24"/>
        <v>94.994552600000006</v>
      </c>
      <c r="R96" s="503"/>
      <c r="S96" s="503"/>
      <c r="T96" s="503"/>
      <c r="U96" s="503"/>
      <c r="V96" s="503"/>
      <c r="W96" s="503">
        <f t="shared" si="25"/>
        <v>4.8809999999988918E-2</v>
      </c>
      <c r="X96" s="503"/>
      <c r="Y96" s="503"/>
      <c r="Z96" s="503"/>
      <c r="AA96" s="503"/>
      <c r="AB96" s="503"/>
      <c r="AC96" s="525"/>
      <c r="AD96" s="526"/>
      <c r="AE96" s="526"/>
      <c r="AF96" s="526"/>
      <c r="AG96" s="526"/>
      <c r="AH96" s="527"/>
      <c r="AI96" s="233"/>
      <c r="AJ96" s="233"/>
      <c r="AK96" s="197">
        <v>85</v>
      </c>
      <c r="AL96" s="207">
        <v>95.099850000000004</v>
      </c>
      <c r="AM96" s="207">
        <v>95.050610000000006</v>
      </c>
      <c r="AN96" s="207">
        <v>95.211690000000004</v>
      </c>
      <c r="AO96" s="207">
        <v>95.341369999999998</v>
      </c>
      <c r="AP96" s="207">
        <v>95.213859999999997</v>
      </c>
      <c r="AQ96" s="208"/>
      <c r="AR96" s="155"/>
      <c r="AS96" s="197">
        <f t="shared" si="16"/>
        <v>85</v>
      </c>
      <c r="AT96" s="175">
        <v>-0.15957739999998899</v>
      </c>
      <c r="AU96" s="163">
        <v>-9.5773999999977395E-3</v>
      </c>
      <c r="AV96" s="163">
        <v>-0.19957739999999499</v>
      </c>
      <c r="AW96" s="163">
        <v>-0.27957739999999398</v>
      </c>
      <c r="AX96" s="163">
        <v>-0.179577399999999</v>
      </c>
      <c r="AY96" s="163">
        <v>-0.179577399999999</v>
      </c>
      <c r="BA96" s="331">
        <f t="shared" si="17"/>
        <v>85</v>
      </c>
      <c r="BB96" s="332">
        <f t="shared" si="15"/>
        <v>94.940272600000014</v>
      </c>
      <c r="BC96" s="332">
        <f t="shared" si="15"/>
        <v>95.041032600000008</v>
      </c>
      <c r="BD96" s="332">
        <f t="shared" si="14"/>
        <v>95.012112600000009</v>
      </c>
      <c r="BE96" s="332">
        <f t="shared" si="14"/>
        <v>95.061792600000004</v>
      </c>
      <c r="BF96" s="332">
        <f t="shared" si="14"/>
        <v>95.034282599999997</v>
      </c>
      <c r="BG96" s="332" t="str">
        <f t="shared" si="14"/>
        <v/>
      </c>
      <c r="BH96" s="164">
        <v>85</v>
      </c>
      <c r="BI96" s="337">
        <f t="shared" si="18"/>
        <v>9.4009999999983052E-2</v>
      </c>
      <c r="BJ96" s="337">
        <f t="shared" si="18"/>
        <v>6.7500000000109139E-3</v>
      </c>
      <c r="BK96" s="337">
        <f t="shared" si="18"/>
        <v>2.2169999999988477E-2</v>
      </c>
      <c r="BL96" s="337">
        <f t="shared" si="18"/>
        <v>2.7510000000006585E-2</v>
      </c>
      <c r="BM96" s="165">
        <f t="shared" si="19"/>
        <v>9.4009999999983052E-2</v>
      </c>
    </row>
    <row r="97" spans="1:65" ht="14.85" customHeight="1">
      <c r="A97" s="238"/>
      <c r="B97" s="540" t="s">
        <v>242</v>
      </c>
      <c r="C97" s="540"/>
      <c r="D97" s="540"/>
      <c r="E97" s="503">
        <f t="shared" si="20"/>
        <v>94.947792600000014</v>
      </c>
      <c r="F97" s="503"/>
      <c r="G97" s="503"/>
      <c r="H97" s="503">
        <f t="shared" si="21"/>
        <v>95.027452600000004</v>
      </c>
      <c r="I97" s="503"/>
      <c r="J97" s="503"/>
      <c r="K97" s="503">
        <f t="shared" si="22"/>
        <v>94.985762600000001</v>
      </c>
      <c r="L97" s="503"/>
      <c r="M97" s="503"/>
      <c r="N97" s="503">
        <f t="shared" si="23"/>
        <v>95.026802600000011</v>
      </c>
      <c r="O97" s="503"/>
      <c r="P97" s="503"/>
      <c r="Q97" s="503">
        <f t="shared" si="24"/>
        <v>95.003912600000007</v>
      </c>
      <c r="R97" s="503"/>
      <c r="S97" s="503"/>
      <c r="T97" s="503"/>
      <c r="U97" s="503"/>
      <c r="V97" s="503"/>
      <c r="W97" s="503">
        <f t="shared" si="25"/>
        <v>5.6119999999992842E-2</v>
      </c>
      <c r="X97" s="503"/>
      <c r="Y97" s="503"/>
      <c r="Z97" s="503"/>
      <c r="AA97" s="503"/>
      <c r="AB97" s="503"/>
      <c r="AC97" s="525"/>
      <c r="AD97" s="526"/>
      <c r="AE97" s="526"/>
      <c r="AF97" s="526"/>
      <c r="AG97" s="526"/>
      <c r="AH97" s="527"/>
      <c r="AI97" s="233"/>
      <c r="AJ97" s="233"/>
      <c r="AK97" s="197">
        <v>86</v>
      </c>
      <c r="AL97" s="207">
        <v>95.108969999999999</v>
      </c>
      <c r="AM97" s="207">
        <v>95.055269999999993</v>
      </c>
      <c r="AN97" s="207">
        <v>95.205510000000004</v>
      </c>
      <c r="AO97" s="207">
        <v>95.33578</v>
      </c>
      <c r="AP97" s="207">
        <v>95.23415</v>
      </c>
      <c r="AQ97" s="208"/>
      <c r="AR97" s="155"/>
      <c r="AS97" s="197">
        <f t="shared" si="16"/>
        <v>86</v>
      </c>
      <c r="AT97" s="175">
        <v>-0.15957739999998899</v>
      </c>
      <c r="AU97" s="163">
        <v>-9.5773999999977395E-3</v>
      </c>
      <c r="AV97" s="163">
        <v>-0.19957739999999499</v>
      </c>
      <c r="AW97" s="163">
        <v>-0.27957739999999398</v>
      </c>
      <c r="AX97" s="163">
        <v>-0.179577399999999</v>
      </c>
      <c r="AY97" s="163">
        <v>-0.179577399999999</v>
      </c>
      <c r="BA97" s="331">
        <f t="shared" si="17"/>
        <v>86</v>
      </c>
      <c r="BB97" s="332">
        <f t="shared" si="15"/>
        <v>94.94939260000001</v>
      </c>
      <c r="BC97" s="332">
        <f t="shared" si="15"/>
        <v>95.045692599999995</v>
      </c>
      <c r="BD97" s="332">
        <f t="shared" si="14"/>
        <v>95.005932600000008</v>
      </c>
      <c r="BE97" s="332">
        <f t="shared" si="14"/>
        <v>95.056202600000006</v>
      </c>
      <c r="BF97" s="332">
        <f t="shared" si="14"/>
        <v>95.0545726</v>
      </c>
      <c r="BG97" s="332" t="str">
        <f t="shared" si="14"/>
        <v/>
      </c>
      <c r="BH97" s="164">
        <v>86</v>
      </c>
      <c r="BI97" s="337">
        <f t="shared" si="18"/>
        <v>0.10517999999999006</v>
      </c>
      <c r="BJ97" s="337">
        <f t="shared" si="18"/>
        <v>8.880000000004884E-3</v>
      </c>
      <c r="BK97" s="337">
        <f t="shared" si="18"/>
        <v>4.8639999999991801E-2</v>
      </c>
      <c r="BL97" s="337">
        <f t="shared" si="18"/>
        <v>1.6300000000057935E-3</v>
      </c>
      <c r="BM97" s="165">
        <f t="shared" si="19"/>
        <v>0.10517999999999006</v>
      </c>
    </row>
    <row r="98" spans="1:65" ht="14.85" customHeight="1">
      <c r="A98" s="238"/>
      <c r="B98" s="540" t="s">
        <v>243</v>
      </c>
      <c r="C98" s="540"/>
      <c r="D98" s="540"/>
      <c r="E98" s="503">
        <f t="shared" si="20"/>
        <v>94.942162600000017</v>
      </c>
      <c r="F98" s="503"/>
      <c r="G98" s="503"/>
      <c r="H98" s="503">
        <f t="shared" si="21"/>
        <v>95.0368426</v>
      </c>
      <c r="I98" s="503"/>
      <c r="J98" s="503"/>
      <c r="K98" s="503">
        <f t="shared" si="22"/>
        <v>95.004402600000006</v>
      </c>
      <c r="L98" s="503"/>
      <c r="M98" s="503"/>
      <c r="N98" s="503">
        <f t="shared" si="23"/>
        <v>95.026962600000004</v>
      </c>
      <c r="O98" s="503"/>
      <c r="P98" s="503"/>
      <c r="Q98" s="503">
        <f t="shared" si="24"/>
        <v>95.011262599999995</v>
      </c>
      <c r="R98" s="503"/>
      <c r="S98" s="503"/>
      <c r="T98" s="503"/>
      <c r="U98" s="503"/>
      <c r="V98" s="503"/>
      <c r="W98" s="503">
        <f t="shared" si="25"/>
        <v>6.9099999999977513E-2</v>
      </c>
      <c r="X98" s="503"/>
      <c r="Y98" s="503"/>
      <c r="Z98" s="503"/>
      <c r="AA98" s="503"/>
      <c r="AB98" s="503"/>
      <c r="AC98" s="525"/>
      <c r="AD98" s="526"/>
      <c r="AE98" s="526"/>
      <c r="AF98" s="526"/>
      <c r="AG98" s="526"/>
      <c r="AH98" s="527"/>
      <c r="AI98" s="233"/>
      <c r="AJ98" s="233"/>
      <c r="AK98" s="197">
        <v>87</v>
      </c>
      <c r="AL98" s="207">
        <v>95.119420000000005</v>
      </c>
      <c r="AM98" s="207">
        <v>95.053939999999997</v>
      </c>
      <c r="AN98" s="207">
        <v>95.180880000000002</v>
      </c>
      <c r="AO98" s="207">
        <v>95.338200000000001</v>
      </c>
      <c r="AP98" s="207">
        <v>95.259619999999998</v>
      </c>
      <c r="AQ98" s="208"/>
      <c r="AR98" s="155"/>
      <c r="AS98" s="197">
        <f t="shared" si="16"/>
        <v>87</v>
      </c>
      <c r="AT98" s="175">
        <v>-0.15957739999998899</v>
      </c>
      <c r="AU98" s="163">
        <v>-9.5773999999977395E-3</v>
      </c>
      <c r="AV98" s="163">
        <v>-0.19957739999999499</v>
      </c>
      <c r="AW98" s="163">
        <v>-0.27957739999999398</v>
      </c>
      <c r="AX98" s="163">
        <v>-0.179577399999999</v>
      </c>
      <c r="AY98" s="163">
        <v>-0.179577399999999</v>
      </c>
      <c r="BA98" s="331">
        <f t="shared" si="17"/>
        <v>87</v>
      </c>
      <c r="BB98" s="332">
        <f t="shared" si="15"/>
        <v>94.959842600000016</v>
      </c>
      <c r="BC98" s="332">
        <f t="shared" si="15"/>
        <v>95.044362599999999</v>
      </c>
      <c r="BD98" s="332">
        <f t="shared" si="14"/>
        <v>94.981302600000006</v>
      </c>
      <c r="BE98" s="332">
        <f t="shared" si="14"/>
        <v>95.058622600000007</v>
      </c>
      <c r="BF98" s="332">
        <f t="shared" si="14"/>
        <v>95.080042599999999</v>
      </c>
      <c r="BG98" s="332" t="str">
        <f t="shared" si="14"/>
        <v/>
      </c>
      <c r="BH98" s="164">
        <v>87</v>
      </c>
      <c r="BI98" s="337">
        <f t="shared" si="18"/>
        <v>0.12019999999998277</v>
      </c>
      <c r="BJ98" s="337">
        <f t="shared" si="18"/>
        <v>3.5679999999999268E-2</v>
      </c>
      <c r="BK98" s="337">
        <f t="shared" si="18"/>
        <v>9.8739999999992278E-2</v>
      </c>
      <c r="BL98" s="337">
        <f t="shared" si="18"/>
        <v>2.1419999999992001E-2</v>
      </c>
      <c r="BM98" s="165">
        <f t="shared" si="19"/>
        <v>0.12019999999998277</v>
      </c>
    </row>
    <row r="99" spans="1:65" ht="14.85" customHeight="1">
      <c r="A99" s="238"/>
      <c r="B99" s="540" t="s">
        <v>244</v>
      </c>
      <c r="C99" s="540"/>
      <c r="D99" s="540"/>
      <c r="E99" s="503">
        <f t="shared" si="20"/>
        <v>94.954332600000015</v>
      </c>
      <c r="F99" s="503"/>
      <c r="G99" s="503"/>
      <c r="H99" s="503">
        <f t="shared" si="21"/>
        <v>95.037972600000003</v>
      </c>
      <c r="I99" s="503"/>
      <c r="J99" s="503"/>
      <c r="K99" s="503">
        <f t="shared" si="22"/>
        <v>95.0190226</v>
      </c>
      <c r="L99" s="503"/>
      <c r="M99" s="503"/>
      <c r="N99" s="503">
        <f t="shared" si="23"/>
        <v>95.023422600000004</v>
      </c>
      <c r="O99" s="503"/>
      <c r="P99" s="503"/>
      <c r="Q99" s="503">
        <f t="shared" si="24"/>
        <v>94.996962600000003</v>
      </c>
      <c r="R99" s="503"/>
      <c r="S99" s="503"/>
      <c r="T99" s="503"/>
      <c r="U99" s="503"/>
      <c r="V99" s="503"/>
      <c r="W99" s="503">
        <f t="shared" si="25"/>
        <v>4.2629999999988399E-2</v>
      </c>
      <c r="X99" s="503"/>
      <c r="Y99" s="503"/>
      <c r="Z99" s="503"/>
      <c r="AA99" s="503"/>
      <c r="AB99" s="503"/>
      <c r="AC99" s="525"/>
      <c r="AD99" s="526"/>
      <c r="AE99" s="526"/>
      <c r="AF99" s="526"/>
      <c r="AG99" s="526"/>
      <c r="AH99" s="527"/>
      <c r="AI99" s="233"/>
      <c r="AJ99" s="233"/>
      <c r="AK99" s="197">
        <v>88</v>
      </c>
      <c r="AL99" s="207">
        <v>95.115480000000005</v>
      </c>
      <c r="AM99" s="207">
        <v>95.048959999999994</v>
      </c>
      <c r="AN99" s="207">
        <v>95.164249999999996</v>
      </c>
      <c r="AO99" s="207">
        <v>95.339079999999996</v>
      </c>
      <c r="AP99" s="207">
        <v>95.256399999999999</v>
      </c>
      <c r="AQ99" s="208"/>
      <c r="AR99" s="155"/>
      <c r="AS99" s="197">
        <f t="shared" si="16"/>
        <v>88</v>
      </c>
      <c r="AT99" s="175">
        <v>-0.15957739999998899</v>
      </c>
      <c r="AU99" s="163">
        <v>-9.5773999999977395E-3</v>
      </c>
      <c r="AV99" s="163">
        <v>-0.19957739999999499</v>
      </c>
      <c r="AW99" s="163">
        <v>-0.27957739999999398</v>
      </c>
      <c r="AX99" s="163">
        <v>-0.179577399999999</v>
      </c>
      <c r="AY99" s="163">
        <v>-0.179577399999999</v>
      </c>
      <c r="BA99" s="331">
        <f t="shared" si="17"/>
        <v>88</v>
      </c>
      <c r="BB99" s="332">
        <f t="shared" si="15"/>
        <v>94.955902600000016</v>
      </c>
      <c r="BC99" s="332">
        <f t="shared" si="15"/>
        <v>95.039382599999996</v>
      </c>
      <c r="BD99" s="332">
        <f t="shared" si="14"/>
        <v>94.9646726</v>
      </c>
      <c r="BE99" s="332">
        <f t="shared" si="14"/>
        <v>95.059502600000002</v>
      </c>
      <c r="BF99" s="332">
        <f t="shared" si="14"/>
        <v>95.0768226</v>
      </c>
      <c r="BG99" s="332" t="str">
        <f t="shared" si="14"/>
        <v/>
      </c>
      <c r="BH99" s="164">
        <v>88</v>
      </c>
      <c r="BI99" s="337">
        <f t="shared" si="18"/>
        <v>0.12091999999998393</v>
      </c>
      <c r="BJ99" s="337">
        <f t="shared" si="18"/>
        <v>3.7440000000003693E-2</v>
      </c>
      <c r="BK99" s="337">
        <f t="shared" si="18"/>
        <v>0.11214999999999975</v>
      </c>
      <c r="BL99" s="337">
        <f t="shared" si="18"/>
        <v>1.7319999999998004E-2</v>
      </c>
      <c r="BM99" s="165">
        <f t="shared" si="19"/>
        <v>0.12091999999998393</v>
      </c>
    </row>
    <row r="100" spans="1:65" ht="14.85" customHeight="1">
      <c r="A100" s="238"/>
      <c r="B100" s="540" t="s">
        <v>245</v>
      </c>
      <c r="C100" s="540"/>
      <c r="D100" s="540"/>
      <c r="E100" s="503">
        <f t="shared" si="20"/>
        <v>94.965342600000014</v>
      </c>
      <c r="F100" s="503"/>
      <c r="G100" s="503"/>
      <c r="H100" s="503">
        <f t="shared" si="21"/>
        <v>95.041422600000004</v>
      </c>
      <c r="I100" s="503"/>
      <c r="J100" s="503"/>
      <c r="K100" s="503">
        <f t="shared" si="22"/>
        <v>95.022352600000005</v>
      </c>
      <c r="L100" s="503"/>
      <c r="M100" s="503"/>
      <c r="N100" s="503">
        <f t="shared" si="23"/>
        <v>95.024112600000009</v>
      </c>
      <c r="O100" s="503"/>
      <c r="P100" s="503"/>
      <c r="Q100" s="503">
        <f t="shared" si="24"/>
        <v>94.985392599999997</v>
      </c>
      <c r="R100" s="503"/>
      <c r="S100" s="503"/>
      <c r="T100" s="503"/>
      <c r="U100" s="503"/>
      <c r="V100" s="503"/>
      <c r="W100" s="503">
        <f t="shared" si="25"/>
        <v>5.6030000000006908E-2</v>
      </c>
      <c r="X100" s="503"/>
      <c r="Y100" s="503"/>
      <c r="Z100" s="503"/>
      <c r="AA100" s="503"/>
      <c r="AB100" s="503"/>
      <c r="AC100" s="525"/>
      <c r="AD100" s="526"/>
      <c r="AE100" s="526"/>
      <c r="AF100" s="526"/>
      <c r="AG100" s="526"/>
      <c r="AH100" s="527"/>
      <c r="AI100" s="233"/>
      <c r="AJ100" s="233"/>
      <c r="AK100" s="197">
        <v>89</v>
      </c>
      <c r="AL100" s="207">
        <v>95.099980000000002</v>
      </c>
      <c r="AM100" s="207">
        <v>95.042969999999997</v>
      </c>
      <c r="AN100" s="207">
        <v>95.175610000000006</v>
      </c>
      <c r="AO100" s="207">
        <v>95.339320000000001</v>
      </c>
      <c r="AP100" s="207">
        <v>95.241100000000003</v>
      </c>
      <c r="AQ100" s="208"/>
      <c r="AR100" s="155"/>
      <c r="AS100" s="197">
        <f t="shared" si="16"/>
        <v>89</v>
      </c>
      <c r="AT100" s="175">
        <v>-0.15957739999998899</v>
      </c>
      <c r="AU100" s="163">
        <v>-9.5773999999977395E-3</v>
      </c>
      <c r="AV100" s="163">
        <v>-0.19957739999999499</v>
      </c>
      <c r="AW100" s="163">
        <v>-0.27957739999999398</v>
      </c>
      <c r="AX100" s="163">
        <v>-0.179577399999999</v>
      </c>
      <c r="AY100" s="163">
        <v>-0.179577399999999</v>
      </c>
      <c r="BA100" s="331">
        <f t="shared" si="17"/>
        <v>89</v>
      </c>
      <c r="BB100" s="332">
        <f t="shared" si="15"/>
        <v>94.940402600000013</v>
      </c>
      <c r="BC100" s="332">
        <f t="shared" si="15"/>
        <v>95.033392599999999</v>
      </c>
      <c r="BD100" s="332">
        <f t="shared" si="14"/>
        <v>94.976032600000011</v>
      </c>
      <c r="BE100" s="332">
        <f t="shared" si="14"/>
        <v>95.059742600000007</v>
      </c>
      <c r="BF100" s="332">
        <f t="shared" si="14"/>
        <v>95.061522600000004</v>
      </c>
      <c r="BG100" s="332" t="str">
        <f t="shared" si="14"/>
        <v/>
      </c>
      <c r="BH100" s="164">
        <v>89</v>
      </c>
      <c r="BI100" s="337">
        <f t="shared" si="18"/>
        <v>0.12111999999999057</v>
      </c>
      <c r="BJ100" s="337">
        <f t="shared" si="18"/>
        <v>2.8130000000004429E-2</v>
      </c>
      <c r="BK100" s="337">
        <f t="shared" si="18"/>
        <v>8.5489999999992961E-2</v>
      </c>
      <c r="BL100" s="337">
        <f t="shared" si="18"/>
        <v>1.7799999999965621E-3</v>
      </c>
      <c r="BM100" s="165">
        <f t="shared" si="19"/>
        <v>0.12111999999999057</v>
      </c>
    </row>
    <row r="101" spans="1:65" ht="14.85" customHeight="1">
      <c r="A101" s="238"/>
      <c r="B101" s="540" t="s">
        <v>246</v>
      </c>
      <c r="C101" s="540"/>
      <c r="D101" s="540"/>
      <c r="E101" s="503">
        <f t="shared" si="20"/>
        <v>94.973902600000017</v>
      </c>
      <c r="F101" s="503"/>
      <c r="G101" s="503"/>
      <c r="H101" s="503">
        <f t="shared" si="21"/>
        <v>95.035482600000009</v>
      </c>
      <c r="I101" s="503"/>
      <c r="J101" s="503"/>
      <c r="K101" s="503">
        <f t="shared" si="22"/>
        <v>95.021592600000005</v>
      </c>
      <c r="L101" s="503"/>
      <c r="M101" s="503"/>
      <c r="N101" s="503">
        <f t="shared" si="23"/>
        <v>95.030532600000001</v>
      </c>
      <c r="O101" s="503"/>
      <c r="P101" s="503"/>
      <c r="Q101" s="503">
        <f t="shared" si="24"/>
        <v>94.995872599999998</v>
      </c>
      <c r="R101" s="503"/>
      <c r="S101" s="503"/>
      <c r="T101" s="503"/>
      <c r="U101" s="503"/>
      <c r="V101" s="503"/>
      <c r="W101" s="503">
        <f t="shared" si="25"/>
        <v>3.9610000000010359E-2</v>
      </c>
      <c r="X101" s="503"/>
      <c r="Y101" s="503"/>
      <c r="Z101" s="503"/>
      <c r="AA101" s="503"/>
      <c r="AB101" s="503"/>
      <c r="AC101" s="525"/>
      <c r="AD101" s="526"/>
      <c r="AE101" s="526"/>
      <c r="AF101" s="526"/>
      <c r="AG101" s="526"/>
      <c r="AH101" s="527"/>
      <c r="AI101" s="233"/>
      <c r="AJ101" s="233"/>
      <c r="AK101" s="197">
        <v>90</v>
      </c>
      <c r="AL101" s="207">
        <v>95.116039999999998</v>
      </c>
      <c r="AM101" s="207">
        <v>95.036990000000003</v>
      </c>
      <c r="AN101" s="207">
        <v>95.198390000000003</v>
      </c>
      <c r="AO101" s="207">
        <v>95.33972</v>
      </c>
      <c r="AP101" s="207">
        <v>95.222139999999996</v>
      </c>
      <c r="AQ101" s="208"/>
      <c r="AR101" s="155"/>
      <c r="AS101" s="197">
        <f t="shared" si="16"/>
        <v>90</v>
      </c>
      <c r="AT101" s="175">
        <v>-0.15957739999998899</v>
      </c>
      <c r="AU101" s="163">
        <v>-9.5773999999977395E-3</v>
      </c>
      <c r="AV101" s="163">
        <v>-0.19957739999999499</v>
      </c>
      <c r="AW101" s="163">
        <v>-0.27957739999999398</v>
      </c>
      <c r="AX101" s="163">
        <v>-0.179577399999999</v>
      </c>
      <c r="AY101" s="163">
        <v>-0.179577399999999</v>
      </c>
      <c r="BA101" s="331">
        <f t="shared" si="17"/>
        <v>90</v>
      </c>
      <c r="BB101" s="332">
        <f t="shared" si="15"/>
        <v>94.956462600000009</v>
      </c>
      <c r="BC101" s="332">
        <f t="shared" si="15"/>
        <v>95.027412600000005</v>
      </c>
      <c r="BD101" s="332">
        <f t="shared" si="14"/>
        <v>94.998812600000008</v>
      </c>
      <c r="BE101" s="332">
        <f t="shared" si="14"/>
        <v>95.060142600000006</v>
      </c>
      <c r="BF101" s="332">
        <f t="shared" si="14"/>
        <v>95.042562599999997</v>
      </c>
      <c r="BG101" s="332" t="str">
        <f t="shared" si="14"/>
        <v/>
      </c>
      <c r="BH101" s="164">
        <v>90</v>
      </c>
      <c r="BI101" s="337">
        <f t="shared" si="18"/>
        <v>8.6099999999987631E-2</v>
      </c>
      <c r="BJ101" s="337">
        <f t="shared" si="18"/>
        <v>1.5149999999991337E-2</v>
      </c>
      <c r="BK101" s="337">
        <f t="shared" si="18"/>
        <v>4.3749999999988631E-2</v>
      </c>
      <c r="BL101" s="337">
        <f t="shared" si="18"/>
        <v>1.7580000000009477E-2</v>
      </c>
      <c r="BM101" s="165">
        <f t="shared" si="19"/>
        <v>8.6099999999987631E-2</v>
      </c>
    </row>
    <row r="102" spans="1:65" ht="14.85" customHeight="1">
      <c r="A102" s="238"/>
      <c r="B102" s="540" t="s">
        <v>247</v>
      </c>
      <c r="C102" s="540"/>
      <c r="D102" s="540"/>
      <c r="E102" s="503">
        <f t="shared" si="20"/>
        <v>94.979322600000017</v>
      </c>
      <c r="F102" s="503"/>
      <c r="G102" s="503"/>
      <c r="H102" s="503">
        <f t="shared" si="21"/>
        <v>95.030622600000001</v>
      </c>
      <c r="I102" s="503"/>
      <c r="J102" s="503"/>
      <c r="K102" s="503">
        <f t="shared" si="22"/>
        <v>95.007932600000004</v>
      </c>
      <c r="L102" s="503"/>
      <c r="M102" s="503"/>
      <c r="N102" s="503">
        <f t="shared" si="23"/>
        <v>95.042592600000006</v>
      </c>
      <c r="O102" s="503"/>
      <c r="P102" s="503"/>
      <c r="Q102" s="503">
        <f t="shared" si="24"/>
        <v>95.003352599999999</v>
      </c>
      <c r="R102" s="503"/>
      <c r="S102" s="503"/>
      <c r="T102" s="503"/>
      <c r="U102" s="503"/>
      <c r="V102" s="503"/>
      <c r="W102" s="503">
        <f t="shared" si="25"/>
        <v>3.9240000000006603E-2</v>
      </c>
      <c r="X102" s="503"/>
      <c r="Y102" s="503"/>
      <c r="Z102" s="503"/>
      <c r="AA102" s="503"/>
      <c r="AB102" s="503"/>
      <c r="AC102" s="525"/>
      <c r="AD102" s="526"/>
      <c r="AE102" s="526"/>
      <c r="AF102" s="526"/>
      <c r="AG102" s="526"/>
      <c r="AH102" s="527"/>
      <c r="AI102" s="233"/>
      <c r="AJ102" s="233"/>
      <c r="AK102" s="197">
        <v>91</v>
      </c>
      <c r="AL102" s="207">
        <v>95.106399999999994</v>
      </c>
      <c r="AM102" s="207">
        <v>95.040440000000004</v>
      </c>
      <c r="AN102" s="207">
        <v>95.205100000000002</v>
      </c>
      <c r="AO102" s="207">
        <v>95.338480000000004</v>
      </c>
      <c r="AP102" s="207">
        <v>95.203130000000002</v>
      </c>
      <c r="AQ102" s="208"/>
      <c r="AR102" s="155"/>
      <c r="AS102" s="197">
        <f t="shared" si="16"/>
        <v>91</v>
      </c>
      <c r="AT102" s="175">
        <v>-0.15957739999998899</v>
      </c>
      <c r="AU102" s="163">
        <v>-9.5773999999977395E-3</v>
      </c>
      <c r="AV102" s="163">
        <v>-0.19957739999999499</v>
      </c>
      <c r="AW102" s="163">
        <v>-0.27957739999999398</v>
      </c>
      <c r="AX102" s="163">
        <v>-0.179577399999999</v>
      </c>
      <c r="AY102" s="163">
        <v>-0.179577399999999</v>
      </c>
      <c r="BA102" s="331">
        <f t="shared" si="17"/>
        <v>91</v>
      </c>
      <c r="BB102" s="332">
        <f t="shared" si="15"/>
        <v>94.946822600000004</v>
      </c>
      <c r="BC102" s="332">
        <f t="shared" si="15"/>
        <v>95.030862600000006</v>
      </c>
      <c r="BD102" s="332">
        <f t="shared" si="14"/>
        <v>95.005522600000006</v>
      </c>
      <c r="BE102" s="332">
        <f t="shared" si="14"/>
        <v>95.05890260000001</v>
      </c>
      <c r="BF102" s="332">
        <f t="shared" si="14"/>
        <v>95.023552600000002</v>
      </c>
      <c r="BG102" s="332" t="str">
        <f t="shared" si="14"/>
        <v/>
      </c>
      <c r="BH102" s="164">
        <v>91</v>
      </c>
      <c r="BI102" s="337">
        <f t="shared" si="18"/>
        <v>7.6729999999997744E-2</v>
      </c>
      <c r="BJ102" s="337">
        <f t="shared" si="18"/>
        <v>7.3100000000039245E-3</v>
      </c>
      <c r="BK102" s="337">
        <f t="shared" si="18"/>
        <v>1.8029999999995994E-2</v>
      </c>
      <c r="BL102" s="337">
        <f t="shared" si="18"/>
        <v>3.5350000000008208E-2</v>
      </c>
      <c r="BM102" s="165">
        <f t="shared" si="19"/>
        <v>7.6729999999997744E-2</v>
      </c>
    </row>
    <row r="103" spans="1:65" ht="14.85" customHeight="1">
      <c r="A103" s="238"/>
      <c r="B103" s="540" t="s">
        <v>248</v>
      </c>
      <c r="C103" s="540"/>
      <c r="D103" s="540"/>
      <c r="E103" s="503">
        <f t="shared" si="20"/>
        <v>94.968352600000017</v>
      </c>
      <c r="F103" s="503"/>
      <c r="G103" s="503"/>
      <c r="H103" s="503">
        <f t="shared" si="21"/>
        <v>95.027532600000001</v>
      </c>
      <c r="I103" s="503"/>
      <c r="J103" s="503"/>
      <c r="K103" s="503">
        <f t="shared" si="22"/>
        <v>95.010342600000001</v>
      </c>
      <c r="L103" s="503"/>
      <c r="M103" s="503"/>
      <c r="N103" s="503">
        <f t="shared" si="23"/>
        <v>95.052752600000005</v>
      </c>
      <c r="O103" s="503"/>
      <c r="P103" s="503"/>
      <c r="Q103" s="503">
        <f t="shared" si="24"/>
        <v>95.007842600000004</v>
      </c>
      <c r="R103" s="503"/>
      <c r="S103" s="503"/>
      <c r="T103" s="503"/>
      <c r="U103" s="503"/>
      <c r="V103" s="503"/>
      <c r="W103" s="503">
        <f t="shared" si="25"/>
        <v>4.491000000000156E-2</v>
      </c>
      <c r="X103" s="503"/>
      <c r="Y103" s="503"/>
      <c r="Z103" s="503"/>
      <c r="AA103" s="503"/>
      <c r="AB103" s="503"/>
      <c r="AC103" s="525"/>
      <c r="AD103" s="526"/>
      <c r="AE103" s="526"/>
      <c r="AF103" s="526"/>
      <c r="AG103" s="526"/>
      <c r="AH103" s="527"/>
      <c r="AI103" s="233"/>
      <c r="AJ103" s="233"/>
      <c r="AK103" s="197">
        <v>92</v>
      </c>
      <c r="AL103" s="207">
        <v>95.110020000000006</v>
      </c>
      <c r="AM103" s="207">
        <v>95.041759999999996</v>
      </c>
      <c r="AN103" s="207">
        <v>95.193169999999995</v>
      </c>
      <c r="AO103" s="207">
        <v>95.33663</v>
      </c>
      <c r="AP103" s="207">
        <v>95.19032</v>
      </c>
      <c r="AQ103" s="208"/>
      <c r="AR103" s="155"/>
      <c r="AS103" s="197">
        <f t="shared" si="16"/>
        <v>92</v>
      </c>
      <c r="AT103" s="175">
        <v>-0.15957739999998899</v>
      </c>
      <c r="AU103" s="163">
        <v>-9.5773999999977395E-3</v>
      </c>
      <c r="AV103" s="163">
        <v>-0.19957739999999499</v>
      </c>
      <c r="AW103" s="163">
        <v>-0.27957739999999398</v>
      </c>
      <c r="AX103" s="163">
        <v>-0.179577399999999</v>
      </c>
      <c r="AY103" s="163">
        <v>-0.179577399999999</v>
      </c>
      <c r="BA103" s="331">
        <f t="shared" si="17"/>
        <v>92</v>
      </c>
      <c r="BB103" s="332">
        <f t="shared" si="15"/>
        <v>94.950442600000017</v>
      </c>
      <c r="BC103" s="332">
        <f t="shared" si="15"/>
        <v>95.032182599999999</v>
      </c>
      <c r="BD103" s="332">
        <f t="shared" si="14"/>
        <v>94.993592599999999</v>
      </c>
      <c r="BE103" s="332">
        <f t="shared" si="14"/>
        <v>95.057052600000006</v>
      </c>
      <c r="BF103" s="332">
        <f t="shared" si="14"/>
        <v>95.0107426</v>
      </c>
      <c r="BG103" s="332" t="str">
        <f t="shared" si="14"/>
        <v/>
      </c>
      <c r="BH103" s="164">
        <v>92</v>
      </c>
      <c r="BI103" s="337">
        <f t="shared" si="18"/>
        <v>6.0299999999983811E-2</v>
      </c>
      <c r="BJ103" s="337">
        <f t="shared" si="18"/>
        <v>2.1439999999998349E-2</v>
      </c>
      <c r="BK103" s="337">
        <f t="shared" si="18"/>
        <v>1.7150000000000887E-2</v>
      </c>
      <c r="BL103" s="337">
        <f t="shared" si="18"/>
        <v>4.6310000000005402E-2</v>
      </c>
      <c r="BM103" s="165">
        <f t="shared" si="19"/>
        <v>6.0299999999983811E-2</v>
      </c>
    </row>
    <row r="104" spans="1:65" ht="14.85" customHeight="1">
      <c r="A104" s="238"/>
      <c r="B104" s="540" t="s">
        <v>249</v>
      </c>
      <c r="C104" s="540"/>
      <c r="D104" s="540"/>
      <c r="E104" s="503">
        <f t="shared" si="20"/>
        <v>94.949922600000008</v>
      </c>
      <c r="F104" s="503"/>
      <c r="G104" s="503"/>
      <c r="H104" s="503">
        <f t="shared" si="21"/>
        <v>95.028132600000006</v>
      </c>
      <c r="I104" s="503"/>
      <c r="J104" s="503"/>
      <c r="K104" s="503">
        <f t="shared" si="22"/>
        <v>95.014762600000012</v>
      </c>
      <c r="L104" s="503"/>
      <c r="M104" s="503"/>
      <c r="N104" s="503">
        <f t="shared" si="23"/>
        <v>95.062962600000006</v>
      </c>
      <c r="O104" s="503"/>
      <c r="P104" s="503"/>
      <c r="Q104" s="503">
        <f t="shared" si="24"/>
        <v>95.012912600000007</v>
      </c>
      <c r="R104" s="503"/>
      <c r="S104" s="503"/>
      <c r="T104" s="503"/>
      <c r="U104" s="503"/>
      <c r="V104" s="503"/>
      <c r="W104" s="503">
        <f t="shared" si="25"/>
        <v>6.2989999999999213E-2</v>
      </c>
      <c r="X104" s="503"/>
      <c r="Y104" s="503"/>
      <c r="Z104" s="503"/>
      <c r="AA104" s="503"/>
      <c r="AB104" s="503"/>
      <c r="AC104" s="525"/>
      <c r="AD104" s="526"/>
      <c r="AE104" s="526"/>
      <c r="AF104" s="526"/>
      <c r="AG104" s="526"/>
      <c r="AH104" s="527"/>
      <c r="AI104" s="233"/>
      <c r="AJ104" s="233"/>
      <c r="AK104" s="197">
        <v>93</v>
      </c>
      <c r="AL104" s="207">
        <v>95.096400000000003</v>
      </c>
      <c r="AM104" s="207">
        <v>95.043409999999994</v>
      </c>
      <c r="AN104" s="207">
        <v>95.19462</v>
      </c>
      <c r="AO104" s="207">
        <v>95.332049999999995</v>
      </c>
      <c r="AP104" s="207">
        <v>95.186459999999997</v>
      </c>
      <c r="AQ104" s="208"/>
      <c r="AR104" s="155"/>
      <c r="AS104" s="197">
        <f t="shared" si="16"/>
        <v>93</v>
      </c>
      <c r="AT104" s="175">
        <v>-0.15957739999998899</v>
      </c>
      <c r="AU104" s="163">
        <v>-9.5773999999977395E-3</v>
      </c>
      <c r="AV104" s="163">
        <v>-0.19957739999999499</v>
      </c>
      <c r="AW104" s="163">
        <v>-0.27957739999999398</v>
      </c>
      <c r="AX104" s="163">
        <v>-0.179577399999999</v>
      </c>
      <c r="AY104" s="163">
        <v>-0.179577399999999</v>
      </c>
      <c r="BA104" s="331">
        <f t="shared" si="17"/>
        <v>93</v>
      </c>
      <c r="BB104" s="332">
        <f t="shared" si="15"/>
        <v>94.936822600000013</v>
      </c>
      <c r="BC104" s="332">
        <f t="shared" si="15"/>
        <v>95.033832599999997</v>
      </c>
      <c r="BD104" s="332">
        <f t="shared" si="14"/>
        <v>94.995042600000005</v>
      </c>
      <c r="BE104" s="332">
        <f t="shared" si="14"/>
        <v>95.052472600000002</v>
      </c>
      <c r="BF104" s="332">
        <f t="shared" si="14"/>
        <v>95.006882599999997</v>
      </c>
      <c r="BG104" s="332" t="str">
        <f t="shared" si="14"/>
        <v/>
      </c>
      <c r="BH104" s="164">
        <v>93</v>
      </c>
      <c r="BI104" s="337">
        <f t="shared" si="18"/>
        <v>7.0059999999983802E-2</v>
      </c>
      <c r="BJ104" s="337">
        <f t="shared" si="18"/>
        <v>2.6949999999999363E-2</v>
      </c>
      <c r="BK104" s="337">
        <f t="shared" si="18"/>
        <v>1.1839999999992301E-2</v>
      </c>
      <c r="BL104" s="337">
        <f t="shared" si="18"/>
        <v>4.5590000000004238E-2</v>
      </c>
      <c r="BM104" s="165">
        <f t="shared" si="19"/>
        <v>7.0059999999983802E-2</v>
      </c>
    </row>
    <row r="105" spans="1:65" ht="14.85" customHeight="1">
      <c r="A105" s="238"/>
      <c r="B105" s="540" t="s">
        <v>250</v>
      </c>
      <c r="C105" s="540"/>
      <c r="D105" s="540"/>
      <c r="E105" s="503">
        <f t="shared" si="20"/>
        <v>94.929072600000012</v>
      </c>
      <c r="F105" s="503"/>
      <c r="G105" s="503"/>
      <c r="H105" s="503">
        <f t="shared" si="21"/>
        <v>95.028612600000002</v>
      </c>
      <c r="I105" s="503"/>
      <c r="J105" s="503"/>
      <c r="K105" s="503">
        <f t="shared" si="22"/>
        <v>95.012192600000006</v>
      </c>
      <c r="L105" s="503"/>
      <c r="M105" s="503"/>
      <c r="N105" s="503">
        <f t="shared" si="23"/>
        <v>95.060142600000006</v>
      </c>
      <c r="O105" s="503"/>
      <c r="P105" s="503"/>
      <c r="Q105" s="503">
        <f t="shared" si="24"/>
        <v>95.016122600000003</v>
      </c>
      <c r="R105" s="503"/>
      <c r="S105" s="503"/>
      <c r="T105" s="503"/>
      <c r="U105" s="503"/>
      <c r="V105" s="503"/>
      <c r="W105" s="503">
        <f t="shared" si="25"/>
        <v>8.7049999999990746E-2</v>
      </c>
      <c r="X105" s="503"/>
      <c r="Y105" s="503"/>
      <c r="Z105" s="503"/>
      <c r="AA105" s="503"/>
      <c r="AB105" s="503"/>
      <c r="AC105" s="525"/>
      <c r="AD105" s="526"/>
      <c r="AE105" s="526"/>
      <c r="AF105" s="526"/>
      <c r="AG105" s="526"/>
      <c r="AH105" s="527"/>
      <c r="AI105" s="233"/>
      <c r="AJ105" s="233"/>
      <c r="AK105" s="197">
        <v>94</v>
      </c>
      <c r="AL105" s="207">
        <v>95.095349999999996</v>
      </c>
      <c r="AM105" s="207">
        <v>95.043890000000005</v>
      </c>
      <c r="AN105" s="207">
        <v>95.19811</v>
      </c>
      <c r="AO105" s="207">
        <v>95.327430000000007</v>
      </c>
      <c r="AP105" s="207">
        <v>95.187989999999999</v>
      </c>
      <c r="AQ105" s="208"/>
      <c r="AR105" s="155"/>
      <c r="AS105" s="197">
        <f t="shared" si="16"/>
        <v>94</v>
      </c>
      <c r="AT105" s="175">
        <v>-0.15957739999998899</v>
      </c>
      <c r="AU105" s="163">
        <v>-9.5773999999977395E-3</v>
      </c>
      <c r="AV105" s="163">
        <v>-0.19957739999999499</v>
      </c>
      <c r="AW105" s="163">
        <v>-0.27957739999999398</v>
      </c>
      <c r="AX105" s="163">
        <v>-0.179577399999999</v>
      </c>
      <c r="AY105" s="163">
        <v>-0.179577399999999</v>
      </c>
      <c r="BA105" s="331">
        <f t="shared" si="17"/>
        <v>94</v>
      </c>
      <c r="BB105" s="332">
        <f t="shared" si="15"/>
        <v>94.935772600000007</v>
      </c>
      <c r="BC105" s="332">
        <f t="shared" si="15"/>
        <v>95.034312600000007</v>
      </c>
      <c r="BD105" s="332">
        <f t="shared" si="14"/>
        <v>94.998532600000004</v>
      </c>
      <c r="BE105" s="332">
        <f t="shared" si="14"/>
        <v>95.047852600000013</v>
      </c>
      <c r="BF105" s="332">
        <f t="shared" si="14"/>
        <v>95.0084126</v>
      </c>
      <c r="BG105" s="332" t="str">
        <f t="shared" si="14"/>
        <v/>
      </c>
      <c r="BH105" s="164">
        <v>94</v>
      </c>
      <c r="BI105" s="337">
        <f t="shared" si="18"/>
        <v>7.263999999999271E-2</v>
      </c>
      <c r="BJ105" s="337">
        <f t="shared" si="18"/>
        <v>2.590000000000714E-2</v>
      </c>
      <c r="BK105" s="337">
        <f t="shared" si="18"/>
        <v>9.879999999995448E-3</v>
      </c>
      <c r="BL105" s="337">
        <f t="shared" si="18"/>
        <v>3.9440000000013242E-2</v>
      </c>
      <c r="BM105" s="165">
        <f t="shared" si="19"/>
        <v>7.263999999999271E-2</v>
      </c>
    </row>
    <row r="106" spans="1:65" ht="14.85" customHeight="1">
      <c r="A106" s="238"/>
      <c r="B106" s="540" t="s">
        <v>251</v>
      </c>
      <c r="C106" s="540"/>
      <c r="D106" s="540"/>
      <c r="E106" s="503">
        <f t="shared" si="20"/>
        <v>94.940272600000014</v>
      </c>
      <c r="F106" s="503"/>
      <c r="G106" s="503"/>
      <c r="H106" s="503">
        <f t="shared" si="21"/>
        <v>95.041032600000008</v>
      </c>
      <c r="I106" s="503"/>
      <c r="J106" s="503"/>
      <c r="K106" s="503">
        <f t="shared" si="22"/>
        <v>95.012112600000009</v>
      </c>
      <c r="L106" s="503"/>
      <c r="M106" s="503"/>
      <c r="N106" s="503">
        <f t="shared" si="23"/>
        <v>95.061792600000004</v>
      </c>
      <c r="O106" s="503"/>
      <c r="P106" s="503"/>
      <c r="Q106" s="503">
        <f t="shared" si="24"/>
        <v>95.034282599999997</v>
      </c>
      <c r="R106" s="503"/>
      <c r="S106" s="503"/>
      <c r="T106" s="503"/>
      <c r="U106" s="503"/>
      <c r="V106" s="503"/>
      <c r="W106" s="503">
        <f t="shared" si="25"/>
        <v>9.4009999999983052E-2</v>
      </c>
      <c r="X106" s="503"/>
      <c r="Y106" s="503"/>
      <c r="Z106" s="503"/>
      <c r="AA106" s="503"/>
      <c r="AB106" s="503"/>
      <c r="AC106" s="525"/>
      <c r="AD106" s="526"/>
      <c r="AE106" s="526"/>
      <c r="AF106" s="526"/>
      <c r="AG106" s="526"/>
      <c r="AH106" s="527"/>
      <c r="AI106" s="233"/>
      <c r="AJ106" s="233"/>
      <c r="AK106" s="197">
        <v>95</v>
      </c>
      <c r="AL106" s="207">
        <v>95.101179999999999</v>
      </c>
      <c r="AM106" s="207">
        <v>95.039789999999996</v>
      </c>
      <c r="AN106" s="207">
        <v>95.211330000000004</v>
      </c>
      <c r="AO106" s="207">
        <v>95.328429999999997</v>
      </c>
      <c r="AP106" s="207">
        <v>95.177859999999995</v>
      </c>
      <c r="AQ106" s="208"/>
      <c r="AR106" s="155"/>
      <c r="AS106" s="197">
        <f t="shared" si="16"/>
        <v>95</v>
      </c>
      <c r="AT106" s="175">
        <v>-0.15957739999998899</v>
      </c>
      <c r="AU106" s="163">
        <v>-9.5773999999977395E-3</v>
      </c>
      <c r="AV106" s="163">
        <v>-0.19957739999999499</v>
      </c>
      <c r="AW106" s="163">
        <v>-0.27957739999999398</v>
      </c>
      <c r="AX106" s="163">
        <v>-0.179577399999999</v>
      </c>
      <c r="AY106" s="163">
        <v>-0.179577399999999</v>
      </c>
      <c r="BA106" s="331">
        <f t="shared" si="17"/>
        <v>95</v>
      </c>
      <c r="BB106" s="332">
        <f t="shared" si="15"/>
        <v>94.94160260000001</v>
      </c>
      <c r="BC106" s="332">
        <f t="shared" si="15"/>
        <v>95.030212599999999</v>
      </c>
      <c r="BD106" s="332">
        <f t="shared" si="14"/>
        <v>95.011752600000008</v>
      </c>
      <c r="BE106" s="332">
        <f t="shared" si="14"/>
        <v>95.048852600000004</v>
      </c>
      <c r="BF106" s="332">
        <f t="shared" si="14"/>
        <v>94.998282599999996</v>
      </c>
      <c r="BG106" s="332" t="str">
        <f t="shared" si="14"/>
        <v/>
      </c>
      <c r="BH106" s="164">
        <v>95</v>
      </c>
      <c r="BI106" s="337">
        <f t="shared" si="18"/>
        <v>5.6679999999985853E-2</v>
      </c>
      <c r="BJ106" s="337">
        <f t="shared" si="18"/>
        <v>3.1930000000002678E-2</v>
      </c>
      <c r="BK106" s="337">
        <f t="shared" si="18"/>
        <v>1.3470000000012305E-2</v>
      </c>
      <c r="BL106" s="337">
        <f t="shared" si="18"/>
        <v>5.0570000000007553E-2</v>
      </c>
      <c r="BM106" s="165">
        <f t="shared" si="19"/>
        <v>5.6679999999985853E-2</v>
      </c>
    </row>
    <row r="107" spans="1:65" ht="14.85" customHeight="1">
      <c r="A107" s="238"/>
      <c r="B107" s="540" t="s">
        <v>252</v>
      </c>
      <c r="C107" s="540"/>
      <c r="D107" s="540"/>
      <c r="E107" s="503">
        <f t="shared" si="20"/>
        <v>94.94939260000001</v>
      </c>
      <c r="F107" s="503"/>
      <c r="G107" s="503"/>
      <c r="H107" s="503">
        <f t="shared" si="21"/>
        <v>95.045692599999995</v>
      </c>
      <c r="I107" s="503"/>
      <c r="J107" s="503"/>
      <c r="K107" s="503">
        <f t="shared" si="22"/>
        <v>95.005932600000008</v>
      </c>
      <c r="L107" s="503"/>
      <c r="M107" s="503"/>
      <c r="N107" s="503">
        <f t="shared" si="23"/>
        <v>95.056202600000006</v>
      </c>
      <c r="O107" s="503"/>
      <c r="P107" s="503"/>
      <c r="Q107" s="503">
        <f t="shared" si="24"/>
        <v>95.0545726</v>
      </c>
      <c r="R107" s="503"/>
      <c r="S107" s="503"/>
      <c r="T107" s="503"/>
      <c r="U107" s="503"/>
      <c r="V107" s="503"/>
      <c r="W107" s="503">
        <f t="shared" si="25"/>
        <v>0.10517999999999006</v>
      </c>
      <c r="X107" s="503"/>
      <c r="Y107" s="503"/>
      <c r="Z107" s="503"/>
      <c r="AA107" s="503"/>
      <c r="AB107" s="503"/>
      <c r="AC107" s="525"/>
      <c r="AD107" s="526"/>
      <c r="AE107" s="526"/>
      <c r="AF107" s="526"/>
      <c r="AG107" s="526"/>
      <c r="AH107" s="527"/>
      <c r="AI107" s="233"/>
      <c r="AJ107" s="233"/>
      <c r="AK107" s="197">
        <v>96</v>
      </c>
      <c r="AL107" s="207">
        <v>95.111260000000001</v>
      </c>
      <c r="AM107" s="207">
        <v>95.034130000000005</v>
      </c>
      <c r="AN107" s="207">
        <v>95.222020000000001</v>
      </c>
      <c r="AO107" s="207">
        <v>95.323049999999995</v>
      </c>
      <c r="AP107" s="207">
        <v>95.158140000000003</v>
      </c>
      <c r="AQ107" s="208"/>
      <c r="AR107" s="155"/>
      <c r="AS107" s="197">
        <f t="shared" si="16"/>
        <v>96</v>
      </c>
      <c r="AT107" s="175">
        <v>-0.15957739999998899</v>
      </c>
      <c r="AU107" s="163">
        <v>-9.5773999999977395E-3</v>
      </c>
      <c r="AV107" s="163">
        <v>-0.19957739999999499</v>
      </c>
      <c r="AW107" s="163">
        <v>-0.27957739999999398</v>
      </c>
      <c r="AX107" s="163">
        <v>-0.179577399999999</v>
      </c>
      <c r="AY107" s="163">
        <v>-0.179577399999999</v>
      </c>
      <c r="BA107" s="331">
        <f t="shared" si="17"/>
        <v>96</v>
      </c>
      <c r="BB107" s="332">
        <f t="shared" si="15"/>
        <v>94.951682600000012</v>
      </c>
      <c r="BC107" s="332">
        <f t="shared" si="15"/>
        <v>95.024552600000007</v>
      </c>
      <c r="BD107" s="332">
        <f t="shared" si="14"/>
        <v>95.022442600000005</v>
      </c>
      <c r="BE107" s="332">
        <f t="shared" si="14"/>
        <v>95.043472600000001</v>
      </c>
      <c r="BF107" s="332">
        <f t="shared" si="14"/>
        <v>94.978562600000004</v>
      </c>
      <c r="BG107" s="332" t="str">
        <f t="shared" si="14"/>
        <v/>
      </c>
      <c r="BH107" s="164">
        <v>96</v>
      </c>
      <c r="BI107" s="337">
        <f t="shared" si="18"/>
        <v>2.6879999999991355E-2</v>
      </c>
      <c r="BJ107" s="337">
        <f t="shared" si="18"/>
        <v>4.5990000000003306E-2</v>
      </c>
      <c r="BK107" s="337">
        <f t="shared" si="18"/>
        <v>4.3880000000001473E-2</v>
      </c>
      <c r="BL107" s="337">
        <f t="shared" si="18"/>
        <v>6.4909999999997581E-2</v>
      </c>
      <c r="BM107" s="165">
        <f t="shared" si="19"/>
        <v>6.4909999999997581E-2</v>
      </c>
    </row>
    <row r="108" spans="1:65" ht="14.85" customHeight="1">
      <c r="A108" s="238"/>
      <c r="B108" s="540" t="s">
        <v>253</v>
      </c>
      <c r="C108" s="540"/>
      <c r="D108" s="540"/>
      <c r="E108" s="503">
        <f t="shared" si="20"/>
        <v>94.959842600000016</v>
      </c>
      <c r="F108" s="503"/>
      <c r="G108" s="503"/>
      <c r="H108" s="503">
        <f t="shared" si="21"/>
        <v>95.044362599999999</v>
      </c>
      <c r="I108" s="503"/>
      <c r="J108" s="503"/>
      <c r="K108" s="503">
        <f t="shared" si="22"/>
        <v>94.981302600000006</v>
      </c>
      <c r="L108" s="503"/>
      <c r="M108" s="503"/>
      <c r="N108" s="503">
        <f t="shared" si="23"/>
        <v>95.058622600000007</v>
      </c>
      <c r="O108" s="503"/>
      <c r="P108" s="503"/>
      <c r="Q108" s="503">
        <f t="shared" si="24"/>
        <v>95.080042599999999</v>
      </c>
      <c r="R108" s="503"/>
      <c r="S108" s="503"/>
      <c r="T108" s="503"/>
      <c r="U108" s="503"/>
      <c r="V108" s="503"/>
      <c r="W108" s="503">
        <f t="shared" si="25"/>
        <v>0.12019999999998277</v>
      </c>
      <c r="X108" s="503"/>
      <c r="Y108" s="503"/>
      <c r="Z108" s="503"/>
      <c r="AA108" s="503"/>
      <c r="AB108" s="503"/>
      <c r="AC108" s="525"/>
      <c r="AD108" s="526"/>
      <c r="AE108" s="526"/>
      <c r="AF108" s="526"/>
      <c r="AG108" s="526"/>
      <c r="AH108" s="527"/>
      <c r="AI108" s="233"/>
      <c r="AJ108" s="233"/>
      <c r="AK108" s="197">
        <v>97</v>
      </c>
      <c r="AL108" s="207">
        <v>95.107770000000002</v>
      </c>
      <c r="AM108" s="207">
        <v>95.033010000000004</v>
      </c>
      <c r="AN108" s="207">
        <v>95.218519999999998</v>
      </c>
      <c r="AO108" s="207">
        <v>95.320080000000004</v>
      </c>
      <c r="AP108" s="207">
        <v>95.149469999999994</v>
      </c>
      <c r="AQ108" s="208"/>
      <c r="AR108" s="155"/>
      <c r="AS108" s="197">
        <f t="shared" si="16"/>
        <v>97</v>
      </c>
      <c r="AT108" s="175">
        <v>-0.15957739999998899</v>
      </c>
      <c r="AU108" s="163">
        <v>-9.5773999999977395E-3</v>
      </c>
      <c r="AV108" s="163">
        <v>-0.19957739999999499</v>
      </c>
      <c r="AW108" s="163">
        <v>-0.27957739999999398</v>
      </c>
      <c r="AX108" s="163">
        <v>-0.179577399999999</v>
      </c>
      <c r="AY108" s="163">
        <v>-0.179577399999999</v>
      </c>
      <c r="BA108" s="331">
        <f t="shared" si="17"/>
        <v>97</v>
      </c>
      <c r="BB108" s="332">
        <f t="shared" si="15"/>
        <v>94.948192600000013</v>
      </c>
      <c r="BC108" s="332">
        <f t="shared" si="15"/>
        <v>95.023432600000007</v>
      </c>
      <c r="BD108" s="332">
        <f t="shared" si="14"/>
        <v>95.018942600000003</v>
      </c>
      <c r="BE108" s="332">
        <f t="shared" si="14"/>
        <v>95.040502600000011</v>
      </c>
      <c r="BF108" s="332">
        <f t="shared" si="14"/>
        <v>94.969892599999994</v>
      </c>
      <c r="BG108" s="332" t="str">
        <f t="shared" si="14"/>
        <v/>
      </c>
      <c r="BH108" s="164">
        <v>97</v>
      </c>
      <c r="BI108" s="337">
        <f t="shared" si="18"/>
        <v>2.1699999999981401E-2</v>
      </c>
      <c r="BJ108" s="337">
        <f t="shared" si="18"/>
        <v>5.3540000000012355E-2</v>
      </c>
      <c r="BK108" s="337">
        <f t="shared" si="18"/>
        <v>4.9050000000008254E-2</v>
      </c>
      <c r="BL108" s="337">
        <f t="shared" si="18"/>
        <v>7.0610000000016271E-2</v>
      </c>
      <c r="BM108" s="165">
        <f t="shared" si="19"/>
        <v>7.0610000000016271E-2</v>
      </c>
    </row>
    <row r="109" spans="1:65" ht="14.85" customHeight="1">
      <c r="A109" s="238"/>
      <c r="B109" s="540" t="s">
        <v>254</v>
      </c>
      <c r="C109" s="540"/>
      <c r="D109" s="540"/>
      <c r="E109" s="503">
        <f t="shared" si="20"/>
        <v>94.955902600000016</v>
      </c>
      <c r="F109" s="503"/>
      <c r="G109" s="503"/>
      <c r="H109" s="503">
        <f t="shared" si="21"/>
        <v>95.039382599999996</v>
      </c>
      <c r="I109" s="503"/>
      <c r="J109" s="503"/>
      <c r="K109" s="503">
        <f t="shared" si="22"/>
        <v>94.9646726</v>
      </c>
      <c r="L109" s="503"/>
      <c r="M109" s="503"/>
      <c r="N109" s="503">
        <f t="shared" si="23"/>
        <v>95.059502600000002</v>
      </c>
      <c r="O109" s="503"/>
      <c r="P109" s="503"/>
      <c r="Q109" s="503">
        <f t="shared" si="24"/>
        <v>95.0768226</v>
      </c>
      <c r="R109" s="503"/>
      <c r="S109" s="503"/>
      <c r="T109" s="503"/>
      <c r="U109" s="503"/>
      <c r="V109" s="503"/>
      <c r="W109" s="503">
        <f t="shared" si="25"/>
        <v>0.12091999999998393</v>
      </c>
      <c r="X109" s="503"/>
      <c r="Y109" s="503"/>
      <c r="Z109" s="503"/>
      <c r="AA109" s="503"/>
      <c r="AB109" s="503"/>
      <c r="AC109" s="525"/>
      <c r="AD109" s="526"/>
      <c r="AE109" s="526"/>
      <c r="AF109" s="526"/>
      <c r="AG109" s="526"/>
      <c r="AH109" s="527"/>
      <c r="AI109" s="233"/>
      <c r="AJ109" s="233"/>
      <c r="AK109" s="197">
        <v>98</v>
      </c>
      <c r="AL109" s="207">
        <v>95.109210000000004</v>
      </c>
      <c r="AM109" s="207">
        <v>95.032449999999997</v>
      </c>
      <c r="AN109" s="207">
        <v>95.175939999999997</v>
      </c>
      <c r="AO109" s="207">
        <v>95.317830000000001</v>
      </c>
      <c r="AP109" s="207">
        <v>95.153040000000004</v>
      </c>
      <c r="AQ109" s="208"/>
      <c r="AR109" s="155"/>
      <c r="AS109" s="197">
        <f t="shared" si="16"/>
        <v>98</v>
      </c>
      <c r="AT109" s="175">
        <v>-0.15957739999998899</v>
      </c>
      <c r="AU109" s="163">
        <v>-9.5773999999977395E-3</v>
      </c>
      <c r="AV109" s="163">
        <v>-0.19957739999999499</v>
      </c>
      <c r="AW109" s="163">
        <v>-0.27957739999999398</v>
      </c>
      <c r="AX109" s="163">
        <v>-0.179577399999999</v>
      </c>
      <c r="AY109" s="163">
        <v>-0.179577399999999</v>
      </c>
      <c r="BA109" s="331">
        <f t="shared" si="17"/>
        <v>98</v>
      </c>
      <c r="BB109" s="332">
        <f t="shared" si="15"/>
        <v>94.949632600000015</v>
      </c>
      <c r="BC109" s="332">
        <f t="shared" si="15"/>
        <v>95.022872599999999</v>
      </c>
      <c r="BD109" s="332">
        <f t="shared" si="14"/>
        <v>94.976362600000002</v>
      </c>
      <c r="BE109" s="332">
        <f t="shared" si="14"/>
        <v>95.038252600000007</v>
      </c>
      <c r="BF109" s="332">
        <f t="shared" si="14"/>
        <v>94.973462600000005</v>
      </c>
      <c r="BG109" s="332" t="str">
        <f t="shared" si="14"/>
        <v/>
      </c>
      <c r="BH109" s="164">
        <v>98</v>
      </c>
      <c r="BI109" s="337">
        <f t="shared" si="18"/>
        <v>2.3829999999989582E-2</v>
      </c>
      <c r="BJ109" s="337">
        <f t="shared" si="18"/>
        <v>4.9409999999994625E-2</v>
      </c>
      <c r="BK109" s="337">
        <f t="shared" si="18"/>
        <v>2.899999999996794E-3</v>
      </c>
      <c r="BL109" s="337">
        <f t="shared" si="18"/>
        <v>6.4790000000002124E-2</v>
      </c>
      <c r="BM109" s="165">
        <f t="shared" si="19"/>
        <v>6.4790000000002124E-2</v>
      </c>
    </row>
    <row r="110" spans="1:65" ht="14.85" customHeight="1">
      <c r="A110" s="238"/>
      <c r="B110" s="540" t="s">
        <v>255</v>
      </c>
      <c r="C110" s="540"/>
      <c r="D110" s="540"/>
      <c r="E110" s="503">
        <f t="shared" si="20"/>
        <v>94.940402600000013</v>
      </c>
      <c r="F110" s="503"/>
      <c r="G110" s="503"/>
      <c r="H110" s="503">
        <f t="shared" si="21"/>
        <v>95.033392599999999</v>
      </c>
      <c r="I110" s="503"/>
      <c r="J110" s="503"/>
      <c r="K110" s="503">
        <f t="shared" si="22"/>
        <v>94.976032600000011</v>
      </c>
      <c r="L110" s="503"/>
      <c r="M110" s="503"/>
      <c r="N110" s="503">
        <f t="shared" si="23"/>
        <v>95.059742600000007</v>
      </c>
      <c r="O110" s="503"/>
      <c r="P110" s="503"/>
      <c r="Q110" s="503">
        <f t="shared" si="24"/>
        <v>95.061522600000004</v>
      </c>
      <c r="R110" s="503"/>
      <c r="S110" s="503"/>
      <c r="T110" s="503"/>
      <c r="U110" s="503"/>
      <c r="V110" s="503"/>
      <c r="W110" s="503">
        <f t="shared" si="25"/>
        <v>0.12111999999999057</v>
      </c>
      <c r="X110" s="503"/>
      <c r="Y110" s="503"/>
      <c r="Z110" s="503"/>
      <c r="AA110" s="503"/>
      <c r="AB110" s="503"/>
      <c r="AC110" s="525"/>
      <c r="AD110" s="526"/>
      <c r="AE110" s="526"/>
      <c r="AF110" s="526"/>
      <c r="AG110" s="526"/>
      <c r="AH110" s="527"/>
      <c r="AI110" s="233"/>
      <c r="AJ110" s="233"/>
      <c r="AK110" s="197">
        <v>99</v>
      </c>
      <c r="AL110" s="207">
        <v>95.106610000000003</v>
      </c>
      <c r="AM110" s="207">
        <v>95.032079999999993</v>
      </c>
      <c r="AN110" s="207">
        <v>95.161479999999997</v>
      </c>
      <c r="AO110" s="207">
        <v>95.315089999999998</v>
      </c>
      <c r="AP110" s="207">
        <v>95.166979999999995</v>
      </c>
      <c r="AQ110" s="208"/>
      <c r="AR110" s="155"/>
      <c r="AS110" s="197">
        <f t="shared" si="16"/>
        <v>99</v>
      </c>
      <c r="AT110" s="175">
        <v>-0.15957739999998899</v>
      </c>
      <c r="AU110" s="163">
        <v>-9.5773999999977395E-3</v>
      </c>
      <c r="AV110" s="163">
        <v>-0.19957739999999499</v>
      </c>
      <c r="AW110" s="163">
        <v>-0.27957739999999398</v>
      </c>
      <c r="AX110" s="163">
        <v>-0.179577399999999</v>
      </c>
      <c r="AY110" s="163">
        <v>-0.179577399999999</v>
      </c>
      <c r="BA110" s="331">
        <f t="shared" si="17"/>
        <v>99</v>
      </c>
      <c r="BB110" s="332">
        <f t="shared" si="15"/>
        <v>94.947032600000014</v>
      </c>
      <c r="BC110" s="332">
        <f t="shared" si="15"/>
        <v>95.022502599999996</v>
      </c>
      <c r="BD110" s="332">
        <f t="shared" si="14"/>
        <v>94.961902600000002</v>
      </c>
      <c r="BE110" s="332">
        <f t="shared" si="14"/>
        <v>95.035512600000004</v>
      </c>
      <c r="BF110" s="332">
        <f t="shared" si="14"/>
        <v>94.987402599999996</v>
      </c>
      <c r="BG110" s="332" t="str">
        <f t="shared" si="14"/>
        <v/>
      </c>
      <c r="BH110" s="164">
        <v>99</v>
      </c>
      <c r="BI110" s="337">
        <f t="shared" si="18"/>
        <v>4.0369999999981587E-2</v>
      </c>
      <c r="BJ110" s="337">
        <f t="shared" si="18"/>
        <v>3.5099999999999909E-2</v>
      </c>
      <c r="BK110" s="337">
        <f t="shared" si="18"/>
        <v>2.5499999999993861E-2</v>
      </c>
      <c r="BL110" s="337">
        <f t="shared" si="18"/>
        <v>4.8110000000008313E-2</v>
      </c>
      <c r="BM110" s="165">
        <f t="shared" si="19"/>
        <v>4.8110000000008313E-2</v>
      </c>
    </row>
    <row r="111" spans="1:65" ht="14.85" customHeight="1">
      <c r="A111" s="238"/>
      <c r="B111" s="540" t="s">
        <v>256</v>
      </c>
      <c r="C111" s="540"/>
      <c r="D111" s="540"/>
      <c r="E111" s="503">
        <f t="shared" si="20"/>
        <v>94.956462600000009</v>
      </c>
      <c r="F111" s="503"/>
      <c r="G111" s="503"/>
      <c r="H111" s="503">
        <f t="shared" si="21"/>
        <v>95.027412600000005</v>
      </c>
      <c r="I111" s="503"/>
      <c r="J111" s="503"/>
      <c r="K111" s="503">
        <f t="shared" si="22"/>
        <v>94.998812600000008</v>
      </c>
      <c r="L111" s="503"/>
      <c r="M111" s="503"/>
      <c r="N111" s="503">
        <f t="shared" si="23"/>
        <v>95.060142600000006</v>
      </c>
      <c r="O111" s="503"/>
      <c r="P111" s="503"/>
      <c r="Q111" s="503">
        <f t="shared" si="24"/>
        <v>95.042562599999997</v>
      </c>
      <c r="R111" s="503"/>
      <c r="S111" s="503"/>
      <c r="T111" s="503"/>
      <c r="U111" s="503"/>
      <c r="V111" s="503"/>
      <c r="W111" s="503">
        <f t="shared" si="25"/>
        <v>8.6099999999987631E-2</v>
      </c>
      <c r="X111" s="503"/>
      <c r="Y111" s="503"/>
      <c r="Z111" s="503"/>
      <c r="AA111" s="503"/>
      <c r="AB111" s="503"/>
      <c r="AC111" s="525"/>
      <c r="AD111" s="526"/>
      <c r="AE111" s="526"/>
      <c r="AF111" s="526"/>
      <c r="AG111" s="526"/>
      <c r="AH111" s="527"/>
      <c r="AI111" s="233"/>
      <c r="AJ111" s="233"/>
      <c r="AK111" s="197">
        <v>100</v>
      </c>
      <c r="AL111" s="207">
        <v>95.101219999999998</v>
      </c>
      <c r="AM111" s="207">
        <v>95.026340000000005</v>
      </c>
      <c r="AN111" s="207">
        <v>95.165329999999997</v>
      </c>
      <c r="AO111" s="207">
        <v>95.319559999999996</v>
      </c>
      <c r="AP111" s="207">
        <v>95.166659999999993</v>
      </c>
      <c r="AQ111" s="208"/>
      <c r="AR111" s="155"/>
      <c r="AS111" s="197">
        <f t="shared" si="16"/>
        <v>100</v>
      </c>
      <c r="AT111" s="175">
        <v>-0.15957739999998899</v>
      </c>
      <c r="AU111" s="163">
        <v>-9.5773999999977395E-3</v>
      </c>
      <c r="AV111" s="163">
        <v>-0.19957739999999499</v>
      </c>
      <c r="AW111" s="163">
        <v>-0.27957739999999398</v>
      </c>
      <c r="AX111" s="163">
        <v>-0.179577399999999</v>
      </c>
      <c r="AY111" s="163">
        <v>-0.179577399999999</v>
      </c>
      <c r="BA111" s="331">
        <f t="shared" si="17"/>
        <v>100</v>
      </c>
      <c r="BB111" s="332">
        <f t="shared" si="15"/>
        <v>94.941642600000009</v>
      </c>
      <c r="BC111" s="332">
        <f t="shared" si="15"/>
        <v>95.016762600000007</v>
      </c>
      <c r="BD111" s="332">
        <f t="shared" si="14"/>
        <v>94.965752600000002</v>
      </c>
      <c r="BE111" s="332">
        <f t="shared" si="14"/>
        <v>95.039982600000002</v>
      </c>
      <c r="BF111" s="332">
        <f t="shared" si="14"/>
        <v>94.987082599999994</v>
      </c>
      <c r="BG111" s="332" t="str">
        <f t="shared" si="14"/>
        <v/>
      </c>
      <c r="BH111" s="164">
        <v>100</v>
      </c>
      <c r="BI111" s="337">
        <f t="shared" si="18"/>
        <v>4.5439999999985048E-2</v>
      </c>
      <c r="BJ111" s="337">
        <f t="shared" si="18"/>
        <v>2.9680000000013251E-2</v>
      </c>
      <c r="BK111" s="337">
        <f t="shared" si="18"/>
        <v>2.1329999999991855E-2</v>
      </c>
      <c r="BL111" s="337">
        <f t="shared" si="18"/>
        <v>5.2900000000008163E-2</v>
      </c>
      <c r="BM111" s="165">
        <f t="shared" si="19"/>
        <v>5.2900000000008163E-2</v>
      </c>
    </row>
    <row r="112" spans="1:65" ht="14.85" customHeight="1">
      <c r="A112" s="238"/>
      <c r="B112" s="540" t="s">
        <v>257</v>
      </c>
      <c r="C112" s="540"/>
      <c r="D112" s="540"/>
      <c r="E112" s="503">
        <f t="shared" si="20"/>
        <v>94.946822600000004</v>
      </c>
      <c r="F112" s="503"/>
      <c r="G112" s="503"/>
      <c r="H112" s="503">
        <f t="shared" si="21"/>
        <v>95.030862600000006</v>
      </c>
      <c r="I112" s="503"/>
      <c r="J112" s="503"/>
      <c r="K112" s="503">
        <f t="shared" si="22"/>
        <v>95.005522600000006</v>
      </c>
      <c r="L112" s="503"/>
      <c r="M112" s="503"/>
      <c r="N112" s="503">
        <f t="shared" si="23"/>
        <v>95.05890260000001</v>
      </c>
      <c r="O112" s="503"/>
      <c r="P112" s="503"/>
      <c r="Q112" s="503">
        <f t="shared" si="24"/>
        <v>95.023552600000002</v>
      </c>
      <c r="R112" s="503"/>
      <c r="S112" s="503"/>
      <c r="T112" s="503"/>
      <c r="U112" s="503"/>
      <c r="V112" s="503"/>
      <c r="W112" s="503">
        <f t="shared" si="25"/>
        <v>7.6729999999997744E-2</v>
      </c>
      <c r="X112" s="503"/>
      <c r="Y112" s="503"/>
      <c r="Z112" s="503"/>
      <c r="AA112" s="503"/>
      <c r="AB112" s="503"/>
      <c r="AC112" s="525"/>
      <c r="AD112" s="526"/>
      <c r="AE112" s="526"/>
      <c r="AF112" s="526"/>
      <c r="AG112" s="526"/>
      <c r="AH112" s="527"/>
      <c r="AI112" s="233"/>
      <c r="AJ112" s="233"/>
      <c r="AK112" s="197">
        <v>101</v>
      </c>
      <c r="AL112" s="207">
        <v>95.113630000000001</v>
      </c>
      <c r="AM112" s="207">
        <v>95.019109999999998</v>
      </c>
      <c r="AN112" s="207">
        <v>95.165769999999995</v>
      </c>
      <c r="AO112" s="207">
        <v>95.318749999999994</v>
      </c>
      <c r="AP112" s="207">
        <v>95.168660000000003</v>
      </c>
      <c r="AQ112" s="208"/>
      <c r="AR112" s="155"/>
      <c r="AS112" s="197">
        <f t="shared" si="16"/>
        <v>101</v>
      </c>
      <c r="AT112" s="175">
        <v>-0.15957739999998899</v>
      </c>
      <c r="AU112" s="163">
        <v>-9.5773999999977395E-3</v>
      </c>
      <c r="AV112" s="163">
        <v>-0.19957739999999499</v>
      </c>
      <c r="AW112" s="163">
        <v>-0.27957739999999398</v>
      </c>
      <c r="AX112" s="163">
        <v>-0.179577399999999</v>
      </c>
      <c r="AY112" s="163">
        <v>-0.179577399999999</v>
      </c>
      <c r="BA112" s="331">
        <f t="shared" si="17"/>
        <v>101</v>
      </c>
      <c r="BB112" s="332">
        <f t="shared" si="15"/>
        <v>94.954052600000011</v>
      </c>
      <c r="BC112" s="332">
        <f t="shared" si="15"/>
        <v>95.0095326</v>
      </c>
      <c r="BD112" s="332">
        <f t="shared" si="14"/>
        <v>94.966192599999999</v>
      </c>
      <c r="BE112" s="332">
        <f t="shared" si="14"/>
        <v>95.039172600000001</v>
      </c>
      <c r="BF112" s="332">
        <f t="shared" si="14"/>
        <v>94.989082600000003</v>
      </c>
      <c r="BG112" s="332" t="str">
        <f t="shared" si="14"/>
        <v/>
      </c>
      <c r="BH112" s="164">
        <v>101</v>
      </c>
      <c r="BI112" s="337">
        <f t="shared" si="18"/>
        <v>3.5029999999991901E-2</v>
      </c>
      <c r="BJ112" s="337">
        <f t="shared" si="18"/>
        <v>2.0449999999996749E-2</v>
      </c>
      <c r="BK112" s="337">
        <f t="shared" si="18"/>
        <v>2.2890000000003852E-2</v>
      </c>
      <c r="BL112" s="337">
        <f t="shared" si="18"/>
        <v>5.0089999999997303E-2</v>
      </c>
      <c r="BM112" s="165">
        <f t="shared" si="19"/>
        <v>5.0089999999997303E-2</v>
      </c>
    </row>
    <row r="113" spans="1:65" ht="14.85" customHeight="1">
      <c r="A113" s="238"/>
      <c r="B113" s="540" t="s">
        <v>258</v>
      </c>
      <c r="C113" s="540"/>
      <c r="D113" s="540"/>
      <c r="E113" s="503">
        <f t="shared" si="20"/>
        <v>94.950442600000017</v>
      </c>
      <c r="F113" s="503"/>
      <c r="G113" s="503"/>
      <c r="H113" s="503">
        <f t="shared" si="21"/>
        <v>95.032182599999999</v>
      </c>
      <c r="I113" s="503"/>
      <c r="J113" s="503"/>
      <c r="K113" s="503">
        <f t="shared" si="22"/>
        <v>94.993592599999999</v>
      </c>
      <c r="L113" s="503"/>
      <c r="M113" s="503"/>
      <c r="N113" s="503">
        <f t="shared" si="23"/>
        <v>95.057052600000006</v>
      </c>
      <c r="O113" s="503"/>
      <c r="P113" s="503"/>
      <c r="Q113" s="503">
        <f t="shared" si="24"/>
        <v>95.0107426</v>
      </c>
      <c r="R113" s="503"/>
      <c r="S113" s="503"/>
      <c r="T113" s="503"/>
      <c r="U113" s="503"/>
      <c r="V113" s="503"/>
      <c r="W113" s="503">
        <f t="shared" si="25"/>
        <v>6.0299999999983811E-2</v>
      </c>
      <c r="X113" s="503"/>
      <c r="Y113" s="503"/>
      <c r="Z113" s="503"/>
      <c r="AA113" s="503"/>
      <c r="AB113" s="503"/>
      <c r="AC113" s="525"/>
      <c r="AD113" s="526"/>
      <c r="AE113" s="526"/>
      <c r="AF113" s="526"/>
      <c r="AG113" s="526"/>
      <c r="AH113" s="527"/>
      <c r="AI113" s="233"/>
      <c r="AJ113" s="233"/>
      <c r="AK113" s="197">
        <v>102</v>
      </c>
      <c r="AL113" s="207">
        <v>95.113470000000007</v>
      </c>
      <c r="AM113" s="207">
        <v>95.014650000000003</v>
      </c>
      <c r="AN113" s="207">
        <v>95.180599999999998</v>
      </c>
      <c r="AO113" s="207">
        <v>95.323650000000001</v>
      </c>
      <c r="AP113" s="207">
        <v>95.17192</v>
      </c>
      <c r="AQ113" s="208"/>
      <c r="AR113" s="155"/>
      <c r="AS113" s="197">
        <f t="shared" si="16"/>
        <v>102</v>
      </c>
      <c r="AT113" s="175">
        <v>-0.15957739999998899</v>
      </c>
      <c r="AU113" s="163">
        <v>-9.5773999999977395E-3</v>
      </c>
      <c r="AV113" s="163">
        <v>-0.19957739999999499</v>
      </c>
      <c r="AW113" s="163">
        <v>-0.27957739999999398</v>
      </c>
      <c r="AX113" s="163">
        <v>-0.179577399999999</v>
      </c>
      <c r="AY113" s="163">
        <v>-0.179577399999999</v>
      </c>
      <c r="BA113" s="331">
        <f t="shared" si="17"/>
        <v>102</v>
      </c>
      <c r="BB113" s="332">
        <f t="shared" si="15"/>
        <v>94.953892600000017</v>
      </c>
      <c r="BC113" s="332">
        <f t="shared" si="15"/>
        <v>95.005072600000005</v>
      </c>
      <c r="BD113" s="332">
        <f t="shared" si="14"/>
        <v>94.981022600000003</v>
      </c>
      <c r="BE113" s="332">
        <f t="shared" si="14"/>
        <v>95.044072600000007</v>
      </c>
      <c r="BF113" s="332">
        <f t="shared" si="14"/>
        <v>94.992342600000001</v>
      </c>
      <c r="BG113" s="332" t="str">
        <f t="shared" si="14"/>
        <v/>
      </c>
      <c r="BH113" s="164">
        <v>102</v>
      </c>
      <c r="BI113" s="337">
        <f t="shared" si="18"/>
        <v>3.844999999998322E-2</v>
      </c>
      <c r="BJ113" s="337">
        <f t="shared" si="18"/>
        <v>1.2730000000004793E-2</v>
      </c>
      <c r="BK113" s="337">
        <f t="shared" si="18"/>
        <v>1.1319999999997776E-2</v>
      </c>
      <c r="BL113" s="337">
        <f t="shared" si="18"/>
        <v>5.1730000000006271E-2</v>
      </c>
      <c r="BM113" s="165">
        <f t="shared" si="19"/>
        <v>5.1730000000006271E-2</v>
      </c>
    </row>
    <row r="114" spans="1:65" ht="14.85" customHeight="1">
      <c r="A114" s="238"/>
      <c r="B114" s="540" t="s">
        <v>259</v>
      </c>
      <c r="C114" s="540"/>
      <c r="D114" s="540"/>
      <c r="E114" s="503">
        <f t="shared" si="20"/>
        <v>94.936822600000013</v>
      </c>
      <c r="F114" s="503"/>
      <c r="G114" s="503"/>
      <c r="H114" s="503">
        <f t="shared" si="21"/>
        <v>95.033832599999997</v>
      </c>
      <c r="I114" s="503"/>
      <c r="J114" s="503"/>
      <c r="K114" s="503">
        <f t="shared" si="22"/>
        <v>94.995042600000005</v>
      </c>
      <c r="L114" s="503"/>
      <c r="M114" s="503"/>
      <c r="N114" s="503">
        <f t="shared" si="23"/>
        <v>95.052472600000002</v>
      </c>
      <c r="O114" s="503"/>
      <c r="P114" s="503"/>
      <c r="Q114" s="503">
        <f t="shared" si="24"/>
        <v>95.006882599999997</v>
      </c>
      <c r="R114" s="503"/>
      <c r="S114" s="503"/>
      <c r="T114" s="503"/>
      <c r="U114" s="503"/>
      <c r="V114" s="503"/>
      <c r="W114" s="503">
        <f t="shared" si="25"/>
        <v>7.0059999999983802E-2</v>
      </c>
      <c r="X114" s="503"/>
      <c r="Y114" s="503"/>
      <c r="Z114" s="503"/>
      <c r="AA114" s="503"/>
      <c r="AB114" s="503"/>
      <c r="AC114" s="525"/>
      <c r="AD114" s="526"/>
      <c r="AE114" s="526"/>
      <c r="AF114" s="526"/>
      <c r="AG114" s="526"/>
      <c r="AH114" s="527"/>
      <c r="AI114" s="233"/>
      <c r="AJ114" s="233"/>
      <c r="AK114" s="197">
        <v>103</v>
      </c>
      <c r="AL114" s="207">
        <v>95.098010000000002</v>
      </c>
      <c r="AM114" s="207">
        <v>95.015460000000004</v>
      </c>
      <c r="AN114" s="207">
        <v>95.195539999999994</v>
      </c>
      <c r="AO114" s="207">
        <v>95.332049999999995</v>
      </c>
      <c r="AP114" s="207">
        <v>95.184010000000001</v>
      </c>
      <c r="AQ114" s="208"/>
      <c r="AR114" s="155"/>
      <c r="AS114" s="197">
        <f t="shared" si="16"/>
        <v>103</v>
      </c>
      <c r="AT114" s="175">
        <v>-0.15957739999998899</v>
      </c>
      <c r="AU114" s="163">
        <v>-9.5773999999977395E-3</v>
      </c>
      <c r="AV114" s="163">
        <v>-0.19957739999999499</v>
      </c>
      <c r="AW114" s="163">
        <v>-0.27957739999999398</v>
      </c>
      <c r="AX114" s="163">
        <v>-0.179577399999999</v>
      </c>
      <c r="AY114" s="163">
        <v>-0.179577399999999</v>
      </c>
      <c r="BA114" s="331">
        <f t="shared" si="17"/>
        <v>103</v>
      </c>
      <c r="BB114" s="332">
        <f t="shared" si="15"/>
        <v>94.938432600000013</v>
      </c>
      <c r="BC114" s="332">
        <f t="shared" si="15"/>
        <v>95.005882600000007</v>
      </c>
      <c r="BD114" s="332">
        <f t="shared" si="14"/>
        <v>94.995962599999999</v>
      </c>
      <c r="BE114" s="332">
        <f t="shared" si="14"/>
        <v>95.052472600000002</v>
      </c>
      <c r="BF114" s="332">
        <f t="shared" si="14"/>
        <v>95.004432600000001</v>
      </c>
      <c r="BG114" s="332" t="str">
        <f t="shared" si="14"/>
        <v/>
      </c>
      <c r="BH114" s="164">
        <v>103</v>
      </c>
      <c r="BI114" s="337">
        <f t="shared" si="18"/>
        <v>6.599999999998829E-2</v>
      </c>
      <c r="BJ114" s="337">
        <f t="shared" si="18"/>
        <v>1.4500000000055024E-3</v>
      </c>
      <c r="BK114" s="337">
        <f t="shared" si="18"/>
        <v>8.4700000000026421E-3</v>
      </c>
      <c r="BL114" s="337">
        <f t="shared" si="18"/>
        <v>4.8040000000000305E-2</v>
      </c>
      <c r="BM114" s="165">
        <f t="shared" si="19"/>
        <v>6.599999999998829E-2</v>
      </c>
    </row>
    <row r="115" spans="1:65" ht="14.85" customHeight="1">
      <c r="A115" s="238"/>
      <c r="B115" s="540" t="s">
        <v>260</v>
      </c>
      <c r="C115" s="540"/>
      <c r="D115" s="540"/>
      <c r="E115" s="503">
        <f t="shared" si="20"/>
        <v>94.935772600000007</v>
      </c>
      <c r="F115" s="503"/>
      <c r="G115" s="503"/>
      <c r="H115" s="503">
        <f t="shared" si="21"/>
        <v>95.034312600000007</v>
      </c>
      <c r="I115" s="503"/>
      <c r="J115" s="503"/>
      <c r="K115" s="503">
        <f t="shared" si="22"/>
        <v>94.998532600000004</v>
      </c>
      <c r="L115" s="503"/>
      <c r="M115" s="503"/>
      <c r="N115" s="503">
        <f t="shared" si="23"/>
        <v>95.047852600000013</v>
      </c>
      <c r="O115" s="503"/>
      <c r="P115" s="503"/>
      <c r="Q115" s="503">
        <f t="shared" si="24"/>
        <v>95.0084126</v>
      </c>
      <c r="R115" s="503"/>
      <c r="S115" s="503"/>
      <c r="T115" s="503"/>
      <c r="U115" s="503"/>
      <c r="V115" s="503"/>
      <c r="W115" s="503">
        <f t="shared" si="25"/>
        <v>7.263999999999271E-2</v>
      </c>
      <c r="X115" s="503"/>
      <c r="Y115" s="503"/>
      <c r="Z115" s="503"/>
      <c r="AA115" s="503"/>
      <c r="AB115" s="503"/>
      <c r="AC115" s="525"/>
      <c r="AD115" s="526"/>
      <c r="AE115" s="526"/>
      <c r="AF115" s="526"/>
      <c r="AG115" s="526"/>
      <c r="AH115" s="527"/>
      <c r="AI115" s="233"/>
      <c r="AJ115" s="233"/>
      <c r="AK115" s="197">
        <v>104</v>
      </c>
      <c r="AL115" s="207">
        <v>95.074780000000004</v>
      </c>
      <c r="AM115" s="207">
        <v>95.016779999999997</v>
      </c>
      <c r="AN115" s="207">
        <v>95.20129</v>
      </c>
      <c r="AO115" s="207">
        <v>95.338070000000002</v>
      </c>
      <c r="AP115" s="207">
        <v>95.198719999999994</v>
      </c>
      <c r="AQ115" s="208"/>
      <c r="AR115" s="155"/>
      <c r="AS115" s="197">
        <f t="shared" si="16"/>
        <v>104</v>
      </c>
      <c r="AT115" s="175">
        <v>-0.15957739999998899</v>
      </c>
      <c r="AU115" s="163">
        <v>-9.5773999999977395E-3</v>
      </c>
      <c r="AV115" s="163">
        <v>-0.19957739999999499</v>
      </c>
      <c r="AW115" s="163">
        <v>-0.27957739999999398</v>
      </c>
      <c r="AX115" s="163">
        <v>-0.179577399999999</v>
      </c>
      <c r="AY115" s="163">
        <v>-0.179577399999999</v>
      </c>
      <c r="BA115" s="331">
        <f t="shared" si="17"/>
        <v>104</v>
      </c>
      <c r="BB115" s="332">
        <f t="shared" si="15"/>
        <v>94.915202600000015</v>
      </c>
      <c r="BC115" s="332">
        <f t="shared" si="15"/>
        <v>95.007202599999999</v>
      </c>
      <c r="BD115" s="332">
        <f t="shared" si="14"/>
        <v>95.001712600000005</v>
      </c>
      <c r="BE115" s="332">
        <f t="shared" si="14"/>
        <v>95.058492600000008</v>
      </c>
      <c r="BF115" s="332">
        <f t="shared" si="14"/>
        <v>95.019142599999995</v>
      </c>
      <c r="BG115" s="332" t="str">
        <f t="shared" si="14"/>
        <v/>
      </c>
      <c r="BH115" s="164">
        <v>104</v>
      </c>
      <c r="BI115" s="337">
        <f t="shared" si="18"/>
        <v>0.10393999999998016</v>
      </c>
      <c r="BJ115" s="337">
        <f t="shared" si="18"/>
        <v>1.1939999999995621E-2</v>
      </c>
      <c r="BK115" s="337">
        <f t="shared" si="18"/>
        <v>1.7429999999990287E-2</v>
      </c>
      <c r="BL115" s="337">
        <f t="shared" si="18"/>
        <v>3.9350000000013097E-2</v>
      </c>
      <c r="BM115" s="165">
        <f t="shared" si="19"/>
        <v>0.10393999999998016</v>
      </c>
    </row>
    <row r="116" spans="1:65" ht="14.85" customHeight="1">
      <c r="A116" s="238"/>
      <c r="B116" s="540" t="s">
        <v>261</v>
      </c>
      <c r="C116" s="540"/>
      <c r="D116" s="540"/>
      <c r="E116" s="503">
        <f t="shared" si="20"/>
        <v>94.94160260000001</v>
      </c>
      <c r="F116" s="503"/>
      <c r="G116" s="503"/>
      <c r="H116" s="503">
        <f t="shared" si="21"/>
        <v>95.030212599999999</v>
      </c>
      <c r="I116" s="503"/>
      <c r="J116" s="503"/>
      <c r="K116" s="503">
        <f t="shared" si="22"/>
        <v>95.011752600000008</v>
      </c>
      <c r="L116" s="503"/>
      <c r="M116" s="503"/>
      <c r="N116" s="503">
        <f t="shared" si="23"/>
        <v>95.048852600000004</v>
      </c>
      <c r="O116" s="503"/>
      <c r="P116" s="503"/>
      <c r="Q116" s="503">
        <f t="shared" si="24"/>
        <v>94.998282599999996</v>
      </c>
      <c r="R116" s="503"/>
      <c r="S116" s="503"/>
      <c r="T116" s="503"/>
      <c r="U116" s="503"/>
      <c r="V116" s="503"/>
      <c r="W116" s="503">
        <f t="shared" si="25"/>
        <v>5.6679999999985853E-2</v>
      </c>
      <c r="X116" s="503"/>
      <c r="Y116" s="503"/>
      <c r="Z116" s="503"/>
      <c r="AA116" s="503"/>
      <c r="AB116" s="503"/>
      <c r="AC116" s="525"/>
      <c r="AD116" s="526"/>
      <c r="AE116" s="526"/>
      <c r="AF116" s="526"/>
      <c r="AG116" s="526"/>
      <c r="AH116" s="527"/>
      <c r="AI116" s="233"/>
      <c r="AJ116" s="233"/>
      <c r="AK116" s="197">
        <v>105</v>
      </c>
      <c r="AL116" s="207">
        <v>95.075029999999998</v>
      </c>
      <c r="AM116" s="207">
        <v>95.017139999999998</v>
      </c>
      <c r="AN116" s="207">
        <v>95.204139999999995</v>
      </c>
      <c r="AO116" s="207">
        <v>95.340689999999995</v>
      </c>
      <c r="AP116" s="207">
        <v>95.210210000000004</v>
      </c>
      <c r="AQ116" s="208"/>
      <c r="AR116" s="155"/>
      <c r="AS116" s="197">
        <f t="shared" si="16"/>
        <v>105</v>
      </c>
      <c r="AT116" s="175">
        <v>-0.15957739999998899</v>
      </c>
      <c r="AU116" s="163">
        <v>-9.5773999999977395E-3</v>
      </c>
      <c r="AV116" s="163">
        <v>-0.19957739999999499</v>
      </c>
      <c r="AW116" s="163">
        <v>-0.27957739999999398</v>
      </c>
      <c r="AX116" s="163">
        <v>-0.179577399999999</v>
      </c>
      <c r="AY116" s="163">
        <v>-0.179577399999999</v>
      </c>
      <c r="BA116" s="331">
        <f t="shared" si="17"/>
        <v>105</v>
      </c>
      <c r="BB116" s="332">
        <f t="shared" si="15"/>
        <v>94.915452600000009</v>
      </c>
      <c r="BC116" s="332">
        <f t="shared" si="15"/>
        <v>95.0075626</v>
      </c>
      <c r="BD116" s="332">
        <f t="shared" si="14"/>
        <v>95.0045626</v>
      </c>
      <c r="BE116" s="332">
        <f t="shared" si="14"/>
        <v>95.061112600000001</v>
      </c>
      <c r="BF116" s="332">
        <f t="shared" si="14"/>
        <v>95.030632600000004</v>
      </c>
      <c r="BG116" s="332" t="str">
        <f t="shared" si="14"/>
        <v/>
      </c>
      <c r="BH116" s="164">
        <v>105</v>
      </c>
      <c r="BI116" s="337">
        <f t="shared" si="18"/>
        <v>0.11517999999999518</v>
      </c>
      <c r="BJ116" s="337">
        <f t="shared" si="18"/>
        <v>2.3070000000004143E-2</v>
      </c>
      <c r="BK116" s="337">
        <f t="shared" si="18"/>
        <v>2.6070000000004256E-2</v>
      </c>
      <c r="BL116" s="337">
        <f t="shared" si="18"/>
        <v>3.0479999999997176E-2</v>
      </c>
      <c r="BM116" s="165">
        <f t="shared" si="19"/>
        <v>0.11517999999999518</v>
      </c>
    </row>
    <row r="117" spans="1:65" ht="14.85" customHeight="1">
      <c r="A117" s="238"/>
      <c r="B117" s="540" t="s">
        <v>262</v>
      </c>
      <c r="C117" s="540"/>
      <c r="D117" s="540"/>
      <c r="E117" s="503">
        <f t="shared" si="20"/>
        <v>94.951682600000012</v>
      </c>
      <c r="F117" s="503"/>
      <c r="G117" s="503"/>
      <c r="H117" s="503">
        <f t="shared" si="21"/>
        <v>95.024552600000007</v>
      </c>
      <c r="I117" s="503"/>
      <c r="J117" s="503"/>
      <c r="K117" s="503">
        <f t="shared" si="22"/>
        <v>95.022442600000005</v>
      </c>
      <c r="L117" s="503"/>
      <c r="M117" s="503"/>
      <c r="N117" s="503">
        <f t="shared" si="23"/>
        <v>95.043472600000001</v>
      </c>
      <c r="O117" s="503"/>
      <c r="P117" s="503"/>
      <c r="Q117" s="503">
        <f t="shared" si="24"/>
        <v>94.978562600000004</v>
      </c>
      <c r="R117" s="503"/>
      <c r="S117" s="503"/>
      <c r="T117" s="503"/>
      <c r="U117" s="503"/>
      <c r="V117" s="503"/>
      <c r="W117" s="503">
        <f t="shared" si="25"/>
        <v>6.4909999999997581E-2</v>
      </c>
      <c r="X117" s="503"/>
      <c r="Y117" s="503"/>
      <c r="Z117" s="503"/>
      <c r="AA117" s="503"/>
      <c r="AB117" s="503"/>
      <c r="AC117" s="525"/>
      <c r="AD117" s="526"/>
      <c r="AE117" s="526"/>
      <c r="AF117" s="526"/>
      <c r="AG117" s="526"/>
      <c r="AH117" s="527"/>
      <c r="AI117" s="233"/>
      <c r="AJ117" s="233"/>
      <c r="AK117" s="197">
        <v>106</v>
      </c>
      <c r="AL117" s="207">
        <v>95.083659999999995</v>
      </c>
      <c r="AM117" s="207">
        <v>95.020759999999996</v>
      </c>
      <c r="AN117" s="207">
        <v>95.20711</v>
      </c>
      <c r="AO117" s="207">
        <v>95.349720000000005</v>
      </c>
      <c r="AP117" s="207">
        <v>95.205100000000002</v>
      </c>
      <c r="AQ117" s="208"/>
      <c r="AR117" s="155"/>
      <c r="AS117" s="197">
        <f t="shared" si="16"/>
        <v>106</v>
      </c>
      <c r="AT117" s="175">
        <v>-0.15957739999998899</v>
      </c>
      <c r="AU117" s="163">
        <v>-9.5773999999977395E-3</v>
      </c>
      <c r="AV117" s="163">
        <v>-0.19957739999999499</v>
      </c>
      <c r="AW117" s="163">
        <v>-0.27957739999999398</v>
      </c>
      <c r="AX117" s="163">
        <v>-0.179577399999999</v>
      </c>
      <c r="AY117" s="163">
        <v>-0.179577399999999</v>
      </c>
      <c r="BA117" s="331">
        <f t="shared" si="17"/>
        <v>106</v>
      </c>
      <c r="BB117" s="332">
        <f t="shared" si="15"/>
        <v>94.924082600000006</v>
      </c>
      <c r="BC117" s="332">
        <f t="shared" si="15"/>
        <v>95.011182599999998</v>
      </c>
      <c r="BD117" s="332">
        <f t="shared" si="14"/>
        <v>95.007532600000005</v>
      </c>
      <c r="BE117" s="332">
        <f t="shared" si="14"/>
        <v>95.070142600000011</v>
      </c>
      <c r="BF117" s="332">
        <f t="shared" si="14"/>
        <v>95.025522600000002</v>
      </c>
      <c r="BG117" s="332" t="str">
        <f t="shared" si="14"/>
        <v/>
      </c>
      <c r="BH117" s="164">
        <v>106</v>
      </c>
      <c r="BI117" s="337">
        <f t="shared" si="18"/>
        <v>0.10143999999999664</v>
      </c>
      <c r="BJ117" s="337">
        <f t="shared" si="18"/>
        <v>1.4340000000004238E-2</v>
      </c>
      <c r="BK117" s="337">
        <f t="shared" si="18"/>
        <v>1.7989999999997508E-2</v>
      </c>
      <c r="BL117" s="337">
        <f t="shared" si="18"/>
        <v>4.4620000000008986E-2</v>
      </c>
      <c r="BM117" s="165">
        <f t="shared" si="19"/>
        <v>0.10143999999999664</v>
      </c>
    </row>
    <row r="118" spans="1:65" ht="14.85" customHeight="1">
      <c r="A118" s="238"/>
      <c r="B118" s="540" t="s">
        <v>263</v>
      </c>
      <c r="C118" s="540"/>
      <c r="D118" s="540"/>
      <c r="E118" s="503">
        <f t="shared" si="20"/>
        <v>94.948192600000013</v>
      </c>
      <c r="F118" s="503"/>
      <c r="G118" s="503"/>
      <c r="H118" s="503">
        <f t="shared" si="21"/>
        <v>95.023432600000007</v>
      </c>
      <c r="I118" s="503"/>
      <c r="J118" s="503"/>
      <c r="K118" s="503">
        <f t="shared" si="22"/>
        <v>95.018942600000003</v>
      </c>
      <c r="L118" s="503"/>
      <c r="M118" s="503"/>
      <c r="N118" s="503">
        <f t="shared" si="23"/>
        <v>95.040502600000011</v>
      </c>
      <c r="O118" s="503"/>
      <c r="P118" s="503"/>
      <c r="Q118" s="503">
        <f t="shared" si="24"/>
        <v>94.969892599999994</v>
      </c>
      <c r="R118" s="503"/>
      <c r="S118" s="503"/>
      <c r="T118" s="503"/>
      <c r="U118" s="503"/>
      <c r="V118" s="503"/>
      <c r="W118" s="503">
        <f t="shared" si="25"/>
        <v>7.0610000000016271E-2</v>
      </c>
      <c r="X118" s="503"/>
      <c r="Y118" s="503"/>
      <c r="Z118" s="503"/>
      <c r="AA118" s="503"/>
      <c r="AB118" s="503"/>
      <c r="AC118" s="525"/>
      <c r="AD118" s="526"/>
      <c r="AE118" s="526"/>
      <c r="AF118" s="526"/>
      <c r="AG118" s="526"/>
      <c r="AH118" s="527"/>
      <c r="AI118" s="233"/>
      <c r="AJ118" s="233"/>
      <c r="AK118" s="197">
        <v>107</v>
      </c>
      <c r="AL118" s="207">
        <v>95.092699999999994</v>
      </c>
      <c r="AM118" s="207">
        <v>95.036420000000007</v>
      </c>
      <c r="AN118" s="207">
        <v>95.217190000000002</v>
      </c>
      <c r="AO118" s="207">
        <v>95.349080000000001</v>
      </c>
      <c r="AP118" s="207">
        <v>95.199879999999993</v>
      </c>
      <c r="AQ118" s="208"/>
      <c r="AR118" s="155"/>
      <c r="AS118" s="197">
        <f t="shared" si="16"/>
        <v>107</v>
      </c>
      <c r="AT118" s="175">
        <v>-0.15957739999998899</v>
      </c>
      <c r="AU118" s="163">
        <v>-9.5773999999977395E-3</v>
      </c>
      <c r="AV118" s="163">
        <v>-0.19957739999999499</v>
      </c>
      <c r="AW118" s="163">
        <v>-0.27957739999999398</v>
      </c>
      <c r="AX118" s="163">
        <v>-0.179577399999999</v>
      </c>
      <c r="AY118" s="163">
        <v>-0.179577399999999</v>
      </c>
      <c r="BA118" s="331">
        <f t="shared" si="17"/>
        <v>107</v>
      </c>
      <c r="BB118" s="332">
        <f t="shared" si="15"/>
        <v>94.933122600000004</v>
      </c>
      <c r="BC118" s="332">
        <f t="shared" si="15"/>
        <v>95.026842600000009</v>
      </c>
      <c r="BD118" s="332">
        <f t="shared" si="14"/>
        <v>95.017612600000007</v>
      </c>
      <c r="BE118" s="332">
        <f t="shared" si="14"/>
        <v>95.069502600000007</v>
      </c>
      <c r="BF118" s="332">
        <f t="shared" si="14"/>
        <v>95.020302599999994</v>
      </c>
      <c r="BG118" s="332" t="str">
        <f t="shared" si="14"/>
        <v/>
      </c>
      <c r="BH118" s="164">
        <v>107</v>
      </c>
      <c r="BI118" s="337">
        <f t="shared" si="18"/>
        <v>8.7179999999989377E-2</v>
      </c>
      <c r="BJ118" s="337">
        <f t="shared" si="18"/>
        <v>6.5400000000153113E-3</v>
      </c>
      <c r="BK118" s="337">
        <f t="shared" si="18"/>
        <v>2.6899999999869806E-3</v>
      </c>
      <c r="BL118" s="337">
        <f t="shared" si="18"/>
        <v>4.9200000000013233E-2</v>
      </c>
      <c r="BM118" s="165">
        <f t="shared" si="19"/>
        <v>8.7179999999989377E-2</v>
      </c>
    </row>
    <row r="119" spans="1:65" ht="14.85" customHeight="1">
      <c r="A119" s="238"/>
      <c r="B119" s="540" t="s">
        <v>264</v>
      </c>
      <c r="C119" s="540"/>
      <c r="D119" s="540"/>
      <c r="E119" s="503">
        <f t="shared" si="20"/>
        <v>94.949632600000015</v>
      </c>
      <c r="F119" s="503"/>
      <c r="G119" s="503"/>
      <c r="H119" s="503">
        <f t="shared" si="21"/>
        <v>95.022872599999999</v>
      </c>
      <c r="I119" s="503"/>
      <c r="J119" s="503"/>
      <c r="K119" s="503">
        <f t="shared" si="22"/>
        <v>94.976362600000002</v>
      </c>
      <c r="L119" s="503"/>
      <c r="M119" s="503"/>
      <c r="N119" s="503">
        <f t="shared" si="23"/>
        <v>95.038252600000007</v>
      </c>
      <c r="O119" s="503"/>
      <c r="P119" s="503"/>
      <c r="Q119" s="503">
        <f t="shared" si="24"/>
        <v>94.973462600000005</v>
      </c>
      <c r="R119" s="503"/>
      <c r="S119" s="503"/>
      <c r="T119" s="503"/>
      <c r="U119" s="503"/>
      <c r="V119" s="503"/>
      <c r="W119" s="503">
        <f t="shared" si="25"/>
        <v>6.4790000000002124E-2</v>
      </c>
      <c r="X119" s="503"/>
      <c r="Y119" s="503"/>
      <c r="Z119" s="503"/>
      <c r="AA119" s="503"/>
      <c r="AB119" s="503"/>
      <c r="AC119" s="525"/>
      <c r="AD119" s="526"/>
      <c r="AE119" s="526"/>
      <c r="AF119" s="526"/>
      <c r="AG119" s="526"/>
      <c r="AH119" s="527"/>
      <c r="AI119" s="233"/>
      <c r="AJ119" s="233"/>
      <c r="AK119" s="197">
        <v>108</v>
      </c>
      <c r="AL119" s="207">
        <v>95.109129999999993</v>
      </c>
      <c r="AM119" s="207">
        <v>95.043819999999997</v>
      </c>
      <c r="AN119" s="207">
        <v>95.217600000000004</v>
      </c>
      <c r="AO119" s="207">
        <v>95.345870000000005</v>
      </c>
      <c r="AP119" s="207">
        <v>95.199680000000001</v>
      </c>
      <c r="AQ119" s="208"/>
      <c r="AR119" s="155"/>
      <c r="AS119" s="197">
        <f t="shared" si="16"/>
        <v>108</v>
      </c>
      <c r="AT119" s="175">
        <v>-0.15957739999998899</v>
      </c>
      <c r="AU119" s="163">
        <v>-9.5773999999977395E-3</v>
      </c>
      <c r="AV119" s="163">
        <v>-0.19957739999999499</v>
      </c>
      <c r="AW119" s="163">
        <v>-0.27957739999999398</v>
      </c>
      <c r="AX119" s="163">
        <v>-0.179577399999999</v>
      </c>
      <c r="AY119" s="163">
        <v>-0.179577399999999</v>
      </c>
      <c r="BA119" s="331">
        <f t="shared" si="17"/>
        <v>108</v>
      </c>
      <c r="BB119" s="332">
        <f t="shared" si="15"/>
        <v>94.949552600000004</v>
      </c>
      <c r="BC119" s="332">
        <f t="shared" si="15"/>
        <v>95.034242599999999</v>
      </c>
      <c r="BD119" s="332">
        <f t="shared" si="14"/>
        <v>95.018022600000009</v>
      </c>
      <c r="BE119" s="332">
        <f t="shared" si="14"/>
        <v>95.066292600000011</v>
      </c>
      <c r="BF119" s="332">
        <f t="shared" si="14"/>
        <v>95.020102600000001</v>
      </c>
      <c r="BG119" s="332" t="str">
        <f t="shared" si="14"/>
        <v/>
      </c>
      <c r="BH119" s="164">
        <v>108</v>
      </c>
      <c r="BI119" s="337">
        <f t="shared" si="18"/>
        <v>7.0549999999997226E-2</v>
      </c>
      <c r="BJ119" s="337">
        <f t="shared" si="18"/>
        <v>1.4139999999997599E-2</v>
      </c>
      <c r="BK119" s="337">
        <f t="shared" si="18"/>
        <v>2.0799999999923102E-3</v>
      </c>
      <c r="BL119" s="337">
        <f t="shared" si="18"/>
        <v>4.6190000000009945E-2</v>
      </c>
      <c r="BM119" s="165">
        <f t="shared" si="19"/>
        <v>7.0549999999997226E-2</v>
      </c>
    </row>
    <row r="120" spans="1:65" ht="14.85" customHeight="1">
      <c r="A120" s="238"/>
      <c r="B120" s="540" t="s">
        <v>265</v>
      </c>
      <c r="C120" s="540"/>
      <c r="D120" s="540"/>
      <c r="E120" s="503">
        <f t="shared" si="20"/>
        <v>94.947032600000014</v>
      </c>
      <c r="F120" s="503"/>
      <c r="G120" s="503"/>
      <c r="H120" s="503">
        <f t="shared" si="21"/>
        <v>95.022502599999996</v>
      </c>
      <c r="I120" s="503"/>
      <c r="J120" s="503"/>
      <c r="K120" s="503">
        <f t="shared" si="22"/>
        <v>94.961902600000002</v>
      </c>
      <c r="L120" s="503"/>
      <c r="M120" s="503"/>
      <c r="N120" s="503">
        <f t="shared" si="23"/>
        <v>95.035512600000004</v>
      </c>
      <c r="O120" s="503"/>
      <c r="P120" s="503"/>
      <c r="Q120" s="503">
        <f t="shared" si="24"/>
        <v>94.987402599999996</v>
      </c>
      <c r="R120" s="503"/>
      <c r="S120" s="503"/>
      <c r="T120" s="503"/>
      <c r="U120" s="503"/>
      <c r="V120" s="503"/>
      <c r="W120" s="503">
        <f t="shared" si="25"/>
        <v>4.8110000000008313E-2</v>
      </c>
      <c r="X120" s="503"/>
      <c r="Y120" s="503"/>
      <c r="Z120" s="503"/>
      <c r="AA120" s="503"/>
      <c r="AB120" s="503"/>
      <c r="AC120" s="525"/>
      <c r="AD120" s="526"/>
      <c r="AE120" s="526"/>
      <c r="AF120" s="526"/>
      <c r="AG120" s="526"/>
      <c r="AH120" s="527"/>
      <c r="AI120" s="233"/>
      <c r="AJ120" s="233"/>
      <c r="AK120" s="197">
        <v>109</v>
      </c>
      <c r="AL120" s="207">
        <v>95.114429999999999</v>
      </c>
      <c r="AM120" s="207">
        <v>95.041529999999995</v>
      </c>
      <c r="AN120" s="207">
        <v>95.188869999999994</v>
      </c>
      <c r="AO120" s="207">
        <v>95.336830000000006</v>
      </c>
      <c r="AP120" s="207">
        <v>95.200770000000006</v>
      </c>
      <c r="AQ120" s="208"/>
      <c r="AR120" s="155"/>
      <c r="AS120" s="197">
        <f t="shared" si="16"/>
        <v>109</v>
      </c>
      <c r="AT120" s="175">
        <v>-0.15957739999998899</v>
      </c>
      <c r="AU120" s="163">
        <v>-9.5773999999977395E-3</v>
      </c>
      <c r="AV120" s="163">
        <v>-0.19957739999999499</v>
      </c>
      <c r="AW120" s="163">
        <v>-0.27957739999999398</v>
      </c>
      <c r="AX120" s="163">
        <v>-0.179577399999999</v>
      </c>
      <c r="AY120" s="163">
        <v>-0.179577399999999</v>
      </c>
      <c r="BA120" s="331">
        <f t="shared" si="17"/>
        <v>109</v>
      </c>
      <c r="BB120" s="332">
        <f t="shared" si="15"/>
        <v>94.954852600000009</v>
      </c>
      <c r="BC120" s="332">
        <f t="shared" si="15"/>
        <v>95.031952599999997</v>
      </c>
      <c r="BD120" s="332">
        <f t="shared" si="14"/>
        <v>94.989292599999999</v>
      </c>
      <c r="BE120" s="332">
        <f t="shared" si="14"/>
        <v>95.057252600000012</v>
      </c>
      <c r="BF120" s="332">
        <f t="shared" si="14"/>
        <v>95.021192600000006</v>
      </c>
      <c r="BG120" s="332" t="str">
        <f t="shared" si="14"/>
        <v/>
      </c>
      <c r="BH120" s="164">
        <v>109</v>
      </c>
      <c r="BI120" s="337">
        <f t="shared" si="18"/>
        <v>6.6339999999996735E-2</v>
      </c>
      <c r="BJ120" s="337">
        <f t="shared" si="18"/>
        <v>1.0759999999990555E-2</v>
      </c>
      <c r="BK120" s="337">
        <f t="shared" si="18"/>
        <v>3.1900000000007367E-2</v>
      </c>
      <c r="BL120" s="337">
        <f t="shared" si="18"/>
        <v>3.6060000000006198E-2</v>
      </c>
      <c r="BM120" s="165">
        <f t="shared" si="19"/>
        <v>6.6339999999996735E-2</v>
      </c>
    </row>
    <row r="121" spans="1:65" ht="14.85" customHeight="1">
      <c r="A121" s="238"/>
      <c r="B121" s="540" t="s">
        <v>266</v>
      </c>
      <c r="C121" s="540"/>
      <c r="D121" s="540"/>
      <c r="E121" s="503">
        <f t="shared" si="20"/>
        <v>94.941642600000009</v>
      </c>
      <c r="F121" s="503"/>
      <c r="G121" s="503"/>
      <c r="H121" s="503">
        <f t="shared" si="21"/>
        <v>95.016762600000007</v>
      </c>
      <c r="I121" s="503"/>
      <c r="J121" s="503"/>
      <c r="K121" s="503">
        <f t="shared" si="22"/>
        <v>94.965752600000002</v>
      </c>
      <c r="L121" s="503"/>
      <c r="M121" s="503"/>
      <c r="N121" s="503">
        <f t="shared" si="23"/>
        <v>95.039982600000002</v>
      </c>
      <c r="O121" s="503"/>
      <c r="P121" s="503"/>
      <c r="Q121" s="503">
        <f t="shared" si="24"/>
        <v>94.987082599999994</v>
      </c>
      <c r="R121" s="503"/>
      <c r="S121" s="503"/>
      <c r="T121" s="503"/>
      <c r="U121" s="503"/>
      <c r="V121" s="503"/>
      <c r="W121" s="503">
        <f t="shared" si="25"/>
        <v>5.2900000000008163E-2</v>
      </c>
      <c r="X121" s="503"/>
      <c r="Y121" s="503"/>
      <c r="Z121" s="503"/>
      <c r="AA121" s="503"/>
      <c r="AB121" s="503"/>
      <c r="AC121" s="525"/>
      <c r="AD121" s="526"/>
      <c r="AE121" s="526"/>
      <c r="AF121" s="526"/>
      <c r="AG121" s="526"/>
      <c r="AH121" s="527"/>
      <c r="AI121" s="233"/>
      <c r="AJ121" s="233"/>
      <c r="AK121" s="197">
        <v>110</v>
      </c>
      <c r="AL121" s="207">
        <v>95.119780000000006</v>
      </c>
      <c r="AM121" s="207">
        <v>95.04598</v>
      </c>
      <c r="AN121" s="207">
        <v>95.201369999999997</v>
      </c>
      <c r="AO121" s="207">
        <v>95.334779999999995</v>
      </c>
      <c r="AP121" s="207">
        <v>95.207599999999999</v>
      </c>
      <c r="AQ121" s="208"/>
      <c r="AR121" s="155"/>
      <c r="AS121" s="197">
        <f t="shared" si="16"/>
        <v>110</v>
      </c>
      <c r="AT121" s="175">
        <v>-0.15957739999998899</v>
      </c>
      <c r="AU121" s="163">
        <v>-9.5773999999977395E-3</v>
      </c>
      <c r="AV121" s="163">
        <v>-0.19957739999999499</v>
      </c>
      <c r="AW121" s="163">
        <v>-0.27957739999999398</v>
      </c>
      <c r="AX121" s="163">
        <v>-0.179577399999999</v>
      </c>
      <c r="AY121" s="163">
        <v>-0.179577399999999</v>
      </c>
      <c r="BA121" s="331">
        <f t="shared" si="17"/>
        <v>110</v>
      </c>
      <c r="BB121" s="332">
        <f t="shared" si="15"/>
        <v>94.960202600000017</v>
      </c>
      <c r="BC121" s="332">
        <f t="shared" si="15"/>
        <v>95.036402600000002</v>
      </c>
      <c r="BD121" s="332">
        <f t="shared" si="14"/>
        <v>95.001792600000002</v>
      </c>
      <c r="BE121" s="332">
        <f t="shared" si="14"/>
        <v>95.055202600000001</v>
      </c>
      <c r="BF121" s="332">
        <f t="shared" si="14"/>
        <v>95.0280226</v>
      </c>
      <c r="BG121" s="332" t="str">
        <f t="shared" si="14"/>
        <v/>
      </c>
      <c r="BH121" s="164">
        <v>110</v>
      </c>
      <c r="BI121" s="337">
        <f t="shared" si="18"/>
        <v>6.7819999999983338E-2</v>
      </c>
      <c r="BJ121" s="337">
        <f t="shared" si="18"/>
        <v>8.3800000000024966E-3</v>
      </c>
      <c r="BK121" s="337">
        <f t="shared" si="18"/>
        <v>2.6229999999998199E-2</v>
      </c>
      <c r="BL121" s="337">
        <f t="shared" si="18"/>
        <v>2.7180000000001314E-2</v>
      </c>
      <c r="BM121" s="165">
        <f t="shared" si="19"/>
        <v>6.7819999999983338E-2</v>
      </c>
    </row>
    <row r="122" spans="1:65" ht="14.85" customHeight="1">
      <c r="A122" s="239"/>
      <c r="B122" s="540" t="s">
        <v>267</v>
      </c>
      <c r="C122" s="540"/>
      <c r="D122" s="540"/>
      <c r="E122" s="503">
        <f t="shared" si="20"/>
        <v>94.954052600000011</v>
      </c>
      <c r="F122" s="503"/>
      <c r="G122" s="503"/>
      <c r="H122" s="503">
        <f t="shared" si="21"/>
        <v>95.0095326</v>
      </c>
      <c r="I122" s="503"/>
      <c r="J122" s="503"/>
      <c r="K122" s="503">
        <f t="shared" si="22"/>
        <v>94.966192599999999</v>
      </c>
      <c r="L122" s="503"/>
      <c r="M122" s="503"/>
      <c r="N122" s="503">
        <f t="shared" si="23"/>
        <v>95.039172600000001</v>
      </c>
      <c r="O122" s="503"/>
      <c r="P122" s="503"/>
      <c r="Q122" s="503">
        <f t="shared" si="24"/>
        <v>94.989082600000003</v>
      </c>
      <c r="R122" s="503"/>
      <c r="S122" s="503"/>
      <c r="T122" s="503"/>
      <c r="U122" s="503"/>
      <c r="V122" s="503"/>
      <c r="W122" s="503">
        <f t="shared" si="25"/>
        <v>5.0089999999997303E-2</v>
      </c>
      <c r="X122" s="503"/>
      <c r="Y122" s="503"/>
      <c r="Z122" s="503"/>
      <c r="AA122" s="503"/>
      <c r="AB122" s="503"/>
      <c r="AC122" s="525"/>
      <c r="AD122" s="526"/>
      <c r="AE122" s="526"/>
      <c r="AF122" s="526"/>
      <c r="AG122" s="526"/>
      <c r="AH122" s="527"/>
      <c r="AI122" s="233"/>
      <c r="AJ122" s="233"/>
      <c r="AK122" s="197">
        <v>111</v>
      </c>
      <c r="AL122" s="207">
        <v>95.127170000000007</v>
      </c>
      <c r="AM122" s="207">
        <v>95.061769999999996</v>
      </c>
      <c r="AN122" s="207">
        <v>95.199799999999996</v>
      </c>
      <c r="AO122" s="207">
        <v>95.338229999999996</v>
      </c>
      <c r="AP122" s="207">
        <v>95.209919999999997</v>
      </c>
      <c r="AQ122" s="208"/>
      <c r="AR122" s="155"/>
      <c r="AS122" s="197">
        <f t="shared" si="16"/>
        <v>111</v>
      </c>
      <c r="AT122" s="175">
        <v>-0.15957739999998899</v>
      </c>
      <c r="AU122" s="163">
        <v>-9.5773999999977395E-3</v>
      </c>
      <c r="AV122" s="163">
        <v>-0.19957739999999499</v>
      </c>
      <c r="AW122" s="163">
        <v>-0.27957739999999398</v>
      </c>
      <c r="AX122" s="163">
        <v>-0.179577399999999</v>
      </c>
      <c r="AY122" s="163">
        <v>-0.179577399999999</v>
      </c>
      <c r="BA122" s="331">
        <f t="shared" si="17"/>
        <v>111</v>
      </c>
      <c r="BB122" s="332">
        <f t="shared" si="15"/>
        <v>94.967592600000017</v>
      </c>
      <c r="BC122" s="332">
        <f t="shared" si="15"/>
        <v>95.052192599999998</v>
      </c>
      <c r="BD122" s="332">
        <f t="shared" si="14"/>
        <v>95.000222600000001</v>
      </c>
      <c r="BE122" s="332">
        <f t="shared" si="14"/>
        <v>95.058652600000002</v>
      </c>
      <c r="BF122" s="332">
        <f t="shared" si="14"/>
        <v>95.030342599999997</v>
      </c>
      <c r="BG122" s="332" t="str">
        <f t="shared" si="14"/>
        <v/>
      </c>
      <c r="BH122" s="164">
        <v>111</v>
      </c>
      <c r="BI122" s="337">
        <f t="shared" si="18"/>
        <v>6.2749999999979877E-2</v>
      </c>
      <c r="BJ122" s="337">
        <f t="shared" si="18"/>
        <v>2.1850000000000591E-2</v>
      </c>
      <c r="BK122" s="337">
        <f t="shared" si="18"/>
        <v>3.0119999999996594E-2</v>
      </c>
      <c r="BL122" s="337">
        <f t="shared" si="18"/>
        <v>2.831000000000472E-2</v>
      </c>
      <c r="BM122" s="165">
        <f t="shared" si="19"/>
        <v>6.2749999999979877E-2</v>
      </c>
    </row>
    <row r="123" spans="1:65" ht="14.85" customHeight="1">
      <c r="A123" s="239"/>
      <c r="B123" s="540" t="s">
        <v>268</v>
      </c>
      <c r="C123" s="540"/>
      <c r="D123" s="540"/>
      <c r="E123" s="503">
        <f t="shared" si="20"/>
        <v>94.953892600000017</v>
      </c>
      <c r="F123" s="503"/>
      <c r="G123" s="503"/>
      <c r="H123" s="503">
        <f t="shared" si="21"/>
        <v>95.005072600000005</v>
      </c>
      <c r="I123" s="503"/>
      <c r="J123" s="503"/>
      <c r="K123" s="503">
        <f t="shared" si="22"/>
        <v>94.981022600000003</v>
      </c>
      <c r="L123" s="503"/>
      <c r="M123" s="503"/>
      <c r="N123" s="503">
        <f t="shared" si="23"/>
        <v>95.044072600000007</v>
      </c>
      <c r="O123" s="503"/>
      <c r="P123" s="503"/>
      <c r="Q123" s="503">
        <f t="shared" si="24"/>
        <v>94.992342600000001</v>
      </c>
      <c r="R123" s="503"/>
      <c r="S123" s="503"/>
      <c r="T123" s="503"/>
      <c r="U123" s="503"/>
      <c r="V123" s="503"/>
      <c r="W123" s="503">
        <f t="shared" si="25"/>
        <v>5.1730000000006271E-2</v>
      </c>
      <c r="X123" s="503"/>
      <c r="Y123" s="503"/>
      <c r="Z123" s="503"/>
      <c r="AA123" s="503"/>
      <c r="AB123" s="503"/>
      <c r="AC123" s="525"/>
      <c r="AD123" s="526"/>
      <c r="AE123" s="526"/>
      <c r="AF123" s="526"/>
      <c r="AG123" s="526"/>
      <c r="AH123" s="527"/>
      <c r="AI123" s="233"/>
      <c r="AJ123" s="233"/>
      <c r="AK123" s="197">
        <v>112</v>
      </c>
      <c r="AL123" s="207">
        <v>95.132230000000007</v>
      </c>
      <c r="AM123" s="207">
        <v>95.065150000000003</v>
      </c>
      <c r="AN123" s="207">
        <v>95.201809999999995</v>
      </c>
      <c r="AO123" s="207">
        <v>95.326509999999999</v>
      </c>
      <c r="AP123" s="207">
        <v>95.209680000000006</v>
      </c>
      <c r="AQ123" s="208"/>
      <c r="AR123" s="155"/>
      <c r="AS123" s="197">
        <f t="shared" si="16"/>
        <v>112</v>
      </c>
      <c r="AT123" s="175">
        <v>-0.15957739999998899</v>
      </c>
      <c r="AU123" s="163">
        <v>-9.5773999999977395E-3</v>
      </c>
      <c r="AV123" s="163">
        <v>-0.19957739999999499</v>
      </c>
      <c r="AW123" s="163">
        <v>-0.27957739999999398</v>
      </c>
      <c r="AX123" s="163">
        <v>-0.179577399999999</v>
      </c>
      <c r="AY123" s="163">
        <v>-0.179577399999999</v>
      </c>
      <c r="BA123" s="331">
        <f t="shared" si="17"/>
        <v>112</v>
      </c>
      <c r="BB123" s="332">
        <f t="shared" si="15"/>
        <v>94.972652600000018</v>
      </c>
      <c r="BC123" s="332">
        <f t="shared" si="15"/>
        <v>95.055572600000005</v>
      </c>
      <c r="BD123" s="332">
        <f t="shared" si="14"/>
        <v>95.002232599999999</v>
      </c>
      <c r="BE123" s="332">
        <f t="shared" si="14"/>
        <v>95.046932600000005</v>
      </c>
      <c r="BF123" s="332">
        <f t="shared" si="14"/>
        <v>95.030102600000006</v>
      </c>
      <c r="BG123" s="332" t="str">
        <f t="shared" si="14"/>
        <v/>
      </c>
      <c r="BH123" s="164">
        <v>112</v>
      </c>
      <c r="BI123" s="337">
        <f t="shared" si="18"/>
        <v>5.7449999999988677E-2</v>
      </c>
      <c r="BJ123" s="337">
        <f t="shared" si="18"/>
        <v>2.5469999999998549E-2</v>
      </c>
      <c r="BK123" s="337">
        <f t="shared" si="18"/>
        <v>2.7870000000007167E-2</v>
      </c>
      <c r="BL123" s="337">
        <f t="shared" si="18"/>
        <v>1.682999999999879E-2</v>
      </c>
      <c r="BM123" s="165">
        <f t="shared" si="19"/>
        <v>5.7449999999988677E-2</v>
      </c>
    </row>
    <row r="124" spans="1:65" ht="14.85" customHeight="1">
      <c r="A124" s="239"/>
      <c r="B124" s="540" t="s">
        <v>269</v>
      </c>
      <c r="C124" s="540"/>
      <c r="D124" s="540"/>
      <c r="E124" s="503">
        <f t="shared" si="20"/>
        <v>94.938432600000013</v>
      </c>
      <c r="F124" s="503"/>
      <c r="G124" s="503"/>
      <c r="H124" s="503">
        <f t="shared" si="21"/>
        <v>95.005882600000007</v>
      </c>
      <c r="I124" s="503"/>
      <c r="J124" s="503"/>
      <c r="K124" s="503">
        <f t="shared" si="22"/>
        <v>94.995962599999999</v>
      </c>
      <c r="L124" s="503"/>
      <c r="M124" s="503"/>
      <c r="N124" s="503">
        <f t="shared" si="23"/>
        <v>95.052472600000002</v>
      </c>
      <c r="O124" s="503"/>
      <c r="P124" s="503"/>
      <c r="Q124" s="503">
        <f t="shared" si="24"/>
        <v>95.004432600000001</v>
      </c>
      <c r="R124" s="503"/>
      <c r="S124" s="503"/>
      <c r="T124" s="503"/>
      <c r="U124" s="503"/>
      <c r="V124" s="503"/>
      <c r="W124" s="503">
        <f t="shared" si="25"/>
        <v>6.599999999998829E-2</v>
      </c>
      <c r="X124" s="503"/>
      <c r="Y124" s="503"/>
      <c r="Z124" s="503"/>
      <c r="AA124" s="503"/>
      <c r="AB124" s="503"/>
      <c r="AC124" s="525"/>
      <c r="AD124" s="526"/>
      <c r="AE124" s="526"/>
      <c r="AF124" s="526"/>
      <c r="AG124" s="526"/>
      <c r="AH124" s="527"/>
      <c r="AI124" s="233"/>
      <c r="AJ124" s="233"/>
      <c r="AK124" s="197">
        <v>113</v>
      </c>
      <c r="AL124" s="207">
        <v>95.137209999999996</v>
      </c>
      <c r="AM124" s="207">
        <v>95.066069999999996</v>
      </c>
      <c r="AN124" s="207">
        <v>95.210560000000001</v>
      </c>
      <c r="AO124" s="207">
        <v>95.324219999999997</v>
      </c>
      <c r="AP124" s="207">
        <v>95.201040000000006</v>
      </c>
      <c r="AQ124" s="208"/>
      <c r="AR124" s="155"/>
      <c r="AS124" s="197">
        <f t="shared" si="16"/>
        <v>113</v>
      </c>
      <c r="AT124" s="175">
        <v>-0.15957739999998899</v>
      </c>
      <c r="AU124" s="163">
        <v>-9.5773999999977395E-3</v>
      </c>
      <c r="AV124" s="163">
        <v>-0.19957739999999499</v>
      </c>
      <c r="AW124" s="163">
        <v>-0.27957739999999398</v>
      </c>
      <c r="AX124" s="163">
        <v>-0.179577399999999</v>
      </c>
      <c r="AY124" s="163">
        <v>-0.179577399999999</v>
      </c>
      <c r="BA124" s="331">
        <f t="shared" si="17"/>
        <v>113</v>
      </c>
      <c r="BB124" s="332">
        <f t="shared" si="15"/>
        <v>94.977632600000007</v>
      </c>
      <c r="BC124" s="332">
        <f t="shared" si="15"/>
        <v>95.056492599999999</v>
      </c>
      <c r="BD124" s="332">
        <f t="shared" si="14"/>
        <v>95.010982600000006</v>
      </c>
      <c r="BE124" s="332">
        <f t="shared" si="14"/>
        <v>95.044642600000003</v>
      </c>
      <c r="BF124" s="332">
        <f t="shared" si="14"/>
        <v>95.021462600000007</v>
      </c>
      <c r="BG124" s="332" t="str">
        <f t="shared" si="14"/>
        <v/>
      </c>
      <c r="BH124" s="164">
        <v>113</v>
      </c>
      <c r="BI124" s="337">
        <f t="shared" si="18"/>
        <v>4.3829999999999814E-2</v>
      </c>
      <c r="BJ124" s="337">
        <f t="shared" si="18"/>
        <v>3.5029999999991901E-2</v>
      </c>
      <c r="BK124" s="337">
        <f t="shared" si="18"/>
        <v>1.0480000000001155E-2</v>
      </c>
      <c r="BL124" s="337">
        <f t="shared" si="18"/>
        <v>2.3179999999996426E-2</v>
      </c>
      <c r="BM124" s="165">
        <f t="shared" si="19"/>
        <v>4.3829999999999814E-2</v>
      </c>
    </row>
    <row r="125" spans="1:65" ht="14.85" customHeight="1">
      <c r="A125" s="239"/>
      <c r="B125" s="540" t="s">
        <v>270</v>
      </c>
      <c r="C125" s="540"/>
      <c r="D125" s="540"/>
      <c r="E125" s="503">
        <f t="shared" si="20"/>
        <v>94.915202600000015</v>
      </c>
      <c r="F125" s="503"/>
      <c r="G125" s="503"/>
      <c r="H125" s="503">
        <f t="shared" si="21"/>
        <v>95.007202599999999</v>
      </c>
      <c r="I125" s="503"/>
      <c r="J125" s="503"/>
      <c r="K125" s="503">
        <f t="shared" si="22"/>
        <v>95.001712600000005</v>
      </c>
      <c r="L125" s="503"/>
      <c r="M125" s="503"/>
      <c r="N125" s="503">
        <f t="shared" si="23"/>
        <v>95.058492600000008</v>
      </c>
      <c r="O125" s="503"/>
      <c r="P125" s="503"/>
      <c r="Q125" s="503">
        <f t="shared" si="24"/>
        <v>95.019142599999995</v>
      </c>
      <c r="R125" s="503"/>
      <c r="S125" s="503"/>
      <c r="T125" s="503"/>
      <c r="U125" s="503"/>
      <c r="V125" s="503"/>
      <c r="W125" s="503">
        <f t="shared" si="25"/>
        <v>0.10393999999998016</v>
      </c>
      <c r="X125" s="503"/>
      <c r="Y125" s="503"/>
      <c r="Z125" s="503"/>
      <c r="AA125" s="503"/>
      <c r="AB125" s="503"/>
      <c r="AC125" s="525"/>
      <c r="AD125" s="526"/>
      <c r="AE125" s="526"/>
      <c r="AF125" s="526"/>
      <c r="AG125" s="526"/>
      <c r="AH125" s="527"/>
      <c r="AI125" s="233"/>
      <c r="AJ125" s="233"/>
      <c r="AK125" s="197">
        <v>114</v>
      </c>
      <c r="AL125" s="207">
        <v>95.136049999999997</v>
      </c>
      <c r="AM125" s="207">
        <v>95.065150000000003</v>
      </c>
      <c r="AN125" s="207">
        <v>95.234269999999995</v>
      </c>
      <c r="AO125" s="207">
        <v>95.326099999999997</v>
      </c>
      <c r="AP125" s="207">
        <v>95.199479999999994</v>
      </c>
      <c r="AQ125" s="208"/>
      <c r="AR125" s="155"/>
      <c r="AS125" s="197">
        <f t="shared" si="16"/>
        <v>114</v>
      </c>
      <c r="AT125" s="175">
        <v>-0.15957739999998899</v>
      </c>
      <c r="AU125" s="163">
        <v>-9.5773999999977395E-3</v>
      </c>
      <c r="AV125" s="163">
        <v>-0.19957739999999499</v>
      </c>
      <c r="AW125" s="163">
        <v>-0.27957739999999398</v>
      </c>
      <c r="AX125" s="163">
        <v>-0.179577399999999</v>
      </c>
      <c r="AY125" s="163">
        <v>-0.179577399999999</v>
      </c>
      <c r="BA125" s="331">
        <f t="shared" si="17"/>
        <v>114</v>
      </c>
      <c r="BB125" s="332">
        <f t="shared" si="15"/>
        <v>94.976472600000008</v>
      </c>
      <c r="BC125" s="332">
        <f t="shared" si="15"/>
        <v>95.055572600000005</v>
      </c>
      <c r="BD125" s="332">
        <f t="shared" si="14"/>
        <v>95.0346926</v>
      </c>
      <c r="BE125" s="332">
        <f t="shared" si="14"/>
        <v>95.046522600000003</v>
      </c>
      <c r="BF125" s="332">
        <f t="shared" si="14"/>
        <v>95.019902599999995</v>
      </c>
      <c r="BG125" s="332" t="str">
        <f t="shared" si="14"/>
        <v/>
      </c>
      <c r="BH125" s="164">
        <v>114</v>
      </c>
      <c r="BI125" s="337">
        <f t="shared" si="18"/>
        <v>4.3429999999986535E-2</v>
      </c>
      <c r="BJ125" s="337">
        <f t="shared" si="18"/>
        <v>3.5670000000010305E-2</v>
      </c>
      <c r="BK125" s="337">
        <f t="shared" si="18"/>
        <v>1.4790000000004966E-2</v>
      </c>
      <c r="BL125" s="337">
        <f t="shared" si="18"/>
        <v>2.6620000000008304E-2</v>
      </c>
      <c r="BM125" s="165">
        <f t="shared" si="19"/>
        <v>4.3429999999986535E-2</v>
      </c>
    </row>
    <row r="126" spans="1:65" ht="14.85" customHeight="1">
      <c r="A126" s="239"/>
      <c r="B126" s="540" t="s">
        <v>271</v>
      </c>
      <c r="C126" s="540"/>
      <c r="D126" s="540"/>
      <c r="E126" s="503">
        <f t="shared" si="20"/>
        <v>94.915452600000009</v>
      </c>
      <c r="F126" s="503"/>
      <c r="G126" s="503"/>
      <c r="H126" s="503">
        <f t="shared" si="21"/>
        <v>95.0075626</v>
      </c>
      <c r="I126" s="503"/>
      <c r="J126" s="503"/>
      <c r="K126" s="503">
        <f t="shared" si="22"/>
        <v>95.0045626</v>
      </c>
      <c r="L126" s="503"/>
      <c r="M126" s="503"/>
      <c r="N126" s="503">
        <f t="shared" si="23"/>
        <v>95.061112600000001</v>
      </c>
      <c r="O126" s="503"/>
      <c r="P126" s="503"/>
      <c r="Q126" s="503">
        <f t="shared" si="24"/>
        <v>95.030632600000004</v>
      </c>
      <c r="R126" s="503"/>
      <c r="S126" s="503"/>
      <c r="T126" s="503"/>
      <c r="U126" s="503"/>
      <c r="V126" s="503"/>
      <c r="W126" s="503">
        <f t="shared" si="25"/>
        <v>0.11517999999999518</v>
      </c>
      <c r="X126" s="503"/>
      <c r="Y126" s="503"/>
      <c r="Z126" s="503"/>
      <c r="AA126" s="503"/>
      <c r="AB126" s="503"/>
      <c r="AC126" s="525"/>
      <c r="AD126" s="526"/>
      <c r="AE126" s="526"/>
      <c r="AF126" s="526"/>
      <c r="AG126" s="526"/>
      <c r="AH126" s="527"/>
      <c r="AI126" s="233"/>
      <c r="AJ126" s="233"/>
      <c r="AK126" s="197">
        <v>115</v>
      </c>
      <c r="AL126" s="207">
        <v>95.148619999999994</v>
      </c>
      <c r="AM126" s="207">
        <v>95.05735</v>
      </c>
      <c r="AN126" s="207">
        <v>95.236149999999995</v>
      </c>
      <c r="AO126" s="207">
        <v>95.331810000000004</v>
      </c>
      <c r="AP126" s="207">
        <v>95.204700000000003</v>
      </c>
      <c r="AQ126" s="208"/>
      <c r="AR126" s="155"/>
      <c r="AS126" s="197">
        <f t="shared" si="16"/>
        <v>115</v>
      </c>
      <c r="AT126" s="175">
        <v>-0.15957739999998899</v>
      </c>
      <c r="AU126" s="163">
        <v>-9.5773999999977395E-3</v>
      </c>
      <c r="AV126" s="163">
        <v>-0.19957739999999499</v>
      </c>
      <c r="AW126" s="163">
        <v>-0.27957739999999398</v>
      </c>
      <c r="AX126" s="163">
        <v>-0.179577399999999</v>
      </c>
      <c r="AY126" s="163">
        <v>-0.179577399999999</v>
      </c>
      <c r="BA126" s="331">
        <f t="shared" si="17"/>
        <v>115</v>
      </c>
      <c r="BB126" s="332">
        <f t="shared" si="15"/>
        <v>94.989042600000005</v>
      </c>
      <c r="BC126" s="332">
        <f t="shared" si="15"/>
        <v>95.047772600000002</v>
      </c>
      <c r="BD126" s="332">
        <f t="shared" si="14"/>
        <v>95.0365726</v>
      </c>
      <c r="BE126" s="332">
        <f t="shared" si="14"/>
        <v>95.052232600000011</v>
      </c>
      <c r="BF126" s="332">
        <f t="shared" si="14"/>
        <v>95.025122600000003</v>
      </c>
      <c r="BG126" s="332" t="str">
        <f t="shared" si="14"/>
        <v/>
      </c>
      <c r="BH126" s="164">
        <v>115</v>
      </c>
      <c r="BI126" s="337">
        <f t="shared" si="18"/>
        <v>3.6079999999998336E-2</v>
      </c>
      <c r="BJ126" s="337">
        <f t="shared" si="18"/>
        <v>2.2649999999998727E-2</v>
      </c>
      <c r="BK126" s="337">
        <f t="shared" si="18"/>
        <v>1.1449999999996407E-2</v>
      </c>
      <c r="BL126" s="337">
        <f t="shared" si="18"/>
        <v>2.7110000000007517E-2</v>
      </c>
      <c r="BM126" s="165">
        <f t="shared" si="19"/>
        <v>3.6079999999998336E-2</v>
      </c>
    </row>
    <row r="127" spans="1:65" ht="14.85" customHeight="1">
      <c r="A127" s="238"/>
      <c r="B127" s="540" t="s">
        <v>272</v>
      </c>
      <c r="C127" s="540"/>
      <c r="D127" s="540"/>
      <c r="E127" s="503">
        <f t="shared" si="20"/>
        <v>94.924082600000006</v>
      </c>
      <c r="F127" s="503"/>
      <c r="G127" s="503"/>
      <c r="H127" s="503">
        <f t="shared" si="21"/>
        <v>95.011182599999998</v>
      </c>
      <c r="I127" s="503"/>
      <c r="J127" s="503"/>
      <c r="K127" s="503">
        <f t="shared" si="22"/>
        <v>95.007532600000005</v>
      </c>
      <c r="L127" s="503"/>
      <c r="M127" s="503"/>
      <c r="N127" s="503">
        <f t="shared" si="23"/>
        <v>95.070142600000011</v>
      </c>
      <c r="O127" s="503"/>
      <c r="P127" s="503"/>
      <c r="Q127" s="503">
        <f t="shared" si="24"/>
        <v>95.025522600000002</v>
      </c>
      <c r="R127" s="503"/>
      <c r="S127" s="503"/>
      <c r="T127" s="503"/>
      <c r="U127" s="503"/>
      <c r="V127" s="503"/>
      <c r="W127" s="503">
        <f t="shared" si="25"/>
        <v>0.10143999999999664</v>
      </c>
      <c r="X127" s="503"/>
      <c r="Y127" s="503"/>
      <c r="Z127" s="503"/>
      <c r="AA127" s="503"/>
      <c r="AB127" s="503"/>
      <c r="AC127" s="525"/>
      <c r="AD127" s="526"/>
      <c r="AE127" s="526"/>
      <c r="AF127" s="526"/>
      <c r="AG127" s="526"/>
      <c r="AH127" s="527"/>
      <c r="AI127" s="233"/>
      <c r="AJ127" s="233"/>
      <c r="AK127" s="197">
        <v>116</v>
      </c>
      <c r="AL127" s="207">
        <v>95.15231</v>
      </c>
      <c r="AM127" s="207">
        <v>95.048919999999995</v>
      </c>
      <c r="AN127" s="207">
        <v>95.233469999999997</v>
      </c>
      <c r="AO127" s="207">
        <v>95.335300000000004</v>
      </c>
      <c r="AP127" s="207">
        <v>95.213740000000001</v>
      </c>
      <c r="AQ127" s="208"/>
      <c r="AR127" s="155"/>
      <c r="AS127" s="197">
        <f t="shared" si="16"/>
        <v>116</v>
      </c>
      <c r="AT127" s="175">
        <v>-0.15957739999998899</v>
      </c>
      <c r="AU127" s="163">
        <v>-9.5773999999977395E-3</v>
      </c>
      <c r="AV127" s="163">
        <v>-0.19957739999999499</v>
      </c>
      <c r="AW127" s="163">
        <v>-0.27957739999999398</v>
      </c>
      <c r="AX127" s="163">
        <v>-0.179577399999999</v>
      </c>
      <c r="AY127" s="163">
        <v>-0.179577399999999</v>
      </c>
      <c r="BA127" s="331">
        <f t="shared" si="17"/>
        <v>116</v>
      </c>
      <c r="BB127" s="332">
        <f t="shared" si="15"/>
        <v>94.992732600000011</v>
      </c>
      <c r="BC127" s="332">
        <f t="shared" si="15"/>
        <v>95.039342599999998</v>
      </c>
      <c r="BD127" s="332">
        <f t="shared" si="14"/>
        <v>95.033892600000001</v>
      </c>
      <c r="BE127" s="332">
        <f t="shared" si="14"/>
        <v>95.05572260000001</v>
      </c>
      <c r="BF127" s="332">
        <f t="shared" si="14"/>
        <v>95.034162600000002</v>
      </c>
      <c r="BG127" s="332" t="str">
        <f t="shared" si="14"/>
        <v/>
      </c>
      <c r="BH127" s="164">
        <v>116</v>
      </c>
      <c r="BI127" s="337">
        <f t="shared" si="18"/>
        <v>4.1429999999991196E-2</v>
      </c>
      <c r="BJ127" s="337">
        <f t="shared" si="18"/>
        <v>5.1799999999957436E-3</v>
      </c>
      <c r="BK127" s="337">
        <f t="shared" si="18"/>
        <v>2.7000000000043656E-4</v>
      </c>
      <c r="BL127" s="337">
        <f t="shared" si="18"/>
        <v>2.1560000000008017E-2</v>
      </c>
      <c r="BM127" s="165">
        <f t="shared" si="19"/>
        <v>4.1429999999991196E-2</v>
      </c>
    </row>
    <row r="128" spans="1:65" ht="14.85" customHeight="1">
      <c r="A128" s="238"/>
      <c r="B128" s="540" t="s">
        <v>273</v>
      </c>
      <c r="C128" s="540"/>
      <c r="D128" s="540"/>
      <c r="E128" s="503">
        <f t="shared" si="20"/>
        <v>94.933122600000004</v>
      </c>
      <c r="F128" s="503"/>
      <c r="G128" s="503"/>
      <c r="H128" s="503">
        <f t="shared" si="21"/>
        <v>95.026842600000009</v>
      </c>
      <c r="I128" s="503"/>
      <c r="J128" s="503"/>
      <c r="K128" s="503">
        <f t="shared" si="22"/>
        <v>95.017612600000007</v>
      </c>
      <c r="L128" s="503"/>
      <c r="M128" s="503"/>
      <c r="N128" s="503">
        <f t="shared" si="23"/>
        <v>95.069502600000007</v>
      </c>
      <c r="O128" s="503"/>
      <c r="P128" s="503"/>
      <c r="Q128" s="503">
        <f t="shared" si="24"/>
        <v>95.020302599999994</v>
      </c>
      <c r="R128" s="503"/>
      <c r="S128" s="503"/>
      <c r="T128" s="503"/>
      <c r="U128" s="503"/>
      <c r="V128" s="503"/>
      <c r="W128" s="503">
        <f t="shared" si="25"/>
        <v>8.7179999999989377E-2</v>
      </c>
      <c r="X128" s="503"/>
      <c r="Y128" s="503"/>
      <c r="Z128" s="503"/>
      <c r="AA128" s="503"/>
      <c r="AB128" s="503"/>
      <c r="AC128" s="525"/>
      <c r="AD128" s="526"/>
      <c r="AE128" s="526"/>
      <c r="AF128" s="526"/>
      <c r="AG128" s="526"/>
      <c r="AH128" s="527"/>
      <c r="AI128" s="233"/>
      <c r="AJ128" s="233"/>
      <c r="AK128" s="197">
        <v>117</v>
      </c>
      <c r="AL128" s="207">
        <v>95.140389999999996</v>
      </c>
      <c r="AM128" s="207">
        <v>95.04486</v>
      </c>
      <c r="AN128" s="207">
        <v>95.229799999999997</v>
      </c>
      <c r="AO128" s="207">
        <v>95.3292</v>
      </c>
      <c r="AP128" s="207">
        <v>95.221609999999998</v>
      </c>
      <c r="AQ128" s="208"/>
      <c r="AR128" s="155"/>
      <c r="AS128" s="197">
        <f t="shared" si="16"/>
        <v>117</v>
      </c>
      <c r="AT128" s="175">
        <v>-0.15957739999998899</v>
      </c>
      <c r="AU128" s="163">
        <v>-9.5773999999977395E-3</v>
      </c>
      <c r="AV128" s="163">
        <v>-0.19957739999999499</v>
      </c>
      <c r="AW128" s="163">
        <v>-0.27957739999999398</v>
      </c>
      <c r="AX128" s="163">
        <v>-0.179577399999999</v>
      </c>
      <c r="AY128" s="163">
        <v>-0.179577399999999</v>
      </c>
      <c r="BA128" s="331">
        <f t="shared" si="17"/>
        <v>117</v>
      </c>
      <c r="BB128" s="332">
        <f t="shared" si="15"/>
        <v>94.980812600000007</v>
      </c>
      <c r="BC128" s="332">
        <f t="shared" si="15"/>
        <v>95.035282600000002</v>
      </c>
      <c r="BD128" s="332">
        <f t="shared" si="14"/>
        <v>95.030222600000002</v>
      </c>
      <c r="BE128" s="332">
        <f t="shared" si="14"/>
        <v>95.049622600000006</v>
      </c>
      <c r="BF128" s="332">
        <f t="shared" si="14"/>
        <v>95.042032599999999</v>
      </c>
      <c r="BG128" s="332" t="str">
        <f t="shared" si="14"/>
        <v/>
      </c>
      <c r="BH128" s="164">
        <v>117</v>
      </c>
      <c r="BI128" s="337">
        <f t="shared" si="18"/>
        <v>6.1219999999991614E-2</v>
      </c>
      <c r="BJ128" s="337">
        <f t="shared" si="18"/>
        <v>6.7499999999967031E-3</v>
      </c>
      <c r="BK128" s="337">
        <f t="shared" si="18"/>
        <v>1.180999999999699E-2</v>
      </c>
      <c r="BL128" s="337">
        <f t="shared" si="18"/>
        <v>7.5900000000075352E-3</v>
      </c>
      <c r="BM128" s="165">
        <f t="shared" si="19"/>
        <v>6.1219999999991614E-2</v>
      </c>
    </row>
    <row r="129" spans="1:65" ht="14.85" customHeight="1">
      <c r="A129" s="238"/>
      <c r="B129" s="540" t="s">
        <v>274</v>
      </c>
      <c r="C129" s="540"/>
      <c r="D129" s="540"/>
      <c r="E129" s="503">
        <f t="shared" si="20"/>
        <v>94.949552600000004</v>
      </c>
      <c r="F129" s="503"/>
      <c r="G129" s="503"/>
      <c r="H129" s="503">
        <f t="shared" si="21"/>
        <v>95.034242599999999</v>
      </c>
      <c r="I129" s="503"/>
      <c r="J129" s="503"/>
      <c r="K129" s="503">
        <f t="shared" si="22"/>
        <v>95.018022600000009</v>
      </c>
      <c r="L129" s="503"/>
      <c r="M129" s="503"/>
      <c r="N129" s="503">
        <f t="shared" si="23"/>
        <v>95.066292600000011</v>
      </c>
      <c r="O129" s="503"/>
      <c r="P129" s="503"/>
      <c r="Q129" s="503">
        <f t="shared" si="24"/>
        <v>95.020102600000001</v>
      </c>
      <c r="R129" s="503"/>
      <c r="S129" s="503"/>
      <c r="T129" s="503"/>
      <c r="U129" s="503"/>
      <c r="V129" s="503"/>
      <c r="W129" s="503">
        <f t="shared" si="25"/>
        <v>7.0549999999997226E-2</v>
      </c>
      <c r="X129" s="503"/>
      <c r="Y129" s="503"/>
      <c r="Z129" s="503"/>
      <c r="AA129" s="503"/>
      <c r="AB129" s="503"/>
      <c r="AC129" s="525"/>
      <c r="AD129" s="526"/>
      <c r="AE129" s="526"/>
      <c r="AF129" s="526"/>
      <c r="AG129" s="526"/>
      <c r="AH129" s="527"/>
      <c r="AI129" s="233"/>
      <c r="AJ129" s="233"/>
      <c r="AK129" s="197">
        <v>118</v>
      </c>
      <c r="AL129" s="207">
        <v>95.129819999999995</v>
      </c>
      <c r="AM129" s="207">
        <v>95.041079999999994</v>
      </c>
      <c r="AN129" s="207">
        <v>95.211609999999993</v>
      </c>
      <c r="AO129" s="207">
        <v>95.332650000000001</v>
      </c>
      <c r="AP129" s="207">
        <v>95.223460000000003</v>
      </c>
      <c r="AQ129" s="208"/>
      <c r="AR129" s="155"/>
      <c r="AS129" s="197">
        <f t="shared" si="16"/>
        <v>118</v>
      </c>
      <c r="AT129" s="175">
        <v>-0.15957739999998899</v>
      </c>
      <c r="AU129" s="163">
        <v>-9.5773999999977395E-3</v>
      </c>
      <c r="AV129" s="163">
        <v>-0.19957739999999499</v>
      </c>
      <c r="AW129" s="163">
        <v>-0.27957739999999398</v>
      </c>
      <c r="AX129" s="163">
        <v>-0.179577399999999</v>
      </c>
      <c r="AY129" s="163">
        <v>-0.179577399999999</v>
      </c>
      <c r="BA129" s="331">
        <f t="shared" si="17"/>
        <v>118</v>
      </c>
      <c r="BB129" s="332">
        <f t="shared" si="15"/>
        <v>94.970242600000006</v>
      </c>
      <c r="BC129" s="332">
        <f t="shared" si="15"/>
        <v>95.031502599999996</v>
      </c>
      <c r="BD129" s="332">
        <f t="shared" si="14"/>
        <v>95.012032599999998</v>
      </c>
      <c r="BE129" s="332">
        <f t="shared" si="14"/>
        <v>95.053072600000007</v>
      </c>
      <c r="BF129" s="332">
        <f t="shared" si="14"/>
        <v>95.043882600000003</v>
      </c>
      <c r="BG129" s="332" t="str">
        <f t="shared" si="14"/>
        <v/>
      </c>
      <c r="BH129" s="164">
        <v>118</v>
      </c>
      <c r="BI129" s="337">
        <f t="shared" si="18"/>
        <v>7.3639999999997485E-2</v>
      </c>
      <c r="BJ129" s="337">
        <f t="shared" si="18"/>
        <v>1.2380000000007385E-2</v>
      </c>
      <c r="BK129" s="337">
        <f t="shared" si="18"/>
        <v>3.1850000000005707E-2</v>
      </c>
      <c r="BL129" s="337">
        <f t="shared" si="18"/>
        <v>9.1900000000038062E-3</v>
      </c>
      <c r="BM129" s="165">
        <f t="shared" si="19"/>
        <v>7.3639999999997485E-2</v>
      </c>
    </row>
    <row r="130" spans="1:65" ht="14.85" customHeight="1">
      <c r="A130" s="238"/>
      <c r="B130" s="540" t="s">
        <v>275</v>
      </c>
      <c r="C130" s="540"/>
      <c r="D130" s="540"/>
      <c r="E130" s="503">
        <f t="shared" si="20"/>
        <v>94.954852600000009</v>
      </c>
      <c r="F130" s="503"/>
      <c r="G130" s="503"/>
      <c r="H130" s="503">
        <f t="shared" si="21"/>
        <v>95.031952599999997</v>
      </c>
      <c r="I130" s="503"/>
      <c r="J130" s="503"/>
      <c r="K130" s="503">
        <f t="shared" si="22"/>
        <v>94.989292599999999</v>
      </c>
      <c r="L130" s="503"/>
      <c r="M130" s="503"/>
      <c r="N130" s="503">
        <f t="shared" si="23"/>
        <v>95.057252600000012</v>
      </c>
      <c r="O130" s="503"/>
      <c r="P130" s="503"/>
      <c r="Q130" s="503">
        <f t="shared" si="24"/>
        <v>95.021192600000006</v>
      </c>
      <c r="R130" s="503"/>
      <c r="S130" s="503"/>
      <c r="T130" s="503"/>
      <c r="U130" s="503"/>
      <c r="V130" s="503"/>
      <c r="W130" s="503">
        <f t="shared" si="25"/>
        <v>6.6339999999996735E-2</v>
      </c>
      <c r="X130" s="503"/>
      <c r="Y130" s="503"/>
      <c r="Z130" s="503"/>
      <c r="AA130" s="503"/>
      <c r="AB130" s="503"/>
      <c r="AC130" s="525"/>
      <c r="AD130" s="526"/>
      <c r="AE130" s="526"/>
      <c r="AF130" s="526"/>
      <c r="AG130" s="526"/>
      <c r="AH130" s="527"/>
      <c r="AI130" s="233"/>
      <c r="AJ130" s="233"/>
      <c r="AK130" s="197">
        <v>119</v>
      </c>
      <c r="AL130" s="207">
        <v>95.122550000000004</v>
      </c>
      <c r="AM130" s="207">
        <v>95.038989999999998</v>
      </c>
      <c r="AN130" s="207">
        <v>95.188999999999993</v>
      </c>
      <c r="AO130" s="207">
        <v>95.338279999999997</v>
      </c>
      <c r="AP130" s="207">
        <v>95.220169999999996</v>
      </c>
      <c r="AQ130" s="208"/>
      <c r="AR130" s="155"/>
      <c r="AS130" s="197">
        <f t="shared" si="16"/>
        <v>119</v>
      </c>
      <c r="AT130" s="175">
        <v>-0.15957739999998899</v>
      </c>
      <c r="AU130" s="163">
        <v>-9.5773999999977395E-3</v>
      </c>
      <c r="AV130" s="163">
        <v>-0.19957739999999499</v>
      </c>
      <c r="AW130" s="163">
        <v>-0.27957739999999398</v>
      </c>
      <c r="AX130" s="163">
        <v>-0.179577399999999</v>
      </c>
      <c r="AY130" s="163">
        <v>-0.179577399999999</v>
      </c>
      <c r="BA130" s="331">
        <f t="shared" si="17"/>
        <v>119</v>
      </c>
      <c r="BB130" s="332">
        <f t="shared" si="15"/>
        <v>94.962972600000015</v>
      </c>
      <c r="BC130" s="332">
        <f t="shared" si="15"/>
        <v>95.029412600000001</v>
      </c>
      <c r="BD130" s="332">
        <f t="shared" si="14"/>
        <v>94.989422599999997</v>
      </c>
      <c r="BE130" s="332">
        <f t="shared" si="14"/>
        <v>95.058702600000004</v>
      </c>
      <c r="BF130" s="332">
        <f t="shared" si="14"/>
        <v>95.040592599999997</v>
      </c>
      <c r="BG130" s="332" t="str">
        <f t="shared" si="14"/>
        <v/>
      </c>
      <c r="BH130" s="164">
        <v>119</v>
      </c>
      <c r="BI130" s="337">
        <f t="shared" si="18"/>
        <v>7.7619999999981815E-2</v>
      </c>
      <c r="BJ130" s="337">
        <f t="shared" si="18"/>
        <v>1.1179999999995971E-2</v>
      </c>
      <c r="BK130" s="337">
        <f t="shared" si="18"/>
        <v>5.116999999999905E-2</v>
      </c>
      <c r="BL130" s="337">
        <f t="shared" si="18"/>
        <v>1.8110000000007176E-2</v>
      </c>
      <c r="BM130" s="165">
        <f t="shared" si="19"/>
        <v>7.7619999999981815E-2</v>
      </c>
    </row>
    <row r="131" spans="1:65" ht="14.85" customHeight="1">
      <c r="A131" s="238"/>
      <c r="B131" s="540" t="s">
        <v>276</v>
      </c>
      <c r="C131" s="540"/>
      <c r="D131" s="540"/>
      <c r="E131" s="503">
        <f t="shared" si="20"/>
        <v>94.960202600000017</v>
      </c>
      <c r="F131" s="503"/>
      <c r="G131" s="503"/>
      <c r="H131" s="503">
        <f t="shared" si="21"/>
        <v>95.036402600000002</v>
      </c>
      <c r="I131" s="503"/>
      <c r="J131" s="503"/>
      <c r="K131" s="503">
        <f t="shared" si="22"/>
        <v>95.001792600000002</v>
      </c>
      <c r="L131" s="503"/>
      <c r="M131" s="503"/>
      <c r="N131" s="503">
        <f t="shared" si="23"/>
        <v>95.055202600000001</v>
      </c>
      <c r="O131" s="503"/>
      <c r="P131" s="503"/>
      <c r="Q131" s="503">
        <f t="shared" si="24"/>
        <v>95.0280226</v>
      </c>
      <c r="R131" s="503"/>
      <c r="S131" s="503"/>
      <c r="T131" s="503"/>
      <c r="U131" s="503"/>
      <c r="V131" s="503"/>
      <c r="W131" s="503">
        <f t="shared" si="25"/>
        <v>6.7819999999983338E-2</v>
      </c>
      <c r="X131" s="503"/>
      <c r="Y131" s="503"/>
      <c r="Z131" s="503"/>
      <c r="AA131" s="503"/>
      <c r="AB131" s="503"/>
      <c r="AC131" s="525"/>
      <c r="AD131" s="526"/>
      <c r="AE131" s="526"/>
      <c r="AF131" s="526"/>
      <c r="AG131" s="526"/>
      <c r="AH131" s="527"/>
      <c r="AI131" s="233"/>
      <c r="AJ131" s="233"/>
      <c r="AK131" s="197">
        <v>120</v>
      </c>
      <c r="AL131" s="207">
        <v>95.121669999999995</v>
      </c>
      <c r="AM131" s="207">
        <v>95.039400000000001</v>
      </c>
      <c r="AN131" s="207">
        <v>95.1935</v>
      </c>
      <c r="AO131" s="207">
        <v>95.34366</v>
      </c>
      <c r="AP131" s="207">
        <v>95.213819999999998</v>
      </c>
      <c r="AQ131" s="208"/>
      <c r="AR131" s="155"/>
      <c r="AS131" s="197">
        <f t="shared" si="16"/>
        <v>120</v>
      </c>
      <c r="AT131" s="175">
        <v>-0.15957739999998899</v>
      </c>
      <c r="AU131" s="163">
        <v>-9.5773999999977395E-3</v>
      </c>
      <c r="AV131" s="163">
        <v>-0.19957739999999499</v>
      </c>
      <c r="AW131" s="163">
        <v>-0.27957739999999398</v>
      </c>
      <c r="AX131" s="163">
        <v>-0.179577399999999</v>
      </c>
      <c r="AY131" s="163">
        <v>-0.179577399999999</v>
      </c>
      <c r="BA131" s="331">
        <f t="shared" si="17"/>
        <v>120</v>
      </c>
      <c r="BB131" s="332">
        <f t="shared" si="15"/>
        <v>94.962092600000005</v>
      </c>
      <c r="BC131" s="332">
        <f t="shared" si="15"/>
        <v>95.029822600000003</v>
      </c>
      <c r="BD131" s="332">
        <f t="shared" si="14"/>
        <v>94.993922600000005</v>
      </c>
      <c r="BE131" s="332">
        <f t="shared" si="14"/>
        <v>95.064082600000006</v>
      </c>
      <c r="BF131" s="332">
        <f t="shared" si="14"/>
        <v>95.034242599999999</v>
      </c>
      <c r="BG131" s="332" t="str">
        <f t="shared" ref="BG131:BG194" si="26">IF(AQ131="","",AQ131+AY131)</f>
        <v/>
      </c>
      <c r="BH131" s="164">
        <v>120</v>
      </c>
      <c r="BI131" s="337">
        <f t="shared" si="18"/>
        <v>7.2149999999993497E-2</v>
      </c>
      <c r="BJ131" s="337">
        <f t="shared" si="18"/>
        <v>4.4199999999960937E-3</v>
      </c>
      <c r="BK131" s="337">
        <f t="shared" si="18"/>
        <v>4.0319999999994138E-2</v>
      </c>
      <c r="BL131" s="337">
        <f t="shared" si="18"/>
        <v>2.9840000000007194E-2</v>
      </c>
      <c r="BM131" s="165">
        <f t="shared" si="19"/>
        <v>7.2149999999993497E-2</v>
      </c>
    </row>
    <row r="132" spans="1:65" ht="14.85" customHeight="1">
      <c r="A132" s="238"/>
      <c r="B132" s="540" t="s">
        <v>277</v>
      </c>
      <c r="C132" s="540"/>
      <c r="D132" s="540"/>
      <c r="E132" s="503">
        <f t="shared" si="20"/>
        <v>94.967592600000017</v>
      </c>
      <c r="F132" s="503"/>
      <c r="G132" s="503"/>
      <c r="H132" s="503">
        <f t="shared" si="21"/>
        <v>95.052192599999998</v>
      </c>
      <c r="I132" s="503"/>
      <c r="J132" s="503"/>
      <c r="K132" s="503">
        <f t="shared" si="22"/>
        <v>95.000222600000001</v>
      </c>
      <c r="L132" s="503"/>
      <c r="M132" s="503"/>
      <c r="N132" s="503">
        <f t="shared" si="23"/>
        <v>95.058652600000002</v>
      </c>
      <c r="O132" s="503"/>
      <c r="P132" s="503"/>
      <c r="Q132" s="503">
        <f t="shared" si="24"/>
        <v>95.030342599999997</v>
      </c>
      <c r="R132" s="503"/>
      <c r="S132" s="503"/>
      <c r="T132" s="503"/>
      <c r="U132" s="503"/>
      <c r="V132" s="503"/>
      <c r="W132" s="503">
        <f t="shared" si="25"/>
        <v>6.2749999999979877E-2</v>
      </c>
      <c r="X132" s="503"/>
      <c r="Y132" s="503"/>
      <c r="Z132" s="503"/>
      <c r="AA132" s="503"/>
      <c r="AB132" s="503"/>
      <c r="AC132" s="525"/>
      <c r="AD132" s="526"/>
      <c r="AE132" s="526"/>
      <c r="AF132" s="526"/>
      <c r="AG132" s="526"/>
      <c r="AH132" s="527"/>
      <c r="AI132" s="233"/>
      <c r="AJ132" s="233"/>
      <c r="AK132" s="197">
        <v>121</v>
      </c>
      <c r="AL132" s="207">
        <v>95.109170000000006</v>
      </c>
      <c r="AM132" s="207">
        <v>95.036460000000005</v>
      </c>
      <c r="AN132" s="207">
        <v>95.207759999999993</v>
      </c>
      <c r="AO132" s="207">
        <v>95.346109999999996</v>
      </c>
      <c r="AP132" s="207">
        <v>95.203580000000002</v>
      </c>
      <c r="AQ132" s="208"/>
      <c r="AR132" s="155"/>
      <c r="AS132" s="197">
        <f t="shared" si="16"/>
        <v>121</v>
      </c>
      <c r="AT132" s="175">
        <v>-0.15957739999998899</v>
      </c>
      <c r="AU132" s="163">
        <v>-9.5773999999977395E-3</v>
      </c>
      <c r="AV132" s="163">
        <v>-0.19957739999999499</v>
      </c>
      <c r="AW132" s="163">
        <v>-0.27957739999999398</v>
      </c>
      <c r="AX132" s="163">
        <v>-0.179577399999999</v>
      </c>
      <c r="AY132" s="163">
        <v>-0.179577399999999</v>
      </c>
      <c r="BA132" s="331">
        <f t="shared" si="17"/>
        <v>121</v>
      </c>
      <c r="BB132" s="332">
        <f t="shared" si="15"/>
        <v>94.949592600000017</v>
      </c>
      <c r="BC132" s="332">
        <f t="shared" si="15"/>
        <v>95.026882600000008</v>
      </c>
      <c r="BD132" s="332">
        <f t="shared" si="15"/>
        <v>95.008182599999998</v>
      </c>
      <c r="BE132" s="332">
        <f t="shared" si="15"/>
        <v>95.066532600000002</v>
      </c>
      <c r="BF132" s="332">
        <f t="shared" si="15"/>
        <v>95.024002600000003</v>
      </c>
      <c r="BG132" s="332" t="str">
        <f t="shared" si="26"/>
        <v/>
      </c>
      <c r="BH132" s="164">
        <v>121</v>
      </c>
      <c r="BI132" s="337">
        <f t="shared" si="18"/>
        <v>7.4409999999986098E-2</v>
      </c>
      <c r="BJ132" s="337">
        <f t="shared" si="18"/>
        <v>2.8800000000046566E-3</v>
      </c>
      <c r="BK132" s="337">
        <f t="shared" si="18"/>
        <v>1.5820000000005052E-2</v>
      </c>
      <c r="BL132" s="337">
        <f t="shared" si="18"/>
        <v>4.2529999999999291E-2</v>
      </c>
      <c r="BM132" s="165">
        <f t="shared" si="19"/>
        <v>7.4409999999986098E-2</v>
      </c>
    </row>
    <row r="133" spans="1:65" ht="14.85" customHeight="1">
      <c r="A133" s="238"/>
      <c r="B133" s="540" t="s">
        <v>278</v>
      </c>
      <c r="C133" s="540"/>
      <c r="D133" s="540"/>
      <c r="E133" s="503">
        <f t="shared" si="20"/>
        <v>94.972652600000018</v>
      </c>
      <c r="F133" s="503"/>
      <c r="G133" s="503"/>
      <c r="H133" s="503">
        <f t="shared" si="21"/>
        <v>95.055572600000005</v>
      </c>
      <c r="I133" s="503"/>
      <c r="J133" s="503"/>
      <c r="K133" s="503">
        <f t="shared" si="22"/>
        <v>95.002232599999999</v>
      </c>
      <c r="L133" s="503"/>
      <c r="M133" s="503"/>
      <c r="N133" s="503">
        <f t="shared" si="23"/>
        <v>95.046932600000005</v>
      </c>
      <c r="O133" s="503"/>
      <c r="P133" s="503"/>
      <c r="Q133" s="503">
        <f t="shared" si="24"/>
        <v>95.030102600000006</v>
      </c>
      <c r="R133" s="503"/>
      <c r="S133" s="503"/>
      <c r="T133" s="503"/>
      <c r="U133" s="503"/>
      <c r="V133" s="503"/>
      <c r="W133" s="503">
        <f t="shared" si="25"/>
        <v>5.7449999999988677E-2</v>
      </c>
      <c r="X133" s="503"/>
      <c r="Y133" s="503"/>
      <c r="Z133" s="503"/>
      <c r="AA133" s="503"/>
      <c r="AB133" s="503"/>
      <c r="AC133" s="525"/>
      <c r="AD133" s="526"/>
      <c r="AE133" s="526"/>
      <c r="AF133" s="526"/>
      <c r="AG133" s="526"/>
      <c r="AH133" s="527"/>
      <c r="AI133" s="233"/>
      <c r="AJ133" s="233"/>
      <c r="AK133" s="197">
        <v>122</v>
      </c>
      <c r="AL133" s="207">
        <v>95.094669999999994</v>
      </c>
      <c r="AM133" s="207">
        <v>95.034260000000003</v>
      </c>
      <c r="AN133" s="207">
        <v>95.20872</v>
      </c>
      <c r="AO133" s="207">
        <v>95.350769999999997</v>
      </c>
      <c r="AP133" s="207">
        <v>95.200280000000006</v>
      </c>
      <c r="AQ133" s="208"/>
      <c r="AR133" s="155"/>
      <c r="AS133" s="197">
        <f t="shared" si="16"/>
        <v>122</v>
      </c>
      <c r="AT133" s="175">
        <v>-0.15957739999998899</v>
      </c>
      <c r="AU133" s="163">
        <v>-9.5773999999977395E-3</v>
      </c>
      <c r="AV133" s="163">
        <v>-0.19957739999999499</v>
      </c>
      <c r="AW133" s="163">
        <v>-0.27957739999999398</v>
      </c>
      <c r="AX133" s="163">
        <v>-0.179577399999999</v>
      </c>
      <c r="AY133" s="163">
        <v>-0.179577399999999</v>
      </c>
      <c r="BA133" s="331">
        <f t="shared" si="17"/>
        <v>122</v>
      </c>
      <c r="BB133" s="332">
        <f t="shared" ref="BB133:BF183" si="27">IF(AL133="","",AL133+AT133)</f>
        <v>94.935092600000004</v>
      </c>
      <c r="BC133" s="332">
        <f t="shared" si="27"/>
        <v>95.024682600000006</v>
      </c>
      <c r="BD133" s="332">
        <f t="shared" si="27"/>
        <v>95.009142600000004</v>
      </c>
      <c r="BE133" s="332">
        <f t="shared" si="27"/>
        <v>95.071192600000003</v>
      </c>
      <c r="BF133" s="332">
        <f t="shared" si="27"/>
        <v>95.020702600000007</v>
      </c>
      <c r="BG133" s="332" t="str">
        <f t="shared" si="26"/>
        <v/>
      </c>
      <c r="BH133" s="164">
        <v>122</v>
      </c>
      <c r="BI133" s="337">
        <f t="shared" si="18"/>
        <v>8.5610000000002628E-2</v>
      </c>
      <c r="BJ133" s="337">
        <f t="shared" si="18"/>
        <v>3.9799999999985403E-3</v>
      </c>
      <c r="BK133" s="337">
        <f t="shared" si="18"/>
        <v>1.1560000000002901E-2</v>
      </c>
      <c r="BL133" s="337">
        <f t="shared" si="18"/>
        <v>5.0489999999996371E-2</v>
      </c>
      <c r="BM133" s="165">
        <f t="shared" si="19"/>
        <v>8.5610000000002628E-2</v>
      </c>
    </row>
    <row r="134" spans="1:65" ht="14.85" customHeight="1">
      <c r="A134" s="238"/>
      <c r="B134" s="540" t="s">
        <v>279</v>
      </c>
      <c r="C134" s="540"/>
      <c r="D134" s="540"/>
      <c r="E134" s="503">
        <f t="shared" si="20"/>
        <v>94.977632600000007</v>
      </c>
      <c r="F134" s="503"/>
      <c r="G134" s="503"/>
      <c r="H134" s="503">
        <f t="shared" si="21"/>
        <v>95.056492599999999</v>
      </c>
      <c r="I134" s="503"/>
      <c r="J134" s="503"/>
      <c r="K134" s="503">
        <f t="shared" si="22"/>
        <v>95.010982600000006</v>
      </c>
      <c r="L134" s="503"/>
      <c r="M134" s="503"/>
      <c r="N134" s="503">
        <f t="shared" si="23"/>
        <v>95.044642600000003</v>
      </c>
      <c r="O134" s="503"/>
      <c r="P134" s="503"/>
      <c r="Q134" s="503">
        <f t="shared" si="24"/>
        <v>95.021462600000007</v>
      </c>
      <c r="R134" s="503"/>
      <c r="S134" s="503"/>
      <c r="T134" s="503"/>
      <c r="U134" s="503"/>
      <c r="V134" s="503"/>
      <c r="W134" s="503">
        <f t="shared" si="25"/>
        <v>4.3829999999999814E-2</v>
      </c>
      <c r="X134" s="503"/>
      <c r="Y134" s="503"/>
      <c r="Z134" s="503"/>
      <c r="AA134" s="503"/>
      <c r="AB134" s="503"/>
      <c r="AC134" s="525"/>
      <c r="AD134" s="526"/>
      <c r="AE134" s="526"/>
      <c r="AF134" s="526"/>
      <c r="AG134" s="526"/>
      <c r="AH134" s="527"/>
      <c r="AI134" s="233"/>
      <c r="AJ134" s="233"/>
      <c r="AK134" s="197">
        <v>123</v>
      </c>
      <c r="AL134" s="207">
        <v>95.104590000000002</v>
      </c>
      <c r="AM134" s="207">
        <v>95.034170000000003</v>
      </c>
      <c r="AN134" s="207">
        <v>95.212140000000005</v>
      </c>
      <c r="AO134" s="207">
        <v>95.343059999999994</v>
      </c>
      <c r="AP134" s="207">
        <v>95.208680000000001</v>
      </c>
      <c r="AQ134" s="208"/>
      <c r="AR134" s="155"/>
      <c r="AS134" s="197">
        <f t="shared" si="16"/>
        <v>123</v>
      </c>
      <c r="AT134" s="175">
        <v>-0.15957739999998899</v>
      </c>
      <c r="AU134" s="163">
        <v>-9.5773999999977395E-3</v>
      </c>
      <c r="AV134" s="163">
        <v>-0.19957739999999499</v>
      </c>
      <c r="AW134" s="163">
        <v>-0.27957739999999398</v>
      </c>
      <c r="AX134" s="163">
        <v>-0.179577399999999</v>
      </c>
      <c r="AY134" s="163">
        <v>-0.179577399999999</v>
      </c>
      <c r="BA134" s="331">
        <f t="shared" si="17"/>
        <v>123</v>
      </c>
      <c r="BB134" s="332">
        <f t="shared" si="27"/>
        <v>94.945012600000013</v>
      </c>
      <c r="BC134" s="332">
        <f t="shared" si="27"/>
        <v>95.024592600000005</v>
      </c>
      <c r="BD134" s="332">
        <f t="shared" si="27"/>
        <v>95.01256260000001</v>
      </c>
      <c r="BE134" s="332">
        <f t="shared" si="27"/>
        <v>95.0634826</v>
      </c>
      <c r="BF134" s="332">
        <f t="shared" si="27"/>
        <v>95.029102600000002</v>
      </c>
      <c r="BG134" s="332" t="str">
        <f t="shared" si="26"/>
        <v/>
      </c>
      <c r="BH134" s="164">
        <v>123</v>
      </c>
      <c r="BI134" s="337">
        <f t="shared" si="18"/>
        <v>8.4089999999989118E-2</v>
      </c>
      <c r="BJ134" s="337">
        <f t="shared" si="18"/>
        <v>4.5099999999962392E-3</v>
      </c>
      <c r="BK134" s="337">
        <f t="shared" si="18"/>
        <v>1.6539999999992006E-2</v>
      </c>
      <c r="BL134" s="337">
        <f t="shared" si="18"/>
        <v>3.4379999999998745E-2</v>
      </c>
      <c r="BM134" s="165">
        <f t="shared" si="19"/>
        <v>8.4089999999989118E-2</v>
      </c>
    </row>
    <row r="135" spans="1:65" ht="14.85" customHeight="1">
      <c r="A135" s="238"/>
      <c r="B135" s="540" t="s">
        <v>280</v>
      </c>
      <c r="C135" s="540"/>
      <c r="D135" s="540"/>
      <c r="E135" s="503">
        <f t="shared" si="20"/>
        <v>94.976472600000008</v>
      </c>
      <c r="F135" s="503"/>
      <c r="G135" s="503"/>
      <c r="H135" s="503">
        <f t="shared" si="21"/>
        <v>95.055572600000005</v>
      </c>
      <c r="I135" s="503"/>
      <c r="J135" s="503"/>
      <c r="K135" s="503">
        <f t="shared" si="22"/>
        <v>95.0346926</v>
      </c>
      <c r="L135" s="503"/>
      <c r="M135" s="503"/>
      <c r="N135" s="503">
        <f t="shared" si="23"/>
        <v>95.046522600000003</v>
      </c>
      <c r="O135" s="503"/>
      <c r="P135" s="503"/>
      <c r="Q135" s="503">
        <f t="shared" si="24"/>
        <v>95.019902599999995</v>
      </c>
      <c r="R135" s="503"/>
      <c r="S135" s="503"/>
      <c r="T135" s="503"/>
      <c r="U135" s="503"/>
      <c r="V135" s="503"/>
      <c r="W135" s="503">
        <f t="shared" si="25"/>
        <v>4.3429999999986535E-2</v>
      </c>
      <c r="X135" s="503"/>
      <c r="Y135" s="503"/>
      <c r="Z135" s="503"/>
      <c r="AA135" s="503"/>
      <c r="AB135" s="503"/>
      <c r="AC135" s="525"/>
      <c r="AD135" s="526"/>
      <c r="AE135" s="526"/>
      <c r="AF135" s="526"/>
      <c r="AG135" s="526"/>
      <c r="AH135" s="527"/>
      <c r="AI135" s="233"/>
      <c r="AJ135" s="233"/>
      <c r="AK135" s="197">
        <v>124</v>
      </c>
      <c r="AL135" s="207">
        <v>95.119780000000006</v>
      </c>
      <c r="AM135" s="207">
        <v>95.035340000000005</v>
      </c>
      <c r="AN135" s="207">
        <v>95.200360000000003</v>
      </c>
      <c r="AO135" s="207">
        <v>95.339119999999994</v>
      </c>
      <c r="AP135" s="207">
        <v>95.208759999999998</v>
      </c>
      <c r="AQ135" s="208"/>
      <c r="AR135" s="155"/>
      <c r="AS135" s="197">
        <f t="shared" si="16"/>
        <v>124</v>
      </c>
      <c r="AT135" s="175">
        <v>-0.15957739999998899</v>
      </c>
      <c r="AU135" s="163">
        <v>-9.5773999999977395E-3</v>
      </c>
      <c r="AV135" s="163">
        <v>-0.19957739999999499</v>
      </c>
      <c r="AW135" s="163">
        <v>-0.27957739999999398</v>
      </c>
      <c r="AX135" s="163">
        <v>-0.179577399999999</v>
      </c>
      <c r="AY135" s="163">
        <v>-0.179577399999999</v>
      </c>
      <c r="BA135" s="331">
        <f t="shared" si="17"/>
        <v>124</v>
      </c>
      <c r="BB135" s="332">
        <f t="shared" si="27"/>
        <v>94.960202600000017</v>
      </c>
      <c r="BC135" s="332">
        <f t="shared" si="27"/>
        <v>95.025762600000007</v>
      </c>
      <c r="BD135" s="332">
        <f t="shared" si="27"/>
        <v>95.000782600000008</v>
      </c>
      <c r="BE135" s="332">
        <f t="shared" si="27"/>
        <v>95.0595426</v>
      </c>
      <c r="BF135" s="332">
        <f t="shared" si="27"/>
        <v>95.029182599999999</v>
      </c>
      <c r="BG135" s="332" t="str">
        <f t="shared" si="26"/>
        <v/>
      </c>
      <c r="BH135" s="164">
        <v>124</v>
      </c>
      <c r="BI135" s="337">
        <f t="shared" si="18"/>
        <v>6.8979999999982056E-2</v>
      </c>
      <c r="BJ135" s="337">
        <f t="shared" si="18"/>
        <v>3.4199999999913189E-3</v>
      </c>
      <c r="BK135" s="337">
        <f t="shared" si="18"/>
        <v>2.8399999999990655E-2</v>
      </c>
      <c r="BL135" s="337">
        <f t="shared" si="18"/>
        <v>3.0360000000001719E-2</v>
      </c>
      <c r="BM135" s="165">
        <f t="shared" si="19"/>
        <v>6.8979999999982056E-2</v>
      </c>
    </row>
    <row r="136" spans="1:65" ht="14.85" customHeight="1">
      <c r="A136" s="238"/>
      <c r="B136" s="540" t="s">
        <v>281</v>
      </c>
      <c r="C136" s="540"/>
      <c r="D136" s="540"/>
      <c r="E136" s="503">
        <f t="shared" si="20"/>
        <v>94.989042600000005</v>
      </c>
      <c r="F136" s="503"/>
      <c r="G136" s="503"/>
      <c r="H136" s="503">
        <f t="shared" si="21"/>
        <v>95.047772600000002</v>
      </c>
      <c r="I136" s="503"/>
      <c r="J136" s="503"/>
      <c r="K136" s="503">
        <f t="shared" si="22"/>
        <v>95.0365726</v>
      </c>
      <c r="L136" s="503"/>
      <c r="M136" s="503"/>
      <c r="N136" s="503">
        <f t="shared" si="23"/>
        <v>95.052232600000011</v>
      </c>
      <c r="O136" s="503"/>
      <c r="P136" s="503"/>
      <c r="Q136" s="503">
        <f t="shared" si="24"/>
        <v>95.025122600000003</v>
      </c>
      <c r="R136" s="503"/>
      <c r="S136" s="503"/>
      <c r="T136" s="503"/>
      <c r="U136" s="503"/>
      <c r="V136" s="503"/>
      <c r="W136" s="503">
        <f t="shared" si="25"/>
        <v>3.6079999999998336E-2</v>
      </c>
      <c r="X136" s="503"/>
      <c r="Y136" s="503"/>
      <c r="Z136" s="503"/>
      <c r="AA136" s="503"/>
      <c r="AB136" s="503"/>
      <c r="AC136" s="525"/>
      <c r="AD136" s="526"/>
      <c r="AE136" s="526"/>
      <c r="AF136" s="526"/>
      <c r="AG136" s="526"/>
      <c r="AH136" s="527"/>
      <c r="AI136" s="233"/>
      <c r="AJ136" s="233"/>
      <c r="AK136" s="197">
        <v>125</v>
      </c>
      <c r="AL136" s="207">
        <v>95.105760000000004</v>
      </c>
      <c r="AM136" s="207">
        <v>95.034819999999996</v>
      </c>
      <c r="AN136" s="207">
        <v>95.198679999999996</v>
      </c>
      <c r="AO136" s="207">
        <v>95.330640000000002</v>
      </c>
      <c r="AP136" s="207">
        <v>95.203860000000006</v>
      </c>
      <c r="AQ136" s="208"/>
      <c r="AR136" s="155"/>
      <c r="AS136" s="197">
        <f t="shared" si="16"/>
        <v>125</v>
      </c>
      <c r="AT136" s="175">
        <v>-0.15957739999998899</v>
      </c>
      <c r="AU136" s="163">
        <v>-9.5773999999977395E-3</v>
      </c>
      <c r="AV136" s="163">
        <v>-0.19957739999999499</v>
      </c>
      <c r="AW136" s="163">
        <v>-0.27957739999999398</v>
      </c>
      <c r="AX136" s="163">
        <v>-0.179577399999999</v>
      </c>
      <c r="AY136" s="163">
        <v>-0.179577399999999</v>
      </c>
      <c r="BA136" s="331">
        <f t="shared" si="17"/>
        <v>125</v>
      </c>
      <c r="BB136" s="332">
        <f t="shared" si="27"/>
        <v>94.946182600000014</v>
      </c>
      <c r="BC136" s="332">
        <f t="shared" si="27"/>
        <v>95.025242599999999</v>
      </c>
      <c r="BD136" s="332">
        <f t="shared" si="27"/>
        <v>94.999102600000001</v>
      </c>
      <c r="BE136" s="332">
        <f t="shared" si="27"/>
        <v>95.051062600000009</v>
      </c>
      <c r="BF136" s="332">
        <f t="shared" si="27"/>
        <v>95.024282600000006</v>
      </c>
      <c r="BG136" s="332" t="str">
        <f t="shared" si="26"/>
        <v/>
      </c>
      <c r="BH136" s="164">
        <v>125</v>
      </c>
      <c r="BI136" s="337">
        <f t="shared" si="18"/>
        <v>7.8099999999992065E-2</v>
      </c>
      <c r="BJ136" s="337">
        <f t="shared" si="18"/>
        <v>9.599999999920783E-4</v>
      </c>
      <c r="BK136" s="337">
        <f t="shared" si="18"/>
        <v>2.5180000000005975E-2</v>
      </c>
      <c r="BL136" s="337">
        <f t="shared" si="18"/>
        <v>2.6780000000002246E-2</v>
      </c>
      <c r="BM136" s="165">
        <f t="shared" si="19"/>
        <v>7.8099999999992065E-2</v>
      </c>
    </row>
    <row r="137" spans="1:65" ht="14.85" customHeight="1">
      <c r="A137" s="238"/>
      <c r="B137" s="540" t="s">
        <v>282</v>
      </c>
      <c r="C137" s="540"/>
      <c r="D137" s="540"/>
      <c r="E137" s="503">
        <f t="shared" si="20"/>
        <v>94.992732600000011</v>
      </c>
      <c r="F137" s="503"/>
      <c r="G137" s="503"/>
      <c r="H137" s="503">
        <f t="shared" si="21"/>
        <v>95.039342599999998</v>
      </c>
      <c r="I137" s="503"/>
      <c r="J137" s="503"/>
      <c r="K137" s="503">
        <f t="shared" si="22"/>
        <v>95.033892600000001</v>
      </c>
      <c r="L137" s="503"/>
      <c r="M137" s="503"/>
      <c r="N137" s="503">
        <f t="shared" si="23"/>
        <v>95.05572260000001</v>
      </c>
      <c r="O137" s="503"/>
      <c r="P137" s="503"/>
      <c r="Q137" s="503">
        <f t="shared" si="24"/>
        <v>95.034162600000002</v>
      </c>
      <c r="R137" s="503"/>
      <c r="S137" s="503"/>
      <c r="T137" s="503"/>
      <c r="U137" s="503"/>
      <c r="V137" s="503"/>
      <c r="W137" s="503">
        <f t="shared" si="25"/>
        <v>4.1429999999991196E-2</v>
      </c>
      <c r="X137" s="503"/>
      <c r="Y137" s="503"/>
      <c r="Z137" s="503"/>
      <c r="AA137" s="503"/>
      <c r="AB137" s="503"/>
      <c r="AC137" s="525"/>
      <c r="AD137" s="526"/>
      <c r="AE137" s="526"/>
      <c r="AF137" s="526"/>
      <c r="AG137" s="526"/>
      <c r="AH137" s="527"/>
      <c r="AI137" s="233"/>
      <c r="AJ137" s="233"/>
      <c r="AK137" s="197">
        <v>126</v>
      </c>
      <c r="AL137" s="207">
        <v>95.091059999999999</v>
      </c>
      <c r="AM137" s="207">
        <v>95.034419999999997</v>
      </c>
      <c r="AN137" s="207">
        <v>95.177949999999996</v>
      </c>
      <c r="AO137" s="207">
        <v>95.314769999999996</v>
      </c>
      <c r="AP137" s="207">
        <v>95.194460000000007</v>
      </c>
      <c r="AQ137" s="208"/>
      <c r="AR137" s="155"/>
      <c r="AS137" s="197">
        <f t="shared" si="16"/>
        <v>126</v>
      </c>
      <c r="AT137" s="175">
        <v>-0.15957739999998899</v>
      </c>
      <c r="AU137" s="163">
        <v>-9.5773999999977395E-3</v>
      </c>
      <c r="AV137" s="163">
        <v>-0.19957739999999499</v>
      </c>
      <c r="AW137" s="163">
        <v>-0.27957739999999398</v>
      </c>
      <c r="AX137" s="163">
        <v>-0.179577399999999</v>
      </c>
      <c r="AY137" s="163">
        <v>-0.179577399999999</v>
      </c>
      <c r="BA137" s="331">
        <f t="shared" si="17"/>
        <v>126</v>
      </c>
      <c r="BB137" s="332">
        <f t="shared" si="27"/>
        <v>94.93148260000001</v>
      </c>
      <c r="BC137" s="332">
        <f t="shared" si="27"/>
        <v>95.024842599999999</v>
      </c>
      <c r="BD137" s="332">
        <f t="shared" si="27"/>
        <v>94.9783726</v>
      </c>
      <c r="BE137" s="332">
        <f t="shared" si="27"/>
        <v>95.035192600000002</v>
      </c>
      <c r="BF137" s="332">
        <f t="shared" si="27"/>
        <v>95.014882600000007</v>
      </c>
      <c r="BG137" s="332" t="str">
        <f t="shared" si="26"/>
        <v/>
      </c>
      <c r="BH137" s="164">
        <v>126</v>
      </c>
      <c r="BI137" s="337">
        <f t="shared" si="18"/>
        <v>8.3399999999997476E-2</v>
      </c>
      <c r="BJ137" s="337">
        <f t="shared" si="18"/>
        <v>9.9599999999924194E-3</v>
      </c>
      <c r="BK137" s="337">
        <f t="shared" si="18"/>
        <v>3.6510000000006926E-2</v>
      </c>
      <c r="BL137" s="337">
        <f t="shared" si="18"/>
        <v>2.0309999999994943E-2</v>
      </c>
      <c r="BM137" s="165">
        <f t="shared" si="19"/>
        <v>8.3399999999997476E-2</v>
      </c>
    </row>
    <row r="138" spans="1:65" ht="14.85" customHeight="1">
      <c r="A138" s="238"/>
      <c r="B138" s="540" t="s">
        <v>283</v>
      </c>
      <c r="C138" s="540"/>
      <c r="D138" s="540"/>
      <c r="E138" s="503">
        <f t="shared" si="20"/>
        <v>94.980812600000007</v>
      </c>
      <c r="F138" s="503"/>
      <c r="G138" s="503"/>
      <c r="H138" s="503">
        <f t="shared" si="21"/>
        <v>95.035282600000002</v>
      </c>
      <c r="I138" s="503"/>
      <c r="J138" s="503"/>
      <c r="K138" s="503">
        <f t="shared" si="22"/>
        <v>95.030222600000002</v>
      </c>
      <c r="L138" s="503"/>
      <c r="M138" s="503"/>
      <c r="N138" s="503">
        <f t="shared" si="23"/>
        <v>95.049622600000006</v>
      </c>
      <c r="O138" s="503"/>
      <c r="P138" s="503"/>
      <c r="Q138" s="503">
        <f t="shared" si="24"/>
        <v>95.042032599999999</v>
      </c>
      <c r="R138" s="503"/>
      <c r="S138" s="503"/>
      <c r="T138" s="503"/>
      <c r="U138" s="503"/>
      <c r="V138" s="503"/>
      <c r="W138" s="503">
        <f t="shared" si="25"/>
        <v>6.1219999999991614E-2</v>
      </c>
      <c r="X138" s="503"/>
      <c r="Y138" s="503"/>
      <c r="Z138" s="503"/>
      <c r="AA138" s="503"/>
      <c r="AB138" s="503"/>
      <c r="AC138" s="525"/>
      <c r="AD138" s="526"/>
      <c r="AE138" s="526"/>
      <c r="AF138" s="526"/>
      <c r="AG138" s="526"/>
      <c r="AH138" s="527"/>
      <c r="AI138" s="233"/>
      <c r="AJ138" s="233"/>
      <c r="AK138" s="197">
        <v>127</v>
      </c>
      <c r="AL138" s="207">
        <v>95.095150000000004</v>
      </c>
      <c r="AM138" s="207">
        <v>95.033619999999999</v>
      </c>
      <c r="AN138" s="207">
        <v>95.169550000000001</v>
      </c>
      <c r="AO138" s="207">
        <v>95.313130000000001</v>
      </c>
      <c r="AP138" s="207">
        <v>95.189670000000007</v>
      </c>
      <c r="AQ138" s="208"/>
      <c r="AR138" s="155"/>
      <c r="AS138" s="197">
        <f t="shared" si="16"/>
        <v>127</v>
      </c>
      <c r="AT138" s="175">
        <v>-0.15957739999998899</v>
      </c>
      <c r="AU138" s="163">
        <v>-9.5773999999977395E-3</v>
      </c>
      <c r="AV138" s="163">
        <v>-0.19957739999999499</v>
      </c>
      <c r="AW138" s="163">
        <v>-0.27957739999999398</v>
      </c>
      <c r="AX138" s="163">
        <v>-0.179577399999999</v>
      </c>
      <c r="AY138" s="163">
        <v>-0.179577399999999</v>
      </c>
      <c r="BA138" s="331">
        <f t="shared" si="17"/>
        <v>127</v>
      </c>
      <c r="BB138" s="332">
        <f t="shared" si="27"/>
        <v>94.935572600000015</v>
      </c>
      <c r="BC138" s="332">
        <f t="shared" si="27"/>
        <v>95.024042600000001</v>
      </c>
      <c r="BD138" s="332">
        <f t="shared" si="27"/>
        <v>94.969972600000006</v>
      </c>
      <c r="BE138" s="332">
        <f t="shared" si="27"/>
        <v>95.033552600000007</v>
      </c>
      <c r="BF138" s="332">
        <f t="shared" si="27"/>
        <v>95.010092600000007</v>
      </c>
      <c r="BG138" s="332" t="str">
        <f t="shared" si="26"/>
        <v/>
      </c>
      <c r="BH138" s="164">
        <v>127</v>
      </c>
      <c r="BI138" s="337">
        <f t="shared" si="18"/>
        <v>7.4519999999992592E-2</v>
      </c>
      <c r="BJ138" s="337">
        <f t="shared" si="18"/>
        <v>1.3949999999994134E-2</v>
      </c>
      <c r="BK138" s="337">
        <f t="shared" si="18"/>
        <v>4.012000000000171E-2</v>
      </c>
      <c r="BL138" s="337">
        <f t="shared" si="18"/>
        <v>2.3460000000000036E-2</v>
      </c>
      <c r="BM138" s="165">
        <f t="shared" si="19"/>
        <v>7.4519999999992592E-2</v>
      </c>
    </row>
    <row r="139" spans="1:65" ht="14.85" customHeight="1">
      <c r="A139" s="238"/>
      <c r="B139" s="540" t="s">
        <v>284</v>
      </c>
      <c r="C139" s="540"/>
      <c r="D139" s="540"/>
      <c r="E139" s="503">
        <f t="shared" si="20"/>
        <v>94.970242600000006</v>
      </c>
      <c r="F139" s="503"/>
      <c r="G139" s="503"/>
      <c r="H139" s="503">
        <f t="shared" si="21"/>
        <v>95.031502599999996</v>
      </c>
      <c r="I139" s="503"/>
      <c r="J139" s="503"/>
      <c r="K139" s="503">
        <f t="shared" si="22"/>
        <v>95.012032599999998</v>
      </c>
      <c r="L139" s="503"/>
      <c r="M139" s="503"/>
      <c r="N139" s="503">
        <f t="shared" si="23"/>
        <v>95.053072600000007</v>
      </c>
      <c r="O139" s="503"/>
      <c r="P139" s="503"/>
      <c r="Q139" s="503">
        <f t="shared" si="24"/>
        <v>95.043882600000003</v>
      </c>
      <c r="R139" s="503"/>
      <c r="S139" s="503"/>
      <c r="T139" s="503"/>
      <c r="U139" s="503"/>
      <c r="V139" s="503"/>
      <c r="W139" s="503">
        <f t="shared" si="25"/>
        <v>7.3639999999997485E-2</v>
      </c>
      <c r="X139" s="503"/>
      <c r="Y139" s="503"/>
      <c r="Z139" s="503"/>
      <c r="AA139" s="503"/>
      <c r="AB139" s="503"/>
      <c r="AC139" s="525"/>
      <c r="AD139" s="526"/>
      <c r="AE139" s="526"/>
      <c r="AF139" s="526"/>
      <c r="AG139" s="526"/>
      <c r="AH139" s="527"/>
      <c r="AI139" s="233"/>
      <c r="AJ139" s="233"/>
      <c r="AK139" s="197">
        <v>128</v>
      </c>
      <c r="AL139" s="207">
        <v>95.115719999999996</v>
      </c>
      <c r="AM139" s="207">
        <v>95.035899999999998</v>
      </c>
      <c r="AN139" s="207">
        <v>95.160430000000005</v>
      </c>
      <c r="AO139" s="207">
        <v>95.314089999999993</v>
      </c>
      <c r="AP139" s="207">
        <v>95.184370000000001</v>
      </c>
      <c r="AQ139" s="208"/>
      <c r="AR139" s="155"/>
      <c r="AS139" s="197">
        <f t="shared" si="16"/>
        <v>128</v>
      </c>
      <c r="AT139" s="175">
        <v>-0.15957739999998899</v>
      </c>
      <c r="AU139" s="163">
        <v>-9.5773999999977395E-3</v>
      </c>
      <c r="AV139" s="163">
        <v>-0.19957739999999499</v>
      </c>
      <c r="AW139" s="163">
        <v>-0.27957739999999398</v>
      </c>
      <c r="AX139" s="163">
        <v>-0.179577399999999</v>
      </c>
      <c r="AY139" s="163">
        <v>-0.179577399999999</v>
      </c>
      <c r="BA139" s="331">
        <f t="shared" si="17"/>
        <v>128</v>
      </c>
      <c r="BB139" s="332">
        <f t="shared" si="27"/>
        <v>94.956142600000007</v>
      </c>
      <c r="BC139" s="332">
        <f t="shared" si="27"/>
        <v>95.0263226</v>
      </c>
      <c r="BD139" s="332">
        <f t="shared" si="27"/>
        <v>94.96085260000001</v>
      </c>
      <c r="BE139" s="332">
        <f t="shared" si="27"/>
        <v>95.034512599999999</v>
      </c>
      <c r="BF139" s="332">
        <f t="shared" si="27"/>
        <v>95.004792600000002</v>
      </c>
      <c r="BG139" s="332" t="str">
        <f t="shared" si="26"/>
        <v/>
      </c>
      <c r="BH139" s="164">
        <v>128</v>
      </c>
      <c r="BI139" s="337">
        <f t="shared" si="18"/>
        <v>4.8649999999994975E-2</v>
      </c>
      <c r="BJ139" s="337">
        <f t="shared" si="18"/>
        <v>2.1529999999998495E-2</v>
      </c>
      <c r="BK139" s="337">
        <f t="shared" si="18"/>
        <v>4.3939999999992096E-2</v>
      </c>
      <c r="BL139" s="337">
        <f t="shared" si="18"/>
        <v>2.9719999999997526E-2</v>
      </c>
      <c r="BM139" s="165">
        <f t="shared" si="19"/>
        <v>4.8649999999994975E-2</v>
      </c>
    </row>
    <row r="140" spans="1:65" ht="14.85" customHeight="1">
      <c r="A140" s="238"/>
      <c r="B140" s="540" t="s">
        <v>285</v>
      </c>
      <c r="C140" s="540"/>
      <c r="D140" s="540"/>
      <c r="E140" s="503">
        <f t="shared" si="20"/>
        <v>94.962972600000015</v>
      </c>
      <c r="F140" s="503"/>
      <c r="G140" s="503"/>
      <c r="H140" s="503">
        <f t="shared" si="21"/>
        <v>95.029412600000001</v>
      </c>
      <c r="I140" s="503"/>
      <c r="J140" s="503"/>
      <c r="K140" s="503">
        <f t="shared" si="22"/>
        <v>94.989422599999997</v>
      </c>
      <c r="L140" s="503"/>
      <c r="M140" s="503"/>
      <c r="N140" s="503">
        <f t="shared" si="23"/>
        <v>95.058702600000004</v>
      </c>
      <c r="O140" s="503"/>
      <c r="P140" s="503"/>
      <c r="Q140" s="503">
        <f t="shared" si="24"/>
        <v>95.040592599999997</v>
      </c>
      <c r="R140" s="503"/>
      <c r="S140" s="503"/>
      <c r="T140" s="503"/>
      <c r="U140" s="503"/>
      <c r="V140" s="503"/>
      <c r="W140" s="503">
        <f t="shared" si="25"/>
        <v>7.7619999999981815E-2</v>
      </c>
      <c r="X140" s="503"/>
      <c r="Y140" s="503"/>
      <c r="Z140" s="503"/>
      <c r="AA140" s="503"/>
      <c r="AB140" s="503"/>
      <c r="AC140" s="525"/>
      <c r="AD140" s="526"/>
      <c r="AE140" s="526"/>
      <c r="AF140" s="526"/>
      <c r="AG140" s="526"/>
      <c r="AH140" s="527"/>
      <c r="AI140" s="233"/>
      <c r="AJ140" s="233"/>
      <c r="AK140" s="197">
        <v>129</v>
      </c>
      <c r="AL140" s="207">
        <v>95.128050000000002</v>
      </c>
      <c r="AM140" s="207">
        <v>95.03389</v>
      </c>
      <c r="AN140" s="207">
        <v>95.169830000000005</v>
      </c>
      <c r="AO140" s="207">
        <v>95.320480000000003</v>
      </c>
      <c r="AP140" s="207">
        <v>95.181600000000003</v>
      </c>
      <c r="AQ140" s="208"/>
      <c r="AR140" s="155"/>
      <c r="AS140" s="197">
        <f t="shared" ref="AS140:AS203" si="28">AK140</f>
        <v>129</v>
      </c>
      <c r="AT140" s="175">
        <v>-0.15957739999998899</v>
      </c>
      <c r="AU140" s="163">
        <v>-9.5773999999977395E-3</v>
      </c>
      <c r="AV140" s="163">
        <v>-0.19957739999999499</v>
      </c>
      <c r="AW140" s="163">
        <v>-0.27957739999999398</v>
      </c>
      <c r="AX140" s="163">
        <v>-0.179577399999999</v>
      </c>
      <c r="AY140" s="163">
        <v>-0.179577399999999</v>
      </c>
      <c r="BA140" s="331">
        <f t="shared" ref="BA140:BA203" si="29">AK140</f>
        <v>129</v>
      </c>
      <c r="BB140" s="332">
        <f t="shared" si="27"/>
        <v>94.968472600000013</v>
      </c>
      <c r="BC140" s="332">
        <f t="shared" si="27"/>
        <v>95.024312600000002</v>
      </c>
      <c r="BD140" s="332">
        <f t="shared" si="27"/>
        <v>94.970252600000009</v>
      </c>
      <c r="BE140" s="332">
        <f t="shared" si="27"/>
        <v>95.04090260000001</v>
      </c>
      <c r="BF140" s="332">
        <f t="shared" si="27"/>
        <v>95.002022600000004</v>
      </c>
      <c r="BG140" s="332" t="str">
        <f t="shared" si="26"/>
        <v/>
      </c>
      <c r="BH140" s="164">
        <v>129</v>
      </c>
      <c r="BI140" s="337">
        <f t="shared" si="18"/>
        <v>3.3549999999991087E-2</v>
      </c>
      <c r="BJ140" s="337">
        <f t="shared" si="18"/>
        <v>2.2289999999998145E-2</v>
      </c>
      <c r="BK140" s="337">
        <f t="shared" si="18"/>
        <v>3.1769999999994525E-2</v>
      </c>
      <c r="BL140" s="337">
        <f t="shared" ref="BL140:BL203" si="30">IF(BE140="","",ABS($BF140-BE140))</f>
        <v>3.8880000000006021E-2</v>
      </c>
      <c r="BM140" s="165">
        <f t="shared" si="19"/>
        <v>3.8880000000006021E-2</v>
      </c>
    </row>
    <row r="141" spans="1:65" ht="14.85" customHeight="1" thickBot="1">
      <c r="A141" s="238"/>
      <c r="B141" s="572" t="s">
        <v>286</v>
      </c>
      <c r="C141" s="572"/>
      <c r="D141" s="572"/>
      <c r="E141" s="573">
        <f t="shared" si="20"/>
        <v>94.962092600000005</v>
      </c>
      <c r="F141" s="573"/>
      <c r="G141" s="573"/>
      <c r="H141" s="573">
        <f t="shared" si="21"/>
        <v>95.029822600000003</v>
      </c>
      <c r="I141" s="573"/>
      <c r="J141" s="573"/>
      <c r="K141" s="573">
        <f t="shared" si="22"/>
        <v>94.993922600000005</v>
      </c>
      <c r="L141" s="573"/>
      <c r="M141" s="573"/>
      <c r="N141" s="573">
        <f t="shared" si="23"/>
        <v>95.064082600000006</v>
      </c>
      <c r="O141" s="573"/>
      <c r="P141" s="573"/>
      <c r="Q141" s="573">
        <f t="shared" si="24"/>
        <v>95.034242599999999</v>
      </c>
      <c r="R141" s="573"/>
      <c r="S141" s="573"/>
      <c r="T141" s="573"/>
      <c r="U141" s="573"/>
      <c r="V141" s="573"/>
      <c r="W141" s="573">
        <f t="shared" si="25"/>
        <v>7.2149999999993497E-2</v>
      </c>
      <c r="X141" s="573"/>
      <c r="Y141" s="573"/>
      <c r="Z141" s="573"/>
      <c r="AA141" s="573"/>
      <c r="AB141" s="573"/>
      <c r="AC141" s="528"/>
      <c r="AD141" s="529"/>
      <c r="AE141" s="529"/>
      <c r="AF141" s="529"/>
      <c r="AG141" s="529"/>
      <c r="AH141" s="530"/>
      <c r="AI141" s="233"/>
      <c r="AJ141" s="233"/>
      <c r="AK141" s="197">
        <v>130</v>
      </c>
      <c r="AL141" s="207">
        <v>95.131309999999999</v>
      </c>
      <c r="AM141" s="207">
        <v>95.033969999999997</v>
      </c>
      <c r="AN141" s="207">
        <v>95.167469999999994</v>
      </c>
      <c r="AO141" s="207">
        <v>95.337310000000002</v>
      </c>
      <c r="AP141" s="207">
        <v>95.167580000000001</v>
      </c>
      <c r="AQ141" s="208"/>
      <c r="AR141" s="155"/>
      <c r="AS141" s="197">
        <f t="shared" si="28"/>
        <v>130</v>
      </c>
      <c r="AT141" s="175">
        <v>-0.15957739999998899</v>
      </c>
      <c r="AU141" s="163">
        <v>-9.5773999999977395E-3</v>
      </c>
      <c r="AV141" s="163">
        <v>-0.19957739999999499</v>
      </c>
      <c r="AW141" s="163">
        <v>-0.27957739999999398</v>
      </c>
      <c r="AX141" s="163">
        <v>-0.179577399999999</v>
      </c>
      <c r="AY141" s="163">
        <v>-0.179577399999999</v>
      </c>
      <c r="BA141" s="331">
        <f t="shared" si="29"/>
        <v>130</v>
      </c>
      <c r="BB141" s="332">
        <f t="shared" si="27"/>
        <v>94.97173260000001</v>
      </c>
      <c r="BC141" s="332">
        <f t="shared" si="27"/>
        <v>95.024392599999999</v>
      </c>
      <c r="BD141" s="332">
        <f t="shared" si="27"/>
        <v>94.967892599999999</v>
      </c>
      <c r="BE141" s="332">
        <f t="shared" si="27"/>
        <v>95.057732600000008</v>
      </c>
      <c r="BF141" s="332">
        <f t="shared" si="27"/>
        <v>94.988002600000002</v>
      </c>
      <c r="BG141" s="332" t="str">
        <f t="shared" si="26"/>
        <v/>
      </c>
      <c r="BH141" s="164">
        <v>130</v>
      </c>
      <c r="BI141" s="337">
        <f t="shared" ref="BI141:BL204" si="31">IF(BB141="","",ABS($BF141-BB141))</f>
        <v>1.6269999999991569E-2</v>
      </c>
      <c r="BJ141" s="337">
        <f t="shared" si="31"/>
        <v>3.6389999999997258E-2</v>
      </c>
      <c r="BK141" s="337">
        <f t="shared" si="31"/>
        <v>2.0110000000002515E-2</v>
      </c>
      <c r="BL141" s="337">
        <f t="shared" si="30"/>
        <v>6.9730000000006953E-2</v>
      </c>
      <c r="BM141" s="165">
        <f t="shared" ref="BM141:BM204" si="32">IF(BF141="","",MAX(BI141:BL141))</f>
        <v>6.9730000000006953E-2</v>
      </c>
    </row>
    <row r="142" spans="1:65" ht="14.85" customHeight="1" thickTop="1">
      <c r="A142" s="239"/>
      <c r="B142" s="240"/>
      <c r="C142" s="240"/>
      <c r="D142" s="240"/>
      <c r="E142" s="252"/>
      <c r="F142" s="252"/>
      <c r="G142" s="252"/>
      <c r="H142" s="252"/>
      <c r="I142" s="252"/>
      <c r="J142" s="252"/>
      <c r="K142" s="252"/>
      <c r="L142" s="252"/>
      <c r="M142" s="252"/>
      <c r="N142" s="252"/>
      <c r="O142" s="252"/>
      <c r="P142" s="252"/>
      <c r="Q142" s="252"/>
      <c r="R142" s="252"/>
      <c r="S142" s="252"/>
      <c r="T142" s="252"/>
      <c r="U142" s="252"/>
      <c r="V142" s="252"/>
      <c r="W142" s="252"/>
      <c r="X142" s="252"/>
      <c r="Y142" s="252"/>
      <c r="Z142" s="252"/>
      <c r="AA142" s="252"/>
      <c r="AB142" s="252"/>
      <c r="AC142" s="233"/>
      <c r="AD142" s="233"/>
      <c r="AE142" s="233"/>
      <c r="AF142" s="233"/>
      <c r="AG142" s="233"/>
      <c r="AH142" s="233"/>
      <c r="AI142" s="233"/>
      <c r="AJ142" s="233"/>
      <c r="AK142" s="197">
        <v>131</v>
      </c>
      <c r="AL142" s="207">
        <v>95.125240000000005</v>
      </c>
      <c r="AM142" s="207">
        <v>95.033010000000004</v>
      </c>
      <c r="AN142" s="207">
        <v>95.171719999999993</v>
      </c>
      <c r="AO142" s="207">
        <v>95.329480000000004</v>
      </c>
      <c r="AP142" s="207">
        <v>95.174409999999995</v>
      </c>
      <c r="AQ142" s="208"/>
      <c r="AR142" s="155"/>
      <c r="AS142" s="197">
        <f t="shared" si="28"/>
        <v>131</v>
      </c>
      <c r="AT142" s="175">
        <v>-0.15957739999998899</v>
      </c>
      <c r="AU142" s="163">
        <v>-9.5773999999977395E-3</v>
      </c>
      <c r="AV142" s="163">
        <v>-0.19957739999999499</v>
      </c>
      <c r="AW142" s="163">
        <v>-0.27957739999999398</v>
      </c>
      <c r="AX142" s="163">
        <v>-0.179577399999999</v>
      </c>
      <c r="AY142" s="163">
        <v>-0.179577399999999</v>
      </c>
      <c r="BA142" s="331">
        <f t="shared" si="29"/>
        <v>131</v>
      </c>
      <c r="BB142" s="332">
        <f t="shared" si="27"/>
        <v>94.965662600000016</v>
      </c>
      <c r="BC142" s="332">
        <f t="shared" si="27"/>
        <v>95.023432600000007</v>
      </c>
      <c r="BD142" s="332">
        <f t="shared" si="27"/>
        <v>94.972142599999998</v>
      </c>
      <c r="BE142" s="332">
        <f t="shared" si="27"/>
        <v>95.04990260000001</v>
      </c>
      <c r="BF142" s="332">
        <f t="shared" si="27"/>
        <v>94.994832599999995</v>
      </c>
      <c r="BG142" s="332" t="str">
        <f t="shared" si="26"/>
        <v/>
      </c>
      <c r="BH142" s="164">
        <v>131</v>
      </c>
      <c r="BI142" s="337">
        <f t="shared" si="31"/>
        <v>2.9169999999979268E-2</v>
      </c>
      <c r="BJ142" s="337">
        <f t="shared" si="31"/>
        <v>2.8600000000011505E-2</v>
      </c>
      <c r="BK142" s="337">
        <f t="shared" si="31"/>
        <v>2.2689999999997212E-2</v>
      </c>
      <c r="BL142" s="337">
        <f t="shared" si="30"/>
        <v>5.5070000000014829E-2</v>
      </c>
      <c r="BM142" s="165">
        <f t="shared" si="32"/>
        <v>5.5070000000014829E-2</v>
      </c>
    </row>
    <row r="143" spans="1:65" ht="14.85" customHeight="1">
      <c r="B143" s="245"/>
      <c r="C143" s="245"/>
      <c r="D143" s="245"/>
      <c r="E143" s="246"/>
      <c r="F143" s="246"/>
      <c r="G143" s="246"/>
      <c r="H143" s="247"/>
      <c r="J143" s="246"/>
      <c r="K143" s="246"/>
      <c r="AA143" s="494" t="s">
        <v>7</v>
      </c>
      <c r="AB143" s="494"/>
      <c r="AC143" s="494"/>
      <c r="AD143" s="495">
        <f>AD72+1</f>
        <v>4</v>
      </c>
      <c r="AE143" s="495"/>
      <c r="AF143" s="223" t="s">
        <v>8</v>
      </c>
      <c r="AG143" s="495">
        <f>Page1!$AR$1</f>
        <v>1</v>
      </c>
      <c r="AH143" s="495"/>
      <c r="AI143" s="218"/>
      <c r="AJ143" s="218"/>
      <c r="AK143" s="197">
        <v>132</v>
      </c>
      <c r="AL143" s="207">
        <v>95.122870000000006</v>
      </c>
      <c r="AM143" s="207">
        <v>95.031120000000001</v>
      </c>
      <c r="AN143" s="207">
        <v>95.174009999999996</v>
      </c>
      <c r="AO143" s="207">
        <v>95.32056</v>
      </c>
      <c r="AP143" s="207">
        <v>95.185019999999994</v>
      </c>
      <c r="AQ143" s="208"/>
      <c r="AR143" s="155"/>
      <c r="AS143" s="197">
        <f t="shared" si="28"/>
        <v>132</v>
      </c>
      <c r="AT143" s="175">
        <v>-0.15957739999998899</v>
      </c>
      <c r="AU143" s="163">
        <v>-9.5773999999977395E-3</v>
      </c>
      <c r="AV143" s="163">
        <v>-0.19957739999999499</v>
      </c>
      <c r="AW143" s="163">
        <v>-0.27957739999999398</v>
      </c>
      <c r="AX143" s="163">
        <v>-0.179577399999999</v>
      </c>
      <c r="AY143" s="163">
        <v>-0.179577399999999</v>
      </c>
      <c r="BA143" s="331">
        <f t="shared" si="29"/>
        <v>132</v>
      </c>
      <c r="BB143" s="332">
        <f t="shared" si="27"/>
        <v>94.963292600000017</v>
      </c>
      <c r="BC143" s="332">
        <f t="shared" si="27"/>
        <v>95.021542600000004</v>
      </c>
      <c r="BD143" s="332">
        <f t="shared" si="27"/>
        <v>94.9744326</v>
      </c>
      <c r="BE143" s="332">
        <f t="shared" si="27"/>
        <v>95.040982600000007</v>
      </c>
      <c r="BF143" s="332">
        <f t="shared" si="27"/>
        <v>95.005442599999995</v>
      </c>
      <c r="BG143" s="332" t="str">
        <f t="shared" si="26"/>
        <v/>
      </c>
      <c r="BH143" s="164">
        <v>132</v>
      </c>
      <c r="BI143" s="337">
        <f t="shared" si="31"/>
        <v>4.2149999999978149E-2</v>
      </c>
      <c r="BJ143" s="337">
        <f t="shared" si="31"/>
        <v>1.6100000000008663E-2</v>
      </c>
      <c r="BK143" s="337">
        <f t="shared" si="31"/>
        <v>3.1009999999994875E-2</v>
      </c>
      <c r="BL143" s="337">
        <f t="shared" si="30"/>
        <v>3.5540000000011673E-2</v>
      </c>
      <c r="BM143" s="165">
        <f t="shared" si="32"/>
        <v>4.2149999999978149E-2</v>
      </c>
    </row>
    <row r="144" spans="1:65" ht="14.85" customHeight="1">
      <c r="B144" s="248"/>
      <c r="C144" s="248"/>
      <c r="D144" s="248"/>
      <c r="E144" s="249"/>
      <c r="F144" s="227"/>
      <c r="G144" s="249"/>
      <c r="H144" s="249"/>
      <c r="I144" s="249"/>
      <c r="J144" s="249"/>
      <c r="K144" s="249"/>
      <c r="Y144" s="222"/>
      <c r="AK144" s="197">
        <v>133</v>
      </c>
      <c r="AL144" s="207">
        <v>95.115960000000001</v>
      </c>
      <c r="AM144" s="207">
        <v>95.033169999999998</v>
      </c>
      <c r="AN144" s="207">
        <v>95.178870000000003</v>
      </c>
      <c r="AO144" s="207">
        <v>95.316019999999995</v>
      </c>
      <c r="AP144" s="207">
        <v>95.182929999999999</v>
      </c>
      <c r="AQ144" s="208"/>
      <c r="AR144" s="155"/>
      <c r="AS144" s="197">
        <f t="shared" si="28"/>
        <v>133</v>
      </c>
      <c r="AT144" s="175">
        <v>-0.15957739999998899</v>
      </c>
      <c r="AU144" s="163">
        <v>-9.5773999999977395E-3</v>
      </c>
      <c r="AV144" s="163">
        <v>-0.19957739999999499</v>
      </c>
      <c r="AW144" s="163">
        <v>-0.27957739999999398</v>
      </c>
      <c r="AX144" s="163">
        <v>-0.179577399999999</v>
      </c>
      <c r="AY144" s="163">
        <v>-0.179577399999999</v>
      </c>
      <c r="BA144" s="331">
        <f t="shared" si="29"/>
        <v>133</v>
      </c>
      <c r="BB144" s="332">
        <f t="shared" si="27"/>
        <v>94.956382600000012</v>
      </c>
      <c r="BC144" s="332">
        <f t="shared" si="27"/>
        <v>95.023592600000001</v>
      </c>
      <c r="BD144" s="332">
        <f t="shared" si="27"/>
        <v>94.979292600000008</v>
      </c>
      <c r="BE144" s="332">
        <f t="shared" si="27"/>
        <v>95.036442600000001</v>
      </c>
      <c r="BF144" s="332">
        <f t="shared" si="27"/>
        <v>95.003352599999999</v>
      </c>
      <c r="BG144" s="332" t="str">
        <f t="shared" si="26"/>
        <v/>
      </c>
      <c r="BH144" s="164">
        <v>133</v>
      </c>
      <c r="BI144" s="337">
        <f t="shared" si="31"/>
        <v>4.6969999999987522E-2</v>
      </c>
      <c r="BJ144" s="337">
        <f t="shared" si="31"/>
        <v>2.0240000000001146E-2</v>
      </c>
      <c r="BK144" s="337">
        <f t="shared" si="31"/>
        <v>2.4059999999991533E-2</v>
      </c>
      <c r="BL144" s="337">
        <f t="shared" si="30"/>
        <v>3.3090000000001396E-2</v>
      </c>
      <c r="BM144" s="165">
        <f t="shared" si="32"/>
        <v>4.6969999999987522E-2</v>
      </c>
    </row>
    <row r="145" spans="1:65" ht="14.85" customHeight="1">
      <c r="A145" s="218"/>
      <c r="B145" s="218"/>
      <c r="C145" s="218"/>
      <c r="D145" s="218"/>
      <c r="E145" s="250"/>
      <c r="K145" s="250"/>
      <c r="Y145" s="222"/>
      <c r="AK145" s="197">
        <v>134</v>
      </c>
      <c r="AL145" s="207">
        <v>95.119420000000005</v>
      </c>
      <c r="AM145" s="207">
        <v>95.029880000000006</v>
      </c>
      <c r="AN145" s="207">
        <v>95.185419999999993</v>
      </c>
      <c r="AO145" s="207">
        <v>95.317909999999998</v>
      </c>
      <c r="AP145" s="207">
        <v>95.176100000000005</v>
      </c>
      <c r="AQ145" s="208"/>
      <c r="AR145" s="155"/>
      <c r="AS145" s="197">
        <f t="shared" si="28"/>
        <v>134</v>
      </c>
      <c r="AT145" s="175">
        <v>-0.15957739999998899</v>
      </c>
      <c r="AU145" s="163">
        <v>-9.5773999999977395E-3</v>
      </c>
      <c r="AV145" s="163">
        <v>-0.19957739999999499</v>
      </c>
      <c r="AW145" s="163">
        <v>-0.27957739999999398</v>
      </c>
      <c r="AX145" s="163">
        <v>-0.179577399999999</v>
      </c>
      <c r="AY145" s="163">
        <v>-0.179577399999999</v>
      </c>
      <c r="BA145" s="331">
        <f t="shared" si="29"/>
        <v>134</v>
      </c>
      <c r="BB145" s="332">
        <f t="shared" si="27"/>
        <v>94.959842600000016</v>
      </c>
      <c r="BC145" s="332">
        <f t="shared" si="27"/>
        <v>95.020302600000008</v>
      </c>
      <c r="BD145" s="332">
        <f t="shared" si="27"/>
        <v>94.985842599999998</v>
      </c>
      <c r="BE145" s="332">
        <f t="shared" si="27"/>
        <v>95.038332600000004</v>
      </c>
      <c r="BF145" s="332">
        <f t="shared" si="27"/>
        <v>94.996522600000006</v>
      </c>
      <c r="BG145" s="332" t="str">
        <f t="shared" si="26"/>
        <v/>
      </c>
      <c r="BH145" s="164">
        <v>134</v>
      </c>
      <c r="BI145" s="337">
        <f t="shared" si="31"/>
        <v>3.6679999999989832E-2</v>
      </c>
      <c r="BJ145" s="337">
        <f t="shared" si="31"/>
        <v>2.3780000000002133E-2</v>
      </c>
      <c r="BK145" s="337">
        <f t="shared" si="31"/>
        <v>1.0680000000007794E-2</v>
      </c>
      <c r="BL145" s="337">
        <f t="shared" si="30"/>
        <v>4.1809999999998126E-2</v>
      </c>
      <c r="BM145" s="165">
        <f t="shared" si="32"/>
        <v>4.1809999999998126E-2</v>
      </c>
    </row>
    <row r="146" spans="1:65" ht="14.85" customHeight="1">
      <c r="A146" s="218"/>
      <c r="B146" s="218"/>
      <c r="C146" s="218"/>
      <c r="D146" s="218"/>
      <c r="E146" s="250"/>
      <c r="F146" s="227"/>
      <c r="H146" s="250"/>
      <c r="I146" s="250"/>
      <c r="J146" s="250"/>
      <c r="K146" s="250"/>
      <c r="W146" s="498" t="s">
        <v>9</v>
      </c>
      <c r="X146" s="498"/>
      <c r="Y146" s="498"/>
      <c r="Z146" s="498"/>
      <c r="AA146" s="498"/>
      <c r="AB146" s="498"/>
      <c r="AC146" s="498"/>
      <c r="AD146" s="499" t="str">
        <f>AD3</f>
        <v xml:space="preserve"> PT2/67 </v>
      </c>
      <c r="AE146" s="499"/>
      <c r="AF146" s="499"/>
      <c r="AG146" s="499"/>
      <c r="AH146" s="499"/>
      <c r="AI146" s="218"/>
      <c r="AJ146" s="218"/>
      <c r="AK146" s="197">
        <v>135</v>
      </c>
      <c r="AL146" s="207">
        <v>95.111580000000004</v>
      </c>
      <c r="AM146" s="207">
        <v>95.027869999999993</v>
      </c>
      <c r="AN146" s="207">
        <v>95.196619999999996</v>
      </c>
      <c r="AO146" s="207">
        <v>95.319310000000002</v>
      </c>
      <c r="AP146" s="207">
        <v>95.195139999999995</v>
      </c>
      <c r="AQ146" s="208"/>
      <c r="AR146" s="155"/>
      <c r="AS146" s="197">
        <f t="shared" si="28"/>
        <v>135</v>
      </c>
      <c r="AT146" s="175">
        <v>-0.15957739999998899</v>
      </c>
      <c r="AU146" s="163">
        <v>-9.5773999999977395E-3</v>
      </c>
      <c r="AV146" s="163">
        <v>-0.19957739999999499</v>
      </c>
      <c r="AW146" s="163">
        <v>-0.27957739999999398</v>
      </c>
      <c r="AX146" s="163">
        <v>-0.179577399999999</v>
      </c>
      <c r="AY146" s="163">
        <v>-0.179577399999999</v>
      </c>
      <c r="BA146" s="331">
        <f t="shared" si="29"/>
        <v>135</v>
      </c>
      <c r="BB146" s="332">
        <f t="shared" si="27"/>
        <v>94.952002600000014</v>
      </c>
      <c r="BC146" s="332">
        <f t="shared" si="27"/>
        <v>95.018292599999995</v>
      </c>
      <c r="BD146" s="332">
        <f t="shared" si="27"/>
        <v>94.9970426</v>
      </c>
      <c r="BE146" s="332">
        <f t="shared" si="27"/>
        <v>95.039732600000008</v>
      </c>
      <c r="BF146" s="332">
        <f t="shared" si="27"/>
        <v>95.015562599999996</v>
      </c>
      <c r="BG146" s="332" t="str">
        <f t="shared" si="26"/>
        <v/>
      </c>
      <c r="BH146" s="164">
        <v>135</v>
      </c>
      <c r="BI146" s="337">
        <f t="shared" si="31"/>
        <v>6.3559999999981187E-2</v>
      </c>
      <c r="BJ146" s="337">
        <f t="shared" si="31"/>
        <v>2.7299999999996771E-3</v>
      </c>
      <c r="BK146" s="337">
        <f t="shared" si="31"/>
        <v>1.8519999999995207E-2</v>
      </c>
      <c r="BL146" s="337">
        <f t="shared" si="30"/>
        <v>2.4170000000012237E-2</v>
      </c>
      <c r="BM146" s="165">
        <f t="shared" si="32"/>
        <v>6.3559999999981187E-2</v>
      </c>
    </row>
    <row r="147" spans="1:65" ht="14.85" customHeight="1">
      <c r="A147" s="224"/>
      <c r="C147" s="224"/>
      <c r="E147" s="227"/>
      <c r="H147" s="251"/>
      <c r="L147" s="227"/>
      <c r="W147" s="498" t="s">
        <v>2</v>
      </c>
      <c r="X147" s="498"/>
      <c r="Y147" s="498"/>
      <c r="Z147" s="498"/>
      <c r="AA147" s="498"/>
      <c r="AB147" s="498"/>
      <c r="AC147" s="498"/>
      <c r="AD147" s="537" t="str">
        <f>AD4</f>
        <v>-</v>
      </c>
      <c r="AE147" s="537"/>
      <c r="AF147" s="537"/>
      <c r="AG147" s="537"/>
      <c r="AH147" s="537"/>
      <c r="AI147" s="218"/>
      <c r="AJ147" s="218"/>
      <c r="AK147" s="197">
        <v>136</v>
      </c>
      <c r="AL147" s="207">
        <v>95.109210000000004</v>
      </c>
      <c r="AM147" s="207">
        <v>95.028509999999997</v>
      </c>
      <c r="AN147" s="207">
        <v>95.196780000000004</v>
      </c>
      <c r="AO147" s="207">
        <v>95.331000000000003</v>
      </c>
      <c r="AP147" s="207">
        <v>95.180520000000001</v>
      </c>
      <c r="AQ147" s="208"/>
      <c r="AR147" s="155"/>
      <c r="AS147" s="197">
        <f t="shared" si="28"/>
        <v>136</v>
      </c>
      <c r="AT147" s="175">
        <v>-0.15957739999998899</v>
      </c>
      <c r="AU147" s="163">
        <v>-9.5773999999977395E-3</v>
      </c>
      <c r="AV147" s="163">
        <v>-0.19957739999999499</v>
      </c>
      <c r="AW147" s="163">
        <v>-0.27957739999999398</v>
      </c>
      <c r="AX147" s="163">
        <v>-0.179577399999999</v>
      </c>
      <c r="AY147" s="163">
        <v>-0.179577399999999</v>
      </c>
      <c r="BA147" s="331">
        <f t="shared" si="29"/>
        <v>136</v>
      </c>
      <c r="BB147" s="332">
        <f t="shared" si="27"/>
        <v>94.949632600000015</v>
      </c>
      <c r="BC147" s="332">
        <f t="shared" si="27"/>
        <v>95.018932599999999</v>
      </c>
      <c r="BD147" s="332">
        <f t="shared" si="27"/>
        <v>94.997202600000008</v>
      </c>
      <c r="BE147" s="332">
        <f t="shared" si="27"/>
        <v>95.051422600000009</v>
      </c>
      <c r="BF147" s="332">
        <f t="shared" si="27"/>
        <v>95.000942600000002</v>
      </c>
      <c r="BG147" s="332" t="str">
        <f t="shared" si="26"/>
        <v/>
      </c>
      <c r="BH147" s="164">
        <v>136</v>
      </c>
      <c r="BI147" s="337">
        <f t="shared" si="31"/>
        <v>5.1309999999986644E-2</v>
      </c>
      <c r="BJ147" s="337">
        <f t="shared" si="31"/>
        <v>1.7989999999997508E-2</v>
      </c>
      <c r="BK147" s="337">
        <f t="shared" si="31"/>
        <v>3.7399999999934153E-3</v>
      </c>
      <c r="BL147" s="337">
        <f t="shared" si="30"/>
        <v>5.0480000000007408E-2</v>
      </c>
      <c r="BM147" s="165">
        <f t="shared" si="32"/>
        <v>5.1309999999986644E-2</v>
      </c>
    </row>
    <row r="148" spans="1:65" ht="14.85" customHeight="1" thickBot="1">
      <c r="A148" s="226"/>
      <c r="B148" s="494" t="s">
        <v>10</v>
      </c>
      <c r="C148" s="494"/>
      <c r="D148" s="494"/>
      <c r="E148" s="494"/>
      <c r="F148" s="494"/>
      <c r="G148" s="494"/>
      <c r="H148" s="494"/>
      <c r="I148" s="494"/>
      <c r="J148" s="574">
        <f>$J$3</f>
        <v>95</v>
      </c>
      <c r="K148" s="574"/>
      <c r="L148" s="574"/>
      <c r="M148" s="497" t="s">
        <v>165</v>
      </c>
      <c r="N148" s="497"/>
      <c r="O148" s="227"/>
      <c r="P148" s="227"/>
      <c r="Q148" s="227"/>
      <c r="R148" s="228"/>
      <c r="S148" s="228"/>
      <c r="T148" s="228"/>
      <c r="U148" s="228"/>
      <c r="V148" s="228"/>
      <c r="AE148" s="229"/>
      <c r="AF148" s="494"/>
      <c r="AG148" s="494"/>
      <c r="AH148" s="230"/>
      <c r="AI148" s="230"/>
      <c r="AJ148" s="230"/>
      <c r="AK148" s="197">
        <v>137</v>
      </c>
      <c r="AL148" s="207">
        <v>95.105559999999997</v>
      </c>
      <c r="AM148" s="207">
        <v>95.034700000000001</v>
      </c>
      <c r="AN148" s="207">
        <v>95.195580000000007</v>
      </c>
      <c r="AO148" s="207">
        <v>95.340890000000002</v>
      </c>
      <c r="AP148" s="207">
        <v>95.175250000000005</v>
      </c>
      <c r="AQ148" s="208"/>
      <c r="AR148" s="155"/>
      <c r="AS148" s="197">
        <f t="shared" si="28"/>
        <v>137</v>
      </c>
      <c r="AT148" s="175">
        <v>-0.15957739999998899</v>
      </c>
      <c r="AU148" s="163">
        <v>-9.5773999999977395E-3</v>
      </c>
      <c r="AV148" s="163">
        <v>-0.19957739999999499</v>
      </c>
      <c r="AW148" s="163">
        <v>-0.27957739999999398</v>
      </c>
      <c r="AX148" s="163">
        <v>-0.179577399999999</v>
      </c>
      <c r="AY148" s="163">
        <v>-0.179577399999999</v>
      </c>
      <c r="BA148" s="331">
        <f t="shared" si="29"/>
        <v>137</v>
      </c>
      <c r="BB148" s="332">
        <f t="shared" si="27"/>
        <v>94.945982600000008</v>
      </c>
      <c r="BC148" s="332">
        <f t="shared" si="27"/>
        <v>95.025122600000003</v>
      </c>
      <c r="BD148" s="332">
        <f t="shared" si="27"/>
        <v>94.996002600000011</v>
      </c>
      <c r="BE148" s="332">
        <f t="shared" si="27"/>
        <v>95.061312600000008</v>
      </c>
      <c r="BF148" s="332">
        <f t="shared" si="27"/>
        <v>94.995672600000006</v>
      </c>
      <c r="BG148" s="332" t="str">
        <f t="shared" si="26"/>
        <v/>
      </c>
      <c r="BH148" s="164">
        <v>137</v>
      </c>
      <c r="BI148" s="337">
        <f t="shared" si="31"/>
        <v>4.9689999999998236E-2</v>
      </c>
      <c r="BJ148" s="337">
        <f t="shared" si="31"/>
        <v>2.944999999999709E-2</v>
      </c>
      <c r="BK148" s="337">
        <f t="shared" si="31"/>
        <v>3.3000000000527052E-4</v>
      </c>
      <c r="BL148" s="337">
        <f t="shared" si="30"/>
        <v>6.5640000000001919E-2</v>
      </c>
      <c r="BM148" s="165">
        <f t="shared" si="32"/>
        <v>6.5640000000001919E-2</v>
      </c>
    </row>
    <row r="149" spans="1:65" ht="14.85" customHeight="1" thickTop="1" thickBot="1">
      <c r="A149" s="231"/>
      <c r="B149" s="514" t="s">
        <v>13</v>
      </c>
      <c r="C149" s="515"/>
      <c r="D149" s="516"/>
      <c r="E149" s="517" t="s">
        <v>67</v>
      </c>
      <c r="F149" s="518"/>
      <c r="G149" s="518"/>
      <c r="H149" s="518"/>
      <c r="I149" s="518"/>
      <c r="J149" s="518"/>
      <c r="K149" s="518"/>
      <c r="L149" s="518"/>
      <c r="M149" s="518"/>
      <c r="N149" s="518"/>
      <c r="O149" s="518"/>
      <c r="P149" s="518"/>
      <c r="Q149" s="518"/>
      <c r="R149" s="518"/>
      <c r="S149" s="518"/>
      <c r="T149" s="232"/>
      <c r="U149" s="232"/>
      <c r="V149" s="232"/>
      <c r="W149" s="519" t="s">
        <v>55</v>
      </c>
      <c r="X149" s="520"/>
      <c r="Y149" s="520"/>
      <c r="Z149" s="520"/>
      <c r="AA149" s="520"/>
      <c r="AB149" s="521"/>
      <c r="AC149" s="522" t="s">
        <v>1176</v>
      </c>
      <c r="AD149" s="523"/>
      <c r="AE149" s="523"/>
      <c r="AF149" s="523"/>
      <c r="AG149" s="523"/>
      <c r="AH149" s="524"/>
      <c r="AI149" s="233"/>
      <c r="AJ149" s="233"/>
      <c r="AK149" s="197">
        <v>138</v>
      </c>
      <c r="AL149" s="207">
        <v>95.106719999999996</v>
      </c>
      <c r="AM149" s="207">
        <v>95.041160000000005</v>
      </c>
      <c r="AN149" s="207">
        <v>95.204980000000006</v>
      </c>
      <c r="AO149" s="207">
        <v>95.345500000000001</v>
      </c>
      <c r="AP149" s="207">
        <v>95.191929999999999</v>
      </c>
      <c r="AQ149" s="208"/>
      <c r="AR149" s="155"/>
      <c r="AS149" s="197">
        <f t="shared" si="28"/>
        <v>138</v>
      </c>
      <c r="AT149" s="175">
        <v>-0.15957739999998899</v>
      </c>
      <c r="AU149" s="163">
        <v>-9.5773999999977395E-3</v>
      </c>
      <c r="AV149" s="163">
        <v>-0.19957739999999499</v>
      </c>
      <c r="AW149" s="163">
        <v>-0.27957739999999398</v>
      </c>
      <c r="AX149" s="163">
        <v>-0.179577399999999</v>
      </c>
      <c r="AY149" s="163">
        <v>-0.179577399999999</v>
      </c>
      <c r="BA149" s="331">
        <f t="shared" si="29"/>
        <v>138</v>
      </c>
      <c r="BB149" s="332">
        <f t="shared" si="27"/>
        <v>94.947142600000006</v>
      </c>
      <c r="BC149" s="332">
        <f t="shared" si="27"/>
        <v>95.031582600000007</v>
      </c>
      <c r="BD149" s="332">
        <f t="shared" si="27"/>
        <v>95.005402600000011</v>
      </c>
      <c r="BE149" s="332">
        <f t="shared" si="27"/>
        <v>95.065922600000007</v>
      </c>
      <c r="BF149" s="332">
        <f t="shared" si="27"/>
        <v>95.0123526</v>
      </c>
      <c r="BG149" s="332" t="str">
        <f t="shared" si="26"/>
        <v/>
      </c>
      <c r="BH149" s="164">
        <v>138</v>
      </c>
      <c r="BI149" s="337">
        <f t="shared" si="31"/>
        <v>6.5209999999993329E-2</v>
      </c>
      <c r="BJ149" s="337">
        <f t="shared" si="31"/>
        <v>1.9230000000007408E-2</v>
      </c>
      <c r="BK149" s="337">
        <f t="shared" si="31"/>
        <v>6.9499999999891315E-3</v>
      </c>
      <c r="BL149" s="337">
        <f t="shared" si="30"/>
        <v>5.3570000000007667E-2</v>
      </c>
      <c r="BM149" s="165">
        <f t="shared" si="32"/>
        <v>6.5209999999993329E-2</v>
      </c>
    </row>
    <row r="150" spans="1:65" ht="14.85" customHeight="1" thickTop="1">
      <c r="A150" s="231"/>
      <c r="B150" s="555" t="s">
        <v>8</v>
      </c>
      <c r="C150" s="556"/>
      <c r="D150" s="557"/>
      <c r="E150" s="504" t="s">
        <v>15</v>
      </c>
      <c r="F150" s="505"/>
      <c r="G150" s="506"/>
      <c r="H150" s="504" t="s">
        <v>16</v>
      </c>
      <c r="I150" s="505"/>
      <c r="J150" s="506"/>
      <c r="K150" s="504" t="s">
        <v>17</v>
      </c>
      <c r="L150" s="505"/>
      <c r="M150" s="506"/>
      <c r="N150" s="504" t="s">
        <v>18</v>
      </c>
      <c r="O150" s="505"/>
      <c r="P150" s="506"/>
      <c r="Q150" s="504" t="s">
        <v>19</v>
      </c>
      <c r="R150" s="505"/>
      <c r="S150" s="506"/>
      <c r="T150" s="504"/>
      <c r="U150" s="505"/>
      <c r="V150" s="506"/>
      <c r="W150" s="558" t="s">
        <v>5</v>
      </c>
      <c r="X150" s="494"/>
      <c r="Y150" s="494"/>
      <c r="Z150" s="494"/>
      <c r="AA150" s="494"/>
      <c r="AB150" s="559"/>
      <c r="AC150" s="525"/>
      <c r="AD150" s="526"/>
      <c r="AE150" s="526"/>
      <c r="AF150" s="526"/>
      <c r="AG150" s="526"/>
      <c r="AH150" s="527"/>
      <c r="AI150" s="233"/>
      <c r="AJ150" s="233"/>
      <c r="AK150" s="197">
        <v>139</v>
      </c>
      <c r="AL150" s="207">
        <v>95.102990000000005</v>
      </c>
      <c r="AM150" s="207">
        <v>95.042609999999996</v>
      </c>
      <c r="AN150" s="207">
        <v>95.211410000000001</v>
      </c>
      <c r="AO150" s="207">
        <v>95.345500000000001</v>
      </c>
      <c r="AP150" s="207">
        <v>95.215260000000001</v>
      </c>
      <c r="AQ150" s="208"/>
      <c r="AR150" s="155"/>
      <c r="AS150" s="197">
        <f t="shared" si="28"/>
        <v>139</v>
      </c>
      <c r="AT150" s="175">
        <v>-0.15957739999998899</v>
      </c>
      <c r="AU150" s="163">
        <v>-9.5773999999977395E-3</v>
      </c>
      <c r="AV150" s="163">
        <v>-0.19957739999999499</v>
      </c>
      <c r="AW150" s="163">
        <v>-0.27957739999999398</v>
      </c>
      <c r="AX150" s="163">
        <v>-0.179577399999999</v>
      </c>
      <c r="AY150" s="163">
        <v>-0.179577399999999</v>
      </c>
      <c r="BA150" s="331">
        <f t="shared" si="29"/>
        <v>139</v>
      </c>
      <c r="BB150" s="332">
        <f t="shared" si="27"/>
        <v>94.943412600000016</v>
      </c>
      <c r="BC150" s="332">
        <f t="shared" si="27"/>
        <v>95.033032599999999</v>
      </c>
      <c r="BD150" s="332">
        <f t="shared" si="27"/>
        <v>95.011832600000005</v>
      </c>
      <c r="BE150" s="332">
        <f t="shared" si="27"/>
        <v>95.065922600000007</v>
      </c>
      <c r="BF150" s="332">
        <f t="shared" si="27"/>
        <v>95.035682600000001</v>
      </c>
      <c r="BG150" s="332" t="str">
        <f t="shared" si="26"/>
        <v/>
      </c>
      <c r="BH150" s="164">
        <v>139</v>
      </c>
      <c r="BI150" s="337">
        <f t="shared" si="31"/>
        <v>9.2269999999984975E-2</v>
      </c>
      <c r="BJ150" s="337">
        <f t="shared" si="31"/>
        <v>2.6500000000027057E-3</v>
      </c>
      <c r="BK150" s="337">
        <f t="shared" si="31"/>
        <v>2.384999999999593E-2</v>
      </c>
      <c r="BL150" s="337">
        <f t="shared" si="30"/>
        <v>3.0240000000006262E-2</v>
      </c>
      <c r="BM150" s="165">
        <f t="shared" si="32"/>
        <v>9.2269999999984975E-2</v>
      </c>
    </row>
    <row r="151" spans="1:65" ht="14.85" customHeight="1" thickBot="1">
      <c r="A151" s="234"/>
      <c r="B151" s="531" t="s">
        <v>0</v>
      </c>
      <c r="C151" s="513"/>
      <c r="D151" s="532"/>
      <c r="E151" s="507"/>
      <c r="F151" s="508"/>
      <c r="G151" s="509"/>
      <c r="H151" s="507"/>
      <c r="I151" s="508"/>
      <c r="J151" s="509"/>
      <c r="K151" s="507"/>
      <c r="L151" s="508"/>
      <c r="M151" s="509"/>
      <c r="N151" s="507"/>
      <c r="O151" s="508"/>
      <c r="P151" s="509"/>
      <c r="Q151" s="507"/>
      <c r="R151" s="508"/>
      <c r="S151" s="509"/>
      <c r="T151" s="507"/>
      <c r="U151" s="508"/>
      <c r="V151" s="509"/>
      <c r="W151" s="531"/>
      <c r="X151" s="513"/>
      <c r="Y151" s="513"/>
      <c r="Z151" s="513"/>
      <c r="AA151" s="513"/>
      <c r="AB151" s="532"/>
      <c r="AC151" s="525"/>
      <c r="AD151" s="526"/>
      <c r="AE151" s="526"/>
      <c r="AF151" s="526"/>
      <c r="AG151" s="526"/>
      <c r="AH151" s="527"/>
      <c r="AI151" s="233"/>
      <c r="AJ151" s="233"/>
      <c r="AK151" s="197">
        <v>140</v>
      </c>
      <c r="AL151" s="207">
        <v>95.105559999999997</v>
      </c>
      <c r="AM151" s="207">
        <v>95.043049999999994</v>
      </c>
      <c r="AN151" s="207">
        <v>95.218279999999993</v>
      </c>
      <c r="AO151" s="207">
        <v>95.346440000000001</v>
      </c>
      <c r="AP151" s="207">
        <v>95.206230000000005</v>
      </c>
      <c r="AQ151" s="208"/>
      <c r="AR151" s="155"/>
      <c r="AS151" s="197">
        <f t="shared" si="28"/>
        <v>140</v>
      </c>
      <c r="AT151" s="175">
        <v>-0.15957739999998899</v>
      </c>
      <c r="AU151" s="163">
        <v>-9.5773999999977395E-3</v>
      </c>
      <c r="AV151" s="163">
        <v>-0.19957739999999499</v>
      </c>
      <c r="AW151" s="163">
        <v>-0.27957739999999398</v>
      </c>
      <c r="AX151" s="163">
        <v>-0.179577399999999</v>
      </c>
      <c r="AY151" s="163">
        <v>-0.179577399999999</v>
      </c>
      <c r="BA151" s="331">
        <f t="shared" si="29"/>
        <v>140</v>
      </c>
      <c r="BB151" s="332">
        <f t="shared" si="27"/>
        <v>94.945982600000008</v>
      </c>
      <c r="BC151" s="332">
        <f t="shared" si="27"/>
        <v>95.033472599999996</v>
      </c>
      <c r="BD151" s="332">
        <f t="shared" si="27"/>
        <v>95.018702599999997</v>
      </c>
      <c r="BE151" s="332">
        <f t="shared" si="27"/>
        <v>95.066862600000007</v>
      </c>
      <c r="BF151" s="332">
        <f t="shared" si="27"/>
        <v>95.026652600000006</v>
      </c>
      <c r="BG151" s="332" t="str">
        <f t="shared" si="26"/>
        <v/>
      </c>
      <c r="BH151" s="164">
        <v>140</v>
      </c>
      <c r="BI151" s="337">
        <f t="shared" si="31"/>
        <v>8.0669999999997799E-2</v>
      </c>
      <c r="BJ151" s="337">
        <f t="shared" si="31"/>
        <v>6.8199999999905003E-3</v>
      </c>
      <c r="BK151" s="337">
        <f t="shared" si="31"/>
        <v>7.9500000000081172E-3</v>
      </c>
      <c r="BL151" s="337">
        <f t="shared" si="30"/>
        <v>4.0210000000001855E-2</v>
      </c>
      <c r="BM151" s="165">
        <f t="shared" si="32"/>
        <v>8.0669999999997799E-2</v>
      </c>
    </row>
    <row r="152" spans="1:65" ht="14.85" customHeight="1" thickTop="1" thickBot="1">
      <c r="A152" s="234"/>
      <c r="B152" s="533" t="s">
        <v>20</v>
      </c>
      <c r="C152" s="534"/>
      <c r="D152" s="535"/>
      <c r="E152" s="510" t="s">
        <v>166</v>
      </c>
      <c r="F152" s="511"/>
      <c r="G152" s="512"/>
      <c r="H152" s="510" t="s">
        <v>166</v>
      </c>
      <c r="I152" s="511"/>
      <c r="J152" s="512"/>
      <c r="K152" s="510" t="s">
        <v>166</v>
      </c>
      <c r="L152" s="511"/>
      <c r="M152" s="512"/>
      <c r="N152" s="510" t="s">
        <v>166</v>
      </c>
      <c r="O152" s="511"/>
      <c r="P152" s="512"/>
      <c r="Q152" s="510" t="s">
        <v>166</v>
      </c>
      <c r="R152" s="511"/>
      <c r="S152" s="512"/>
      <c r="T152" s="510"/>
      <c r="U152" s="511"/>
      <c r="V152" s="512"/>
      <c r="W152" s="542" t="s">
        <v>166</v>
      </c>
      <c r="X152" s="543"/>
      <c r="Y152" s="543"/>
      <c r="Z152" s="543"/>
      <c r="AA152" s="543"/>
      <c r="AB152" s="544"/>
      <c r="AC152" s="525"/>
      <c r="AD152" s="526"/>
      <c r="AE152" s="526"/>
      <c r="AF152" s="526"/>
      <c r="AG152" s="526"/>
      <c r="AH152" s="527"/>
      <c r="AI152" s="233"/>
      <c r="AJ152" s="233"/>
      <c r="AK152" s="197">
        <v>141</v>
      </c>
      <c r="AL152" s="207">
        <v>95.110699999999994</v>
      </c>
      <c r="AM152" s="207">
        <v>95.050449999999998</v>
      </c>
      <c r="AN152" s="207">
        <v>95.216999999999999</v>
      </c>
      <c r="AO152" s="207">
        <v>95.343459999999993</v>
      </c>
      <c r="AP152" s="207">
        <v>95.192809999999994</v>
      </c>
      <c r="AQ152" s="208"/>
      <c r="AR152" s="155"/>
      <c r="AS152" s="197">
        <f t="shared" si="28"/>
        <v>141</v>
      </c>
      <c r="AT152" s="175">
        <v>-0.15957739999998899</v>
      </c>
      <c r="AU152" s="163">
        <v>-9.5773999999977395E-3</v>
      </c>
      <c r="AV152" s="163">
        <v>-0.19957739999999499</v>
      </c>
      <c r="AW152" s="163">
        <v>-0.27957739999999398</v>
      </c>
      <c r="AX152" s="163">
        <v>-0.179577399999999</v>
      </c>
      <c r="AY152" s="163">
        <v>-0.179577399999999</v>
      </c>
      <c r="BA152" s="331">
        <f t="shared" si="29"/>
        <v>141</v>
      </c>
      <c r="BB152" s="332">
        <f t="shared" si="27"/>
        <v>94.951122600000005</v>
      </c>
      <c r="BC152" s="332">
        <f t="shared" si="27"/>
        <v>95.0408726</v>
      </c>
      <c r="BD152" s="332">
        <f t="shared" si="27"/>
        <v>95.017422600000003</v>
      </c>
      <c r="BE152" s="332">
        <f t="shared" si="27"/>
        <v>95.063882599999999</v>
      </c>
      <c r="BF152" s="332">
        <f t="shared" si="27"/>
        <v>95.013232599999995</v>
      </c>
      <c r="BG152" s="332" t="str">
        <f t="shared" si="26"/>
        <v/>
      </c>
      <c r="BH152" s="164">
        <v>141</v>
      </c>
      <c r="BI152" s="337">
        <f t="shared" si="31"/>
        <v>6.2109999999989896E-2</v>
      </c>
      <c r="BJ152" s="337">
        <f t="shared" si="31"/>
        <v>2.7640000000005216E-2</v>
      </c>
      <c r="BK152" s="337">
        <f t="shared" si="31"/>
        <v>4.1900000000083537E-3</v>
      </c>
      <c r="BL152" s="337">
        <f t="shared" si="30"/>
        <v>5.0650000000004525E-2</v>
      </c>
      <c r="BM152" s="165">
        <f t="shared" si="32"/>
        <v>6.2109999999989896E-2</v>
      </c>
    </row>
    <row r="153" spans="1:65" ht="14.85" customHeight="1" thickTop="1">
      <c r="A153" s="238"/>
      <c r="B153" s="545" t="s">
        <v>287</v>
      </c>
      <c r="C153" s="545"/>
      <c r="D153" s="545"/>
      <c r="E153" s="502">
        <f t="shared" ref="E153:E212" si="33">BB132</f>
        <v>94.949592600000017</v>
      </c>
      <c r="F153" s="502"/>
      <c r="G153" s="502"/>
      <c r="H153" s="502">
        <f t="shared" ref="H153:H212" si="34">BC132</f>
        <v>95.026882600000008</v>
      </c>
      <c r="I153" s="502"/>
      <c r="J153" s="502"/>
      <c r="K153" s="502">
        <f t="shared" ref="K153:K212" si="35">BD132</f>
        <v>95.008182599999998</v>
      </c>
      <c r="L153" s="502"/>
      <c r="M153" s="502"/>
      <c r="N153" s="502">
        <f t="shared" ref="N153:N212" si="36">BE132</f>
        <v>95.066532600000002</v>
      </c>
      <c r="O153" s="502"/>
      <c r="P153" s="502"/>
      <c r="Q153" s="502">
        <f t="shared" ref="Q153:Q212" si="37">BF132</f>
        <v>95.024002600000003</v>
      </c>
      <c r="R153" s="502"/>
      <c r="S153" s="502"/>
      <c r="T153" s="502"/>
      <c r="U153" s="502"/>
      <c r="V153" s="502"/>
      <c r="W153" s="502">
        <f t="shared" ref="W153:W172" si="38">BM132</f>
        <v>7.4409999999986098E-2</v>
      </c>
      <c r="X153" s="502"/>
      <c r="Y153" s="502"/>
      <c r="Z153" s="502"/>
      <c r="AA153" s="502"/>
      <c r="AB153" s="502"/>
      <c r="AC153" s="525"/>
      <c r="AD153" s="526"/>
      <c r="AE153" s="526"/>
      <c r="AF153" s="526"/>
      <c r="AG153" s="526"/>
      <c r="AH153" s="527"/>
      <c r="AI153" s="233"/>
      <c r="AJ153" s="233"/>
      <c r="AK153" s="197">
        <v>142</v>
      </c>
      <c r="AL153" s="207">
        <v>95.114999999999995</v>
      </c>
      <c r="AM153" s="207">
        <v>95.058430000000001</v>
      </c>
      <c r="AN153" s="207">
        <v>95.210210000000004</v>
      </c>
      <c r="AO153" s="207">
        <v>95.344740000000002</v>
      </c>
      <c r="AP153" s="207">
        <v>95.189120000000003</v>
      </c>
      <c r="AQ153" s="208"/>
      <c r="AR153" s="155"/>
      <c r="AS153" s="197">
        <f t="shared" si="28"/>
        <v>142</v>
      </c>
      <c r="AT153" s="175">
        <v>-0.15957739999998899</v>
      </c>
      <c r="AU153" s="163">
        <v>-9.5773999999977395E-3</v>
      </c>
      <c r="AV153" s="163">
        <v>-0.19957739999999499</v>
      </c>
      <c r="AW153" s="163">
        <v>-0.27957739999999398</v>
      </c>
      <c r="AX153" s="163">
        <v>-0.179577399999999</v>
      </c>
      <c r="AY153" s="163">
        <v>-0.179577399999999</v>
      </c>
      <c r="BA153" s="331">
        <f t="shared" si="29"/>
        <v>142</v>
      </c>
      <c r="BB153" s="332">
        <f t="shared" si="27"/>
        <v>94.955422600000006</v>
      </c>
      <c r="BC153" s="332">
        <f t="shared" si="27"/>
        <v>95.048852600000004</v>
      </c>
      <c r="BD153" s="332">
        <f t="shared" si="27"/>
        <v>95.010632600000008</v>
      </c>
      <c r="BE153" s="332">
        <f t="shared" si="27"/>
        <v>95.065162600000008</v>
      </c>
      <c r="BF153" s="332">
        <f t="shared" si="27"/>
        <v>95.009542600000003</v>
      </c>
      <c r="BG153" s="332" t="str">
        <f t="shared" si="26"/>
        <v/>
      </c>
      <c r="BH153" s="164">
        <v>142</v>
      </c>
      <c r="BI153" s="337">
        <f t="shared" si="31"/>
        <v>5.4119999999997503E-2</v>
      </c>
      <c r="BJ153" s="337">
        <f t="shared" si="31"/>
        <v>3.93100000000004E-2</v>
      </c>
      <c r="BK153" s="337">
        <f t="shared" si="31"/>
        <v>1.0900000000049204E-3</v>
      </c>
      <c r="BL153" s="337">
        <f t="shared" si="30"/>
        <v>5.5620000000004666E-2</v>
      </c>
      <c r="BM153" s="165">
        <f t="shared" si="32"/>
        <v>5.5620000000004666E-2</v>
      </c>
    </row>
    <row r="154" spans="1:65" ht="14.85" customHeight="1">
      <c r="A154" s="238"/>
      <c r="B154" s="540" t="s">
        <v>288</v>
      </c>
      <c r="C154" s="540"/>
      <c r="D154" s="540"/>
      <c r="E154" s="503">
        <f t="shared" si="33"/>
        <v>94.935092600000004</v>
      </c>
      <c r="F154" s="503"/>
      <c r="G154" s="503"/>
      <c r="H154" s="503">
        <f t="shared" si="34"/>
        <v>95.024682600000006</v>
      </c>
      <c r="I154" s="503"/>
      <c r="J154" s="503"/>
      <c r="K154" s="503">
        <f t="shared" si="35"/>
        <v>95.009142600000004</v>
      </c>
      <c r="L154" s="503"/>
      <c r="M154" s="503"/>
      <c r="N154" s="503">
        <f t="shared" si="36"/>
        <v>95.071192600000003</v>
      </c>
      <c r="O154" s="503"/>
      <c r="P154" s="503"/>
      <c r="Q154" s="503">
        <f t="shared" si="37"/>
        <v>95.020702600000007</v>
      </c>
      <c r="R154" s="503"/>
      <c r="S154" s="503"/>
      <c r="T154" s="503"/>
      <c r="U154" s="503"/>
      <c r="V154" s="503"/>
      <c r="W154" s="503">
        <f t="shared" si="38"/>
        <v>8.5610000000002628E-2</v>
      </c>
      <c r="X154" s="503"/>
      <c r="Y154" s="503"/>
      <c r="Z154" s="503"/>
      <c r="AA154" s="503"/>
      <c r="AB154" s="503"/>
      <c r="AC154" s="525"/>
      <c r="AD154" s="526"/>
      <c r="AE154" s="526"/>
      <c r="AF154" s="526"/>
      <c r="AG154" s="526"/>
      <c r="AH154" s="527"/>
      <c r="AI154" s="233"/>
      <c r="AJ154" s="233"/>
      <c r="AK154" s="197">
        <v>143</v>
      </c>
      <c r="AL154" s="207">
        <v>95.133799999999994</v>
      </c>
      <c r="AM154" s="207">
        <v>95.059799999999996</v>
      </c>
      <c r="AN154" s="207">
        <v>95.197190000000006</v>
      </c>
      <c r="AO154" s="207">
        <v>95.343019999999996</v>
      </c>
      <c r="AP154" s="207">
        <v>95.186549999999997</v>
      </c>
      <c r="AQ154" s="208"/>
      <c r="AR154" s="155"/>
      <c r="AS154" s="197">
        <f t="shared" si="28"/>
        <v>143</v>
      </c>
      <c r="AT154" s="175">
        <v>-0.15957739999998899</v>
      </c>
      <c r="AU154" s="163">
        <v>-9.5773999999977395E-3</v>
      </c>
      <c r="AV154" s="163">
        <v>-0.19957739999999499</v>
      </c>
      <c r="AW154" s="163">
        <v>-0.27957739999999398</v>
      </c>
      <c r="AX154" s="163">
        <v>-0.179577399999999</v>
      </c>
      <c r="AY154" s="163">
        <v>-0.179577399999999</v>
      </c>
      <c r="BA154" s="331">
        <f t="shared" si="29"/>
        <v>143</v>
      </c>
      <c r="BB154" s="332">
        <f t="shared" si="27"/>
        <v>94.974222600000004</v>
      </c>
      <c r="BC154" s="332">
        <f t="shared" si="27"/>
        <v>95.050222599999998</v>
      </c>
      <c r="BD154" s="332">
        <f t="shared" si="27"/>
        <v>94.997612600000011</v>
      </c>
      <c r="BE154" s="332">
        <f t="shared" si="27"/>
        <v>95.063442600000002</v>
      </c>
      <c r="BF154" s="332">
        <f t="shared" si="27"/>
        <v>95.006972599999997</v>
      </c>
      <c r="BG154" s="332" t="str">
        <f t="shared" si="26"/>
        <v/>
      </c>
      <c r="BH154" s="164">
        <v>143</v>
      </c>
      <c r="BI154" s="337">
        <f t="shared" si="31"/>
        <v>3.2749999999992951E-2</v>
      </c>
      <c r="BJ154" s="337">
        <f t="shared" si="31"/>
        <v>4.3250000000000455E-2</v>
      </c>
      <c r="BK154" s="337">
        <f t="shared" si="31"/>
        <v>9.3599999999867123E-3</v>
      </c>
      <c r="BL154" s="337">
        <f t="shared" si="30"/>
        <v>5.6470000000004461E-2</v>
      </c>
      <c r="BM154" s="165">
        <f t="shared" si="32"/>
        <v>5.6470000000004461E-2</v>
      </c>
    </row>
    <row r="155" spans="1:65" ht="14.85" customHeight="1">
      <c r="A155" s="238"/>
      <c r="B155" s="540" t="s">
        <v>289</v>
      </c>
      <c r="C155" s="540"/>
      <c r="D155" s="540"/>
      <c r="E155" s="503">
        <f t="shared" si="33"/>
        <v>94.945012600000013</v>
      </c>
      <c r="F155" s="503"/>
      <c r="G155" s="503"/>
      <c r="H155" s="503">
        <f t="shared" si="34"/>
        <v>95.024592600000005</v>
      </c>
      <c r="I155" s="503"/>
      <c r="J155" s="503"/>
      <c r="K155" s="503">
        <f t="shared" si="35"/>
        <v>95.01256260000001</v>
      </c>
      <c r="L155" s="503"/>
      <c r="M155" s="503"/>
      <c r="N155" s="503">
        <f t="shared" si="36"/>
        <v>95.0634826</v>
      </c>
      <c r="O155" s="503"/>
      <c r="P155" s="503"/>
      <c r="Q155" s="503">
        <f t="shared" si="37"/>
        <v>95.029102600000002</v>
      </c>
      <c r="R155" s="503"/>
      <c r="S155" s="503"/>
      <c r="T155" s="503"/>
      <c r="U155" s="503"/>
      <c r="V155" s="503"/>
      <c r="W155" s="503">
        <f t="shared" si="38"/>
        <v>8.4089999999989118E-2</v>
      </c>
      <c r="X155" s="503"/>
      <c r="Y155" s="503"/>
      <c r="Z155" s="503"/>
      <c r="AA155" s="503"/>
      <c r="AB155" s="503"/>
      <c r="AC155" s="525"/>
      <c r="AD155" s="526"/>
      <c r="AE155" s="526"/>
      <c r="AF155" s="526"/>
      <c r="AG155" s="526"/>
      <c r="AH155" s="527"/>
      <c r="AI155" s="233"/>
      <c r="AJ155" s="233"/>
      <c r="AK155" s="197">
        <v>144</v>
      </c>
      <c r="AL155" s="207">
        <v>95.141030000000001</v>
      </c>
      <c r="AM155" s="207">
        <v>95.060360000000003</v>
      </c>
      <c r="AN155" s="207">
        <v>95.203379999999996</v>
      </c>
      <c r="AO155" s="207">
        <v>95.341849999999994</v>
      </c>
      <c r="AP155" s="207">
        <v>95.190520000000006</v>
      </c>
      <c r="AQ155" s="208"/>
      <c r="AR155" s="155"/>
      <c r="AS155" s="197">
        <f t="shared" si="28"/>
        <v>144</v>
      </c>
      <c r="AT155" s="175">
        <v>-0.15957739999998899</v>
      </c>
      <c r="AU155" s="163">
        <v>-9.5773999999977395E-3</v>
      </c>
      <c r="AV155" s="163">
        <v>-0.19957739999999499</v>
      </c>
      <c r="AW155" s="163">
        <v>-0.27957739999999398</v>
      </c>
      <c r="AX155" s="163">
        <v>-0.179577399999999</v>
      </c>
      <c r="AY155" s="163">
        <v>-0.179577399999999</v>
      </c>
      <c r="BA155" s="331">
        <f t="shared" si="29"/>
        <v>144</v>
      </c>
      <c r="BB155" s="332">
        <f t="shared" si="27"/>
        <v>94.981452600000011</v>
      </c>
      <c r="BC155" s="332">
        <f t="shared" si="27"/>
        <v>95.050782600000005</v>
      </c>
      <c r="BD155" s="332">
        <f t="shared" si="27"/>
        <v>95.0038026</v>
      </c>
      <c r="BE155" s="332">
        <f t="shared" si="27"/>
        <v>95.0622726</v>
      </c>
      <c r="BF155" s="332">
        <f t="shared" si="27"/>
        <v>95.010942600000007</v>
      </c>
      <c r="BG155" s="332" t="str">
        <f t="shared" si="26"/>
        <v/>
      </c>
      <c r="BH155" s="164">
        <v>144</v>
      </c>
      <c r="BI155" s="337">
        <f t="shared" si="31"/>
        <v>2.9489999999995575E-2</v>
      </c>
      <c r="BJ155" s="337">
        <f t="shared" si="31"/>
        <v>3.9839999999998099E-2</v>
      </c>
      <c r="BK155" s="337">
        <f t="shared" si="31"/>
        <v>7.1400000000068076E-3</v>
      </c>
      <c r="BL155" s="337">
        <f t="shared" si="30"/>
        <v>5.1329999999992992E-2</v>
      </c>
      <c r="BM155" s="165">
        <f t="shared" si="32"/>
        <v>5.1329999999992992E-2</v>
      </c>
    </row>
    <row r="156" spans="1:65" ht="14.85" customHeight="1">
      <c r="A156" s="238"/>
      <c r="B156" s="540" t="s">
        <v>290</v>
      </c>
      <c r="C156" s="540"/>
      <c r="D156" s="540"/>
      <c r="E156" s="503">
        <f t="shared" si="33"/>
        <v>94.960202600000017</v>
      </c>
      <c r="F156" s="503"/>
      <c r="G156" s="503"/>
      <c r="H156" s="503">
        <f t="shared" si="34"/>
        <v>95.025762600000007</v>
      </c>
      <c r="I156" s="503"/>
      <c r="J156" s="503"/>
      <c r="K156" s="503">
        <f t="shared" si="35"/>
        <v>95.000782600000008</v>
      </c>
      <c r="L156" s="503"/>
      <c r="M156" s="503"/>
      <c r="N156" s="503">
        <f t="shared" si="36"/>
        <v>95.0595426</v>
      </c>
      <c r="O156" s="503"/>
      <c r="P156" s="503"/>
      <c r="Q156" s="503">
        <f t="shared" si="37"/>
        <v>95.029182599999999</v>
      </c>
      <c r="R156" s="503"/>
      <c r="S156" s="503"/>
      <c r="T156" s="503"/>
      <c r="U156" s="503"/>
      <c r="V156" s="503"/>
      <c r="W156" s="503">
        <f t="shared" si="38"/>
        <v>6.8979999999982056E-2</v>
      </c>
      <c r="X156" s="503"/>
      <c r="Y156" s="503"/>
      <c r="Z156" s="503"/>
      <c r="AA156" s="503"/>
      <c r="AB156" s="503"/>
      <c r="AC156" s="525"/>
      <c r="AD156" s="526"/>
      <c r="AE156" s="526"/>
      <c r="AF156" s="526"/>
      <c r="AG156" s="526"/>
      <c r="AH156" s="527"/>
      <c r="AI156" s="233"/>
      <c r="AJ156" s="233"/>
      <c r="AK156" s="197">
        <v>145</v>
      </c>
      <c r="AL156" s="207">
        <v>95.141030000000001</v>
      </c>
      <c r="AM156" s="207">
        <v>95.059759999999997</v>
      </c>
      <c r="AN156" s="207">
        <v>95.216750000000005</v>
      </c>
      <c r="AO156" s="207">
        <v>95.334980000000002</v>
      </c>
      <c r="AP156" s="207">
        <v>95.200810000000004</v>
      </c>
      <c r="AQ156" s="208"/>
      <c r="AR156" s="155"/>
      <c r="AS156" s="197">
        <f t="shared" si="28"/>
        <v>145</v>
      </c>
      <c r="AT156" s="175">
        <v>-0.15957739999998899</v>
      </c>
      <c r="AU156" s="163">
        <v>-9.5773999999977395E-3</v>
      </c>
      <c r="AV156" s="163">
        <v>-0.19957739999999499</v>
      </c>
      <c r="AW156" s="163">
        <v>-0.27957739999999398</v>
      </c>
      <c r="AX156" s="163">
        <v>-0.179577399999999</v>
      </c>
      <c r="AY156" s="163">
        <v>-0.179577399999999</v>
      </c>
      <c r="BA156" s="331">
        <f t="shared" si="29"/>
        <v>145</v>
      </c>
      <c r="BB156" s="332">
        <f t="shared" si="27"/>
        <v>94.981452600000011</v>
      </c>
      <c r="BC156" s="332">
        <f t="shared" si="27"/>
        <v>95.050182599999999</v>
      </c>
      <c r="BD156" s="332">
        <f t="shared" si="27"/>
        <v>95.017172600000009</v>
      </c>
      <c r="BE156" s="332">
        <f t="shared" si="27"/>
        <v>95.055402600000008</v>
      </c>
      <c r="BF156" s="332">
        <f t="shared" si="27"/>
        <v>95.021232600000005</v>
      </c>
      <c r="BG156" s="332" t="str">
        <f t="shared" si="26"/>
        <v/>
      </c>
      <c r="BH156" s="164">
        <v>145</v>
      </c>
      <c r="BI156" s="337">
        <f t="shared" si="31"/>
        <v>3.9779999999993265E-2</v>
      </c>
      <c r="BJ156" s="337">
        <f t="shared" si="31"/>
        <v>2.8949999999994702E-2</v>
      </c>
      <c r="BK156" s="337">
        <f t="shared" si="31"/>
        <v>4.0599999999955116E-3</v>
      </c>
      <c r="BL156" s="337">
        <f t="shared" si="30"/>
        <v>3.4170000000003142E-2</v>
      </c>
      <c r="BM156" s="165">
        <f t="shared" si="32"/>
        <v>3.9779999999993265E-2</v>
      </c>
    </row>
    <row r="157" spans="1:65" ht="14.85" customHeight="1">
      <c r="A157" s="238"/>
      <c r="B157" s="540" t="s">
        <v>291</v>
      </c>
      <c r="C157" s="540"/>
      <c r="D157" s="540"/>
      <c r="E157" s="503">
        <f t="shared" si="33"/>
        <v>94.946182600000014</v>
      </c>
      <c r="F157" s="503"/>
      <c r="G157" s="503"/>
      <c r="H157" s="503">
        <f t="shared" si="34"/>
        <v>95.025242599999999</v>
      </c>
      <c r="I157" s="503"/>
      <c r="J157" s="503"/>
      <c r="K157" s="503">
        <f t="shared" si="35"/>
        <v>94.999102600000001</v>
      </c>
      <c r="L157" s="503"/>
      <c r="M157" s="503"/>
      <c r="N157" s="503">
        <f t="shared" si="36"/>
        <v>95.051062600000009</v>
      </c>
      <c r="O157" s="503"/>
      <c r="P157" s="503"/>
      <c r="Q157" s="503">
        <f t="shared" si="37"/>
        <v>95.024282600000006</v>
      </c>
      <c r="R157" s="503"/>
      <c r="S157" s="503"/>
      <c r="T157" s="503"/>
      <c r="U157" s="503"/>
      <c r="V157" s="503"/>
      <c r="W157" s="503">
        <f t="shared" si="38"/>
        <v>7.8099999999992065E-2</v>
      </c>
      <c r="X157" s="503"/>
      <c r="Y157" s="503"/>
      <c r="Z157" s="503"/>
      <c r="AA157" s="503"/>
      <c r="AB157" s="503"/>
      <c r="AC157" s="525"/>
      <c r="AD157" s="526"/>
      <c r="AE157" s="526"/>
      <c r="AF157" s="526"/>
      <c r="AG157" s="526"/>
      <c r="AH157" s="527"/>
      <c r="AI157" s="233"/>
      <c r="AJ157" s="233"/>
      <c r="AK157" s="197">
        <v>146</v>
      </c>
      <c r="AL157" s="207">
        <v>95.139179999999996</v>
      </c>
      <c r="AM157" s="207">
        <v>95.060810000000004</v>
      </c>
      <c r="AN157" s="207">
        <v>95.222139999999996</v>
      </c>
      <c r="AO157" s="207">
        <v>95.334950000000006</v>
      </c>
      <c r="AP157" s="207">
        <v>95.208309999999997</v>
      </c>
      <c r="AQ157" s="208"/>
      <c r="AR157" s="155"/>
      <c r="AS157" s="197">
        <f t="shared" si="28"/>
        <v>146</v>
      </c>
      <c r="AT157" s="175">
        <v>-0.15957739999998899</v>
      </c>
      <c r="AU157" s="163">
        <v>-9.5773999999977395E-3</v>
      </c>
      <c r="AV157" s="163">
        <v>-0.19957739999999499</v>
      </c>
      <c r="AW157" s="163">
        <v>-0.27957739999999398</v>
      </c>
      <c r="AX157" s="163">
        <v>-0.179577399999999</v>
      </c>
      <c r="AY157" s="163">
        <v>-0.179577399999999</v>
      </c>
      <c r="BA157" s="331">
        <f t="shared" si="29"/>
        <v>146</v>
      </c>
      <c r="BB157" s="332">
        <f t="shared" si="27"/>
        <v>94.979602600000007</v>
      </c>
      <c r="BC157" s="332">
        <f t="shared" si="27"/>
        <v>95.051232600000006</v>
      </c>
      <c r="BD157" s="332">
        <f t="shared" si="27"/>
        <v>95.022562600000001</v>
      </c>
      <c r="BE157" s="332">
        <f t="shared" si="27"/>
        <v>95.055372600000013</v>
      </c>
      <c r="BF157" s="332">
        <f t="shared" si="27"/>
        <v>95.028732599999998</v>
      </c>
      <c r="BG157" s="332" t="str">
        <f t="shared" si="26"/>
        <v/>
      </c>
      <c r="BH157" s="164">
        <v>146</v>
      </c>
      <c r="BI157" s="337">
        <f t="shared" si="31"/>
        <v>4.9129999999991014E-2</v>
      </c>
      <c r="BJ157" s="337">
        <f t="shared" si="31"/>
        <v>2.2500000000007958E-2</v>
      </c>
      <c r="BK157" s="337">
        <f t="shared" si="31"/>
        <v>6.1699999999973443E-3</v>
      </c>
      <c r="BL157" s="337">
        <f t="shared" si="30"/>
        <v>2.6640000000014652E-2</v>
      </c>
      <c r="BM157" s="165">
        <f t="shared" si="32"/>
        <v>4.9129999999991014E-2</v>
      </c>
    </row>
    <row r="158" spans="1:65" ht="14.85" customHeight="1">
      <c r="A158" s="238"/>
      <c r="B158" s="540" t="s">
        <v>292</v>
      </c>
      <c r="C158" s="540"/>
      <c r="D158" s="540"/>
      <c r="E158" s="503">
        <f t="shared" si="33"/>
        <v>94.93148260000001</v>
      </c>
      <c r="F158" s="503"/>
      <c r="G158" s="503"/>
      <c r="H158" s="503">
        <f t="shared" si="34"/>
        <v>95.024842599999999</v>
      </c>
      <c r="I158" s="503"/>
      <c r="J158" s="503"/>
      <c r="K158" s="503">
        <f t="shared" si="35"/>
        <v>94.9783726</v>
      </c>
      <c r="L158" s="503"/>
      <c r="M158" s="503"/>
      <c r="N158" s="503">
        <f t="shared" si="36"/>
        <v>95.035192600000002</v>
      </c>
      <c r="O158" s="503"/>
      <c r="P158" s="503"/>
      <c r="Q158" s="503">
        <f t="shared" si="37"/>
        <v>95.014882600000007</v>
      </c>
      <c r="R158" s="503"/>
      <c r="S158" s="503"/>
      <c r="T158" s="503"/>
      <c r="U158" s="503"/>
      <c r="V158" s="503"/>
      <c r="W158" s="503">
        <f t="shared" si="38"/>
        <v>8.3399999999997476E-2</v>
      </c>
      <c r="X158" s="503"/>
      <c r="Y158" s="503"/>
      <c r="Z158" s="503"/>
      <c r="AA158" s="503"/>
      <c r="AB158" s="503"/>
      <c r="AC158" s="525"/>
      <c r="AD158" s="526"/>
      <c r="AE158" s="526"/>
      <c r="AF158" s="526"/>
      <c r="AG158" s="526"/>
      <c r="AH158" s="527"/>
      <c r="AI158" s="233"/>
      <c r="AJ158" s="233"/>
      <c r="AK158" s="197">
        <v>147</v>
      </c>
      <c r="AL158" s="207">
        <v>95.137609999999995</v>
      </c>
      <c r="AM158" s="207">
        <v>95.056389999999993</v>
      </c>
      <c r="AN158" s="207">
        <v>95.228319999999997</v>
      </c>
      <c r="AO158" s="207">
        <v>95.334339999999997</v>
      </c>
      <c r="AP158" s="207">
        <v>95.205539999999999</v>
      </c>
      <c r="AQ158" s="208"/>
      <c r="AR158" s="155"/>
      <c r="AS158" s="197">
        <f t="shared" si="28"/>
        <v>147</v>
      </c>
      <c r="AT158" s="175">
        <v>-0.15957739999998899</v>
      </c>
      <c r="AU158" s="163">
        <v>-9.5773999999977395E-3</v>
      </c>
      <c r="AV158" s="163">
        <v>-0.19957739999999499</v>
      </c>
      <c r="AW158" s="163">
        <v>-0.27957739999999398</v>
      </c>
      <c r="AX158" s="163">
        <v>-0.179577399999999</v>
      </c>
      <c r="AY158" s="163">
        <v>-0.179577399999999</v>
      </c>
      <c r="BA158" s="331">
        <f t="shared" si="29"/>
        <v>147</v>
      </c>
      <c r="BB158" s="332">
        <f t="shared" si="27"/>
        <v>94.978032600000006</v>
      </c>
      <c r="BC158" s="332">
        <f t="shared" si="27"/>
        <v>95.046812599999996</v>
      </c>
      <c r="BD158" s="332">
        <f t="shared" si="27"/>
        <v>95.028742600000001</v>
      </c>
      <c r="BE158" s="332">
        <f t="shared" si="27"/>
        <v>95.054762600000004</v>
      </c>
      <c r="BF158" s="332">
        <f t="shared" si="27"/>
        <v>95.0259626</v>
      </c>
      <c r="BG158" s="332" t="str">
        <f t="shared" si="26"/>
        <v/>
      </c>
      <c r="BH158" s="164">
        <v>147</v>
      </c>
      <c r="BI158" s="337">
        <f t="shared" si="31"/>
        <v>4.7929999999993811E-2</v>
      </c>
      <c r="BJ158" s="337">
        <f t="shared" si="31"/>
        <v>2.0849999999995816E-2</v>
      </c>
      <c r="BK158" s="337">
        <f t="shared" si="31"/>
        <v>2.780000000001337E-3</v>
      </c>
      <c r="BL158" s="337">
        <f t="shared" si="30"/>
        <v>2.8800000000003934E-2</v>
      </c>
      <c r="BM158" s="165">
        <f t="shared" si="32"/>
        <v>4.7929999999993811E-2</v>
      </c>
    </row>
    <row r="159" spans="1:65" ht="14.85" customHeight="1">
      <c r="A159" s="238"/>
      <c r="B159" s="540" t="s">
        <v>293</v>
      </c>
      <c r="C159" s="540"/>
      <c r="D159" s="540"/>
      <c r="E159" s="503">
        <f t="shared" si="33"/>
        <v>94.935572600000015</v>
      </c>
      <c r="F159" s="503"/>
      <c r="G159" s="503"/>
      <c r="H159" s="503">
        <f t="shared" si="34"/>
        <v>95.024042600000001</v>
      </c>
      <c r="I159" s="503"/>
      <c r="J159" s="503"/>
      <c r="K159" s="503">
        <f t="shared" si="35"/>
        <v>94.969972600000006</v>
      </c>
      <c r="L159" s="503"/>
      <c r="M159" s="503"/>
      <c r="N159" s="503">
        <f t="shared" si="36"/>
        <v>95.033552600000007</v>
      </c>
      <c r="O159" s="503"/>
      <c r="P159" s="503"/>
      <c r="Q159" s="503">
        <f t="shared" si="37"/>
        <v>95.010092600000007</v>
      </c>
      <c r="R159" s="503"/>
      <c r="S159" s="503"/>
      <c r="T159" s="503"/>
      <c r="U159" s="503"/>
      <c r="V159" s="503"/>
      <c r="W159" s="503">
        <f t="shared" si="38"/>
        <v>7.4519999999992592E-2</v>
      </c>
      <c r="X159" s="503"/>
      <c r="Y159" s="503"/>
      <c r="Z159" s="503"/>
      <c r="AA159" s="503"/>
      <c r="AB159" s="503"/>
      <c r="AC159" s="525"/>
      <c r="AD159" s="526"/>
      <c r="AE159" s="526"/>
      <c r="AF159" s="526"/>
      <c r="AG159" s="526"/>
      <c r="AH159" s="527"/>
      <c r="AI159" s="233"/>
      <c r="AJ159" s="233"/>
      <c r="AK159" s="197">
        <v>148</v>
      </c>
      <c r="AL159" s="207">
        <v>95.137659999999997</v>
      </c>
      <c r="AM159" s="207">
        <v>95.054419999999993</v>
      </c>
      <c r="AN159" s="207">
        <v>95.218639999999994</v>
      </c>
      <c r="AO159" s="207">
        <v>95.333820000000003</v>
      </c>
      <c r="AP159" s="207">
        <v>95.198679999999996</v>
      </c>
      <c r="AQ159" s="208"/>
      <c r="AR159" s="155"/>
      <c r="AS159" s="197">
        <f t="shared" si="28"/>
        <v>148</v>
      </c>
      <c r="AT159" s="175">
        <v>-0.15957739999998899</v>
      </c>
      <c r="AU159" s="163">
        <v>-9.5773999999977395E-3</v>
      </c>
      <c r="AV159" s="163">
        <v>-0.19957739999999499</v>
      </c>
      <c r="AW159" s="163">
        <v>-0.27957739999999398</v>
      </c>
      <c r="AX159" s="163">
        <v>-0.179577399999999</v>
      </c>
      <c r="AY159" s="163">
        <v>-0.179577399999999</v>
      </c>
      <c r="BA159" s="331">
        <f t="shared" si="29"/>
        <v>148</v>
      </c>
      <c r="BB159" s="332">
        <f t="shared" si="27"/>
        <v>94.978082600000008</v>
      </c>
      <c r="BC159" s="332">
        <f t="shared" si="27"/>
        <v>95.044842599999996</v>
      </c>
      <c r="BD159" s="332">
        <f t="shared" si="27"/>
        <v>95.019062599999998</v>
      </c>
      <c r="BE159" s="332">
        <f t="shared" si="27"/>
        <v>95.054242600000009</v>
      </c>
      <c r="BF159" s="332">
        <f t="shared" si="27"/>
        <v>95.019102599999997</v>
      </c>
      <c r="BG159" s="332" t="str">
        <f t="shared" si="26"/>
        <v/>
      </c>
      <c r="BH159" s="164">
        <v>148</v>
      </c>
      <c r="BI159" s="337">
        <f t="shared" si="31"/>
        <v>4.1019999999988954E-2</v>
      </c>
      <c r="BJ159" s="337">
        <f t="shared" si="31"/>
        <v>2.5739999999998986E-2</v>
      </c>
      <c r="BK159" s="337">
        <f t="shared" si="31"/>
        <v>3.9999999998485691E-5</v>
      </c>
      <c r="BL159" s="337">
        <f t="shared" si="30"/>
        <v>3.5140000000012606E-2</v>
      </c>
      <c r="BM159" s="165">
        <f t="shared" si="32"/>
        <v>4.1019999999988954E-2</v>
      </c>
    </row>
    <row r="160" spans="1:65" ht="14.85" customHeight="1">
      <c r="A160" s="238"/>
      <c r="B160" s="540" t="s">
        <v>294</v>
      </c>
      <c r="C160" s="540"/>
      <c r="D160" s="540"/>
      <c r="E160" s="503">
        <f t="shared" si="33"/>
        <v>94.956142600000007</v>
      </c>
      <c r="F160" s="503"/>
      <c r="G160" s="503"/>
      <c r="H160" s="503">
        <f t="shared" si="34"/>
        <v>95.0263226</v>
      </c>
      <c r="I160" s="503"/>
      <c r="J160" s="503"/>
      <c r="K160" s="503">
        <f t="shared" si="35"/>
        <v>94.96085260000001</v>
      </c>
      <c r="L160" s="503"/>
      <c r="M160" s="503"/>
      <c r="N160" s="503">
        <f t="shared" si="36"/>
        <v>95.034512599999999</v>
      </c>
      <c r="O160" s="503"/>
      <c r="P160" s="503"/>
      <c r="Q160" s="503">
        <f t="shared" si="37"/>
        <v>95.004792600000002</v>
      </c>
      <c r="R160" s="503"/>
      <c r="S160" s="503"/>
      <c r="T160" s="503"/>
      <c r="U160" s="503"/>
      <c r="V160" s="503"/>
      <c r="W160" s="503">
        <f t="shared" si="38"/>
        <v>4.8649999999994975E-2</v>
      </c>
      <c r="X160" s="503"/>
      <c r="Y160" s="503"/>
      <c r="Z160" s="503"/>
      <c r="AA160" s="503"/>
      <c r="AB160" s="503"/>
      <c r="AC160" s="525"/>
      <c r="AD160" s="526"/>
      <c r="AE160" s="526"/>
      <c r="AF160" s="526"/>
      <c r="AG160" s="526"/>
      <c r="AH160" s="527"/>
      <c r="AI160" s="233"/>
      <c r="AJ160" s="233"/>
      <c r="AK160" s="197">
        <v>149</v>
      </c>
      <c r="AL160" s="207">
        <v>95.129300000000001</v>
      </c>
      <c r="AM160" s="207">
        <v>95.046099999999996</v>
      </c>
      <c r="AN160" s="207">
        <v>95.189760000000007</v>
      </c>
      <c r="AO160" s="207">
        <v>95.328959999999995</v>
      </c>
      <c r="AP160" s="207">
        <v>95.192850000000007</v>
      </c>
      <c r="AQ160" s="208"/>
      <c r="AR160" s="155"/>
      <c r="AS160" s="197">
        <f t="shared" si="28"/>
        <v>149</v>
      </c>
      <c r="AT160" s="175">
        <v>-0.15957739999998899</v>
      </c>
      <c r="AU160" s="163">
        <v>-9.5773999999977395E-3</v>
      </c>
      <c r="AV160" s="163">
        <v>-0.19957739999999499</v>
      </c>
      <c r="AW160" s="163">
        <v>-0.27957739999999398</v>
      </c>
      <c r="AX160" s="163">
        <v>-0.179577399999999</v>
      </c>
      <c r="AY160" s="163">
        <v>-0.179577399999999</v>
      </c>
      <c r="BA160" s="331">
        <f t="shared" si="29"/>
        <v>149</v>
      </c>
      <c r="BB160" s="332">
        <f t="shared" si="27"/>
        <v>94.969722600000011</v>
      </c>
      <c r="BC160" s="332">
        <f t="shared" si="27"/>
        <v>95.036522599999998</v>
      </c>
      <c r="BD160" s="332">
        <f t="shared" si="27"/>
        <v>94.990182600000011</v>
      </c>
      <c r="BE160" s="332">
        <f t="shared" si="27"/>
        <v>95.049382600000001</v>
      </c>
      <c r="BF160" s="332">
        <f t="shared" si="27"/>
        <v>95.013272600000008</v>
      </c>
      <c r="BG160" s="332" t="str">
        <f t="shared" si="26"/>
        <v/>
      </c>
      <c r="BH160" s="164">
        <v>149</v>
      </c>
      <c r="BI160" s="337">
        <f t="shared" si="31"/>
        <v>4.3549999999996203E-2</v>
      </c>
      <c r="BJ160" s="337">
        <f t="shared" si="31"/>
        <v>2.3249999999990223E-2</v>
      </c>
      <c r="BK160" s="337">
        <f t="shared" si="31"/>
        <v>2.308999999999628E-2</v>
      </c>
      <c r="BL160" s="337">
        <f t="shared" si="30"/>
        <v>3.6109999999993647E-2</v>
      </c>
      <c r="BM160" s="165">
        <f t="shared" si="32"/>
        <v>4.3549999999996203E-2</v>
      </c>
    </row>
    <row r="161" spans="1:65" ht="14.85" customHeight="1">
      <c r="A161" s="238"/>
      <c r="B161" s="540" t="s">
        <v>295</v>
      </c>
      <c r="C161" s="540"/>
      <c r="D161" s="540"/>
      <c r="E161" s="503">
        <f t="shared" si="33"/>
        <v>94.968472600000013</v>
      </c>
      <c r="F161" s="503"/>
      <c r="G161" s="503"/>
      <c r="H161" s="503">
        <f t="shared" si="34"/>
        <v>95.024312600000002</v>
      </c>
      <c r="I161" s="503"/>
      <c r="J161" s="503"/>
      <c r="K161" s="503">
        <f t="shared" si="35"/>
        <v>94.970252600000009</v>
      </c>
      <c r="L161" s="503"/>
      <c r="M161" s="503"/>
      <c r="N161" s="503">
        <f t="shared" si="36"/>
        <v>95.04090260000001</v>
      </c>
      <c r="O161" s="503"/>
      <c r="P161" s="503"/>
      <c r="Q161" s="503">
        <f t="shared" si="37"/>
        <v>95.002022600000004</v>
      </c>
      <c r="R161" s="503"/>
      <c r="S161" s="503"/>
      <c r="T161" s="503"/>
      <c r="U161" s="503"/>
      <c r="V161" s="503"/>
      <c r="W161" s="503">
        <f t="shared" si="38"/>
        <v>3.8880000000006021E-2</v>
      </c>
      <c r="X161" s="503"/>
      <c r="Y161" s="503"/>
      <c r="Z161" s="503"/>
      <c r="AA161" s="503"/>
      <c r="AB161" s="503"/>
      <c r="AC161" s="525"/>
      <c r="AD161" s="526"/>
      <c r="AE161" s="526"/>
      <c r="AF161" s="526"/>
      <c r="AG161" s="526"/>
      <c r="AH161" s="527"/>
      <c r="AI161" s="233"/>
      <c r="AJ161" s="233"/>
      <c r="AK161" s="197">
        <v>150</v>
      </c>
      <c r="AL161" s="207">
        <v>95.121750000000006</v>
      </c>
      <c r="AM161" s="207">
        <v>95.040760000000006</v>
      </c>
      <c r="AN161" s="207">
        <v>95.178110000000004</v>
      </c>
      <c r="AO161" s="207">
        <v>95.327669999999998</v>
      </c>
      <c r="AP161" s="207">
        <v>95.196910000000003</v>
      </c>
      <c r="AQ161" s="208"/>
      <c r="AR161" s="155"/>
      <c r="AS161" s="197">
        <f t="shared" si="28"/>
        <v>150</v>
      </c>
      <c r="AT161" s="175">
        <v>-0.15957739999998899</v>
      </c>
      <c r="AU161" s="163">
        <v>-9.5773999999977395E-3</v>
      </c>
      <c r="AV161" s="163">
        <v>-0.19957739999999499</v>
      </c>
      <c r="AW161" s="163">
        <v>-0.27957739999999398</v>
      </c>
      <c r="AX161" s="163">
        <v>-0.179577399999999</v>
      </c>
      <c r="AY161" s="163">
        <v>-0.179577399999999</v>
      </c>
      <c r="BA161" s="331">
        <f t="shared" si="29"/>
        <v>150</v>
      </c>
      <c r="BB161" s="332">
        <f t="shared" si="27"/>
        <v>94.962172600000017</v>
      </c>
      <c r="BC161" s="332">
        <f t="shared" si="27"/>
        <v>95.031182600000008</v>
      </c>
      <c r="BD161" s="332">
        <f t="shared" si="27"/>
        <v>94.978532600000008</v>
      </c>
      <c r="BE161" s="332">
        <f t="shared" si="27"/>
        <v>95.048092600000004</v>
      </c>
      <c r="BF161" s="332">
        <f t="shared" si="27"/>
        <v>95.017332600000003</v>
      </c>
      <c r="BG161" s="332" t="str">
        <f t="shared" si="26"/>
        <v/>
      </c>
      <c r="BH161" s="164">
        <v>150</v>
      </c>
      <c r="BI161" s="337">
        <f t="shared" si="31"/>
        <v>5.5159999999986553E-2</v>
      </c>
      <c r="BJ161" s="337">
        <f t="shared" si="31"/>
        <v>1.3850000000005025E-2</v>
      </c>
      <c r="BK161" s="337">
        <f t="shared" si="31"/>
        <v>3.8799999999994839E-2</v>
      </c>
      <c r="BL161" s="337">
        <f t="shared" si="30"/>
        <v>3.0760000000000787E-2</v>
      </c>
      <c r="BM161" s="165">
        <f t="shared" si="32"/>
        <v>5.5159999999986553E-2</v>
      </c>
    </row>
    <row r="162" spans="1:65" ht="14.85" customHeight="1">
      <c r="A162" s="238"/>
      <c r="B162" s="540" t="s">
        <v>296</v>
      </c>
      <c r="C162" s="540"/>
      <c r="D162" s="540"/>
      <c r="E162" s="503">
        <f t="shared" si="33"/>
        <v>94.97173260000001</v>
      </c>
      <c r="F162" s="503"/>
      <c r="G162" s="503"/>
      <c r="H162" s="503">
        <f t="shared" si="34"/>
        <v>95.024392599999999</v>
      </c>
      <c r="I162" s="503"/>
      <c r="J162" s="503"/>
      <c r="K162" s="503">
        <f t="shared" si="35"/>
        <v>94.967892599999999</v>
      </c>
      <c r="L162" s="503"/>
      <c r="M162" s="503"/>
      <c r="N162" s="503">
        <f t="shared" si="36"/>
        <v>95.057732600000008</v>
      </c>
      <c r="O162" s="503"/>
      <c r="P162" s="503"/>
      <c r="Q162" s="503">
        <f t="shared" si="37"/>
        <v>94.988002600000002</v>
      </c>
      <c r="R162" s="503"/>
      <c r="S162" s="503"/>
      <c r="T162" s="503"/>
      <c r="U162" s="503"/>
      <c r="V162" s="503"/>
      <c r="W162" s="503">
        <f t="shared" si="38"/>
        <v>6.9730000000006953E-2</v>
      </c>
      <c r="X162" s="503"/>
      <c r="Y162" s="503"/>
      <c r="Z162" s="503"/>
      <c r="AA162" s="503"/>
      <c r="AB162" s="503"/>
      <c r="AC162" s="525"/>
      <c r="AD162" s="526"/>
      <c r="AE162" s="526"/>
      <c r="AF162" s="526"/>
      <c r="AG162" s="526"/>
      <c r="AH162" s="527"/>
      <c r="AI162" s="233"/>
      <c r="AJ162" s="233"/>
      <c r="AK162" s="197">
        <v>151</v>
      </c>
      <c r="AL162" s="207">
        <v>95.120859999999993</v>
      </c>
      <c r="AM162" s="207">
        <v>95.037549999999996</v>
      </c>
      <c r="AN162" s="207">
        <v>95.179879999999997</v>
      </c>
      <c r="AO162" s="207">
        <v>95.325620000000001</v>
      </c>
      <c r="AP162" s="207">
        <v>95.216999999999999</v>
      </c>
      <c r="AQ162" s="208"/>
      <c r="AR162" s="155"/>
      <c r="AS162" s="197">
        <f t="shared" si="28"/>
        <v>151</v>
      </c>
      <c r="AT162" s="175">
        <v>-0.15957739999998899</v>
      </c>
      <c r="AU162" s="163">
        <v>-9.5773999999977395E-3</v>
      </c>
      <c r="AV162" s="163">
        <v>-0.19957739999999499</v>
      </c>
      <c r="AW162" s="163">
        <v>-0.27957739999999398</v>
      </c>
      <c r="AX162" s="163">
        <v>-0.179577399999999</v>
      </c>
      <c r="AY162" s="163">
        <v>-0.179577399999999</v>
      </c>
      <c r="BA162" s="331">
        <f t="shared" si="29"/>
        <v>151</v>
      </c>
      <c r="BB162" s="332">
        <f t="shared" si="27"/>
        <v>94.961282600000004</v>
      </c>
      <c r="BC162" s="332">
        <f t="shared" si="27"/>
        <v>95.027972599999998</v>
      </c>
      <c r="BD162" s="332">
        <f t="shared" si="27"/>
        <v>94.980302600000002</v>
      </c>
      <c r="BE162" s="332">
        <f t="shared" si="27"/>
        <v>95.046042600000007</v>
      </c>
      <c r="BF162" s="332">
        <f t="shared" si="27"/>
        <v>95.037422599999999</v>
      </c>
      <c r="BG162" s="332" t="str">
        <f t="shared" si="26"/>
        <v/>
      </c>
      <c r="BH162" s="164">
        <v>151</v>
      </c>
      <c r="BI162" s="337">
        <f t="shared" si="31"/>
        <v>7.6139999999995212E-2</v>
      </c>
      <c r="BJ162" s="337">
        <f t="shared" si="31"/>
        <v>9.4500000000010687E-3</v>
      </c>
      <c r="BK162" s="337">
        <f t="shared" si="31"/>
        <v>5.7119999999997617E-2</v>
      </c>
      <c r="BL162" s="337">
        <f t="shared" si="30"/>
        <v>8.6200000000076216E-3</v>
      </c>
      <c r="BM162" s="165">
        <f t="shared" si="32"/>
        <v>7.6139999999995212E-2</v>
      </c>
    </row>
    <row r="163" spans="1:65" ht="14.85" customHeight="1">
      <c r="A163" s="238"/>
      <c r="B163" s="540" t="s">
        <v>297</v>
      </c>
      <c r="C163" s="540"/>
      <c r="D163" s="540"/>
      <c r="E163" s="503">
        <f t="shared" si="33"/>
        <v>94.965662600000016</v>
      </c>
      <c r="F163" s="503"/>
      <c r="G163" s="503"/>
      <c r="H163" s="503">
        <f t="shared" si="34"/>
        <v>95.023432600000007</v>
      </c>
      <c r="I163" s="503"/>
      <c r="J163" s="503"/>
      <c r="K163" s="503">
        <f t="shared" si="35"/>
        <v>94.972142599999998</v>
      </c>
      <c r="L163" s="503"/>
      <c r="M163" s="503"/>
      <c r="N163" s="503">
        <f t="shared" si="36"/>
        <v>95.04990260000001</v>
      </c>
      <c r="O163" s="503"/>
      <c r="P163" s="503"/>
      <c r="Q163" s="503">
        <f t="shared" si="37"/>
        <v>94.994832599999995</v>
      </c>
      <c r="R163" s="503"/>
      <c r="S163" s="503"/>
      <c r="T163" s="503"/>
      <c r="U163" s="503"/>
      <c r="V163" s="503"/>
      <c r="W163" s="503">
        <f t="shared" si="38"/>
        <v>5.5070000000014829E-2</v>
      </c>
      <c r="X163" s="503"/>
      <c r="Y163" s="503"/>
      <c r="Z163" s="503"/>
      <c r="AA163" s="503"/>
      <c r="AB163" s="503"/>
      <c r="AC163" s="525"/>
      <c r="AD163" s="526"/>
      <c r="AE163" s="526"/>
      <c r="AF163" s="526"/>
      <c r="AG163" s="526"/>
      <c r="AH163" s="527"/>
      <c r="AI163" s="233"/>
      <c r="AJ163" s="233"/>
      <c r="AK163" s="197">
        <v>152</v>
      </c>
      <c r="AL163" s="207">
        <v>95.116399999999999</v>
      </c>
      <c r="AM163" s="207">
        <v>95.039240000000007</v>
      </c>
      <c r="AN163" s="207">
        <v>95.161349999999999</v>
      </c>
      <c r="AO163" s="207">
        <v>95.326189999999997</v>
      </c>
      <c r="AP163" s="207">
        <v>95.212739999999997</v>
      </c>
      <c r="AQ163" s="208"/>
      <c r="AR163" s="155"/>
      <c r="AS163" s="197">
        <f t="shared" si="28"/>
        <v>152</v>
      </c>
      <c r="AT163" s="175">
        <v>-0.15957739999998899</v>
      </c>
      <c r="AU163" s="163">
        <v>-9.5773999999977395E-3</v>
      </c>
      <c r="AV163" s="163">
        <v>-0.19957739999999499</v>
      </c>
      <c r="AW163" s="163">
        <v>-0.27957739999999398</v>
      </c>
      <c r="AX163" s="163">
        <v>-0.179577399999999</v>
      </c>
      <c r="AY163" s="163">
        <v>-0.179577399999999</v>
      </c>
      <c r="BA163" s="331">
        <f t="shared" si="29"/>
        <v>152</v>
      </c>
      <c r="BB163" s="332">
        <f t="shared" si="27"/>
        <v>94.95682260000001</v>
      </c>
      <c r="BC163" s="332">
        <f t="shared" si="27"/>
        <v>95.029662600000009</v>
      </c>
      <c r="BD163" s="332">
        <f t="shared" si="27"/>
        <v>94.961772600000003</v>
      </c>
      <c r="BE163" s="332">
        <f t="shared" si="27"/>
        <v>95.046612600000003</v>
      </c>
      <c r="BF163" s="332">
        <f t="shared" si="27"/>
        <v>95.033162599999997</v>
      </c>
      <c r="BG163" s="332" t="str">
        <f t="shared" si="26"/>
        <v/>
      </c>
      <c r="BH163" s="164">
        <v>152</v>
      </c>
      <c r="BI163" s="337">
        <f t="shared" si="31"/>
        <v>7.633999999998764E-2</v>
      </c>
      <c r="BJ163" s="337">
        <f t="shared" si="31"/>
        <v>3.4999999999882903E-3</v>
      </c>
      <c r="BK163" s="337">
        <f t="shared" si="31"/>
        <v>7.1389999999993847E-2</v>
      </c>
      <c r="BL163" s="337">
        <f t="shared" si="30"/>
        <v>1.3450000000005957E-2</v>
      </c>
      <c r="BM163" s="165">
        <f t="shared" si="32"/>
        <v>7.633999999998764E-2</v>
      </c>
    </row>
    <row r="164" spans="1:65" ht="14.85" customHeight="1">
      <c r="A164" s="238"/>
      <c r="B164" s="540" t="s">
        <v>298</v>
      </c>
      <c r="C164" s="540"/>
      <c r="D164" s="540"/>
      <c r="E164" s="503">
        <f t="shared" si="33"/>
        <v>94.963292600000017</v>
      </c>
      <c r="F164" s="503"/>
      <c r="G164" s="503"/>
      <c r="H164" s="503">
        <f t="shared" si="34"/>
        <v>95.021542600000004</v>
      </c>
      <c r="I164" s="503"/>
      <c r="J164" s="503"/>
      <c r="K164" s="503">
        <f t="shared" si="35"/>
        <v>94.9744326</v>
      </c>
      <c r="L164" s="503"/>
      <c r="M164" s="503"/>
      <c r="N164" s="503">
        <f t="shared" si="36"/>
        <v>95.040982600000007</v>
      </c>
      <c r="O164" s="503"/>
      <c r="P164" s="503"/>
      <c r="Q164" s="503">
        <f t="shared" si="37"/>
        <v>95.005442599999995</v>
      </c>
      <c r="R164" s="503"/>
      <c r="S164" s="503"/>
      <c r="T164" s="503"/>
      <c r="U164" s="503"/>
      <c r="V164" s="503"/>
      <c r="W164" s="503">
        <f t="shared" si="38"/>
        <v>4.2149999999978149E-2</v>
      </c>
      <c r="X164" s="503"/>
      <c r="Y164" s="503"/>
      <c r="Z164" s="503"/>
      <c r="AA164" s="503"/>
      <c r="AB164" s="503"/>
      <c r="AC164" s="525"/>
      <c r="AD164" s="526"/>
      <c r="AE164" s="526"/>
      <c r="AF164" s="526"/>
      <c r="AG164" s="526"/>
      <c r="AH164" s="527"/>
      <c r="AI164" s="233"/>
      <c r="AJ164" s="233"/>
      <c r="AK164" s="197">
        <v>153</v>
      </c>
      <c r="AL164" s="207">
        <v>95.121510000000001</v>
      </c>
      <c r="AM164" s="207">
        <v>95.042450000000002</v>
      </c>
      <c r="AN164" s="207">
        <v>95.159549999999996</v>
      </c>
      <c r="AO164" s="207">
        <v>95.327510000000004</v>
      </c>
      <c r="AP164" s="207">
        <v>95.215260000000001</v>
      </c>
      <c r="AQ164" s="208"/>
      <c r="AR164" s="155"/>
      <c r="AS164" s="197">
        <f t="shared" si="28"/>
        <v>153</v>
      </c>
      <c r="AT164" s="175">
        <v>-0.15957739999998899</v>
      </c>
      <c r="AU164" s="163">
        <v>-9.5773999999977395E-3</v>
      </c>
      <c r="AV164" s="163">
        <v>-0.19957739999999499</v>
      </c>
      <c r="AW164" s="163">
        <v>-0.27957739999999398</v>
      </c>
      <c r="AX164" s="163">
        <v>-0.179577399999999</v>
      </c>
      <c r="AY164" s="163">
        <v>-0.179577399999999</v>
      </c>
      <c r="BA164" s="331">
        <f t="shared" si="29"/>
        <v>153</v>
      </c>
      <c r="BB164" s="332">
        <f t="shared" si="27"/>
        <v>94.961932600000011</v>
      </c>
      <c r="BC164" s="332">
        <f t="shared" si="27"/>
        <v>95.032872600000005</v>
      </c>
      <c r="BD164" s="332">
        <f t="shared" si="27"/>
        <v>94.9599726</v>
      </c>
      <c r="BE164" s="332">
        <f t="shared" si="27"/>
        <v>95.04793260000001</v>
      </c>
      <c r="BF164" s="332">
        <f t="shared" si="27"/>
        <v>95.035682600000001</v>
      </c>
      <c r="BG164" s="332" t="str">
        <f t="shared" si="26"/>
        <v/>
      </c>
      <c r="BH164" s="164">
        <v>153</v>
      </c>
      <c r="BI164" s="337">
        <f t="shared" si="31"/>
        <v>7.3749999999989768E-2</v>
      </c>
      <c r="BJ164" s="337">
        <f t="shared" si="31"/>
        <v>2.8099999999966485E-3</v>
      </c>
      <c r="BK164" s="337">
        <f t="shared" si="31"/>
        <v>7.5710000000000832E-2</v>
      </c>
      <c r="BL164" s="337">
        <f t="shared" si="30"/>
        <v>1.2250000000008754E-2</v>
      </c>
      <c r="BM164" s="165">
        <f t="shared" si="32"/>
        <v>7.5710000000000832E-2</v>
      </c>
    </row>
    <row r="165" spans="1:65" ht="14.85" customHeight="1">
      <c r="A165" s="238"/>
      <c r="B165" s="540" t="s">
        <v>299</v>
      </c>
      <c r="C165" s="540"/>
      <c r="D165" s="540"/>
      <c r="E165" s="503">
        <f t="shared" si="33"/>
        <v>94.956382600000012</v>
      </c>
      <c r="F165" s="503"/>
      <c r="G165" s="503"/>
      <c r="H165" s="503">
        <f t="shared" si="34"/>
        <v>95.023592600000001</v>
      </c>
      <c r="I165" s="503"/>
      <c r="J165" s="503"/>
      <c r="K165" s="503">
        <f t="shared" si="35"/>
        <v>94.979292600000008</v>
      </c>
      <c r="L165" s="503"/>
      <c r="M165" s="503"/>
      <c r="N165" s="503">
        <f t="shared" si="36"/>
        <v>95.036442600000001</v>
      </c>
      <c r="O165" s="503"/>
      <c r="P165" s="503"/>
      <c r="Q165" s="503">
        <f t="shared" si="37"/>
        <v>95.003352599999999</v>
      </c>
      <c r="R165" s="503"/>
      <c r="S165" s="503"/>
      <c r="T165" s="503"/>
      <c r="U165" s="503"/>
      <c r="V165" s="503"/>
      <c r="W165" s="503">
        <f t="shared" si="38"/>
        <v>4.6969999999987522E-2</v>
      </c>
      <c r="X165" s="503"/>
      <c r="Y165" s="503"/>
      <c r="Z165" s="503"/>
      <c r="AA165" s="503"/>
      <c r="AB165" s="503"/>
      <c r="AC165" s="525"/>
      <c r="AD165" s="526"/>
      <c r="AE165" s="526"/>
      <c r="AF165" s="526"/>
      <c r="AG165" s="526"/>
      <c r="AH165" s="527"/>
      <c r="AI165" s="233"/>
      <c r="AJ165" s="233"/>
      <c r="AK165" s="197">
        <v>154</v>
      </c>
      <c r="AL165" s="207">
        <v>95.110659999999996</v>
      </c>
      <c r="AM165" s="207">
        <v>95.042569999999998</v>
      </c>
      <c r="AN165" s="207">
        <v>95.168660000000003</v>
      </c>
      <c r="AO165" s="207">
        <v>95.343419999999995</v>
      </c>
      <c r="AP165" s="207">
        <v>95.207920000000001</v>
      </c>
      <c r="AQ165" s="208"/>
      <c r="AR165" s="155"/>
      <c r="AS165" s="197">
        <f t="shared" si="28"/>
        <v>154</v>
      </c>
      <c r="AT165" s="175">
        <v>-0.15957739999998899</v>
      </c>
      <c r="AU165" s="163">
        <v>-9.5773999999977395E-3</v>
      </c>
      <c r="AV165" s="163">
        <v>-0.19957739999999499</v>
      </c>
      <c r="AW165" s="163">
        <v>-0.27957739999999398</v>
      </c>
      <c r="AX165" s="163">
        <v>-0.179577399999999</v>
      </c>
      <c r="AY165" s="163">
        <v>-0.179577399999999</v>
      </c>
      <c r="BA165" s="331">
        <f t="shared" si="29"/>
        <v>154</v>
      </c>
      <c r="BB165" s="332">
        <f t="shared" si="27"/>
        <v>94.951082600000007</v>
      </c>
      <c r="BC165" s="332">
        <f t="shared" si="27"/>
        <v>95.0329926</v>
      </c>
      <c r="BD165" s="332">
        <f t="shared" si="27"/>
        <v>94.969082600000007</v>
      </c>
      <c r="BE165" s="332">
        <f t="shared" si="27"/>
        <v>95.063842600000001</v>
      </c>
      <c r="BF165" s="332">
        <f t="shared" si="27"/>
        <v>95.028342600000002</v>
      </c>
      <c r="BG165" s="332" t="str">
        <f t="shared" si="26"/>
        <v/>
      </c>
      <c r="BH165" s="164">
        <v>154</v>
      </c>
      <c r="BI165" s="337">
        <f t="shared" si="31"/>
        <v>7.7259999999995443E-2</v>
      </c>
      <c r="BJ165" s="337">
        <f t="shared" si="31"/>
        <v>4.6499999999980446E-3</v>
      </c>
      <c r="BK165" s="337">
        <f t="shared" si="31"/>
        <v>5.9259999999994761E-2</v>
      </c>
      <c r="BL165" s="337">
        <f t="shared" si="30"/>
        <v>3.5499999999998977E-2</v>
      </c>
      <c r="BM165" s="165">
        <f t="shared" si="32"/>
        <v>7.7259999999995443E-2</v>
      </c>
    </row>
    <row r="166" spans="1:65" ht="14.85" customHeight="1">
      <c r="A166" s="238"/>
      <c r="B166" s="540" t="s">
        <v>300</v>
      </c>
      <c r="C166" s="540"/>
      <c r="D166" s="540"/>
      <c r="E166" s="503">
        <f t="shared" si="33"/>
        <v>94.959842600000016</v>
      </c>
      <c r="F166" s="503"/>
      <c r="G166" s="503"/>
      <c r="H166" s="503">
        <f t="shared" si="34"/>
        <v>95.020302600000008</v>
      </c>
      <c r="I166" s="503"/>
      <c r="J166" s="503"/>
      <c r="K166" s="503">
        <f t="shared" si="35"/>
        <v>94.985842599999998</v>
      </c>
      <c r="L166" s="503"/>
      <c r="M166" s="503"/>
      <c r="N166" s="503">
        <f t="shared" si="36"/>
        <v>95.038332600000004</v>
      </c>
      <c r="O166" s="503"/>
      <c r="P166" s="503"/>
      <c r="Q166" s="503">
        <f t="shared" si="37"/>
        <v>94.996522600000006</v>
      </c>
      <c r="R166" s="503"/>
      <c r="S166" s="503"/>
      <c r="T166" s="503"/>
      <c r="U166" s="503"/>
      <c r="V166" s="503"/>
      <c r="W166" s="503">
        <f t="shared" si="38"/>
        <v>4.1809999999998126E-2</v>
      </c>
      <c r="X166" s="503"/>
      <c r="Y166" s="503"/>
      <c r="Z166" s="503"/>
      <c r="AA166" s="503"/>
      <c r="AB166" s="503"/>
      <c r="AC166" s="525"/>
      <c r="AD166" s="526"/>
      <c r="AE166" s="526"/>
      <c r="AF166" s="526"/>
      <c r="AG166" s="526"/>
      <c r="AH166" s="527"/>
      <c r="AI166" s="233"/>
      <c r="AJ166" s="233"/>
      <c r="AK166" s="197">
        <v>155</v>
      </c>
      <c r="AL166" s="207">
        <v>95.098889999999997</v>
      </c>
      <c r="AM166" s="207">
        <v>95.037149999999997</v>
      </c>
      <c r="AN166" s="207">
        <v>95.181880000000007</v>
      </c>
      <c r="AO166" s="207">
        <v>95.346509999999995</v>
      </c>
      <c r="AP166" s="207">
        <v>95.205309999999997</v>
      </c>
      <c r="AQ166" s="208"/>
      <c r="AR166" s="155"/>
      <c r="AS166" s="197">
        <f t="shared" si="28"/>
        <v>155</v>
      </c>
      <c r="AT166" s="175">
        <v>-0.15957739999998899</v>
      </c>
      <c r="AU166" s="163">
        <v>-9.5773999999977395E-3</v>
      </c>
      <c r="AV166" s="163">
        <v>-0.19957739999999499</v>
      </c>
      <c r="AW166" s="163">
        <v>-0.27957739999999398</v>
      </c>
      <c r="AX166" s="163">
        <v>-0.179577399999999</v>
      </c>
      <c r="AY166" s="163">
        <v>-0.179577399999999</v>
      </c>
      <c r="BA166" s="331">
        <f t="shared" si="29"/>
        <v>155</v>
      </c>
      <c r="BB166" s="332">
        <f t="shared" si="27"/>
        <v>94.939312600000008</v>
      </c>
      <c r="BC166" s="332">
        <f t="shared" si="27"/>
        <v>95.027572599999999</v>
      </c>
      <c r="BD166" s="332">
        <f t="shared" si="27"/>
        <v>94.982302600000011</v>
      </c>
      <c r="BE166" s="332">
        <f t="shared" si="27"/>
        <v>95.066932600000001</v>
      </c>
      <c r="BF166" s="332">
        <f t="shared" si="27"/>
        <v>95.025732599999998</v>
      </c>
      <c r="BG166" s="332" t="str">
        <f t="shared" si="26"/>
        <v/>
      </c>
      <c r="BH166" s="164">
        <v>155</v>
      </c>
      <c r="BI166" s="337">
        <f t="shared" si="31"/>
        <v>8.6419999999989727E-2</v>
      </c>
      <c r="BJ166" s="337">
        <f t="shared" si="31"/>
        <v>1.8400000000013961E-3</v>
      </c>
      <c r="BK166" s="337">
        <f t="shared" si="31"/>
        <v>4.3429999999986535E-2</v>
      </c>
      <c r="BL166" s="337">
        <f t="shared" si="30"/>
        <v>4.1200000000003456E-2</v>
      </c>
      <c r="BM166" s="165">
        <f t="shared" si="32"/>
        <v>8.6419999999989727E-2</v>
      </c>
    </row>
    <row r="167" spans="1:65" ht="14.85" customHeight="1">
      <c r="A167" s="238"/>
      <c r="B167" s="540" t="s">
        <v>301</v>
      </c>
      <c r="C167" s="540"/>
      <c r="D167" s="540"/>
      <c r="E167" s="503">
        <f t="shared" si="33"/>
        <v>94.952002600000014</v>
      </c>
      <c r="F167" s="503"/>
      <c r="G167" s="503"/>
      <c r="H167" s="503">
        <f t="shared" si="34"/>
        <v>95.018292599999995</v>
      </c>
      <c r="I167" s="503"/>
      <c r="J167" s="503"/>
      <c r="K167" s="503">
        <f t="shared" si="35"/>
        <v>94.9970426</v>
      </c>
      <c r="L167" s="503"/>
      <c r="M167" s="503"/>
      <c r="N167" s="503">
        <f t="shared" si="36"/>
        <v>95.039732600000008</v>
      </c>
      <c r="O167" s="503"/>
      <c r="P167" s="503"/>
      <c r="Q167" s="503">
        <f t="shared" si="37"/>
        <v>95.015562599999996</v>
      </c>
      <c r="R167" s="503"/>
      <c r="S167" s="503"/>
      <c r="T167" s="503"/>
      <c r="U167" s="503"/>
      <c r="V167" s="503"/>
      <c r="W167" s="503">
        <f t="shared" si="38"/>
        <v>6.3559999999981187E-2</v>
      </c>
      <c r="X167" s="503"/>
      <c r="Y167" s="503"/>
      <c r="Z167" s="503"/>
      <c r="AA167" s="503"/>
      <c r="AB167" s="503"/>
      <c r="AC167" s="525"/>
      <c r="AD167" s="526"/>
      <c r="AE167" s="526"/>
      <c r="AF167" s="526"/>
      <c r="AG167" s="526"/>
      <c r="AH167" s="527"/>
      <c r="AI167" s="233"/>
      <c r="AJ167" s="233"/>
      <c r="AK167" s="197">
        <v>156</v>
      </c>
      <c r="AL167" s="207">
        <v>95.10427</v>
      </c>
      <c r="AM167" s="207">
        <v>95.037350000000004</v>
      </c>
      <c r="AN167" s="207">
        <v>95.194419999999994</v>
      </c>
      <c r="AO167" s="207">
        <v>95.340450000000004</v>
      </c>
      <c r="AP167" s="207">
        <v>95.202770000000001</v>
      </c>
      <c r="AQ167" s="208"/>
      <c r="AR167" s="155"/>
      <c r="AS167" s="197">
        <f t="shared" si="28"/>
        <v>156</v>
      </c>
      <c r="AT167" s="175">
        <v>-0.15957739999998899</v>
      </c>
      <c r="AU167" s="163">
        <v>-9.5773999999977395E-3</v>
      </c>
      <c r="AV167" s="163">
        <v>-0.19957739999999499</v>
      </c>
      <c r="AW167" s="163">
        <v>-0.27957739999999398</v>
      </c>
      <c r="AX167" s="163">
        <v>-0.179577399999999</v>
      </c>
      <c r="AY167" s="163">
        <v>-0.179577399999999</v>
      </c>
      <c r="BA167" s="331">
        <f t="shared" si="29"/>
        <v>156</v>
      </c>
      <c r="BB167" s="332">
        <f t="shared" si="27"/>
        <v>94.94469260000001</v>
      </c>
      <c r="BC167" s="332">
        <f t="shared" si="27"/>
        <v>95.027772600000006</v>
      </c>
      <c r="BD167" s="332">
        <f t="shared" si="27"/>
        <v>94.994842599999998</v>
      </c>
      <c r="BE167" s="332">
        <f t="shared" si="27"/>
        <v>95.06087260000001</v>
      </c>
      <c r="BF167" s="332">
        <f t="shared" si="27"/>
        <v>95.023192600000002</v>
      </c>
      <c r="BG167" s="332" t="str">
        <f t="shared" si="26"/>
        <v/>
      </c>
      <c r="BH167" s="164">
        <v>156</v>
      </c>
      <c r="BI167" s="337">
        <f t="shared" si="31"/>
        <v>7.8499999999991132E-2</v>
      </c>
      <c r="BJ167" s="337">
        <f t="shared" si="31"/>
        <v>4.5800000000042473E-3</v>
      </c>
      <c r="BK167" s="337">
        <f t="shared" si="31"/>
        <v>2.8350000000003206E-2</v>
      </c>
      <c r="BL167" s="337">
        <f t="shared" si="30"/>
        <v>3.7680000000008818E-2</v>
      </c>
      <c r="BM167" s="165">
        <f t="shared" si="32"/>
        <v>7.8499999999991132E-2</v>
      </c>
    </row>
    <row r="168" spans="1:65" ht="14.85" customHeight="1">
      <c r="A168" s="239"/>
      <c r="B168" s="540" t="s">
        <v>302</v>
      </c>
      <c r="C168" s="540"/>
      <c r="D168" s="540"/>
      <c r="E168" s="503">
        <f t="shared" si="33"/>
        <v>94.949632600000015</v>
      </c>
      <c r="F168" s="503"/>
      <c r="G168" s="503"/>
      <c r="H168" s="503">
        <f t="shared" si="34"/>
        <v>95.018932599999999</v>
      </c>
      <c r="I168" s="503"/>
      <c r="J168" s="503"/>
      <c r="K168" s="503">
        <f t="shared" si="35"/>
        <v>94.997202600000008</v>
      </c>
      <c r="L168" s="503"/>
      <c r="M168" s="503"/>
      <c r="N168" s="503">
        <f t="shared" si="36"/>
        <v>95.051422600000009</v>
      </c>
      <c r="O168" s="503"/>
      <c r="P168" s="503"/>
      <c r="Q168" s="503">
        <f t="shared" si="37"/>
        <v>95.000942600000002</v>
      </c>
      <c r="R168" s="503"/>
      <c r="S168" s="503"/>
      <c r="T168" s="503"/>
      <c r="U168" s="503"/>
      <c r="V168" s="503"/>
      <c r="W168" s="503">
        <f t="shared" si="38"/>
        <v>5.1309999999986644E-2</v>
      </c>
      <c r="X168" s="503"/>
      <c r="Y168" s="503"/>
      <c r="Z168" s="503"/>
      <c r="AA168" s="503"/>
      <c r="AB168" s="503"/>
      <c r="AC168" s="525"/>
      <c r="AD168" s="526"/>
      <c r="AE168" s="526"/>
      <c r="AF168" s="526"/>
      <c r="AG168" s="526"/>
      <c r="AH168" s="527"/>
      <c r="AI168" s="233"/>
      <c r="AJ168" s="233"/>
      <c r="AK168" s="197">
        <v>157</v>
      </c>
      <c r="AL168" s="207">
        <v>95.106960000000001</v>
      </c>
      <c r="AM168" s="207">
        <v>95.038269999999997</v>
      </c>
      <c r="AN168" s="207">
        <v>95.210329999999999</v>
      </c>
      <c r="AO168" s="207">
        <v>95.34057</v>
      </c>
      <c r="AP168" s="207">
        <v>95.217830000000006</v>
      </c>
      <c r="AQ168" s="208"/>
      <c r="AR168" s="155"/>
      <c r="AS168" s="197">
        <f t="shared" si="28"/>
        <v>157</v>
      </c>
      <c r="AT168" s="175">
        <v>-0.15957739999998899</v>
      </c>
      <c r="AU168" s="163">
        <v>-9.5773999999977395E-3</v>
      </c>
      <c r="AV168" s="163">
        <v>-0.19957739999999499</v>
      </c>
      <c r="AW168" s="163">
        <v>-0.27957739999999398</v>
      </c>
      <c r="AX168" s="163">
        <v>-0.179577399999999</v>
      </c>
      <c r="AY168" s="163">
        <v>-0.179577399999999</v>
      </c>
      <c r="BA168" s="331">
        <f t="shared" si="29"/>
        <v>157</v>
      </c>
      <c r="BB168" s="332">
        <f t="shared" si="27"/>
        <v>94.947382600000012</v>
      </c>
      <c r="BC168" s="332">
        <f t="shared" si="27"/>
        <v>95.028692599999999</v>
      </c>
      <c r="BD168" s="332">
        <f t="shared" si="27"/>
        <v>95.010752600000004</v>
      </c>
      <c r="BE168" s="332">
        <f t="shared" si="27"/>
        <v>95.060992600000006</v>
      </c>
      <c r="BF168" s="332">
        <f t="shared" si="27"/>
        <v>95.038252600000007</v>
      </c>
      <c r="BG168" s="332" t="str">
        <f t="shared" si="26"/>
        <v/>
      </c>
      <c r="BH168" s="164">
        <v>157</v>
      </c>
      <c r="BI168" s="337">
        <f t="shared" si="31"/>
        <v>9.0869999999995343E-2</v>
      </c>
      <c r="BJ168" s="337">
        <f t="shared" si="31"/>
        <v>9.5600000000075624E-3</v>
      </c>
      <c r="BK168" s="337">
        <f t="shared" si="31"/>
        <v>2.7500000000003411E-2</v>
      </c>
      <c r="BL168" s="337">
        <f t="shared" si="30"/>
        <v>2.2739999999998872E-2</v>
      </c>
      <c r="BM168" s="165">
        <f t="shared" si="32"/>
        <v>9.0869999999995343E-2</v>
      </c>
    </row>
    <row r="169" spans="1:65" ht="14.85" customHeight="1">
      <c r="A169" s="239"/>
      <c r="B169" s="540" t="s">
        <v>303</v>
      </c>
      <c r="C169" s="540"/>
      <c r="D169" s="540"/>
      <c r="E169" s="503">
        <f t="shared" si="33"/>
        <v>94.945982600000008</v>
      </c>
      <c r="F169" s="503"/>
      <c r="G169" s="503"/>
      <c r="H169" s="503">
        <f t="shared" si="34"/>
        <v>95.025122600000003</v>
      </c>
      <c r="I169" s="503"/>
      <c r="J169" s="503"/>
      <c r="K169" s="503">
        <f t="shared" si="35"/>
        <v>94.996002600000011</v>
      </c>
      <c r="L169" s="503"/>
      <c r="M169" s="503"/>
      <c r="N169" s="503">
        <f t="shared" si="36"/>
        <v>95.061312600000008</v>
      </c>
      <c r="O169" s="503"/>
      <c r="P169" s="503"/>
      <c r="Q169" s="503">
        <f t="shared" si="37"/>
        <v>94.995672600000006</v>
      </c>
      <c r="R169" s="503"/>
      <c r="S169" s="503"/>
      <c r="T169" s="503"/>
      <c r="U169" s="503"/>
      <c r="V169" s="503"/>
      <c r="W169" s="503">
        <f t="shared" si="38"/>
        <v>6.5640000000001919E-2</v>
      </c>
      <c r="X169" s="503"/>
      <c r="Y169" s="503"/>
      <c r="Z169" s="503"/>
      <c r="AA169" s="503"/>
      <c r="AB169" s="503"/>
      <c r="AC169" s="525"/>
      <c r="AD169" s="526"/>
      <c r="AE169" s="526"/>
      <c r="AF169" s="526"/>
      <c r="AG169" s="526"/>
      <c r="AH169" s="527"/>
      <c r="AI169" s="233"/>
      <c r="AJ169" s="233"/>
      <c r="AK169" s="197">
        <v>158</v>
      </c>
      <c r="AL169" s="207">
        <v>95.081860000000006</v>
      </c>
      <c r="AM169" s="207">
        <v>95.039029999999997</v>
      </c>
      <c r="AN169" s="207">
        <v>95.207189999999997</v>
      </c>
      <c r="AO169" s="207">
        <v>95.342449999999999</v>
      </c>
      <c r="AP169" s="207">
        <v>95.215670000000003</v>
      </c>
      <c r="AQ169" s="208"/>
      <c r="AR169" s="155"/>
      <c r="AS169" s="197">
        <f t="shared" si="28"/>
        <v>158</v>
      </c>
      <c r="AT169" s="175">
        <v>-0.15957739999998899</v>
      </c>
      <c r="AU169" s="163">
        <v>-9.5773999999977395E-3</v>
      </c>
      <c r="AV169" s="163">
        <v>-0.19957739999999499</v>
      </c>
      <c r="AW169" s="163">
        <v>-0.27957739999999398</v>
      </c>
      <c r="AX169" s="163">
        <v>-0.179577399999999</v>
      </c>
      <c r="AY169" s="163">
        <v>-0.179577399999999</v>
      </c>
      <c r="BA169" s="331">
        <f t="shared" si="29"/>
        <v>158</v>
      </c>
      <c r="BB169" s="332">
        <f t="shared" si="27"/>
        <v>94.922282600000017</v>
      </c>
      <c r="BC169" s="332">
        <f t="shared" si="27"/>
        <v>95.029452599999999</v>
      </c>
      <c r="BD169" s="332">
        <f t="shared" si="27"/>
        <v>95.007612600000002</v>
      </c>
      <c r="BE169" s="332">
        <f t="shared" si="27"/>
        <v>95.062872600000006</v>
      </c>
      <c r="BF169" s="332">
        <f t="shared" si="27"/>
        <v>95.036092600000003</v>
      </c>
      <c r="BG169" s="332" t="str">
        <f t="shared" si="26"/>
        <v/>
      </c>
      <c r="BH169" s="164">
        <v>158</v>
      </c>
      <c r="BI169" s="337">
        <f t="shared" si="31"/>
        <v>0.11380999999998664</v>
      </c>
      <c r="BJ169" s="337">
        <f t="shared" si="31"/>
        <v>6.6400000000044201E-3</v>
      </c>
      <c r="BK169" s="337">
        <f t="shared" si="31"/>
        <v>2.8480000000001837E-2</v>
      </c>
      <c r="BL169" s="337">
        <f t="shared" si="30"/>
        <v>2.6780000000002246E-2</v>
      </c>
      <c r="BM169" s="165">
        <f t="shared" si="32"/>
        <v>0.11380999999998664</v>
      </c>
    </row>
    <row r="170" spans="1:65" ht="14.85" customHeight="1">
      <c r="A170" s="239"/>
      <c r="B170" s="540" t="s">
        <v>304</v>
      </c>
      <c r="C170" s="540"/>
      <c r="D170" s="540"/>
      <c r="E170" s="503">
        <f t="shared" si="33"/>
        <v>94.947142600000006</v>
      </c>
      <c r="F170" s="503"/>
      <c r="G170" s="503"/>
      <c r="H170" s="503">
        <f t="shared" si="34"/>
        <v>95.031582600000007</v>
      </c>
      <c r="I170" s="503"/>
      <c r="J170" s="503"/>
      <c r="K170" s="503">
        <f t="shared" si="35"/>
        <v>95.005402600000011</v>
      </c>
      <c r="L170" s="503"/>
      <c r="M170" s="503"/>
      <c r="N170" s="503">
        <f t="shared" si="36"/>
        <v>95.065922600000007</v>
      </c>
      <c r="O170" s="503"/>
      <c r="P170" s="503"/>
      <c r="Q170" s="503">
        <f t="shared" si="37"/>
        <v>95.0123526</v>
      </c>
      <c r="R170" s="503"/>
      <c r="S170" s="503"/>
      <c r="T170" s="503"/>
      <c r="U170" s="503"/>
      <c r="V170" s="503"/>
      <c r="W170" s="503">
        <f t="shared" si="38"/>
        <v>6.5209999999993329E-2</v>
      </c>
      <c r="X170" s="503"/>
      <c r="Y170" s="503"/>
      <c r="Z170" s="503"/>
      <c r="AA170" s="503"/>
      <c r="AB170" s="503"/>
      <c r="AC170" s="525"/>
      <c r="AD170" s="526"/>
      <c r="AE170" s="526"/>
      <c r="AF170" s="526"/>
      <c r="AG170" s="526"/>
      <c r="AH170" s="527"/>
      <c r="AI170" s="233"/>
      <c r="AJ170" s="233"/>
      <c r="AK170" s="197">
        <v>159</v>
      </c>
      <c r="AL170" s="207">
        <v>95.075509999999994</v>
      </c>
      <c r="AM170" s="207">
        <v>95.041920000000005</v>
      </c>
      <c r="AN170" s="207">
        <v>95.208680000000001</v>
      </c>
      <c r="AO170" s="207">
        <v>95.339439999999996</v>
      </c>
      <c r="AP170" s="207">
        <v>95.199119999999994</v>
      </c>
      <c r="AQ170" s="208"/>
      <c r="AR170" s="155"/>
      <c r="AS170" s="197">
        <f t="shared" si="28"/>
        <v>159</v>
      </c>
      <c r="AT170" s="175">
        <v>-0.15957739999998899</v>
      </c>
      <c r="AU170" s="163">
        <v>-9.5773999999977395E-3</v>
      </c>
      <c r="AV170" s="163">
        <v>-0.19957739999999499</v>
      </c>
      <c r="AW170" s="163">
        <v>-0.27957739999999398</v>
      </c>
      <c r="AX170" s="163">
        <v>-0.179577399999999</v>
      </c>
      <c r="AY170" s="163">
        <v>-0.179577399999999</v>
      </c>
      <c r="BA170" s="331">
        <f t="shared" si="29"/>
        <v>159</v>
      </c>
      <c r="BB170" s="332">
        <f t="shared" si="27"/>
        <v>94.915932600000005</v>
      </c>
      <c r="BC170" s="332">
        <f t="shared" si="27"/>
        <v>95.032342600000007</v>
      </c>
      <c r="BD170" s="332">
        <f t="shared" si="27"/>
        <v>95.009102600000006</v>
      </c>
      <c r="BE170" s="332">
        <f t="shared" si="27"/>
        <v>95.059862600000002</v>
      </c>
      <c r="BF170" s="332">
        <f t="shared" si="27"/>
        <v>95.019542599999994</v>
      </c>
      <c r="BG170" s="332" t="str">
        <f t="shared" si="26"/>
        <v/>
      </c>
      <c r="BH170" s="164">
        <v>159</v>
      </c>
      <c r="BI170" s="337">
        <f t="shared" si="31"/>
        <v>0.1036099999999891</v>
      </c>
      <c r="BJ170" s="337">
        <f t="shared" si="31"/>
        <v>1.2800000000012801E-2</v>
      </c>
      <c r="BK170" s="337">
        <f t="shared" si="31"/>
        <v>1.0439999999988459E-2</v>
      </c>
      <c r="BL170" s="337">
        <f t="shared" si="30"/>
        <v>4.0320000000008349E-2</v>
      </c>
      <c r="BM170" s="165">
        <f t="shared" si="32"/>
        <v>0.1036099999999891</v>
      </c>
    </row>
    <row r="171" spans="1:65" ht="14.85" customHeight="1">
      <c r="A171" s="239"/>
      <c r="B171" s="540" t="s">
        <v>305</v>
      </c>
      <c r="C171" s="540"/>
      <c r="D171" s="540"/>
      <c r="E171" s="503">
        <f t="shared" si="33"/>
        <v>94.943412600000016</v>
      </c>
      <c r="F171" s="503"/>
      <c r="G171" s="503"/>
      <c r="H171" s="503">
        <f t="shared" si="34"/>
        <v>95.033032599999999</v>
      </c>
      <c r="I171" s="503"/>
      <c r="J171" s="503"/>
      <c r="K171" s="503">
        <f t="shared" si="35"/>
        <v>95.011832600000005</v>
      </c>
      <c r="L171" s="503"/>
      <c r="M171" s="503"/>
      <c r="N171" s="503">
        <f t="shared" si="36"/>
        <v>95.065922600000007</v>
      </c>
      <c r="O171" s="503"/>
      <c r="P171" s="503"/>
      <c r="Q171" s="503">
        <f t="shared" si="37"/>
        <v>95.035682600000001</v>
      </c>
      <c r="R171" s="503"/>
      <c r="S171" s="503"/>
      <c r="T171" s="503"/>
      <c r="U171" s="503"/>
      <c r="V171" s="503"/>
      <c r="W171" s="503">
        <f t="shared" si="38"/>
        <v>9.2269999999984975E-2</v>
      </c>
      <c r="X171" s="503"/>
      <c r="Y171" s="503"/>
      <c r="Z171" s="503"/>
      <c r="AA171" s="503"/>
      <c r="AB171" s="503"/>
      <c r="AC171" s="525"/>
      <c r="AD171" s="526"/>
      <c r="AE171" s="526"/>
      <c r="AF171" s="526"/>
      <c r="AG171" s="526"/>
      <c r="AH171" s="527"/>
      <c r="AI171" s="233"/>
      <c r="AJ171" s="233"/>
      <c r="AK171" s="197">
        <v>160</v>
      </c>
      <c r="AL171" s="207">
        <v>95.089730000000003</v>
      </c>
      <c r="AM171" s="207">
        <v>95.043819999999997</v>
      </c>
      <c r="AN171" s="207">
        <v>95.198520000000002</v>
      </c>
      <c r="AO171" s="207">
        <v>95.339439999999996</v>
      </c>
      <c r="AP171" s="207">
        <v>95.212140000000005</v>
      </c>
      <c r="AQ171" s="208"/>
      <c r="AR171" s="155"/>
      <c r="AS171" s="197">
        <f t="shared" si="28"/>
        <v>160</v>
      </c>
      <c r="AT171" s="175">
        <v>-0.15957739999998899</v>
      </c>
      <c r="AU171" s="163">
        <v>-9.5773999999977395E-3</v>
      </c>
      <c r="AV171" s="163">
        <v>-0.19957739999999499</v>
      </c>
      <c r="AW171" s="163">
        <v>-0.27957739999999398</v>
      </c>
      <c r="AX171" s="163">
        <v>-0.179577399999999</v>
      </c>
      <c r="AY171" s="163">
        <v>-0.179577399999999</v>
      </c>
      <c r="BA171" s="331">
        <f t="shared" si="29"/>
        <v>160</v>
      </c>
      <c r="BB171" s="332">
        <f t="shared" si="27"/>
        <v>94.930152600000014</v>
      </c>
      <c r="BC171" s="332">
        <f t="shared" si="27"/>
        <v>95.034242599999999</v>
      </c>
      <c r="BD171" s="332">
        <f t="shared" si="27"/>
        <v>94.998942600000007</v>
      </c>
      <c r="BE171" s="332">
        <f t="shared" si="27"/>
        <v>95.059862600000002</v>
      </c>
      <c r="BF171" s="332">
        <f t="shared" si="27"/>
        <v>95.032562600000006</v>
      </c>
      <c r="BG171" s="332" t="str">
        <f t="shared" si="26"/>
        <v/>
      </c>
      <c r="BH171" s="164">
        <v>160</v>
      </c>
      <c r="BI171" s="337">
        <f t="shared" si="31"/>
        <v>0.1024099999999919</v>
      </c>
      <c r="BJ171" s="337">
        <f t="shared" si="31"/>
        <v>1.6799999999932425E-3</v>
      </c>
      <c r="BK171" s="337">
        <f t="shared" si="31"/>
        <v>3.3619999999999095E-2</v>
      </c>
      <c r="BL171" s="337">
        <f t="shared" si="30"/>
        <v>2.7299999999996771E-2</v>
      </c>
      <c r="BM171" s="165">
        <f t="shared" si="32"/>
        <v>0.1024099999999919</v>
      </c>
    </row>
    <row r="172" spans="1:65" ht="14.85" customHeight="1">
      <c r="A172" s="239"/>
      <c r="B172" s="540" t="s">
        <v>306</v>
      </c>
      <c r="C172" s="540"/>
      <c r="D172" s="540"/>
      <c r="E172" s="503">
        <f t="shared" si="33"/>
        <v>94.945982600000008</v>
      </c>
      <c r="F172" s="503"/>
      <c r="G172" s="503"/>
      <c r="H172" s="503">
        <f t="shared" si="34"/>
        <v>95.033472599999996</v>
      </c>
      <c r="I172" s="503"/>
      <c r="J172" s="503"/>
      <c r="K172" s="503">
        <f t="shared" si="35"/>
        <v>95.018702599999997</v>
      </c>
      <c r="L172" s="503"/>
      <c r="M172" s="503"/>
      <c r="N172" s="503">
        <f t="shared" si="36"/>
        <v>95.066862600000007</v>
      </c>
      <c r="O172" s="503"/>
      <c r="P172" s="503"/>
      <c r="Q172" s="503">
        <f t="shared" si="37"/>
        <v>95.026652600000006</v>
      </c>
      <c r="R172" s="503"/>
      <c r="S172" s="503"/>
      <c r="T172" s="503"/>
      <c r="U172" s="503"/>
      <c r="V172" s="503"/>
      <c r="W172" s="503">
        <f t="shared" si="38"/>
        <v>8.0669999999997799E-2</v>
      </c>
      <c r="X172" s="503"/>
      <c r="Y172" s="503"/>
      <c r="Z172" s="503"/>
      <c r="AA172" s="503"/>
      <c r="AB172" s="503"/>
      <c r="AC172" s="525"/>
      <c r="AD172" s="526"/>
      <c r="AE172" s="526"/>
      <c r="AF172" s="526"/>
      <c r="AG172" s="526"/>
      <c r="AH172" s="527"/>
      <c r="AI172" s="233"/>
      <c r="AJ172" s="233"/>
      <c r="AK172" s="197">
        <v>161</v>
      </c>
      <c r="AL172" s="207">
        <v>95.102180000000004</v>
      </c>
      <c r="AM172" s="207">
        <v>95.052369999999996</v>
      </c>
      <c r="AN172" s="207">
        <v>95.211529999999996</v>
      </c>
      <c r="AO172" s="207">
        <v>95.339969999999994</v>
      </c>
      <c r="AP172" s="207">
        <v>95.223699999999994</v>
      </c>
      <c r="AQ172" s="208"/>
      <c r="AR172" s="155"/>
      <c r="AS172" s="197">
        <f t="shared" si="28"/>
        <v>161</v>
      </c>
      <c r="AT172" s="175">
        <v>-0.15957739999998899</v>
      </c>
      <c r="AU172" s="163">
        <v>-9.5773999999977395E-3</v>
      </c>
      <c r="AV172" s="163">
        <v>-0.19957739999999499</v>
      </c>
      <c r="AW172" s="163">
        <v>-0.27957739999999398</v>
      </c>
      <c r="AX172" s="163">
        <v>-0.179577399999999</v>
      </c>
      <c r="AY172" s="163">
        <v>-0.179577399999999</v>
      </c>
      <c r="BA172" s="331">
        <f t="shared" si="29"/>
        <v>161</v>
      </c>
      <c r="BB172" s="332">
        <f t="shared" si="27"/>
        <v>94.942602600000015</v>
      </c>
      <c r="BC172" s="332">
        <f t="shared" si="27"/>
        <v>95.042792599999999</v>
      </c>
      <c r="BD172" s="332">
        <f t="shared" si="27"/>
        <v>95.011952600000001</v>
      </c>
      <c r="BE172" s="332">
        <f t="shared" si="27"/>
        <v>95.0603926</v>
      </c>
      <c r="BF172" s="332">
        <f t="shared" si="27"/>
        <v>95.044122599999994</v>
      </c>
      <c r="BG172" s="332" t="str">
        <f t="shared" si="26"/>
        <v/>
      </c>
      <c r="BH172" s="164">
        <v>161</v>
      </c>
      <c r="BI172" s="337">
        <f t="shared" si="31"/>
        <v>0.1015199999999794</v>
      </c>
      <c r="BJ172" s="337">
        <f t="shared" si="31"/>
        <v>1.3299999999958345E-3</v>
      </c>
      <c r="BK172" s="337">
        <f t="shared" si="31"/>
        <v>3.2169999999993593E-2</v>
      </c>
      <c r="BL172" s="337">
        <f t="shared" si="30"/>
        <v>1.627000000000578E-2</v>
      </c>
      <c r="BM172" s="165">
        <f t="shared" si="32"/>
        <v>0.1015199999999794</v>
      </c>
    </row>
    <row r="173" spans="1:65" ht="14.85" customHeight="1">
      <c r="A173" s="238"/>
      <c r="B173" s="540" t="s">
        <v>307</v>
      </c>
      <c r="C173" s="540"/>
      <c r="D173" s="540"/>
      <c r="E173" s="503">
        <f t="shared" si="33"/>
        <v>94.951122600000005</v>
      </c>
      <c r="F173" s="503"/>
      <c r="G173" s="503"/>
      <c r="H173" s="503">
        <f t="shared" si="34"/>
        <v>95.0408726</v>
      </c>
      <c r="I173" s="503"/>
      <c r="J173" s="503"/>
      <c r="K173" s="503">
        <f t="shared" si="35"/>
        <v>95.017422600000003</v>
      </c>
      <c r="L173" s="503"/>
      <c r="M173" s="503"/>
      <c r="N173" s="503">
        <f t="shared" si="36"/>
        <v>95.063882599999999</v>
      </c>
      <c r="O173" s="503"/>
      <c r="P173" s="503"/>
      <c r="Q173" s="503">
        <f t="shared" si="37"/>
        <v>95.013232599999995</v>
      </c>
      <c r="R173" s="503"/>
      <c r="S173" s="503"/>
      <c r="T173" s="503"/>
      <c r="U173" s="503"/>
      <c r="V173" s="503"/>
      <c r="W173" s="503">
        <f t="shared" ref="W173:W212" si="39">(BM152)</f>
        <v>6.2109999999989896E-2</v>
      </c>
      <c r="X173" s="503"/>
      <c r="Y173" s="503"/>
      <c r="Z173" s="503"/>
      <c r="AA173" s="503"/>
      <c r="AB173" s="503"/>
      <c r="AC173" s="525"/>
      <c r="AD173" s="526"/>
      <c r="AE173" s="526"/>
      <c r="AF173" s="526"/>
      <c r="AG173" s="526"/>
      <c r="AH173" s="527"/>
      <c r="AI173" s="233"/>
      <c r="AJ173" s="233"/>
      <c r="AK173" s="197">
        <v>162</v>
      </c>
      <c r="AL173" s="207">
        <v>95.119979999999998</v>
      </c>
      <c r="AM173" s="207">
        <v>95.058430000000001</v>
      </c>
      <c r="AN173" s="207">
        <v>95.220050000000001</v>
      </c>
      <c r="AO173" s="207">
        <v>95.334140000000005</v>
      </c>
      <c r="AP173" s="207">
        <v>95.227199999999996</v>
      </c>
      <c r="AQ173" s="208"/>
      <c r="AR173" s="155"/>
      <c r="AS173" s="197">
        <f t="shared" si="28"/>
        <v>162</v>
      </c>
      <c r="AT173" s="175">
        <v>-0.15957739999998899</v>
      </c>
      <c r="AU173" s="163">
        <v>-9.5773999999977395E-3</v>
      </c>
      <c r="AV173" s="163">
        <v>-0.19957739999999499</v>
      </c>
      <c r="AW173" s="163">
        <v>-0.27957739999999398</v>
      </c>
      <c r="AX173" s="163">
        <v>-0.179577399999999</v>
      </c>
      <c r="AY173" s="163">
        <v>-0.179577399999999</v>
      </c>
      <c r="BA173" s="331">
        <f t="shared" si="29"/>
        <v>162</v>
      </c>
      <c r="BB173" s="332">
        <f t="shared" si="27"/>
        <v>94.960402600000009</v>
      </c>
      <c r="BC173" s="332">
        <f t="shared" si="27"/>
        <v>95.048852600000004</v>
      </c>
      <c r="BD173" s="332">
        <f t="shared" si="27"/>
        <v>95.020472600000005</v>
      </c>
      <c r="BE173" s="332">
        <f t="shared" si="27"/>
        <v>95.054562600000011</v>
      </c>
      <c r="BF173" s="332">
        <f t="shared" si="27"/>
        <v>95.047622599999997</v>
      </c>
      <c r="BG173" s="332" t="str">
        <f t="shared" si="26"/>
        <v/>
      </c>
      <c r="BH173" s="164">
        <v>162</v>
      </c>
      <c r="BI173" s="337">
        <f t="shared" si="31"/>
        <v>8.7219999999987863E-2</v>
      </c>
      <c r="BJ173" s="337">
        <f t="shared" si="31"/>
        <v>1.2300000000067257E-3</v>
      </c>
      <c r="BK173" s="337">
        <f t="shared" si="31"/>
        <v>2.7149999999991792E-2</v>
      </c>
      <c r="BL173" s="337">
        <f t="shared" si="30"/>
        <v>6.9400000000143791E-3</v>
      </c>
      <c r="BM173" s="165">
        <f t="shared" si="32"/>
        <v>8.7219999999987863E-2</v>
      </c>
    </row>
    <row r="174" spans="1:65" ht="14.85" customHeight="1">
      <c r="A174" s="238"/>
      <c r="B174" s="540" t="s">
        <v>308</v>
      </c>
      <c r="C174" s="540"/>
      <c r="D174" s="540"/>
      <c r="E174" s="503">
        <f t="shared" si="33"/>
        <v>94.955422600000006</v>
      </c>
      <c r="F174" s="503"/>
      <c r="G174" s="503"/>
      <c r="H174" s="503">
        <f t="shared" si="34"/>
        <v>95.048852600000004</v>
      </c>
      <c r="I174" s="503"/>
      <c r="J174" s="503"/>
      <c r="K174" s="503">
        <f t="shared" si="35"/>
        <v>95.010632600000008</v>
      </c>
      <c r="L174" s="503"/>
      <c r="M174" s="503"/>
      <c r="N174" s="503">
        <f t="shared" si="36"/>
        <v>95.065162600000008</v>
      </c>
      <c r="O174" s="503"/>
      <c r="P174" s="503"/>
      <c r="Q174" s="503">
        <f t="shared" si="37"/>
        <v>95.009542600000003</v>
      </c>
      <c r="R174" s="503"/>
      <c r="S174" s="503"/>
      <c r="T174" s="503"/>
      <c r="U174" s="503"/>
      <c r="V174" s="503"/>
      <c r="W174" s="503">
        <f t="shared" si="39"/>
        <v>5.5620000000004666E-2</v>
      </c>
      <c r="X174" s="503"/>
      <c r="Y174" s="503"/>
      <c r="Z174" s="503"/>
      <c r="AA174" s="503"/>
      <c r="AB174" s="503"/>
      <c r="AC174" s="525"/>
      <c r="AD174" s="526"/>
      <c r="AE174" s="526"/>
      <c r="AF174" s="526"/>
      <c r="AG174" s="526"/>
      <c r="AH174" s="527"/>
      <c r="AI174" s="233"/>
      <c r="AJ174" s="233"/>
      <c r="AK174" s="197">
        <v>163</v>
      </c>
      <c r="AL174" s="207">
        <v>95.138620000000003</v>
      </c>
      <c r="AM174" s="207">
        <v>95.069850000000002</v>
      </c>
      <c r="AN174" s="207">
        <v>95.231700000000004</v>
      </c>
      <c r="AO174" s="207">
        <v>95.330920000000006</v>
      </c>
      <c r="AP174" s="207">
        <v>95.229609999999994</v>
      </c>
      <c r="AQ174" s="208"/>
      <c r="AR174" s="155"/>
      <c r="AS174" s="197">
        <f t="shared" si="28"/>
        <v>163</v>
      </c>
      <c r="AT174" s="175">
        <v>-0.15957739999998899</v>
      </c>
      <c r="AU174" s="163">
        <v>-9.5773999999977395E-3</v>
      </c>
      <c r="AV174" s="163">
        <v>-0.19957739999999499</v>
      </c>
      <c r="AW174" s="163">
        <v>-0.27957739999999398</v>
      </c>
      <c r="AX174" s="163">
        <v>-0.179577399999999</v>
      </c>
      <c r="AY174" s="163">
        <v>-0.179577399999999</v>
      </c>
      <c r="BA174" s="331">
        <f t="shared" si="29"/>
        <v>163</v>
      </c>
      <c r="BB174" s="332">
        <f t="shared" si="27"/>
        <v>94.979042600000014</v>
      </c>
      <c r="BC174" s="332">
        <f t="shared" si="27"/>
        <v>95.060272600000005</v>
      </c>
      <c r="BD174" s="332">
        <f t="shared" si="27"/>
        <v>95.032122600000008</v>
      </c>
      <c r="BE174" s="332">
        <f t="shared" si="27"/>
        <v>95.051342600000012</v>
      </c>
      <c r="BF174" s="332">
        <f t="shared" si="27"/>
        <v>95.050032599999994</v>
      </c>
      <c r="BG174" s="332" t="str">
        <f t="shared" si="26"/>
        <v/>
      </c>
      <c r="BH174" s="164">
        <v>163</v>
      </c>
      <c r="BI174" s="337">
        <f t="shared" si="31"/>
        <v>7.0989999999980569E-2</v>
      </c>
      <c r="BJ174" s="337">
        <f t="shared" si="31"/>
        <v>1.0240000000010241E-2</v>
      </c>
      <c r="BK174" s="337">
        <f t="shared" si="31"/>
        <v>1.7909999999986326E-2</v>
      </c>
      <c r="BL174" s="337">
        <f t="shared" si="30"/>
        <v>1.310000000017908E-3</v>
      </c>
      <c r="BM174" s="165">
        <f t="shared" si="32"/>
        <v>7.0989999999980569E-2</v>
      </c>
    </row>
    <row r="175" spans="1:65" ht="14.85" customHeight="1">
      <c r="A175" s="238"/>
      <c r="B175" s="540" t="s">
        <v>309</v>
      </c>
      <c r="C175" s="540"/>
      <c r="D175" s="540"/>
      <c r="E175" s="503">
        <f t="shared" si="33"/>
        <v>94.974222600000004</v>
      </c>
      <c r="F175" s="503"/>
      <c r="G175" s="503"/>
      <c r="H175" s="503">
        <f t="shared" si="34"/>
        <v>95.050222599999998</v>
      </c>
      <c r="I175" s="503"/>
      <c r="J175" s="503"/>
      <c r="K175" s="503">
        <f t="shared" si="35"/>
        <v>94.997612600000011</v>
      </c>
      <c r="L175" s="503"/>
      <c r="M175" s="503"/>
      <c r="N175" s="503">
        <f t="shared" si="36"/>
        <v>95.063442600000002</v>
      </c>
      <c r="O175" s="503"/>
      <c r="P175" s="503"/>
      <c r="Q175" s="503">
        <f t="shared" si="37"/>
        <v>95.006972599999997</v>
      </c>
      <c r="R175" s="503"/>
      <c r="S175" s="503"/>
      <c r="T175" s="503"/>
      <c r="U175" s="503"/>
      <c r="V175" s="503"/>
      <c r="W175" s="503">
        <f t="shared" si="39"/>
        <v>5.6470000000004461E-2</v>
      </c>
      <c r="X175" s="503"/>
      <c r="Y175" s="503"/>
      <c r="Z175" s="503"/>
      <c r="AA175" s="503"/>
      <c r="AB175" s="503"/>
      <c r="AC175" s="525"/>
      <c r="AD175" s="526"/>
      <c r="AE175" s="526"/>
      <c r="AF175" s="526"/>
      <c r="AG175" s="526"/>
      <c r="AH175" s="527"/>
      <c r="AI175" s="233"/>
      <c r="AJ175" s="233"/>
      <c r="AK175" s="197">
        <v>164</v>
      </c>
      <c r="AL175" s="207">
        <v>95.136529999999993</v>
      </c>
      <c r="AM175" s="207">
        <v>95.077560000000005</v>
      </c>
      <c r="AN175" s="207">
        <v>95.229640000000003</v>
      </c>
      <c r="AO175" s="207">
        <v>95.330410000000001</v>
      </c>
      <c r="AP175" s="207">
        <v>95.22157</v>
      </c>
      <c r="AQ175" s="208"/>
      <c r="AR175" s="155"/>
      <c r="AS175" s="197">
        <f t="shared" si="28"/>
        <v>164</v>
      </c>
      <c r="AT175" s="175">
        <v>-0.15957739999998899</v>
      </c>
      <c r="AU175" s="163">
        <v>-9.5773999999977395E-3</v>
      </c>
      <c r="AV175" s="163">
        <v>-0.19957739999999499</v>
      </c>
      <c r="AW175" s="163">
        <v>-0.27957739999999398</v>
      </c>
      <c r="AX175" s="163">
        <v>-0.179577399999999</v>
      </c>
      <c r="AY175" s="163">
        <v>-0.179577399999999</v>
      </c>
      <c r="BA175" s="331">
        <f t="shared" si="29"/>
        <v>164</v>
      </c>
      <c r="BB175" s="332">
        <f t="shared" si="27"/>
        <v>94.976952600000004</v>
      </c>
      <c r="BC175" s="332">
        <f t="shared" si="27"/>
        <v>95.067982600000008</v>
      </c>
      <c r="BD175" s="332">
        <f t="shared" si="27"/>
        <v>95.030062600000008</v>
      </c>
      <c r="BE175" s="332">
        <f t="shared" si="27"/>
        <v>95.050832600000007</v>
      </c>
      <c r="BF175" s="332">
        <f t="shared" si="27"/>
        <v>95.0419926</v>
      </c>
      <c r="BG175" s="332" t="str">
        <f t="shared" si="26"/>
        <v/>
      </c>
      <c r="BH175" s="164">
        <v>164</v>
      </c>
      <c r="BI175" s="337">
        <f t="shared" si="31"/>
        <v>6.5039999999996212E-2</v>
      </c>
      <c r="BJ175" s="337">
        <f t="shared" si="31"/>
        <v>2.5990000000007285E-2</v>
      </c>
      <c r="BK175" s="337">
        <f t="shared" si="31"/>
        <v>1.1929999999992447E-2</v>
      </c>
      <c r="BL175" s="337">
        <f t="shared" si="30"/>
        <v>8.8400000000063983E-3</v>
      </c>
      <c r="BM175" s="165">
        <f t="shared" si="32"/>
        <v>6.5039999999996212E-2</v>
      </c>
    </row>
    <row r="176" spans="1:65" ht="14.85" customHeight="1">
      <c r="A176" s="238"/>
      <c r="B176" s="540" t="s">
        <v>310</v>
      </c>
      <c r="C176" s="540"/>
      <c r="D176" s="540"/>
      <c r="E176" s="503">
        <f t="shared" si="33"/>
        <v>94.981452600000011</v>
      </c>
      <c r="F176" s="503"/>
      <c r="G176" s="503"/>
      <c r="H176" s="503">
        <f t="shared" si="34"/>
        <v>95.050782600000005</v>
      </c>
      <c r="I176" s="503"/>
      <c r="J176" s="503"/>
      <c r="K176" s="503">
        <f t="shared" si="35"/>
        <v>95.0038026</v>
      </c>
      <c r="L176" s="503"/>
      <c r="M176" s="503"/>
      <c r="N176" s="503">
        <f t="shared" si="36"/>
        <v>95.0622726</v>
      </c>
      <c r="O176" s="503"/>
      <c r="P176" s="503"/>
      <c r="Q176" s="503">
        <f t="shared" si="37"/>
        <v>95.010942600000007</v>
      </c>
      <c r="R176" s="503"/>
      <c r="S176" s="503"/>
      <c r="T176" s="503"/>
      <c r="U176" s="503"/>
      <c r="V176" s="503"/>
      <c r="W176" s="503">
        <f t="shared" si="39"/>
        <v>5.1329999999992992E-2</v>
      </c>
      <c r="X176" s="503"/>
      <c r="Y176" s="503"/>
      <c r="Z176" s="503"/>
      <c r="AA176" s="503"/>
      <c r="AB176" s="503"/>
      <c r="AC176" s="525"/>
      <c r="AD176" s="526"/>
      <c r="AE176" s="526"/>
      <c r="AF176" s="526"/>
      <c r="AG176" s="526"/>
      <c r="AH176" s="527"/>
      <c r="AI176" s="233"/>
      <c r="AJ176" s="233"/>
      <c r="AK176" s="197">
        <v>165</v>
      </c>
      <c r="AL176" s="207">
        <v>95.142520000000005</v>
      </c>
      <c r="AM176" s="207">
        <v>95.082819999999998</v>
      </c>
      <c r="AN176" s="207">
        <v>95.217320000000001</v>
      </c>
      <c r="AO176" s="207">
        <v>95.326350000000005</v>
      </c>
      <c r="AP176" s="207">
        <v>95.22354</v>
      </c>
      <c r="AQ176" s="208"/>
      <c r="AR176" s="155"/>
      <c r="AS176" s="197">
        <f t="shared" si="28"/>
        <v>165</v>
      </c>
      <c r="AT176" s="175">
        <v>-0.15957739999998899</v>
      </c>
      <c r="AU176" s="163">
        <v>-9.5773999999977395E-3</v>
      </c>
      <c r="AV176" s="163">
        <v>-0.19957739999999499</v>
      </c>
      <c r="AW176" s="163">
        <v>-0.27957739999999398</v>
      </c>
      <c r="AX176" s="163">
        <v>-0.179577399999999</v>
      </c>
      <c r="AY176" s="163">
        <v>-0.179577399999999</v>
      </c>
      <c r="BA176" s="331">
        <f t="shared" si="29"/>
        <v>165</v>
      </c>
      <c r="BB176" s="332">
        <f t="shared" si="27"/>
        <v>94.982942600000015</v>
      </c>
      <c r="BC176" s="332">
        <f t="shared" si="27"/>
        <v>95.0732426</v>
      </c>
      <c r="BD176" s="332">
        <f t="shared" si="27"/>
        <v>95.017742600000005</v>
      </c>
      <c r="BE176" s="332">
        <f t="shared" si="27"/>
        <v>95.046772600000011</v>
      </c>
      <c r="BF176" s="332">
        <f t="shared" si="27"/>
        <v>95.0439626</v>
      </c>
      <c r="BG176" s="332" t="str">
        <f t="shared" si="26"/>
        <v/>
      </c>
      <c r="BH176" s="164">
        <v>165</v>
      </c>
      <c r="BI176" s="337">
        <f t="shared" si="31"/>
        <v>6.1019999999984975E-2</v>
      </c>
      <c r="BJ176" s="337">
        <f t="shared" si="31"/>
        <v>2.9279999999999973E-2</v>
      </c>
      <c r="BK176" s="337">
        <f t="shared" si="31"/>
        <v>2.6219999999995025E-2</v>
      </c>
      <c r="BL176" s="337">
        <f t="shared" si="30"/>
        <v>2.8100000000108594E-3</v>
      </c>
      <c r="BM176" s="165">
        <f t="shared" si="32"/>
        <v>6.1019999999984975E-2</v>
      </c>
    </row>
    <row r="177" spans="1:65" ht="14.85" customHeight="1">
      <c r="A177" s="238"/>
      <c r="B177" s="540" t="s">
        <v>311</v>
      </c>
      <c r="C177" s="540"/>
      <c r="D177" s="540"/>
      <c r="E177" s="503">
        <f t="shared" si="33"/>
        <v>94.981452600000011</v>
      </c>
      <c r="F177" s="503"/>
      <c r="G177" s="503"/>
      <c r="H177" s="503">
        <f t="shared" si="34"/>
        <v>95.050182599999999</v>
      </c>
      <c r="I177" s="503"/>
      <c r="J177" s="503"/>
      <c r="K177" s="503">
        <f t="shared" si="35"/>
        <v>95.017172600000009</v>
      </c>
      <c r="L177" s="503"/>
      <c r="M177" s="503"/>
      <c r="N177" s="503">
        <f t="shared" si="36"/>
        <v>95.055402600000008</v>
      </c>
      <c r="O177" s="503"/>
      <c r="P177" s="503"/>
      <c r="Q177" s="503">
        <f t="shared" si="37"/>
        <v>95.021232600000005</v>
      </c>
      <c r="R177" s="503"/>
      <c r="S177" s="503"/>
      <c r="T177" s="503"/>
      <c r="U177" s="503"/>
      <c r="V177" s="503"/>
      <c r="W177" s="503">
        <f t="shared" si="39"/>
        <v>3.9779999999993265E-2</v>
      </c>
      <c r="X177" s="503"/>
      <c r="Y177" s="503"/>
      <c r="Z177" s="503"/>
      <c r="AA177" s="503"/>
      <c r="AB177" s="503"/>
      <c r="AC177" s="525"/>
      <c r="AD177" s="526"/>
      <c r="AE177" s="526"/>
      <c r="AF177" s="526"/>
      <c r="AG177" s="526"/>
      <c r="AH177" s="527"/>
      <c r="AI177" s="233"/>
      <c r="AJ177" s="233"/>
      <c r="AK177" s="197">
        <v>166</v>
      </c>
      <c r="AL177" s="207">
        <v>95.161720000000003</v>
      </c>
      <c r="AM177" s="207">
        <v>95.082260000000005</v>
      </c>
      <c r="AN177" s="207">
        <v>95.220730000000003</v>
      </c>
      <c r="AO177" s="207">
        <v>95.327029999999993</v>
      </c>
      <c r="AP177" s="207">
        <v>95.227599999999995</v>
      </c>
      <c r="AQ177" s="208"/>
      <c r="AR177" s="155"/>
      <c r="AS177" s="197">
        <f t="shared" si="28"/>
        <v>166</v>
      </c>
      <c r="AT177" s="175">
        <v>-0.15957739999998899</v>
      </c>
      <c r="AU177" s="163">
        <v>-9.5773999999977395E-3</v>
      </c>
      <c r="AV177" s="163">
        <v>-0.19957739999999499</v>
      </c>
      <c r="AW177" s="163">
        <v>-0.27957739999999398</v>
      </c>
      <c r="AX177" s="163">
        <v>-0.179577399999999</v>
      </c>
      <c r="AY177" s="163">
        <v>-0.179577399999999</v>
      </c>
      <c r="BA177" s="331">
        <f t="shared" si="29"/>
        <v>166</v>
      </c>
      <c r="BB177" s="332">
        <f t="shared" si="27"/>
        <v>95.002142600000013</v>
      </c>
      <c r="BC177" s="332">
        <f t="shared" si="27"/>
        <v>95.072682600000007</v>
      </c>
      <c r="BD177" s="332">
        <f t="shared" si="27"/>
        <v>95.021152600000008</v>
      </c>
      <c r="BE177" s="332">
        <f t="shared" si="27"/>
        <v>95.0474526</v>
      </c>
      <c r="BF177" s="332">
        <f t="shared" si="27"/>
        <v>95.048022599999996</v>
      </c>
      <c r="BG177" s="332" t="str">
        <f t="shared" si="26"/>
        <v/>
      </c>
      <c r="BH177" s="164">
        <v>166</v>
      </c>
      <c r="BI177" s="337">
        <f t="shared" si="31"/>
        <v>4.5879999999982601E-2</v>
      </c>
      <c r="BJ177" s="337">
        <f t="shared" si="31"/>
        <v>2.4660000000011451E-2</v>
      </c>
      <c r="BK177" s="337">
        <f t="shared" si="31"/>
        <v>2.6869999999988181E-2</v>
      </c>
      <c r="BL177" s="337">
        <f t="shared" si="30"/>
        <v>5.6999999999618467E-4</v>
      </c>
      <c r="BM177" s="165">
        <f t="shared" si="32"/>
        <v>4.5879999999982601E-2</v>
      </c>
    </row>
    <row r="178" spans="1:65" ht="14.85" customHeight="1">
      <c r="A178" s="238"/>
      <c r="B178" s="540" t="s">
        <v>312</v>
      </c>
      <c r="C178" s="540"/>
      <c r="D178" s="540"/>
      <c r="E178" s="503">
        <f t="shared" si="33"/>
        <v>94.979602600000007</v>
      </c>
      <c r="F178" s="503"/>
      <c r="G178" s="503"/>
      <c r="H178" s="503">
        <f t="shared" si="34"/>
        <v>95.051232600000006</v>
      </c>
      <c r="I178" s="503"/>
      <c r="J178" s="503"/>
      <c r="K178" s="503">
        <f t="shared" si="35"/>
        <v>95.022562600000001</v>
      </c>
      <c r="L178" s="503"/>
      <c r="M178" s="503"/>
      <c r="N178" s="503">
        <f t="shared" si="36"/>
        <v>95.055372600000013</v>
      </c>
      <c r="O178" s="503"/>
      <c r="P178" s="503"/>
      <c r="Q178" s="503">
        <f t="shared" si="37"/>
        <v>95.028732599999998</v>
      </c>
      <c r="R178" s="503"/>
      <c r="S178" s="503"/>
      <c r="T178" s="503"/>
      <c r="U178" s="503"/>
      <c r="V178" s="503"/>
      <c r="W178" s="503">
        <f t="shared" si="39"/>
        <v>4.9129999999991014E-2</v>
      </c>
      <c r="X178" s="503"/>
      <c r="Y178" s="503"/>
      <c r="Z178" s="503"/>
      <c r="AA178" s="503"/>
      <c r="AB178" s="503"/>
      <c r="AC178" s="525"/>
      <c r="AD178" s="526"/>
      <c r="AE178" s="526"/>
      <c r="AF178" s="526"/>
      <c r="AG178" s="526"/>
      <c r="AH178" s="527"/>
      <c r="AI178" s="233"/>
      <c r="AJ178" s="233"/>
      <c r="AK178" s="197">
        <v>167</v>
      </c>
      <c r="AL178" s="207">
        <v>95.172039999999996</v>
      </c>
      <c r="AM178" s="207">
        <v>95.080010000000001</v>
      </c>
      <c r="AN178" s="207">
        <v>95.218400000000003</v>
      </c>
      <c r="AO178" s="207">
        <v>95.337909999999994</v>
      </c>
      <c r="AP178" s="207">
        <v>95.227879999999999</v>
      </c>
      <c r="AQ178" s="208"/>
      <c r="AR178" s="155"/>
      <c r="AS178" s="197">
        <f t="shared" si="28"/>
        <v>167</v>
      </c>
      <c r="AT178" s="175">
        <v>-0.15957739999998899</v>
      </c>
      <c r="AU178" s="163">
        <v>-9.5773999999977395E-3</v>
      </c>
      <c r="AV178" s="163">
        <v>-0.19957739999999499</v>
      </c>
      <c r="AW178" s="163">
        <v>-0.27957739999999398</v>
      </c>
      <c r="AX178" s="163">
        <v>-0.179577399999999</v>
      </c>
      <c r="AY178" s="163">
        <v>-0.179577399999999</v>
      </c>
      <c r="BA178" s="331">
        <f t="shared" si="29"/>
        <v>167</v>
      </c>
      <c r="BB178" s="332">
        <f t="shared" si="27"/>
        <v>95.012462600000006</v>
      </c>
      <c r="BC178" s="332">
        <f t="shared" si="27"/>
        <v>95.070432600000004</v>
      </c>
      <c r="BD178" s="332">
        <f t="shared" si="27"/>
        <v>95.018822600000007</v>
      </c>
      <c r="BE178" s="332">
        <f t="shared" si="27"/>
        <v>95.0583326</v>
      </c>
      <c r="BF178" s="332">
        <f t="shared" si="27"/>
        <v>95.0483026</v>
      </c>
      <c r="BG178" s="332" t="str">
        <f t="shared" si="26"/>
        <v/>
      </c>
      <c r="BH178" s="164">
        <v>167</v>
      </c>
      <c r="BI178" s="337">
        <f t="shared" si="31"/>
        <v>3.5839999999993211E-2</v>
      </c>
      <c r="BJ178" s="337">
        <f t="shared" si="31"/>
        <v>2.2130000000004202E-2</v>
      </c>
      <c r="BK178" s="337">
        <f t="shared" si="31"/>
        <v>2.9479999999992401E-2</v>
      </c>
      <c r="BL178" s="337">
        <f t="shared" si="30"/>
        <v>1.0030000000000427E-2</v>
      </c>
      <c r="BM178" s="165">
        <f t="shared" si="32"/>
        <v>3.5839999999993211E-2</v>
      </c>
    </row>
    <row r="179" spans="1:65" ht="14.85" customHeight="1">
      <c r="A179" s="238"/>
      <c r="B179" s="540" t="s">
        <v>313</v>
      </c>
      <c r="C179" s="540"/>
      <c r="D179" s="540"/>
      <c r="E179" s="503">
        <f t="shared" si="33"/>
        <v>94.978032600000006</v>
      </c>
      <c r="F179" s="503"/>
      <c r="G179" s="503"/>
      <c r="H179" s="503">
        <f t="shared" si="34"/>
        <v>95.046812599999996</v>
      </c>
      <c r="I179" s="503"/>
      <c r="J179" s="503"/>
      <c r="K179" s="503">
        <f t="shared" si="35"/>
        <v>95.028742600000001</v>
      </c>
      <c r="L179" s="503"/>
      <c r="M179" s="503"/>
      <c r="N179" s="503">
        <f t="shared" si="36"/>
        <v>95.054762600000004</v>
      </c>
      <c r="O179" s="503"/>
      <c r="P179" s="503"/>
      <c r="Q179" s="503">
        <f t="shared" si="37"/>
        <v>95.0259626</v>
      </c>
      <c r="R179" s="503"/>
      <c r="S179" s="503"/>
      <c r="T179" s="503"/>
      <c r="U179" s="503"/>
      <c r="V179" s="503"/>
      <c r="W179" s="503">
        <f t="shared" si="39"/>
        <v>4.7929999999993811E-2</v>
      </c>
      <c r="X179" s="503"/>
      <c r="Y179" s="503"/>
      <c r="Z179" s="503"/>
      <c r="AA179" s="503"/>
      <c r="AB179" s="503"/>
      <c r="AC179" s="525"/>
      <c r="AD179" s="526"/>
      <c r="AE179" s="526"/>
      <c r="AF179" s="526"/>
      <c r="AG179" s="526"/>
      <c r="AH179" s="527"/>
      <c r="AI179" s="233"/>
      <c r="AJ179" s="233"/>
      <c r="AK179" s="197">
        <v>168</v>
      </c>
      <c r="AL179" s="207">
        <v>95.175129999999996</v>
      </c>
      <c r="AM179" s="207">
        <v>95.072460000000007</v>
      </c>
      <c r="AN179" s="207">
        <v>95.206590000000006</v>
      </c>
      <c r="AO179" s="207">
        <v>95.34639</v>
      </c>
      <c r="AP179" s="207">
        <v>95.245320000000007</v>
      </c>
      <c r="AQ179" s="208"/>
      <c r="AR179" s="155"/>
      <c r="AS179" s="197">
        <f t="shared" si="28"/>
        <v>168</v>
      </c>
      <c r="AT179" s="175">
        <v>-0.15957739999998899</v>
      </c>
      <c r="AU179" s="163">
        <v>-9.5773999999977395E-3</v>
      </c>
      <c r="AV179" s="163">
        <v>-0.19957739999999499</v>
      </c>
      <c r="AW179" s="163">
        <v>-0.27957739999999398</v>
      </c>
      <c r="AX179" s="163">
        <v>-0.179577399999999</v>
      </c>
      <c r="AY179" s="163">
        <v>-0.179577399999999</v>
      </c>
      <c r="BA179" s="331">
        <f t="shared" si="29"/>
        <v>168</v>
      </c>
      <c r="BB179" s="332">
        <f t="shared" si="27"/>
        <v>95.015552600000007</v>
      </c>
      <c r="BC179" s="332">
        <f t="shared" si="27"/>
        <v>95.062882600000009</v>
      </c>
      <c r="BD179" s="332">
        <f t="shared" si="27"/>
        <v>95.00701260000001</v>
      </c>
      <c r="BE179" s="332">
        <f t="shared" si="27"/>
        <v>95.066812600000006</v>
      </c>
      <c r="BF179" s="332">
        <f t="shared" si="27"/>
        <v>95.065742600000007</v>
      </c>
      <c r="BG179" s="332" t="str">
        <f t="shared" si="26"/>
        <v/>
      </c>
      <c r="BH179" s="164">
        <v>168</v>
      </c>
      <c r="BI179" s="337">
        <f t="shared" si="31"/>
        <v>5.0190000000000623E-2</v>
      </c>
      <c r="BJ179" s="337">
        <f t="shared" si="31"/>
        <v>2.8599999999983083E-3</v>
      </c>
      <c r="BK179" s="337">
        <f t="shared" si="31"/>
        <v>5.8729999999997062E-2</v>
      </c>
      <c r="BL179" s="337">
        <f t="shared" si="30"/>
        <v>1.0699999999985721E-3</v>
      </c>
      <c r="BM179" s="165">
        <f t="shared" si="32"/>
        <v>5.8729999999997062E-2</v>
      </c>
    </row>
    <row r="180" spans="1:65" ht="14.85" customHeight="1">
      <c r="A180" s="238"/>
      <c r="B180" s="540" t="s">
        <v>314</v>
      </c>
      <c r="C180" s="540"/>
      <c r="D180" s="540"/>
      <c r="E180" s="503">
        <f t="shared" si="33"/>
        <v>94.978082600000008</v>
      </c>
      <c r="F180" s="503"/>
      <c r="G180" s="503"/>
      <c r="H180" s="503">
        <f t="shared" si="34"/>
        <v>95.044842599999996</v>
      </c>
      <c r="I180" s="503"/>
      <c r="J180" s="503"/>
      <c r="K180" s="503">
        <f t="shared" si="35"/>
        <v>95.019062599999998</v>
      </c>
      <c r="L180" s="503"/>
      <c r="M180" s="503"/>
      <c r="N180" s="503">
        <f t="shared" si="36"/>
        <v>95.054242600000009</v>
      </c>
      <c r="O180" s="503"/>
      <c r="P180" s="503"/>
      <c r="Q180" s="503">
        <f t="shared" si="37"/>
        <v>95.019102599999997</v>
      </c>
      <c r="R180" s="503"/>
      <c r="S180" s="503"/>
      <c r="T180" s="503"/>
      <c r="U180" s="503"/>
      <c r="V180" s="503"/>
      <c r="W180" s="503">
        <f t="shared" si="39"/>
        <v>4.1019999999988954E-2</v>
      </c>
      <c r="X180" s="503"/>
      <c r="Y180" s="503"/>
      <c r="Z180" s="503"/>
      <c r="AA180" s="503"/>
      <c r="AB180" s="503"/>
      <c r="AC180" s="525"/>
      <c r="AD180" s="526"/>
      <c r="AE180" s="526"/>
      <c r="AF180" s="526"/>
      <c r="AG180" s="526"/>
      <c r="AH180" s="527"/>
      <c r="AI180" s="233"/>
      <c r="AJ180" s="233"/>
      <c r="AK180" s="197">
        <v>169</v>
      </c>
      <c r="AL180" s="207">
        <v>95.174210000000002</v>
      </c>
      <c r="AM180" s="207">
        <v>95.066389999999998</v>
      </c>
      <c r="AN180" s="207">
        <v>95.202849999999998</v>
      </c>
      <c r="AO180" s="207">
        <v>95.343819999999994</v>
      </c>
      <c r="AP180" s="207">
        <v>95.232100000000003</v>
      </c>
      <c r="AQ180" s="208"/>
      <c r="AR180" s="155"/>
      <c r="AS180" s="197">
        <f t="shared" si="28"/>
        <v>169</v>
      </c>
      <c r="AT180" s="175">
        <v>-0.15957739999998899</v>
      </c>
      <c r="AU180" s="163">
        <v>-9.5773999999977395E-3</v>
      </c>
      <c r="AV180" s="163">
        <v>-0.19957739999999499</v>
      </c>
      <c r="AW180" s="163">
        <v>-0.27957739999999398</v>
      </c>
      <c r="AX180" s="163">
        <v>-0.179577399999999</v>
      </c>
      <c r="AY180" s="163">
        <v>-0.179577399999999</v>
      </c>
      <c r="BA180" s="331">
        <f t="shared" si="29"/>
        <v>169</v>
      </c>
      <c r="BB180" s="332">
        <f t="shared" si="27"/>
        <v>95.014632600000013</v>
      </c>
      <c r="BC180" s="332">
        <f t="shared" si="27"/>
        <v>95.056812600000001</v>
      </c>
      <c r="BD180" s="332">
        <f t="shared" si="27"/>
        <v>95.003272600000003</v>
      </c>
      <c r="BE180" s="332">
        <f t="shared" si="27"/>
        <v>95.0642426</v>
      </c>
      <c r="BF180" s="332">
        <f t="shared" si="27"/>
        <v>95.052522600000003</v>
      </c>
      <c r="BG180" s="332" t="str">
        <f t="shared" si="26"/>
        <v/>
      </c>
      <c r="BH180" s="164">
        <v>169</v>
      </c>
      <c r="BI180" s="337">
        <f t="shared" si="31"/>
        <v>3.7889999999990209E-2</v>
      </c>
      <c r="BJ180" s="337">
        <f t="shared" si="31"/>
        <v>4.2899999999974625E-3</v>
      </c>
      <c r="BK180" s="337">
        <f t="shared" si="31"/>
        <v>4.9250000000000682E-2</v>
      </c>
      <c r="BL180" s="337">
        <f t="shared" si="30"/>
        <v>1.1719999999996844E-2</v>
      </c>
      <c r="BM180" s="165">
        <f t="shared" si="32"/>
        <v>4.9250000000000682E-2</v>
      </c>
    </row>
    <row r="181" spans="1:65" ht="14.85" customHeight="1">
      <c r="A181" s="238"/>
      <c r="B181" s="540" t="s">
        <v>315</v>
      </c>
      <c r="C181" s="540"/>
      <c r="D181" s="540"/>
      <c r="E181" s="503">
        <f t="shared" si="33"/>
        <v>94.969722600000011</v>
      </c>
      <c r="F181" s="503"/>
      <c r="G181" s="503"/>
      <c r="H181" s="503">
        <f t="shared" si="34"/>
        <v>95.036522599999998</v>
      </c>
      <c r="I181" s="503"/>
      <c r="J181" s="503"/>
      <c r="K181" s="503">
        <f t="shared" si="35"/>
        <v>94.990182600000011</v>
      </c>
      <c r="L181" s="503"/>
      <c r="M181" s="503"/>
      <c r="N181" s="503">
        <f t="shared" si="36"/>
        <v>95.049382600000001</v>
      </c>
      <c r="O181" s="503"/>
      <c r="P181" s="503"/>
      <c r="Q181" s="503">
        <f t="shared" si="37"/>
        <v>95.013272600000008</v>
      </c>
      <c r="R181" s="503"/>
      <c r="S181" s="503"/>
      <c r="T181" s="503"/>
      <c r="U181" s="503"/>
      <c r="V181" s="503"/>
      <c r="W181" s="503">
        <f t="shared" si="39"/>
        <v>4.3549999999996203E-2</v>
      </c>
      <c r="X181" s="503"/>
      <c r="Y181" s="503"/>
      <c r="Z181" s="503"/>
      <c r="AA181" s="503"/>
      <c r="AB181" s="503"/>
      <c r="AC181" s="525"/>
      <c r="AD181" s="526"/>
      <c r="AE181" s="526"/>
      <c r="AF181" s="526"/>
      <c r="AG181" s="526"/>
      <c r="AH181" s="527"/>
      <c r="AI181" s="233"/>
      <c r="AJ181" s="233"/>
      <c r="AK181" s="197">
        <v>170</v>
      </c>
      <c r="AL181" s="207">
        <v>95.173289999999994</v>
      </c>
      <c r="AM181" s="207">
        <v>95.066909999999993</v>
      </c>
      <c r="AN181" s="207">
        <v>95.203010000000006</v>
      </c>
      <c r="AO181" s="207">
        <v>95.342579999999998</v>
      </c>
      <c r="AP181" s="207">
        <v>95.209360000000004</v>
      </c>
      <c r="AQ181" s="208"/>
      <c r="AR181" s="155"/>
      <c r="AS181" s="197">
        <f t="shared" si="28"/>
        <v>170</v>
      </c>
      <c r="AT181" s="175">
        <v>-0.15957739999998899</v>
      </c>
      <c r="AU181" s="163">
        <v>-9.5773999999977395E-3</v>
      </c>
      <c r="AV181" s="163">
        <v>-0.19957739999999499</v>
      </c>
      <c r="AW181" s="163">
        <v>-0.27957739999999398</v>
      </c>
      <c r="AX181" s="163">
        <v>-0.179577399999999</v>
      </c>
      <c r="AY181" s="163">
        <v>-0.179577399999999</v>
      </c>
      <c r="BA181" s="331">
        <f t="shared" si="29"/>
        <v>170</v>
      </c>
      <c r="BB181" s="332">
        <f t="shared" si="27"/>
        <v>95.013712600000005</v>
      </c>
      <c r="BC181" s="332">
        <f t="shared" si="27"/>
        <v>95.057332599999995</v>
      </c>
      <c r="BD181" s="332">
        <f t="shared" si="27"/>
        <v>95.003432600000011</v>
      </c>
      <c r="BE181" s="332">
        <f t="shared" si="27"/>
        <v>95.063002600000004</v>
      </c>
      <c r="BF181" s="332">
        <f t="shared" si="27"/>
        <v>95.029782600000004</v>
      </c>
      <c r="BG181" s="332" t="str">
        <f t="shared" si="26"/>
        <v/>
      </c>
      <c r="BH181" s="164">
        <v>170</v>
      </c>
      <c r="BI181" s="337">
        <f t="shared" si="31"/>
        <v>1.6069999999999141E-2</v>
      </c>
      <c r="BJ181" s="337">
        <f t="shared" si="31"/>
        <v>2.754999999999086E-2</v>
      </c>
      <c r="BK181" s="337">
        <f t="shared" si="31"/>
        <v>2.6349999999993656E-2</v>
      </c>
      <c r="BL181" s="337">
        <f t="shared" si="30"/>
        <v>3.3220000000000027E-2</v>
      </c>
      <c r="BM181" s="165">
        <f t="shared" si="32"/>
        <v>3.3220000000000027E-2</v>
      </c>
    </row>
    <row r="182" spans="1:65" ht="14.85" customHeight="1">
      <c r="A182" s="238"/>
      <c r="B182" s="540" t="s">
        <v>316</v>
      </c>
      <c r="C182" s="540"/>
      <c r="D182" s="540"/>
      <c r="E182" s="503">
        <f t="shared" si="33"/>
        <v>94.962172600000017</v>
      </c>
      <c r="F182" s="503"/>
      <c r="G182" s="503"/>
      <c r="H182" s="503">
        <f t="shared" si="34"/>
        <v>95.031182600000008</v>
      </c>
      <c r="I182" s="503"/>
      <c r="J182" s="503"/>
      <c r="K182" s="503">
        <f t="shared" si="35"/>
        <v>94.978532600000008</v>
      </c>
      <c r="L182" s="503"/>
      <c r="M182" s="503"/>
      <c r="N182" s="503">
        <f t="shared" si="36"/>
        <v>95.048092600000004</v>
      </c>
      <c r="O182" s="503"/>
      <c r="P182" s="503"/>
      <c r="Q182" s="503">
        <f t="shared" si="37"/>
        <v>95.017332600000003</v>
      </c>
      <c r="R182" s="503"/>
      <c r="S182" s="503"/>
      <c r="T182" s="503"/>
      <c r="U182" s="503"/>
      <c r="V182" s="503"/>
      <c r="W182" s="503">
        <f t="shared" si="39"/>
        <v>5.5159999999986553E-2</v>
      </c>
      <c r="X182" s="503"/>
      <c r="Y182" s="503"/>
      <c r="Z182" s="503"/>
      <c r="AA182" s="503"/>
      <c r="AB182" s="503"/>
      <c r="AC182" s="525"/>
      <c r="AD182" s="526"/>
      <c r="AE182" s="526"/>
      <c r="AF182" s="526"/>
      <c r="AG182" s="526"/>
      <c r="AH182" s="527"/>
      <c r="AI182" s="233"/>
      <c r="AJ182" s="233"/>
      <c r="AK182" s="197">
        <v>171</v>
      </c>
      <c r="AL182" s="207">
        <v>95.162959999999998</v>
      </c>
      <c r="AM182" s="207">
        <v>95.068479999999994</v>
      </c>
      <c r="AN182" s="207">
        <v>95.20093</v>
      </c>
      <c r="AO182" s="207">
        <v>95.334220000000002</v>
      </c>
      <c r="AP182" s="207">
        <v>95.209280000000007</v>
      </c>
      <c r="AQ182" s="208"/>
      <c r="AR182" s="155"/>
      <c r="AS182" s="197">
        <f t="shared" si="28"/>
        <v>171</v>
      </c>
      <c r="AT182" s="175">
        <v>-0.15957739999998899</v>
      </c>
      <c r="AU182" s="163">
        <v>-9.5773999999977395E-3</v>
      </c>
      <c r="AV182" s="163">
        <v>-0.19957739999999499</v>
      </c>
      <c r="AW182" s="163">
        <v>-0.27957739999999398</v>
      </c>
      <c r="AX182" s="163">
        <v>-0.179577399999999</v>
      </c>
      <c r="AY182" s="163">
        <v>-0.179577399999999</v>
      </c>
      <c r="BA182" s="331">
        <f t="shared" si="29"/>
        <v>171</v>
      </c>
      <c r="BB182" s="332">
        <f t="shared" si="27"/>
        <v>95.003382600000009</v>
      </c>
      <c r="BC182" s="332">
        <f t="shared" si="27"/>
        <v>95.058902599999996</v>
      </c>
      <c r="BD182" s="332">
        <f t="shared" si="27"/>
        <v>95.001352600000004</v>
      </c>
      <c r="BE182" s="332">
        <f t="shared" si="27"/>
        <v>95.054642600000008</v>
      </c>
      <c r="BF182" s="332">
        <f t="shared" si="27"/>
        <v>95.029702600000007</v>
      </c>
      <c r="BG182" s="332" t="str">
        <f t="shared" si="26"/>
        <v/>
      </c>
      <c r="BH182" s="164">
        <v>171</v>
      </c>
      <c r="BI182" s="337">
        <f t="shared" si="31"/>
        <v>2.6319999999998345E-2</v>
      </c>
      <c r="BJ182" s="337">
        <f t="shared" si="31"/>
        <v>2.919999999998879E-2</v>
      </c>
      <c r="BK182" s="337">
        <f t="shared" si="31"/>
        <v>2.8350000000003206E-2</v>
      </c>
      <c r="BL182" s="337">
        <f t="shared" si="30"/>
        <v>2.494000000000085E-2</v>
      </c>
      <c r="BM182" s="165">
        <f t="shared" si="32"/>
        <v>2.919999999998879E-2</v>
      </c>
    </row>
    <row r="183" spans="1:65" ht="14.85" customHeight="1">
      <c r="A183" s="238"/>
      <c r="B183" s="540" t="s">
        <v>317</v>
      </c>
      <c r="C183" s="540"/>
      <c r="D183" s="540"/>
      <c r="E183" s="503">
        <f t="shared" si="33"/>
        <v>94.961282600000004</v>
      </c>
      <c r="F183" s="503"/>
      <c r="G183" s="503"/>
      <c r="H183" s="503">
        <f t="shared" si="34"/>
        <v>95.027972599999998</v>
      </c>
      <c r="I183" s="503"/>
      <c r="J183" s="503"/>
      <c r="K183" s="503">
        <f t="shared" si="35"/>
        <v>94.980302600000002</v>
      </c>
      <c r="L183" s="503"/>
      <c r="M183" s="503"/>
      <c r="N183" s="503">
        <f t="shared" si="36"/>
        <v>95.046042600000007</v>
      </c>
      <c r="O183" s="503"/>
      <c r="P183" s="503"/>
      <c r="Q183" s="503">
        <f t="shared" si="37"/>
        <v>95.037422599999999</v>
      </c>
      <c r="R183" s="503"/>
      <c r="S183" s="503"/>
      <c r="T183" s="503"/>
      <c r="U183" s="503"/>
      <c r="V183" s="503"/>
      <c r="W183" s="503">
        <f t="shared" si="39"/>
        <v>7.6139999999995212E-2</v>
      </c>
      <c r="X183" s="503"/>
      <c r="Y183" s="503"/>
      <c r="Z183" s="503"/>
      <c r="AA183" s="503"/>
      <c r="AB183" s="503"/>
      <c r="AC183" s="525"/>
      <c r="AD183" s="526"/>
      <c r="AE183" s="526"/>
      <c r="AF183" s="526"/>
      <c r="AG183" s="526"/>
      <c r="AH183" s="527"/>
      <c r="AI183" s="233"/>
      <c r="AJ183" s="233"/>
      <c r="AK183" s="197">
        <v>172</v>
      </c>
      <c r="AL183" s="207">
        <v>95.165090000000006</v>
      </c>
      <c r="AM183" s="207">
        <v>95.066829999999996</v>
      </c>
      <c r="AN183" s="207">
        <v>95.20008</v>
      </c>
      <c r="AO183" s="207">
        <v>95.327349999999996</v>
      </c>
      <c r="AP183" s="207">
        <v>95.238560000000007</v>
      </c>
      <c r="AQ183" s="208"/>
      <c r="AR183" s="155"/>
      <c r="AS183" s="197">
        <f t="shared" si="28"/>
        <v>172</v>
      </c>
      <c r="AT183" s="175">
        <v>-0.15957739999998899</v>
      </c>
      <c r="AU183" s="163">
        <v>-9.5773999999977395E-3</v>
      </c>
      <c r="AV183" s="163">
        <v>-0.19957739999999499</v>
      </c>
      <c r="AW183" s="163">
        <v>-0.27957739999999398</v>
      </c>
      <c r="AX183" s="163">
        <v>-0.179577399999999</v>
      </c>
      <c r="AY183" s="163">
        <v>-0.179577399999999</v>
      </c>
      <c r="BA183" s="331">
        <f t="shared" si="29"/>
        <v>172</v>
      </c>
      <c r="BB183" s="332">
        <f t="shared" si="27"/>
        <v>95.005512600000017</v>
      </c>
      <c r="BC183" s="332">
        <f t="shared" si="27"/>
        <v>95.057252599999998</v>
      </c>
      <c r="BD183" s="332">
        <f t="shared" si="27"/>
        <v>95.000502600000004</v>
      </c>
      <c r="BE183" s="332">
        <f t="shared" si="27"/>
        <v>95.047772600000002</v>
      </c>
      <c r="BF183" s="332">
        <f t="shared" si="27"/>
        <v>95.058982600000007</v>
      </c>
      <c r="BG183" s="332" t="str">
        <f t="shared" si="26"/>
        <v/>
      </c>
      <c r="BH183" s="164">
        <v>172</v>
      </c>
      <c r="BI183" s="337">
        <f t="shared" si="31"/>
        <v>5.3469999999990137E-2</v>
      </c>
      <c r="BJ183" s="337">
        <f t="shared" si="31"/>
        <v>1.7300000000091131E-3</v>
      </c>
      <c r="BK183" s="337">
        <f t="shared" si="31"/>
        <v>5.8480000000002974E-2</v>
      </c>
      <c r="BL183" s="337">
        <f t="shared" si="30"/>
        <v>1.1210000000005493E-2</v>
      </c>
      <c r="BM183" s="165">
        <f t="shared" si="32"/>
        <v>5.8480000000002974E-2</v>
      </c>
    </row>
    <row r="184" spans="1:65" ht="14.85" customHeight="1">
      <c r="A184" s="238"/>
      <c r="B184" s="540" t="s">
        <v>318</v>
      </c>
      <c r="C184" s="540"/>
      <c r="D184" s="540"/>
      <c r="E184" s="503">
        <f t="shared" si="33"/>
        <v>94.95682260000001</v>
      </c>
      <c r="F184" s="503"/>
      <c r="G184" s="503"/>
      <c r="H184" s="503">
        <f t="shared" si="34"/>
        <v>95.029662600000009</v>
      </c>
      <c r="I184" s="503"/>
      <c r="J184" s="503"/>
      <c r="K184" s="503">
        <f t="shared" si="35"/>
        <v>94.961772600000003</v>
      </c>
      <c r="L184" s="503"/>
      <c r="M184" s="503"/>
      <c r="N184" s="503">
        <f t="shared" si="36"/>
        <v>95.046612600000003</v>
      </c>
      <c r="O184" s="503"/>
      <c r="P184" s="503"/>
      <c r="Q184" s="503">
        <f t="shared" si="37"/>
        <v>95.033162599999997</v>
      </c>
      <c r="R184" s="503"/>
      <c r="S184" s="503"/>
      <c r="T184" s="503"/>
      <c r="U184" s="503"/>
      <c r="V184" s="503"/>
      <c r="W184" s="503">
        <f t="shared" si="39"/>
        <v>7.633999999998764E-2</v>
      </c>
      <c r="X184" s="503"/>
      <c r="Y184" s="503"/>
      <c r="Z184" s="503"/>
      <c r="AA184" s="503"/>
      <c r="AB184" s="503"/>
      <c r="AC184" s="525"/>
      <c r="AD184" s="526"/>
      <c r="AE184" s="526"/>
      <c r="AF184" s="526"/>
      <c r="AG184" s="526"/>
      <c r="AH184" s="527"/>
      <c r="AI184" s="233"/>
      <c r="AJ184" s="233"/>
      <c r="AK184" s="197">
        <v>173</v>
      </c>
      <c r="AL184" s="207">
        <v>95.160910000000001</v>
      </c>
      <c r="AM184" s="207">
        <v>95.067670000000007</v>
      </c>
      <c r="AN184" s="207">
        <v>95.192570000000003</v>
      </c>
      <c r="AO184" s="207">
        <v>95.323530000000005</v>
      </c>
      <c r="AP184" s="207">
        <v>95.238330000000005</v>
      </c>
      <c r="AQ184" s="208"/>
      <c r="AR184" s="155"/>
      <c r="AS184" s="197">
        <f t="shared" si="28"/>
        <v>173</v>
      </c>
      <c r="AT184" s="175">
        <v>-0.15957739999998899</v>
      </c>
      <c r="AU184" s="163">
        <v>-9.5773999999977395E-3</v>
      </c>
      <c r="AV184" s="163">
        <v>-0.19957739999999499</v>
      </c>
      <c r="AW184" s="163">
        <v>-0.27957739999999398</v>
      </c>
      <c r="AX184" s="163">
        <v>-0.179577399999999</v>
      </c>
      <c r="AY184" s="163">
        <v>-0.179577399999999</v>
      </c>
      <c r="BA184" s="331">
        <f t="shared" si="29"/>
        <v>173</v>
      </c>
      <c r="BB184" s="332">
        <f t="shared" ref="BB184:BG228" si="40">IF(AL184="","",AL184+AT184)</f>
        <v>95.001332600000012</v>
      </c>
      <c r="BC184" s="332">
        <f t="shared" si="40"/>
        <v>95.058092600000009</v>
      </c>
      <c r="BD184" s="332">
        <f t="shared" si="40"/>
        <v>94.992992600000008</v>
      </c>
      <c r="BE184" s="332">
        <f t="shared" si="40"/>
        <v>95.043952600000011</v>
      </c>
      <c r="BF184" s="332">
        <f t="shared" si="40"/>
        <v>95.058752600000005</v>
      </c>
      <c r="BG184" s="332" t="str">
        <f t="shared" si="26"/>
        <v/>
      </c>
      <c r="BH184" s="164">
        <v>173</v>
      </c>
      <c r="BI184" s="337">
        <f t="shared" si="31"/>
        <v>5.7419999999993365E-2</v>
      </c>
      <c r="BJ184" s="337">
        <f t="shared" si="31"/>
        <v>6.5999999999633019E-4</v>
      </c>
      <c r="BK184" s="337">
        <f t="shared" si="31"/>
        <v>6.5759999999997376E-2</v>
      </c>
      <c r="BL184" s="337">
        <f t="shared" si="30"/>
        <v>1.4799999999993929E-2</v>
      </c>
      <c r="BM184" s="165">
        <f t="shared" si="32"/>
        <v>6.5759999999997376E-2</v>
      </c>
    </row>
    <row r="185" spans="1:65" ht="14.85" customHeight="1">
      <c r="A185" s="238"/>
      <c r="B185" s="540" t="s">
        <v>319</v>
      </c>
      <c r="C185" s="540"/>
      <c r="D185" s="540"/>
      <c r="E185" s="503">
        <f t="shared" si="33"/>
        <v>94.961932600000011</v>
      </c>
      <c r="F185" s="503"/>
      <c r="G185" s="503"/>
      <c r="H185" s="503">
        <f t="shared" si="34"/>
        <v>95.032872600000005</v>
      </c>
      <c r="I185" s="503"/>
      <c r="J185" s="503"/>
      <c r="K185" s="503">
        <f t="shared" si="35"/>
        <v>94.9599726</v>
      </c>
      <c r="L185" s="503"/>
      <c r="M185" s="503"/>
      <c r="N185" s="503">
        <f t="shared" si="36"/>
        <v>95.04793260000001</v>
      </c>
      <c r="O185" s="503"/>
      <c r="P185" s="503"/>
      <c r="Q185" s="503">
        <f t="shared" si="37"/>
        <v>95.035682600000001</v>
      </c>
      <c r="R185" s="503"/>
      <c r="S185" s="503"/>
      <c r="T185" s="503"/>
      <c r="U185" s="503"/>
      <c r="V185" s="503"/>
      <c r="W185" s="503">
        <f t="shared" si="39"/>
        <v>7.5710000000000832E-2</v>
      </c>
      <c r="X185" s="503"/>
      <c r="Y185" s="503"/>
      <c r="Z185" s="503"/>
      <c r="AA185" s="503"/>
      <c r="AB185" s="503"/>
      <c r="AC185" s="525"/>
      <c r="AD185" s="526"/>
      <c r="AE185" s="526"/>
      <c r="AF185" s="526"/>
      <c r="AG185" s="526"/>
      <c r="AH185" s="527"/>
      <c r="AI185" s="233"/>
      <c r="AJ185" s="233"/>
      <c r="AK185" s="197">
        <v>174</v>
      </c>
      <c r="AL185" s="207">
        <v>95.150469999999999</v>
      </c>
      <c r="AM185" s="207">
        <v>95.060079999999999</v>
      </c>
      <c r="AN185" s="207">
        <v>95.172399999999996</v>
      </c>
      <c r="AO185" s="207">
        <v>95.324299999999994</v>
      </c>
      <c r="AP185" s="207">
        <v>95.219849999999994</v>
      </c>
      <c r="AQ185" s="208"/>
      <c r="AR185" s="155"/>
      <c r="AS185" s="197">
        <f t="shared" si="28"/>
        <v>174</v>
      </c>
      <c r="AT185" s="175">
        <v>-0.15957739999998899</v>
      </c>
      <c r="AU185" s="163">
        <v>-9.5773999999977395E-3</v>
      </c>
      <c r="AV185" s="163">
        <v>-0.19957739999999499</v>
      </c>
      <c r="AW185" s="163">
        <v>-0.27957739999999398</v>
      </c>
      <c r="AX185" s="163">
        <v>-0.179577399999999</v>
      </c>
      <c r="AY185" s="163">
        <v>-0.179577399999999</v>
      </c>
      <c r="BA185" s="331">
        <f t="shared" si="29"/>
        <v>174</v>
      </c>
      <c r="BB185" s="332">
        <f t="shared" si="40"/>
        <v>94.990892600000009</v>
      </c>
      <c r="BC185" s="332">
        <f t="shared" si="40"/>
        <v>95.050502600000002</v>
      </c>
      <c r="BD185" s="332">
        <f t="shared" si="40"/>
        <v>94.972822600000001</v>
      </c>
      <c r="BE185" s="332">
        <f t="shared" si="40"/>
        <v>95.0447226</v>
      </c>
      <c r="BF185" s="332">
        <f t="shared" si="40"/>
        <v>95.040272599999994</v>
      </c>
      <c r="BG185" s="332" t="str">
        <f t="shared" si="26"/>
        <v/>
      </c>
      <c r="BH185" s="164">
        <v>174</v>
      </c>
      <c r="BI185" s="337">
        <f t="shared" si="31"/>
        <v>4.9379999999985102E-2</v>
      </c>
      <c r="BJ185" s="337">
        <f t="shared" si="31"/>
        <v>1.0230000000007067E-2</v>
      </c>
      <c r="BK185" s="337">
        <f t="shared" si="31"/>
        <v>6.7449999999993793E-2</v>
      </c>
      <c r="BL185" s="337">
        <f t="shared" si="30"/>
        <v>4.4500000000056161E-3</v>
      </c>
      <c r="BM185" s="165">
        <f t="shared" si="32"/>
        <v>6.7449999999993793E-2</v>
      </c>
    </row>
    <row r="186" spans="1:65" ht="14.85" customHeight="1">
      <c r="A186" s="238"/>
      <c r="B186" s="540" t="s">
        <v>320</v>
      </c>
      <c r="C186" s="540"/>
      <c r="D186" s="540"/>
      <c r="E186" s="503">
        <f t="shared" si="33"/>
        <v>94.951082600000007</v>
      </c>
      <c r="F186" s="503"/>
      <c r="G186" s="503"/>
      <c r="H186" s="503">
        <f t="shared" si="34"/>
        <v>95.0329926</v>
      </c>
      <c r="I186" s="503"/>
      <c r="J186" s="503"/>
      <c r="K186" s="503">
        <f t="shared" si="35"/>
        <v>94.969082600000007</v>
      </c>
      <c r="L186" s="503"/>
      <c r="M186" s="503"/>
      <c r="N186" s="503">
        <f t="shared" si="36"/>
        <v>95.063842600000001</v>
      </c>
      <c r="O186" s="503"/>
      <c r="P186" s="503"/>
      <c r="Q186" s="503">
        <f t="shared" si="37"/>
        <v>95.028342600000002</v>
      </c>
      <c r="R186" s="503"/>
      <c r="S186" s="503"/>
      <c r="T186" s="503"/>
      <c r="U186" s="503"/>
      <c r="V186" s="503"/>
      <c r="W186" s="503">
        <f t="shared" si="39"/>
        <v>7.7259999999995443E-2</v>
      </c>
      <c r="X186" s="503"/>
      <c r="Y186" s="503"/>
      <c r="Z186" s="503"/>
      <c r="AA186" s="503"/>
      <c r="AB186" s="503"/>
      <c r="AC186" s="525"/>
      <c r="AD186" s="526"/>
      <c r="AE186" s="526"/>
      <c r="AF186" s="526"/>
      <c r="AG186" s="526"/>
      <c r="AH186" s="527"/>
      <c r="AI186" s="233"/>
      <c r="AJ186" s="233"/>
      <c r="AK186" s="197">
        <v>175</v>
      </c>
      <c r="AL186" s="207">
        <v>95.125399999999999</v>
      </c>
      <c r="AM186" s="207">
        <v>95.055499999999995</v>
      </c>
      <c r="AN186" s="207">
        <v>95.171279999999996</v>
      </c>
      <c r="AO186" s="207">
        <v>95.328000000000003</v>
      </c>
      <c r="AP186" s="207">
        <v>95.210769999999997</v>
      </c>
      <c r="AQ186" s="208"/>
      <c r="AR186" s="155"/>
      <c r="AS186" s="197">
        <f t="shared" si="28"/>
        <v>175</v>
      </c>
      <c r="AT186" s="175">
        <v>-0.15957739999998899</v>
      </c>
      <c r="AU186" s="163">
        <v>-9.5773999999977395E-3</v>
      </c>
      <c r="AV186" s="163">
        <v>-0.19957739999999499</v>
      </c>
      <c r="AW186" s="163">
        <v>-0.27957739999999398</v>
      </c>
      <c r="AX186" s="163">
        <v>-0.179577399999999</v>
      </c>
      <c r="AY186" s="163">
        <v>-0.179577399999999</v>
      </c>
      <c r="BA186" s="331">
        <f t="shared" si="29"/>
        <v>175</v>
      </c>
      <c r="BB186" s="332">
        <f t="shared" si="40"/>
        <v>94.96582260000001</v>
      </c>
      <c r="BC186" s="332">
        <f t="shared" si="40"/>
        <v>95.045922599999997</v>
      </c>
      <c r="BD186" s="332">
        <f t="shared" si="40"/>
        <v>94.9717026</v>
      </c>
      <c r="BE186" s="332">
        <f t="shared" si="40"/>
        <v>95.048422600000009</v>
      </c>
      <c r="BF186" s="332">
        <f t="shared" si="40"/>
        <v>95.031192599999997</v>
      </c>
      <c r="BG186" s="332" t="str">
        <f t="shared" si="26"/>
        <v/>
      </c>
      <c r="BH186" s="164">
        <v>175</v>
      </c>
      <c r="BI186" s="337">
        <f t="shared" si="31"/>
        <v>6.5369999999987272E-2</v>
      </c>
      <c r="BJ186" s="337">
        <f t="shared" si="31"/>
        <v>1.4730000000000132E-2</v>
      </c>
      <c r="BK186" s="337">
        <f t="shared" si="31"/>
        <v>5.9489999999996712E-2</v>
      </c>
      <c r="BL186" s="337">
        <f t="shared" si="30"/>
        <v>1.7230000000012069E-2</v>
      </c>
      <c r="BM186" s="165">
        <f t="shared" si="32"/>
        <v>6.5369999999987272E-2</v>
      </c>
    </row>
    <row r="187" spans="1:65" ht="14.85" customHeight="1">
      <c r="A187" s="238"/>
      <c r="B187" s="540" t="s">
        <v>321</v>
      </c>
      <c r="C187" s="540"/>
      <c r="D187" s="540"/>
      <c r="E187" s="503">
        <f t="shared" si="33"/>
        <v>94.939312600000008</v>
      </c>
      <c r="F187" s="503"/>
      <c r="G187" s="503"/>
      <c r="H187" s="503">
        <f t="shared" si="34"/>
        <v>95.027572599999999</v>
      </c>
      <c r="I187" s="503"/>
      <c r="J187" s="503"/>
      <c r="K187" s="503">
        <f t="shared" si="35"/>
        <v>94.982302600000011</v>
      </c>
      <c r="L187" s="503"/>
      <c r="M187" s="503"/>
      <c r="N187" s="503">
        <f t="shared" si="36"/>
        <v>95.066932600000001</v>
      </c>
      <c r="O187" s="503"/>
      <c r="P187" s="503"/>
      <c r="Q187" s="503">
        <f t="shared" si="37"/>
        <v>95.025732599999998</v>
      </c>
      <c r="R187" s="503"/>
      <c r="S187" s="503"/>
      <c r="T187" s="503"/>
      <c r="U187" s="503"/>
      <c r="V187" s="503"/>
      <c r="W187" s="503">
        <f t="shared" si="39"/>
        <v>8.6419999999989727E-2</v>
      </c>
      <c r="X187" s="503"/>
      <c r="Y187" s="503"/>
      <c r="Z187" s="503"/>
      <c r="AA187" s="503"/>
      <c r="AB187" s="503"/>
      <c r="AC187" s="525"/>
      <c r="AD187" s="526"/>
      <c r="AE187" s="526"/>
      <c r="AF187" s="526"/>
      <c r="AG187" s="526"/>
      <c r="AH187" s="527"/>
      <c r="AI187" s="233"/>
      <c r="AJ187" s="233"/>
      <c r="AK187" s="197">
        <v>176</v>
      </c>
      <c r="AL187" s="207">
        <v>95.118849999999995</v>
      </c>
      <c r="AM187" s="207">
        <v>95.053539999999998</v>
      </c>
      <c r="AN187" s="207">
        <v>95.180599999999998</v>
      </c>
      <c r="AO187" s="207">
        <v>95.346270000000004</v>
      </c>
      <c r="AP187" s="207">
        <v>95.202449999999999</v>
      </c>
      <c r="AQ187" s="208"/>
      <c r="AR187" s="155"/>
      <c r="AS187" s="197">
        <f t="shared" si="28"/>
        <v>176</v>
      </c>
      <c r="AT187" s="175">
        <v>-0.15957739999998899</v>
      </c>
      <c r="AU187" s="163">
        <v>-9.5773999999977395E-3</v>
      </c>
      <c r="AV187" s="163">
        <v>-0.19957739999999499</v>
      </c>
      <c r="AW187" s="163">
        <v>-0.27957739999999398</v>
      </c>
      <c r="AX187" s="163">
        <v>-0.179577399999999</v>
      </c>
      <c r="AY187" s="163">
        <v>-0.179577399999999</v>
      </c>
      <c r="BA187" s="331">
        <f t="shared" si="29"/>
        <v>176</v>
      </c>
      <c r="BB187" s="332">
        <f t="shared" si="40"/>
        <v>94.959272600000006</v>
      </c>
      <c r="BC187" s="332">
        <f t="shared" si="40"/>
        <v>95.0439626</v>
      </c>
      <c r="BD187" s="332">
        <f t="shared" si="40"/>
        <v>94.981022600000003</v>
      </c>
      <c r="BE187" s="332">
        <f t="shared" si="40"/>
        <v>95.06669260000001</v>
      </c>
      <c r="BF187" s="332">
        <f t="shared" si="40"/>
        <v>95.022872599999999</v>
      </c>
      <c r="BG187" s="332" t="str">
        <f t="shared" si="26"/>
        <v/>
      </c>
      <c r="BH187" s="164">
        <v>176</v>
      </c>
      <c r="BI187" s="337">
        <f t="shared" si="31"/>
        <v>6.3599999999993884E-2</v>
      </c>
      <c r="BJ187" s="337">
        <f t="shared" si="31"/>
        <v>2.1090000000000941E-2</v>
      </c>
      <c r="BK187" s="337">
        <f t="shared" si="31"/>
        <v>4.1849999999996612E-2</v>
      </c>
      <c r="BL187" s="337">
        <f t="shared" si="30"/>
        <v>4.382000000001085E-2</v>
      </c>
      <c r="BM187" s="165">
        <f t="shared" si="32"/>
        <v>6.3599999999993884E-2</v>
      </c>
    </row>
    <row r="188" spans="1:65" ht="14.85" customHeight="1">
      <c r="A188" s="238"/>
      <c r="B188" s="540" t="s">
        <v>322</v>
      </c>
      <c r="C188" s="540"/>
      <c r="D188" s="540"/>
      <c r="E188" s="503">
        <f t="shared" si="33"/>
        <v>94.94469260000001</v>
      </c>
      <c r="F188" s="503"/>
      <c r="G188" s="503"/>
      <c r="H188" s="503">
        <f t="shared" si="34"/>
        <v>95.027772600000006</v>
      </c>
      <c r="I188" s="503"/>
      <c r="J188" s="503"/>
      <c r="K188" s="503">
        <f t="shared" si="35"/>
        <v>94.994842599999998</v>
      </c>
      <c r="L188" s="503"/>
      <c r="M188" s="503"/>
      <c r="N188" s="503">
        <f t="shared" si="36"/>
        <v>95.06087260000001</v>
      </c>
      <c r="O188" s="503"/>
      <c r="P188" s="503"/>
      <c r="Q188" s="503">
        <f t="shared" si="37"/>
        <v>95.023192600000002</v>
      </c>
      <c r="R188" s="503"/>
      <c r="S188" s="503"/>
      <c r="T188" s="503"/>
      <c r="U188" s="503"/>
      <c r="V188" s="503"/>
      <c r="W188" s="503">
        <f t="shared" si="39"/>
        <v>7.8499999999991132E-2</v>
      </c>
      <c r="X188" s="503"/>
      <c r="Y188" s="503"/>
      <c r="Z188" s="503"/>
      <c r="AA188" s="503"/>
      <c r="AB188" s="503"/>
      <c r="AC188" s="525"/>
      <c r="AD188" s="526"/>
      <c r="AE188" s="526"/>
      <c r="AF188" s="526"/>
      <c r="AG188" s="526"/>
      <c r="AH188" s="527"/>
      <c r="AI188" s="233"/>
      <c r="AJ188" s="233"/>
      <c r="AK188" s="197">
        <v>177</v>
      </c>
      <c r="AL188" s="207">
        <v>95.129140000000007</v>
      </c>
      <c r="AM188" s="207">
        <v>95.05153</v>
      </c>
      <c r="AN188" s="207">
        <v>95.186059999999998</v>
      </c>
      <c r="AO188" s="207">
        <v>95.346109999999996</v>
      </c>
      <c r="AP188" s="207">
        <v>95.210809999999995</v>
      </c>
      <c r="AQ188" s="208"/>
      <c r="AR188" s="155"/>
      <c r="AS188" s="197">
        <f t="shared" si="28"/>
        <v>177</v>
      </c>
      <c r="AT188" s="175">
        <v>-0.15957739999998899</v>
      </c>
      <c r="AU188" s="163">
        <v>-9.5773999999977395E-3</v>
      </c>
      <c r="AV188" s="163">
        <v>-0.19957739999999499</v>
      </c>
      <c r="AW188" s="163">
        <v>-0.27957739999999398</v>
      </c>
      <c r="AX188" s="163">
        <v>-0.179577399999999</v>
      </c>
      <c r="AY188" s="163">
        <v>-0.179577399999999</v>
      </c>
      <c r="BA188" s="331">
        <f t="shared" si="29"/>
        <v>177</v>
      </c>
      <c r="BB188" s="332">
        <f t="shared" si="40"/>
        <v>94.969562600000017</v>
      </c>
      <c r="BC188" s="332">
        <f t="shared" si="40"/>
        <v>95.041952600000002</v>
      </c>
      <c r="BD188" s="332">
        <f t="shared" si="40"/>
        <v>94.986482600000002</v>
      </c>
      <c r="BE188" s="332">
        <f t="shared" si="40"/>
        <v>95.066532600000002</v>
      </c>
      <c r="BF188" s="332">
        <f t="shared" si="40"/>
        <v>95.031232599999996</v>
      </c>
      <c r="BG188" s="332" t="str">
        <f t="shared" si="26"/>
        <v/>
      </c>
      <c r="BH188" s="164">
        <v>177</v>
      </c>
      <c r="BI188" s="337">
        <f t="shared" si="31"/>
        <v>6.1669999999978131E-2</v>
      </c>
      <c r="BJ188" s="337">
        <f t="shared" si="31"/>
        <v>1.072000000000628E-2</v>
      </c>
      <c r="BK188" s="337">
        <f t="shared" si="31"/>
        <v>4.4749999999993406E-2</v>
      </c>
      <c r="BL188" s="337">
        <f t="shared" si="30"/>
        <v>3.5300000000006548E-2</v>
      </c>
      <c r="BM188" s="165">
        <f t="shared" si="32"/>
        <v>6.1669999999978131E-2</v>
      </c>
    </row>
    <row r="189" spans="1:65" ht="14.85" customHeight="1">
      <c r="A189" s="238"/>
      <c r="B189" s="540" t="s">
        <v>323</v>
      </c>
      <c r="C189" s="540"/>
      <c r="D189" s="540"/>
      <c r="E189" s="503">
        <f t="shared" si="33"/>
        <v>94.947382600000012</v>
      </c>
      <c r="F189" s="503"/>
      <c r="G189" s="503"/>
      <c r="H189" s="503">
        <f t="shared" si="34"/>
        <v>95.028692599999999</v>
      </c>
      <c r="I189" s="503"/>
      <c r="J189" s="503"/>
      <c r="K189" s="503">
        <f t="shared" si="35"/>
        <v>95.010752600000004</v>
      </c>
      <c r="L189" s="503"/>
      <c r="M189" s="503"/>
      <c r="N189" s="503">
        <f t="shared" si="36"/>
        <v>95.060992600000006</v>
      </c>
      <c r="O189" s="503"/>
      <c r="P189" s="503"/>
      <c r="Q189" s="503">
        <f t="shared" si="37"/>
        <v>95.038252600000007</v>
      </c>
      <c r="R189" s="503"/>
      <c r="S189" s="503"/>
      <c r="T189" s="503"/>
      <c r="U189" s="503"/>
      <c r="V189" s="503"/>
      <c r="W189" s="503">
        <f t="shared" si="39"/>
        <v>9.0869999999995343E-2</v>
      </c>
      <c r="X189" s="503"/>
      <c r="Y189" s="503"/>
      <c r="Z189" s="503"/>
      <c r="AA189" s="503"/>
      <c r="AB189" s="503"/>
      <c r="AC189" s="525"/>
      <c r="AD189" s="526"/>
      <c r="AE189" s="526"/>
      <c r="AF189" s="526"/>
      <c r="AG189" s="526"/>
      <c r="AH189" s="527"/>
      <c r="AI189" s="233"/>
      <c r="AJ189" s="233"/>
      <c r="AK189" s="197">
        <v>178</v>
      </c>
      <c r="AL189" s="207">
        <v>95.131709999999998</v>
      </c>
      <c r="AM189" s="207">
        <v>95.049189999999996</v>
      </c>
      <c r="AN189" s="207">
        <v>95.189189999999996</v>
      </c>
      <c r="AO189" s="207">
        <v>95.351010000000002</v>
      </c>
      <c r="AP189" s="207">
        <v>95.221369999999993</v>
      </c>
      <c r="AQ189" s="208"/>
      <c r="AR189" s="155"/>
      <c r="AS189" s="197">
        <f t="shared" si="28"/>
        <v>178</v>
      </c>
      <c r="AT189" s="175">
        <v>-0.15957739999998899</v>
      </c>
      <c r="AU189" s="163">
        <v>-9.5773999999977395E-3</v>
      </c>
      <c r="AV189" s="163">
        <v>-0.19957739999999499</v>
      </c>
      <c r="AW189" s="163">
        <v>-0.27957739999999398</v>
      </c>
      <c r="AX189" s="163">
        <v>-0.179577399999999</v>
      </c>
      <c r="AY189" s="163">
        <v>-0.179577399999999</v>
      </c>
      <c r="BA189" s="331">
        <f t="shared" si="29"/>
        <v>178</v>
      </c>
      <c r="BB189" s="332">
        <f t="shared" si="40"/>
        <v>94.972132600000009</v>
      </c>
      <c r="BC189" s="332">
        <f t="shared" si="40"/>
        <v>95.039612599999998</v>
      </c>
      <c r="BD189" s="332">
        <f t="shared" si="40"/>
        <v>94.989612600000001</v>
      </c>
      <c r="BE189" s="332">
        <f t="shared" si="40"/>
        <v>95.071432600000009</v>
      </c>
      <c r="BF189" s="332">
        <f t="shared" si="40"/>
        <v>95.041792599999994</v>
      </c>
      <c r="BG189" s="332" t="str">
        <f t="shared" si="26"/>
        <v/>
      </c>
      <c r="BH189" s="164">
        <v>178</v>
      </c>
      <c r="BI189" s="337">
        <f t="shared" si="31"/>
        <v>6.9659999999984734E-2</v>
      </c>
      <c r="BJ189" s="337">
        <f t="shared" si="31"/>
        <v>2.1799999999956299E-3</v>
      </c>
      <c r="BK189" s="337">
        <f t="shared" si="31"/>
        <v>5.2179999999992788E-2</v>
      </c>
      <c r="BL189" s="337">
        <f t="shared" si="30"/>
        <v>2.9640000000014766E-2</v>
      </c>
      <c r="BM189" s="165">
        <f t="shared" si="32"/>
        <v>6.9659999999984734E-2</v>
      </c>
    </row>
    <row r="190" spans="1:65" ht="14.85" customHeight="1">
      <c r="A190" s="238"/>
      <c r="B190" s="540" t="s">
        <v>324</v>
      </c>
      <c r="C190" s="540"/>
      <c r="D190" s="540"/>
      <c r="E190" s="503">
        <f t="shared" si="33"/>
        <v>94.922282600000017</v>
      </c>
      <c r="F190" s="503"/>
      <c r="G190" s="503"/>
      <c r="H190" s="503">
        <f t="shared" si="34"/>
        <v>95.029452599999999</v>
      </c>
      <c r="I190" s="503"/>
      <c r="J190" s="503"/>
      <c r="K190" s="503">
        <f t="shared" si="35"/>
        <v>95.007612600000002</v>
      </c>
      <c r="L190" s="503"/>
      <c r="M190" s="503"/>
      <c r="N190" s="503">
        <f t="shared" si="36"/>
        <v>95.062872600000006</v>
      </c>
      <c r="O190" s="503"/>
      <c r="P190" s="503"/>
      <c r="Q190" s="503">
        <f t="shared" si="37"/>
        <v>95.036092600000003</v>
      </c>
      <c r="R190" s="503"/>
      <c r="S190" s="503"/>
      <c r="T190" s="503"/>
      <c r="U190" s="503"/>
      <c r="V190" s="503"/>
      <c r="W190" s="503">
        <f t="shared" si="39"/>
        <v>0.11380999999998664</v>
      </c>
      <c r="X190" s="503"/>
      <c r="Y190" s="503"/>
      <c r="Z190" s="503"/>
      <c r="AA190" s="503"/>
      <c r="AB190" s="503"/>
      <c r="AC190" s="525"/>
      <c r="AD190" s="526"/>
      <c r="AE190" s="526"/>
      <c r="AF190" s="526"/>
      <c r="AG190" s="526"/>
      <c r="AH190" s="527"/>
      <c r="AI190" s="233"/>
      <c r="AJ190" s="233"/>
      <c r="AK190" s="197">
        <v>179</v>
      </c>
      <c r="AL190" s="207">
        <v>95.130300000000005</v>
      </c>
      <c r="AM190" s="207">
        <v>95.04401</v>
      </c>
      <c r="AN190" s="207">
        <v>95.196110000000004</v>
      </c>
      <c r="AO190" s="207">
        <v>95.342979999999997</v>
      </c>
      <c r="AP190" s="207">
        <v>95.211449999999999</v>
      </c>
      <c r="AQ190" s="208"/>
      <c r="AR190" s="155"/>
      <c r="AS190" s="197">
        <f t="shared" si="28"/>
        <v>179</v>
      </c>
      <c r="AT190" s="175">
        <v>-0.15957739999998899</v>
      </c>
      <c r="AU190" s="163">
        <v>-9.5773999999977395E-3</v>
      </c>
      <c r="AV190" s="163">
        <v>-0.19957739999999499</v>
      </c>
      <c r="AW190" s="163">
        <v>-0.27957739999999398</v>
      </c>
      <c r="AX190" s="163">
        <v>-0.179577399999999</v>
      </c>
      <c r="AY190" s="163">
        <v>-0.179577399999999</v>
      </c>
      <c r="BA190" s="331">
        <f t="shared" si="29"/>
        <v>179</v>
      </c>
      <c r="BB190" s="332">
        <f t="shared" si="40"/>
        <v>94.970722600000016</v>
      </c>
      <c r="BC190" s="332">
        <f t="shared" si="40"/>
        <v>95.034432600000002</v>
      </c>
      <c r="BD190" s="332">
        <f t="shared" si="40"/>
        <v>94.996532600000009</v>
      </c>
      <c r="BE190" s="332">
        <f t="shared" si="40"/>
        <v>95.063402600000003</v>
      </c>
      <c r="BF190" s="332">
        <f t="shared" si="40"/>
        <v>95.0318726</v>
      </c>
      <c r="BG190" s="332" t="str">
        <f t="shared" si="26"/>
        <v/>
      </c>
      <c r="BH190" s="164">
        <v>179</v>
      </c>
      <c r="BI190" s="337">
        <f t="shared" si="31"/>
        <v>6.1149999999983606E-2</v>
      </c>
      <c r="BJ190" s="337">
        <f t="shared" si="31"/>
        <v>2.5600000000025602E-3</v>
      </c>
      <c r="BK190" s="337">
        <f t="shared" si="31"/>
        <v>3.5339999999990823E-2</v>
      </c>
      <c r="BL190" s="337">
        <f t="shared" si="30"/>
        <v>3.1530000000003611E-2</v>
      </c>
      <c r="BM190" s="165">
        <f t="shared" si="32"/>
        <v>6.1149999999983606E-2</v>
      </c>
    </row>
    <row r="191" spans="1:65" ht="14.85" customHeight="1">
      <c r="A191" s="238"/>
      <c r="B191" s="540" t="s">
        <v>325</v>
      </c>
      <c r="C191" s="540"/>
      <c r="D191" s="540"/>
      <c r="E191" s="503">
        <f t="shared" si="33"/>
        <v>94.915932600000005</v>
      </c>
      <c r="F191" s="503"/>
      <c r="G191" s="503"/>
      <c r="H191" s="503">
        <f t="shared" si="34"/>
        <v>95.032342600000007</v>
      </c>
      <c r="I191" s="503"/>
      <c r="J191" s="503"/>
      <c r="K191" s="503">
        <f t="shared" si="35"/>
        <v>95.009102600000006</v>
      </c>
      <c r="L191" s="503"/>
      <c r="M191" s="503"/>
      <c r="N191" s="503">
        <f t="shared" si="36"/>
        <v>95.059862600000002</v>
      </c>
      <c r="O191" s="503"/>
      <c r="P191" s="503"/>
      <c r="Q191" s="503">
        <f t="shared" si="37"/>
        <v>95.019542599999994</v>
      </c>
      <c r="R191" s="503"/>
      <c r="S191" s="503"/>
      <c r="T191" s="503"/>
      <c r="U191" s="503"/>
      <c r="V191" s="503"/>
      <c r="W191" s="503">
        <f t="shared" si="39"/>
        <v>0.1036099999999891</v>
      </c>
      <c r="X191" s="503"/>
      <c r="Y191" s="503"/>
      <c r="Z191" s="503"/>
      <c r="AA191" s="503"/>
      <c r="AB191" s="503"/>
      <c r="AC191" s="525"/>
      <c r="AD191" s="526"/>
      <c r="AE191" s="526"/>
      <c r="AF191" s="526"/>
      <c r="AG191" s="526"/>
      <c r="AH191" s="527"/>
      <c r="AI191" s="233"/>
      <c r="AJ191" s="233"/>
      <c r="AK191" s="197">
        <v>180</v>
      </c>
      <c r="AL191" s="207">
        <v>95.119979999999998</v>
      </c>
      <c r="AM191" s="207">
        <v>95.041730000000001</v>
      </c>
      <c r="AN191" s="207">
        <v>95.191280000000006</v>
      </c>
      <c r="AO191" s="207">
        <v>95.338390000000004</v>
      </c>
      <c r="AP191" s="207">
        <v>95.207149999999999</v>
      </c>
      <c r="AQ191" s="208"/>
      <c r="AR191" s="155"/>
      <c r="AS191" s="197">
        <f t="shared" si="28"/>
        <v>180</v>
      </c>
      <c r="AT191" s="175">
        <v>-0.15957739999998899</v>
      </c>
      <c r="AU191" s="163">
        <v>-9.5773999999977395E-3</v>
      </c>
      <c r="AV191" s="163">
        <v>-0.19957739999999499</v>
      </c>
      <c r="AW191" s="163">
        <v>-0.27957739999999398</v>
      </c>
      <c r="AX191" s="163">
        <v>-0.179577399999999</v>
      </c>
      <c r="AY191" s="163">
        <v>-0.179577399999999</v>
      </c>
      <c r="BA191" s="331">
        <f t="shared" si="29"/>
        <v>180</v>
      </c>
      <c r="BB191" s="332">
        <f t="shared" si="40"/>
        <v>94.960402600000009</v>
      </c>
      <c r="BC191" s="332">
        <f t="shared" si="40"/>
        <v>95.032152600000003</v>
      </c>
      <c r="BD191" s="332">
        <f t="shared" si="40"/>
        <v>94.991702600000011</v>
      </c>
      <c r="BE191" s="332">
        <f t="shared" si="40"/>
        <v>95.05881260000001</v>
      </c>
      <c r="BF191" s="332">
        <f t="shared" si="40"/>
        <v>95.027572599999999</v>
      </c>
      <c r="BG191" s="332" t="str">
        <f t="shared" si="26"/>
        <v/>
      </c>
      <c r="BH191" s="164">
        <v>180</v>
      </c>
      <c r="BI191" s="337">
        <f t="shared" si="31"/>
        <v>6.7169999999990182E-2</v>
      </c>
      <c r="BJ191" s="337">
        <f t="shared" si="31"/>
        <v>4.5800000000042473E-3</v>
      </c>
      <c r="BK191" s="337">
        <f t="shared" si="31"/>
        <v>3.5869999999988522E-2</v>
      </c>
      <c r="BL191" s="337">
        <f t="shared" si="30"/>
        <v>3.1240000000011037E-2</v>
      </c>
      <c r="BM191" s="165">
        <f t="shared" si="32"/>
        <v>6.7169999999990182E-2</v>
      </c>
    </row>
    <row r="192" spans="1:65" ht="14.85" customHeight="1">
      <c r="A192" s="238"/>
      <c r="B192" s="540" t="s">
        <v>326</v>
      </c>
      <c r="C192" s="540"/>
      <c r="D192" s="540"/>
      <c r="E192" s="503">
        <f t="shared" si="33"/>
        <v>94.930152600000014</v>
      </c>
      <c r="F192" s="503"/>
      <c r="G192" s="503"/>
      <c r="H192" s="503">
        <f t="shared" si="34"/>
        <v>95.034242599999999</v>
      </c>
      <c r="I192" s="503"/>
      <c r="J192" s="503"/>
      <c r="K192" s="503">
        <f t="shared" si="35"/>
        <v>94.998942600000007</v>
      </c>
      <c r="L192" s="503"/>
      <c r="M192" s="503"/>
      <c r="N192" s="503">
        <f t="shared" si="36"/>
        <v>95.059862600000002</v>
      </c>
      <c r="O192" s="503"/>
      <c r="P192" s="503"/>
      <c r="Q192" s="503">
        <f t="shared" si="37"/>
        <v>95.032562600000006</v>
      </c>
      <c r="R192" s="503"/>
      <c r="S192" s="503"/>
      <c r="T192" s="503"/>
      <c r="U192" s="503"/>
      <c r="V192" s="503"/>
      <c r="W192" s="503">
        <f t="shared" si="39"/>
        <v>0.1024099999999919</v>
      </c>
      <c r="X192" s="503"/>
      <c r="Y192" s="503"/>
      <c r="Z192" s="503"/>
      <c r="AA192" s="503"/>
      <c r="AB192" s="503"/>
      <c r="AC192" s="525"/>
      <c r="AD192" s="526"/>
      <c r="AE192" s="526"/>
      <c r="AF192" s="526"/>
      <c r="AG192" s="526"/>
      <c r="AH192" s="527"/>
      <c r="AI192" s="233"/>
      <c r="AJ192" s="233"/>
      <c r="AK192" s="197">
        <v>181</v>
      </c>
      <c r="AL192" s="207">
        <v>95.100939999999994</v>
      </c>
      <c r="AM192" s="207">
        <v>95.04289</v>
      </c>
      <c r="AN192" s="207">
        <v>95.185699999999997</v>
      </c>
      <c r="AO192" s="207">
        <v>95.333340000000007</v>
      </c>
      <c r="AP192" s="207">
        <v>95.212850000000003</v>
      </c>
      <c r="AQ192" s="208"/>
      <c r="AR192" s="155"/>
      <c r="AS192" s="197">
        <f t="shared" si="28"/>
        <v>181</v>
      </c>
      <c r="AT192" s="175">
        <v>-0.15957739999998899</v>
      </c>
      <c r="AU192" s="163">
        <v>-9.5773999999977395E-3</v>
      </c>
      <c r="AV192" s="163">
        <v>-0.19957739999999499</v>
      </c>
      <c r="AW192" s="163">
        <v>-0.27957739999999398</v>
      </c>
      <c r="AX192" s="163">
        <v>-0.179577399999999</v>
      </c>
      <c r="AY192" s="163">
        <v>-0.179577399999999</v>
      </c>
      <c r="BA192" s="331">
        <f t="shared" si="29"/>
        <v>181</v>
      </c>
      <c r="BB192" s="332">
        <f t="shared" si="40"/>
        <v>94.941362600000005</v>
      </c>
      <c r="BC192" s="332">
        <f t="shared" si="40"/>
        <v>95.033312600000002</v>
      </c>
      <c r="BD192" s="332">
        <f t="shared" si="40"/>
        <v>94.986122600000002</v>
      </c>
      <c r="BE192" s="332">
        <f t="shared" si="40"/>
        <v>95.053762600000013</v>
      </c>
      <c r="BF192" s="332">
        <f t="shared" si="40"/>
        <v>95.033272600000004</v>
      </c>
      <c r="BG192" s="332" t="str">
        <f t="shared" si="26"/>
        <v/>
      </c>
      <c r="BH192" s="164">
        <v>181</v>
      </c>
      <c r="BI192" s="337">
        <f t="shared" si="31"/>
        <v>9.1909999999998604E-2</v>
      </c>
      <c r="BJ192" s="337">
        <f t="shared" si="31"/>
        <v>3.9999999998485691E-5</v>
      </c>
      <c r="BK192" s="337">
        <f t="shared" si="31"/>
        <v>4.7150000000002024E-2</v>
      </c>
      <c r="BL192" s="337">
        <f t="shared" si="30"/>
        <v>2.0490000000009445E-2</v>
      </c>
      <c r="BM192" s="165">
        <f t="shared" si="32"/>
        <v>9.1909999999998604E-2</v>
      </c>
    </row>
    <row r="193" spans="1:65" ht="14.85" customHeight="1">
      <c r="A193" s="238"/>
      <c r="B193" s="540" t="s">
        <v>327</v>
      </c>
      <c r="C193" s="540"/>
      <c r="D193" s="540"/>
      <c r="E193" s="503">
        <f t="shared" si="33"/>
        <v>94.942602600000015</v>
      </c>
      <c r="F193" s="503"/>
      <c r="G193" s="503"/>
      <c r="H193" s="503">
        <f t="shared" si="34"/>
        <v>95.042792599999999</v>
      </c>
      <c r="I193" s="503"/>
      <c r="J193" s="503"/>
      <c r="K193" s="503">
        <f t="shared" si="35"/>
        <v>95.011952600000001</v>
      </c>
      <c r="L193" s="503"/>
      <c r="M193" s="503"/>
      <c r="N193" s="503">
        <f t="shared" si="36"/>
        <v>95.0603926</v>
      </c>
      <c r="O193" s="503"/>
      <c r="P193" s="503"/>
      <c r="Q193" s="503">
        <f t="shared" si="37"/>
        <v>95.044122599999994</v>
      </c>
      <c r="R193" s="503"/>
      <c r="S193" s="503"/>
      <c r="T193" s="503"/>
      <c r="U193" s="503"/>
      <c r="V193" s="503"/>
      <c r="W193" s="503">
        <f t="shared" si="39"/>
        <v>0.1015199999999794</v>
      </c>
      <c r="X193" s="503"/>
      <c r="Y193" s="503"/>
      <c r="Z193" s="503"/>
      <c r="AA193" s="503"/>
      <c r="AB193" s="503"/>
      <c r="AC193" s="525"/>
      <c r="AD193" s="526"/>
      <c r="AE193" s="526"/>
      <c r="AF193" s="526"/>
      <c r="AG193" s="526"/>
      <c r="AH193" s="527"/>
      <c r="AI193" s="233"/>
      <c r="AJ193" s="233"/>
      <c r="AK193" s="197">
        <v>182</v>
      </c>
      <c r="AL193" s="207">
        <v>95.112229999999997</v>
      </c>
      <c r="AM193" s="207">
        <v>95.043530000000004</v>
      </c>
      <c r="AN193" s="207">
        <v>95.191090000000003</v>
      </c>
      <c r="AO193" s="207">
        <v>95.329880000000003</v>
      </c>
      <c r="AP193" s="207">
        <v>95.209639999999993</v>
      </c>
      <c r="AQ193" s="208"/>
      <c r="AR193" s="155"/>
      <c r="AS193" s="197">
        <f t="shared" si="28"/>
        <v>182</v>
      </c>
      <c r="AT193" s="175">
        <v>-0.15957739999998899</v>
      </c>
      <c r="AU193" s="163">
        <v>-9.5773999999977395E-3</v>
      </c>
      <c r="AV193" s="163">
        <v>-0.19957739999999499</v>
      </c>
      <c r="AW193" s="163">
        <v>-0.27957739999999398</v>
      </c>
      <c r="AX193" s="163">
        <v>-0.179577399999999</v>
      </c>
      <c r="AY193" s="163">
        <v>-0.179577399999999</v>
      </c>
      <c r="BA193" s="331">
        <f t="shared" si="29"/>
        <v>182</v>
      </c>
      <c r="BB193" s="332">
        <f t="shared" si="40"/>
        <v>94.952652600000008</v>
      </c>
      <c r="BC193" s="332">
        <f t="shared" si="40"/>
        <v>95.033952600000006</v>
      </c>
      <c r="BD193" s="332">
        <f t="shared" si="40"/>
        <v>94.991512600000007</v>
      </c>
      <c r="BE193" s="332">
        <f t="shared" si="40"/>
        <v>95.050302600000009</v>
      </c>
      <c r="BF193" s="332">
        <f t="shared" si="40"/>
        <v>95.030062599999994</v>
      </c>
      <c r="BG193" s="332" t="str">
        <f t="shared" si="26"/>
        <v/>
      </c>
      <c r="BH193" s="164">
        <v>182</v>
      </c>
      <c r="BI193" s="337">
        <f t="shared" si="31"/>
        <v>7.7409999999986212E-2</v>
      </c>
      <c r="BJ193" s="337">
        <f t="shared" si="31"/>
        <v>3.8900000000126056E-3</v>
      </c>
      <c r="BK193" s="337">
        <f t="shared" si="31"/>
        <v>3.8549999999986539E-2</v>
      </c>
      <c r="BL193" s="337">
        <f t="shared" si="30"/>
        <v>2.0240000000015357E-2</v>
      </c>
      <c r="BM193" s="165">
        <f t="shared" si="32"/>
        <v>7.7409999999986212E-2</v>
      </c>
    </row>
    <row r="194" spans="1:65" ht="14.85" customHeight="1">
      <c r="A194" s="238"/>
      <c r="B194" s="540" t="s">
        <v>328</v>
      </c>
      <c r="C194" s="540"/>
      <c r="D194" s="540"/>
      <c r="E194" s="503">
        <f t="shared" si="33"/>
        <v>94.960402600000009</v>
      </c>
      <c r="F194" s="503"/>
      <c r="G194" s="503"/>
      <c r="H194" s="503">
        <f t="shared" si="34"/>
        <v>95.048852600000004</v>
      </c>
      <c r="I194" s="503"/>
      <c r="J194" s="503"/>
      <c r="K194" s="503">
        <f t="shared" si="35"/>
        <v>95.020472600000005</v>
      </c>
      <c r="L194" s="503"/>
      <c r="M194" s="503"/>
      <c r="N194" s="503">
        <f t="shared" si="36"/>
        <v>95.054562600000011</v>
      </c>
      <c r="O194" s="503"/>
      <c r="P194" s="503"/>
      <c r="Q194" s="503">
        <f t="shared" si="37"/>
        <v>95.047622599999997</v>
      </c>
      <c r="R194" s="503"/>
      <c r="S194" s="503"/>
      <c r="T194" s="503"/>
      <c r="U194" s="503"/>
      <c r="V194" s="503"/>
      <c r="W194" s="503">
        <f t="shared" si="39"/>
        <v>8.7219999999987863E-2</v>
      </c>
      <c r="X194" s="503"/>
      <c r="Y194" s="503"/>
      <c r="Z194" s="503"/>
      <c r="AA194" s="503"/>
      <c r="AB194" s="503"/>
      <c r="AC194" s="525"/>
      <c r="AD194" s="526"/>
      <c r="AE194" s="526"/>
      <c r="AF194" s="526"/>
      <c r="AG194" s="526"/>
      <c r="AH194" s="527"/>
      <c r="AI194" s="233"/>
      <c r="AJ194" s="233"/>
      <c r="AK194" s="197">
        <v>183</v>
      </c>
      <c r="AL194" s="207">
        <v>95.10857</v>
      </c>
      <c r="AM194" s="207">
        <v>95.046750000000003</v>
      </c>
      <c r="AN194" s="207">
        <v>95.191730000000007</v>
      </c>
      <c r="AO194" s="207">
        <v>95.32217</v>
      </c>
      <c r="AP194" s="207">
        <v>95.206509999999994</v>
      </c>
      <c r="AQ194" s="208"/>
      <c r="AR194" s="155"/>
      <c r="AS194" s="197">
        <f t="shared" si="28"/>
        <v>183</v>
      </c>
      <c r="AT194" s="175">
        <v>-0.15957739999998899</v>
      </c>
      <c r="AU194" s="163">
        <v>-9.5773999999977395E-3</v>
      </c>
      <c r="AV194" s="163">
        <v>-0.19957739999999499</v>
      </c>
      <c r="AW194" s="163">
        <v>-0.27957739999999398</v>
      </c>
      <c r="AX194" s="163">
        <v>-0.179577399999999</v>
      </c>
      <c r="AY194" s="163">
        <v>-0.179577399999999</v>
      </c>
      <c r="BA194" s="331">
        <f t="shared" si="29"/>
        <v>183</v>
      </c>
      <c r="BB194" s="332">
        <f t="shared" si="40"/>
        <v>94.948992600000011</v>
      </c>
      <c r="BC194" s="332">
        <f t="shared" si="40"/>
        <v>95.037172600000005</v>
      </c>
      <c r="BD194" s="332">
        <f t="shared" si="40"/>
        <v>94.992152600000011</v>
      </c>
      <c r="BE194" s="332">
        <f t="shared" si="40"/>
        <v>95.042592600000006</v>
      </c>
      <c r="BF194" s="332">
        <f t="shared" si="40"/>
        <v>95.026932599999995</v>
      </c>
      <c r="BG194" s="332" t="str">
        <f t="shared" si="26"/>
        <v/>
      </c>
      <c r="BH194" s="164">
        <v>183</v>
      </c>
      <c r="BI194" s="337">
        <f t="shared" si="31"/>
        <v>7.7939999999983911E-2</v>
      </c>
      <c r="BJ194" s="337">
        <f t="shared" si="31"/>
        <v>1.0240000000010241E-2</v>
      </c>
      <c r="BK194" s="337">
        <f t="shared" si="31"/>
        <v>3.4779999999983602E-2</v>
      </c>
      <c r="BL194" s="337">
        <f t="shared" si="30"/>
        <v>1.5660000000011109E-2</v>
      </c>
      <c r="BM194" s="165">
        <f t="shared" si="32"/>
        <v>7.7939999999983911E-2</v>
      </c>
    </row>
    <row r="195" spans="1:65" ht="14.85" customHeight="1">
      <c r="A195" s="238"/>
      <c r="B195" s="540" t="s">
        <v>329</v>
      </c>
      <c r="C195" s="540"/>
      <c r="D195" s="540"/>
      <c r="E195" s="503">
        <f t="shared" si="33"/>
        <v>94.979042600000014</v>
      </c>
      <c r="F195" s="503"/>
      <c r="G195" s="503"/>
      <c r="H195" s="503">
        <f t="shared" si="34"/>
        <v>95.060272600000005</v>
      </c>
      <c r="I195" s="503"/>
      <c r="J195" s="503"/>
      <c r="K195" s="503">
        <f t="shared" si="35"/>
        <v>95.032122600000008</v>
      </c>
      <c r="L195" s="503"/>
      <c r="M195" s="503"/>
      <c r="N195" s="503">
        <f t="shared" si="36"/>
        <v>95.051342600000012</v>
      </c>
      <c r="O195" s="503"/>
      <c r="P195" s="503"/>
      <c r="Q195" s="503">
        <f t="shared" si="37"/>
        <v>95.050032599999994</v>
      </c>
      <c r="R195" s="503"/>
      <c r="S195" s="503"/>
      <c r="T195" s="503"/>
      <c r="U195" s="503"/>
      <c r="V195" s="503"/>
      <c r="W195" s="503">
        <f t="shared" si="39"/>
        <v>7.0989999999980569E-2</v>
      </c>
      <c r="X195" s="503"/>
      <c r="Y195" s="503"/>
      <c r="Z195" s="503"/>
      <c r="AA195" s="503"/>
      <c r="AB195" s="503"/>
      <c r="AC195" s="525"/>
      <c r="AD195" s="526"/>
      <c r="AE195" s="526"/>
      <c r="AF195" s="526"/>
      <c r="AG195" s="526"/>
      <c r="AH195" s="527"/>
      <c r="AI195" s="233"/>
      <c r="AJ195" s="233"/>
      <c r="AK195" s="197">
        <v>184</v>
      </c>
      <c r="AL195" s="207">
        <v>95.100700000000003</v>
      </c>
      <c r="AM195" s="207">
        <v>95.047110000000004</v>
      </c>
      <c r="AN195" s="207">
        <v>95.198040000000006</v>
      </c>
      <c r="AO195" s="207">
        <v>95.314210000000003</v>
      </c>
      <c r="AP195" s="207">
        <v>95.202610000000007</v>
      </c>
      <c r="AQ195" s="208"/>
      <c r="AR195" s="155"/>
      <c r="AS195" s="197">
        <f t="shared" si="28"/>
        <v>184</v>
      </c>
      <c r="AT195" s="175">
        <v>-0.15957739999998899</v>
      </c>
      <c r="AU195" s="163">
        <v>-9.5773999999977395E-3</v>
      </c>
      <c r="AV195" s="163">
        <v>-0.19957739999999499</v>
      </c>
      <c r="AW195" s="163">
        <v>-0.27957739999999398</v>
      </c>
      <c r="AX195" s="163">
        <v>-0.179577399999999</v>
      </c>
      <c r="AY195" s="163">
        <v>-0.179577399999999</v>
      </c>
      <c r="BA195" s="331">
        <f t="shared" si="29"/>
        <v>184</v>
      </c>
      <c r="BB195" s="332">
        <f t="shared" si="40"/>
        <v>94.941122600000014</v>
      </c>
      <c r="BC195" s="332">
        <f t="shared" si="40"/>
        <v>95.037532600000006</v>
      </c>
      <c r="BD195" s="332">
        <f t="shared" si="40"/>
        <v>94.998462600000011</v>
      </c>
      <c r="BE195" s="332">
        <f t="shared" si="40"/>
        <v>95.034632600000009</v>
      </c>
      <c r="BF195" s="332">
        <f t="shared" si="40"/>
        <v>95.023032600000008</v>
      </c>
      <c r="BG195" s="332" t="str">
        <f t="shared" si="40"/>
        <v/>
      </c>
      <c r="BH195" s="164">
        <v>184</v>
      </c>
      <c r="BI195" s="337">
        <f t="shared" si="31"/>
        <v>8.1909999999993488E-2</v>
      </c>
      <c r="BJ195" s="337">
        <f t="shared" si="31"/>
        <v>1.4499999999998181E-2</v>
      </c>
      <c r="BK195" s="337">
        <f t="shared" si="31"/>
        <v>2.4569999999997094E-2</v>
      </c>
      <c r="BL195" s="337">
        <f t="shared" si="30"/>
        <v>1.1600000000001387E-2</v>
      </c>
      <c r="BM195" s="165">
        <f t="shared" si="32"/>
        <v>8.1909999999993488E-2</v>
      </c>
    </row>
    <row r="196" spans="1:65" ht="14.85" customHeight="1">
      <c r="A196" s="238"/>
      <c r="B196" s="540" t="s">
        <v>330</v>
      </c>
      <c r="C196" s="540"/>
      <c r="D196" s="540"/>
      <c r="E196" s="503">
        <f t="shared" si="33"/>
        <v>94.976952600000004</v>
      </c>
      <c r="F196" s="503"/>
      <c r="G196" s="503"/>
      <c r="H196" s="503">
        <f t="shared" si="34"/>
        <v>95.067982600000008</v>
      </c>
      <c r="I196" s="503"/>
      <c r="J196" s="503"/>
      <c r="K196" s="503">
        <f t="shared" si="35"/>
        <v>95.030062600000008</v>
      </c>
      <c r="L196" s="503"/>
      <c r="M196" s="503"/>
      <c r="N196" s="503">
        <f t="shared" si="36"/>
        <v>95.050832600000007</v>
      </c>
      <c r="O196" s="503"/>
      <c r="P196" s="503"/>
      <c r="Q196" s="503">
        <f t="shared" si="37"/>
        <v>95.0419926</v>
      </c>
      <c r="R196" s="503"/>
      <c r="S196" s="503"/>
      <c r="T196" s="503"/>
      <c r="U196" s="503"/>
      <c r="V196" s="503"/>
      <c r="W196" s="503">
        <f t="shared" si="39"/>
        <v>6.5039999999996212E-2</v>
      </c>
      <c r="X196" s="503"/>
      <c r="Y196" s="503"/>
      <c r="Z196" s="503"/>
      <c r="AA196" s="503"/>
      <c r="AB196" s="503"/>
      <c r="AC196" s="525"/>
      <c r="AD196" s="526"/>
      <c r="AE196" s="526"/>
      <c r="AF196" s="526"/>
      <c r="AG196" s="526"/>
      <c r="AH196" s="527"/>
      <c r="AI196" s="233"/>
      <c r="AJ196" s="233"/>
      <c r="AK196" s="197">
        <v>185</v>
      </c>
      <c r="AL196" s="207">
        <v>95.109979999999993</v>
      </c>
      <c r="AM196" s="207">
        <v>95.053299999999993</v>
      </c>
      <c r="AN196" s="207">
        <v>95.205910000000003</v>
      </c>
      <c r="AO196" s="207">
        <v>95.311160000000001</v>
      </c>
      <c r="AP196" s="207">
        <v>95.198149999999998</v>
      </c>
      <c r="AQ196" s="208"/>
      <c r="AR196" s="155"/>
      <c r="AS196" s="197">
        <f t="shared" si="28"/>
        <v>185</v>
      </c>
      <c r="AT196" s="175">
        <v>-0.15957739999998899</v>
      </c>
      <c r="AU196" s="163">
        <v>-9.5773999999977395E-3</v>
      </c>
      <c r="AV196" s="163">
        <v>-0.19957739999999499</v>
      </c>
      <c r="AW196" s="163">
        <v>-0.27957739999999398</v>
      </c>
      <c r="AX196" s="163">
        <v>-0.179577399999999</v>
      </c>
      <c r="AY196" s="163">
        <v>-0.179577399999999</v>
      </c>
      <c r="BA196" s="331">
        <f t="shared" si="29"/>
        <v>185</v>
      </c>
      <c r="BB196" s="332">
        <f t="shared" si="40"/>
        <v>94.950402600000004</v>
      </c>
      <c r="BC196" s="332">
        <f t="shared" si="40"/>
        <v>95.043722599999995</v>
      </c>
      <c r="BD196" s="332">
        <f t="shared" si="40"/>
        <v>95.006332600000007</v>
      </c>
      <c r="BE196" s="332">
        <f t="shared" si="40"/>
        <v>95.031582600000007</v>
      </c>
      <c r="BF196" s="332">
        <f t="shared" si="40"/>
        <v>95.018572599999999</v>
      </c>
      <c r="BG196" s="332" t="str">
        <f t="shared" si="40"/>
        <v/>
      </c>
      <c r="BH196" s="164">
        <v>185</v>
      </c>
      <c r="BI196" s="337">
        <f t="shared" si="31"/>
        <v>6.8169999999994957E-2</v>
      </c>
      <c r="BJ196" s="337">
        <f t="shared" si="31"/>
        <v>2.5149999999996453E-2</v>
      </c>
      <c r="BK196" s="337">
        <f t="shared" si="31"/>
        <v>1.2239999999991369E-2</v>
      </c>
      <c r="BL196" s="337">
        <f t="shared" si="30"/>
        <v>1.3010000000008404E-2</v>
      </c>
      <c r="BM196" s="165">
        <f t="shared" si="32"/>
        <v>6.8169999999994957E-2</v>
      </c>
    </row>
    <row r="197" spans="1:65" ht="14.85" customHeight="1">
      <c r="A197" s="238"/>
      <c r="B197" s="540" t="s">
        <v>331</v>
      </c>
      <c r="C197" s="540"/>
      <c r="D197" s="540"/>
      <c r="E197" s="503">
        <f t="shared" si="33"/>
        <v>94.982942600000015</v>
      </c>
      <c r="F197" s="503"/>
      <c r="G197" s="503"/>
      <c r="H197" s="503">
        <f t="shared" si="34"/>
        <v>95.0732426</v>
      </c>
      <c r="I197" s="503"/>
      <c r="J197" s="503"/>
      <c r="K197" s="503">
        <f t="shared" si="35"/>
        <v>95.017742600000005</v>
      </c>
      <c r="L197" s="503"/>
      <c r="M197" s="503"/>
      <c r="N197" s="503">
        <f t="shared" si="36"/>
        <v>95.046772600000011</v>
      </c>
      <c r="O197" s="503"/>
      <c r="P197" s="503"/>
      <c r="Q197" s="503">
        <f t="shared" si="37"/>
        <v>95.0439626</v>
      </c>
      <c r="R197" s="503"/>
      <c r="S197" s="503"/>
      <c r="T197" s="503"/>
      <c r="U197" s="503"/>
      <c r="V197" s="503"/>
      <c r="W197" s="503">
        <f t="shared" si="39"/>
        <v>6.1019999999984975E-2</v>
      </c>
      <c r="X197" s="503"/>
      <c r="Y197" s="503"/>
      <c r="Z197" s="503"/>
      <c r="AA197" s="503"/>
      <c r="AB197" s="503"/>
      <c r="AC197" s="525"/>
      <c r="AD197" s="526"/>
      <c r="AE197" s="526"/>
      <c r="AF197" s="526"/>
      <c r="AG197" s="526"/>
      <c r="AH197" s="527"/>
      <c r="AI197" s="233"/>
      <c r="AJ197" s="233"/>
      <c r="AK197" s="197">
        <v>186</v>
      </c>
      <c r="AL197" s="207">
        <v>95.111909999999995</v>
      </c>
      <c r="AM197" s="207">
        <v>95.05735</v>
      </c>
      <c r="AN197" s="207">
        <v>95.210239999999999</v>
      </c>
      <c r="AO197" s="207">
        <v>95.311120000000003</v>
      </c>
      <c r="AP197" s="207">
        <v>95.199200000000005</v>
      </c>
      <c r="AQ197" s="208"/>
      <c r="AR197" s="155"/>
      <c r="AS197" s="197">
        <f t="shared" si="28"/>
        <v>186</v>
      </c>
      <c r="AT197" s="175">
        <v>-0.15957739999998899</v>
      </c>
      <c r="AU197" s="163">
        <v>-9.5773999999977395E-3</v>
      </c>
      <c r="AV197" s="163">
        <v>-0.19957739999999499</v>
      </c>
      <c r="AW197" s="163">
        <v>-0.27957739999999398</v>
      </c>
      <c r="AX197" s="163">
        <v>-0.179577399999999</v>
      </c>
      <c r="AY197" s="163">
        <v>-0.179577399999999</v>
      </c>
      <c r="BA197" s="331">
        <f t="shared" si="29"/>
        <v>186</v>
      </c>
      <c r="BB197" s="332">
        <f t="shared" si="40"/>
        <v>94.952332600000005</v>
      </c>
      <c r="BC197" s="332">
        <f t="shared" si="40"/>
        <v>95.047772600000002</v>
      </c>
      <c r="BD197" s="332">
        <f t="shared" si="40"/>
        <v>95.010662600000003</v>
      </c>
      <c r="BE197" s="332">
        <f t="shared" si="40"/>
        <v>95.031542600000009</v>
      </c>
      <c r="BF197" s="332">
        <f t="shared" si="40"/>
        <v>95.019622600000005</v>
      </c>
      <c r="BG197" s="332" t="str">
        <f t="shared" si="40"/>
        <v/>
      </c>
      <c r="BH197" s="164">
        <v>186</v>
      </c>
      <c r="BI197" s="337">
        <f t="shared" si="31"/>
        <v>6.728999999999985E-2</v>
      </c>
      <c r="BJ197" s="337">
        <f t="shared" si="31"/>
        <v>2.8149999999996567E-2</v>
      </c>
      <c r="BK197" s="337">
        <f t="shared" si="31"/>
        <v>8.9600000000018554E-3</v>
      </c>
      <c r="BL197" s="337">
        <f t="shared" si="30"/>
        <v>1.1920000000003483E-2</v>
      </c>
      <c r="BM197" s="165">
        <f t="shared" si="32"/>
        <v>6.728999999999985E-2</v>
      </c>
    </row>
    <row r="198" spans="1:65" ht="14.85" customHeight="1">
      <c r="A198" s="238"/>
      <c r="B198" s="540" t="s">
        <v>332</v>
      </c>
      <c r="C198" s="540"/>
      <c r="D198" s="540"/>
      <c r="E198" s="503">
        <f t="shared" si="33"/>
        <v>95.002142600000013</v>
      </c>
      <c r="F198" s="503"/>
      <c r="G198" s="503"/>
      <c r="H198" s="503">
        <f t="shared" si="34"/>
        <v>95.072682600000007</v>
      </c>
      <c r="I198" s="503"/>
      <c r="J198" s="503"/>
      <c r="K198" s="503">
        <f t="shared" si="35"/>
        <v>95.021152600000008</v>
      </c>
      <c r="L198" s="503"/>
      <c r="M198" s="503"/>
      <c r="N198" s="503">
        <f t="shared" si="36"/>
        <v>95.0474526</v>
      </c>
      <c r="O198" s="503"/>
      <c r="P198" s="503"/>
      <c r="Q198" s="503">
        <f t="shared" si="37"/>
        <v>95.048022599999996</v>
      </c>
      <c r="R198" s="503"/>
      <c r="S198" s="503"/>
      <c r="T198" s="503"/>
      <c r="U198" s="503"/>
      <c r="V198" s="503"/>
      <c r="W198" s="503">
        <f t="shared" si="39"/>
        <v>4.5879999999982601E-2</v>
      </c>
      <c r="X198" s="503"/>
      <c r="Y198" s="503"/>
      <c r="Z198" s="503"/>
      <c r="AA198" s="503"/>
      <c r="AB198" s="503"/>
      <c r="AC198" s="525"/>
      <c r="AD198" s="526"/>
      <c r="AE198" s="526"/>
      <c r="AF198" s="526"/>
      <c r="AG198" s="526"/>
      <c r="AH198" s="527"/>
      <c r="AI198" s="233"/>
      <c r="AJ198" s="233"/>
      <c r="AK198" s="197">
        <v>187</v>
      </c>
      <c r="AL198" s="207">
        <v>95.121830000000003</v>
      </c>
      <c r="AM198" s="207">
        <v>95.054820000000007</v>
      </c>
      <c r="AN198" s="207">
        <v>95.195790000000002</v>
      </c>
      <c r="AO198" s="207">
        <v>95.310640000000006</v>
      </c>
      <c r="AP198" s="207">
        <v>95.201570000000004</v>
      </c>
      <c r="AQ198" s="208"/>
      <c r="AR198" s="155"/>
      <c r="AS198" s="197">
        <f t="shared" si="28"/>
        <v>187</v>
      </c>
      <c r="AT198" s="175">
        <v>-0.15957739999998899</v>
      </c>
      <c r="AU198" s="163">
        <v>-9.5773999999977395E-3</v>
      </c>
      <c r="AV198" s="163">
        <v>-0.19957739999999499</v>
      </c>
      <c r="AW198" s="163">
        <v>-0.27957739999999398</v>
      </c>
      <c r="AX198" s="163">
        <v>-0.179577399999999</v>
      </c>
      <c r="AY198" s="163">
        <v>-0.179577399999999</v>
      </c>
      <c r="BA198" s="331">
        <f t="shared" si="29"/>
        <v>187</v>
      </c>
      <c r="BB198" s="332">
        <f t="shared" si="40"/>
        <v>94.962252600000014</v>
      </c>
      <c r="BC198" s="332">
        <f t="shared" si="40"/>
        <v>95.045242600000009</v>
      </c>
      <c r="BD198" s="332">
        <f t="shared" si="40"/>
        <v>94.996212600000007</v>
      </c>
      <c r="BE198" s="332">
        <f t="shared" si="40"/>
        <v>95.031062600000013</v>
      </c>
      <c r="BF198" s="332">
        <f t="shared" si="40"/>
        <v>95.021992600000004</v>
      </c>
      <c r="BG198" s="332" t="str">
        <f t="shared" si="40"/>
        <v/>
      </c>
      <c r="BH198" s="164">
        <v>187</v>
      </c>
      <c r="BI198" s="337">
        <f t="shared" si="31"/>
        <v>5.97399999999908E-2</v>
      </c>
      <c r="BJ198" s="337">
        <f t="shared" si="31"/>
        <v>2.3250000000004434E-2</v>
      </c>
      <c r="BK198" s="337">
        <f t="shared" si="31"/>
        <v>2.5779999999997472E-2</v>
      </c>
      <c r="BL198" s="337">
        <f t="shared" si="30"/>
        <v>9.0700000000083492E-3</v>
      </c>
      <c r="BM198" s="165">
        <f t="shared" si="32"/>
        <v>5.97399999999908E-2</v>
      </c>
    </row>
    <row r="199" spans="1:65" ht="14.85" customHeight="1">
      <c r="A199" s="238"/>
      <c r="B199" s="540" t="s">
        <v>333</v>
      </c>
      <c r="C199" s="540"/>
      <c r="D199" s="540"/>
      <c r="E199" s="503">
        <f t="shared" si="33"/>
        <v>95.012462600000006</v>
      </c>
      <c r="F199" s="503"/>
      <c r="G199" s="503"/>
      <c r="H199" s="503">
        <f t="shared" si="34"/>
        <v>95.070432600000004</v>
      </c>
      <c r="I199" s="503"/>
      <c r="J199" s="503"/>
      <c r="K199" s="503">
        <f t="shared" si="35"/>
        <v>95.018822600000007</v>
      </c>
      <c r="L199" s="503"/>
      <c r="M199" s="503"/>
      <c r="N199" s="503">
        <f t="shared" si="36"/>
        <v>95.0583326</v>
      </c>
      <c r="O199" s="503"/>
      <c r="P199" s="503"/>
      <c r="Q199" s="503">
        <f t="shared" si="37"/>
        <v>95.0483026</v>
      </c>
      <c r="R199" s="503"/>
      <c r="S199" s="503"/>
      <c r="T199" s="503"/>
      <c r="U199" s="503"/>
      <c r="V199" s="503"/>
      <c r="W199" s="503">
        <f t="shared" si="39"/>
        <v>3.5839999999993211E-2</v>
      </c>
      <c r="X199" s="503"/>
      <c r="Y199" s="503"/>
      <c r="Z199" s="503"/>
      <c r="AA199" s="503"/>
      <c r="AB199" s="503"/>
      <c r="AC199" s="525"/>
      <c r="AD199" s="526"/>
      <c r="AE199" s="526"/>
      <c r="AF199" s="526"/>
      <c r="AG199" s="526"/>
      <c r="AH199" s="527"/>
      <c r="AI199" s="233"/>
      <c r="AJ199" s="233"/>
      <c r="AK199" s="197">
        <v>188</v>
      </c>
      <c r="AL199" s="207">
        <v>95.130870000000002</v>
      </c>
      <c r="AM199" s="207">
        <v>95.055790000000002</v>
      </c>
      <c r="AN199" s="207">
        <v>95.185220000000001</v>
      </c>
      <c r="AO199" s="207">
        <v>95.312240000000003</v>
      </c>
      <c r="AP199" s="207">
        <v>95.193770000000001</v>
      </c>
      <c r="AQ199" s="208"/>
      <c r="AR199" s="155"/>
      <c r="AS199" s="197">
        <f t="shared" si="28"/>
        <v>188</v>
      </c>
      <c r="AT199" s="175">
        <v>-0.15957739999998899</v>
      </c>
      <c r="AU199" s="163">
        <v>-9.5773999999977395E-3</v>
      </c>
      <c r="AV199" s="163">
        <v>-0.19957739999999499</v>
      </c>
      <c r="AW199" s="163">
        <v>-0.27957739999999398</v>
      </c>
      <c r="AX199" s="163">
        <v>-0.179577399999999</v>
      </c>
      <c r="AY199" s="163">
        <v>-0.179577399999999</v>
      </c>
      <c r="BA199" s="331">
        <f t="shared" si="29"/>
        <v>188</v>
      </c>
      <c r="BB199" s="332">
        <f t="shared" si="40"/>
        <v>94.971292600000012</v>
      </c>
      <c r="BC199" s="332">
        <f t="shared" si="40"/>
        <v>95.046212600000004</v>
      </c>
      <c r="BD199" s="332">
        <f t="shared" si="40"/>
        <v>94.985642600000006</v>
      </c>
      <c r="BE199" s="332">
        <f t="shared" si="40"/>
        <v>95.032662600000009</v>
      </c>
      <c r="BF199" s="332">
        <f t="shared" si="40"/>
        <v>95.014192600000001</v>
      </c>
      <c r="BG199" s="332" t="str">
        <f t="shared" si="40"/>
        <v/>
      </c>
      <c r="BH199" s="164">
        <v>188</v>
      </c>
      <c r="BI199" s="337">
        <f t="shared" si="31"/>
        <v>4.2899999999988836E-2</v>
      </c>
      <c r="BJ199" s="337">
        <f t="shared" si="31"/>
        <v>3.2020000000002824E-2</v>
      </c>
      <c r="BK199" s="337">
        <f t="shared" si="31"/>
        <v>2.8549999999995634E-2</v>
      </c>
      <c r="BL199" s="337">
        <f t="shared" si="30"/>
        <v>1.8470000000007758E-2</v>
      </c>
      <c r="BM199" s="165">
        <f t="shared" si="32"/>
        <v>4.2899999999988836E-2</v>
      </c>
    </row>
    <row r="200" spans="1:65" ht="14.85" customHeight="1">
      <c r="A200" s="238"/>
      <c r="B200" s="540" t="s">
        <v>334</v>
      </c>
      <c r="C200" s="540"/>
      <c r="D200" s="540"/>
      <c r="E200" s="503">
        <f t="shared" si="33"/>
        <v>95.015552600000007</v>
      </c>
      <c r="F200" s="503"/>
      <c r="G200" s="503"/>
      <c r="H200" s="503">
        <f t="shared" si="34"/>
        <v>95.062882600000009</v>
      </c>
      <c r="I200" s="503"/>
      <c r="J200" s="503"/>
      <c r="K200" s="503">
        <f t="shared" si="35"/>
        <v>95.00701260000001</v>
      </c>
      <c r="L200" s="503"/>
      <c r="M200" s="503"/>
      <c r="N200" s="503">
        <f t="shared" si="36"/>
        <v>95.066812600000006</v>
      </c>
      <c r="O200" s="503"/>
      <c r="P200" s="503"/>
      <c r="Q200" s="503">
        <f t="shared" si="37"/>
        <v>95.065742600000007</v>
      </c>
      <c r="R200" s="503"/>
      <c r="S200" s="503"/>
      <c r="T200" s="503"/>
      <c r="U200" s="503"/>
      <c r="V200" s="503"/>
      <c r="W200" s="503">
        <f t="shared" si="39"/>
        <v>5.8729999999997062E-2</v>
      </c>
      <c r="X200" s="503"/>
      <c r="Y200" s="503"/>
      <c r="Z200" s="503"/>
      <c r="AA200" s="503"/>
      <c r="AB200" s="503"/>
      <c r="AC200" s="525"/>
      <c r="AD200" s="526"/>
      <c r="AE200" s="526"/>
      <c r="AF200" s="526"/>
      <c r="AG200" s="526"/>
      <c r="AH200" s="527"/>
      <c r="AI200" s="233"/>
      <c r="AJ200" s="233"/>
      <c r="AK200" s="197">
        <v>189</v>
      </c>
      <c r="AL200" s="207">
        <v>95.144999999999996</v>
      </c>
      <c r="AM200" s="207">
        <v>95.060519999999997</v>
      </c>
      <c r="AN200" s="207">
        <v>95.181439999999995</v>
      </c>
      <c r="AO200" s="207">
        <v>95.31662</v>
      </c>
      <c r="AP200" s="207">
        <v>95.190200000000004</v>
      </c>
      <c r="AQ200" s="208"/>
      <c r="AR200" s="155"/>
      <c r="AS200" s="197">
        <f t="shared" si="28"/>
        <v>189</v>
      </c>
      <c r="AT200" s="175">
        <v>-0.15957739999998899</v>
      </c>
      <c r="AU200" s="163">
        <v>-9.5773999999977395E-3</v>
      </c>
      <c r="AV200" s="163">
        <v>-0.19957739999999499</v>
      </c>
      <c r="AW200" s="163">
        <v>-0.27957739999999398</v>
      </c>
      <c r="AX200" s="163">
        <v>-0.179577399999999</v>
      </c>
      <c r="AY200" s="163">
        <v>-0.179577399999999</v>
      </c>
      <c r="BA200" s="331">
        <f t="shared" si="29"/>
        <v>189</v>
      </c>
      <c r="BB200" s="332">
        <f t="shared" si="40"/>
        <v>94.985422600000007</v>
      </c>
      <c r="BC200" s="332">
        <f t="shared" si="40"/>
        <v>95.050942599999999</v>
      </c>
      <c r="BD200" s="332">
        <f t="shared" si="40"/>
        <v>94.981862599999999</v>
      </c>
      <c r="BE200" s="332">
        <f t="shared" si="40"/>
        <v>95.037042600000007</v>
      </c>
      <c r="BF200" s="332">
        <f t="shared" si="40"/>
        <v>95.010622600000005</v>
      </c>
      <c r="BG200" s="332" t="str">
        <f t="shared" si="40"/>
        <v/>
      </c>
      <c r="BH200" s="164">
        <v>189</v>
      </c>
      <c r="BI200" s="337">
        <f t="shared" si="31"/>
        <v>2.5199999999998113E-2</v>
      </c>
      <c r="BJ200" s="337">
        <f t="shared" si="31"/>
        <v>4.0319999999994138E-2</v>
      </c>
      <c r="BK200" s="337">
        <f t="shared" si="31"/>
        <v>2.8760000000005448E-2</v>
      </c>
      <c r="BL200" s="337">
        <f t="shared" si="30"/>
        <v>2.6420000000001664E-2</v>
      </c>
      <c r="BM200" s="165">
        <f t="shared" si="32"/>
        <v>4.0319999999994138E-2</v>
      </c>
    </row>
    <row r="201" spans="1:65" ht="14.85" customHeight="1">
      <c r="A201" s="238"/>
      <c r="B201" s="540" t="s">
        <v>335</v>
      </c>
      <c r="C201" s="540"/>
      <c r="D201" s="540"/>
      <c r="E201" s="503">
        <f t="shared" si="33"/>
        <v>95.014632600000013</v>
      </c>
      <c r="F201" s="503"/>
      <c r="G201" s="503"/>
      <c r="H201" s="503">
        <f t="shared" si="34"/>
        <v>95.056812600000001</v>
      </c>
      <c r="I201" s="503"/>
      <c r="J201" s="503"/>
      <c r="K201" s="503">
        <f t="shared" si="35"/>
        <v>95.003272600000003</v>
      </c>
      <c r="L201" s="503"/>
      <c r="M201" s="503"/>
      <c r="N201" s="503">
        <f t="shared" si="36"/>
        <v>95.0642426</v>
      </c>
      <c r="O201" s="503"/>
      <c r="P201" s="503"/>
      <c r="Q201" s="503">
        <f t="shared" si="37"/>
        <v>95.052522600000003</v>
      </c>
      <c r="R201" s="503"/>
      <c r="S201" s="503"/>
      <c r="T201" s="503"/>
      <c r="U201" s="503"/>
      <c r="V201" s="503"/>
      <c r="W201" s="503">
        <f t="shared" si="39"/>
        <v>4.9250000000000682E-2</v>
      </c>
      <c r="X201" s="503"/>
      <c r="Y201" s="503"/>
      <c r="Z201" s="503"/>
      <c r="AA201" s="503"/>
      <c r="AB201" s="503"/>
      <c r="AC201" s="525"/>
      <c r="AD201" s="526"/>
      <c r="AE201" s="526"/>
      <c r="AF201" s="526"/>
      <c r="AG201" s="526"/>
      <c r="AH201" s="527"/>
      <c r="AI201" s="233"/>
      <c r="AJ201" s="233"/>
      <c r="AK201" s="197">
        <v>190</v>
      </c>
      <c r="AL201" s="207">
        <v>95.153120000000001</v>
      </c>
      <c r="AM201" s="207">
        <v>95.057789999999997</v>
      </c>
      <c r="AN201" s="207">
        <v>95.181039999999996</v>
      </c>
      <c r="AO201" s="207">
        <v>95.317869999999999</v>
      </c>
      <c r="AP201" s="207">
        <v>95.196550000000002</v>
      </c>
      <c r="AQ201" s="208"/>
      <c r="AR201" s="155"/>
      <c r="AS201" s="197">
        <f t="shared" si="28"/>
        <v>190</v>
      </c>
      <c r="AT201" s="175">
        <v>-0.15957739999998899</v>
      </c>
      <c r="AU201" s="163">
        <v>-9.5773999999977395E-3</v>
      </c>
      <c r="AV201" s="163">
        <v>-0.19957739999999499</v>
      </c>
      <c r="AW201" s="163">
        <v>-0.27957739999999398</v>
      </c>
      <c r="AX201" s="163">
        <v>-0.179577399999999</v>
      </c>
      <c r="AY201" s="163">
        <v>-0.179577399999999</v>
      </c>
      <c r="BA201" s="331">
        <f t="shared" si="29"/>
        <v>190</v>
      </c>
      <c r="BB201" s="332">
        <f t="shared" si="40"/>
        <v>94.993542600000012</v>
      </c>
      <c r="BC201" s="332">
        <f t="shared" si="40"/>
        <v>95.048212599999999</v>
      </c>
      <c r="BD201" s="332">
        <f t="shared" si="40"/>
        <v>94.9814626</v>
      </c>
      <c r="BE201" s="332">
        <f t="shared" si="40"/>
        <v>95.038292600000005</v>
      </c>
      <c r="BF201" s="332">
        <f t="shared" si="40"/>
        <v>95.016972600000003</v>
      </c>
      <c r="BG201" s="332" t="str">
        <f t="shared" si="40"/>
        <v/>
      </c>
      <c r="BH201" s="164">
        <v>190</v>
      </c>
      <c r="BI201" s="337">
        <f t="shared" si="31"/>
        <v>2.3429999999990514E-2</v>
      </c>
      <c r="BJ201" s="337">
        <f t="shared" si="31"/>
        <v>3.1239999999996826E-2</v>
      </c>
      <c r="BK201" s="337">
        <f t="shared" si="31"/>
        <v>3.5510000000002151E-2</v>
      </c>
      <c r="BL201" s="337">
        <f t="shared" si="30"/>
        <v>2.1320000000002892E-2</v>
      </c>
      <c r="BM201" s="165">
        <f t="shared" si="32"/>
        <v>3.5510000000002151E-2</v>
      </c>
    </row>
    <row r="202" spans="1:65" ht="14.85" customHeight="1">
      <c r="A202" s="238"/>
      <c r="B202" s="540" t="s">
        <v>336</v>
      </c>
      <c r="C202" s="540"/>
      <c r="D202" s="540"/>
      <c r="E202" s="503">
        <f t="shared" si="33"/>
        <v>95.013712600000005</v>
      </c>
      <c r="F202" s="503"/>
      <c r="G202" s="503"/>
      <c r="H202" s="503">
        <f t="shared" si="34"/>
        <v>95.057332599999995</v>
      </c>
      <c r="I202" s="503"/>
      <c r="J202" s="503"/>
      <c r="K202" s="503">
        <f t="shared" si="35"/>
        <v>95.003432600000011</v>
      </c>
      <c r="L202" s="503"/>
      <c r="M202" s="503"/>
      <c r="N202" s="503">
        <f t="shared" si="36"/>
        <v>95.063002600000004</v>
      </c>
      <c r="O202" s="503"/>
      <c r="P202" s="503"/>
      <c r="Q202" s="503">
        <f t="shared" si="37"/>
        <v>95.029782600000004</v>
      </c>
      <c r="R202" s="503"/>
      <c r="S202" s="503"/>
      <c r="T202" s="503"/>
      <c r="U202" s="503"/>
      <c r="V202" s="503"/>
      <c r="W202" s="503">
        <f t="shared" si="39"/>
        <v>3.3220000000000027E-2</v>
      </c>
      <c r="X202" s="503"/>
      <c r="Y202" s="503"/>
      <c r="Z202" s="503"/>
      <c r="AA202" s="503"/>
      <c r="AB202" s="503"/>
      <c r="AC202" s="525"/>
      <c r="AD202" s="526"/>
      <c r="AE202" s="526"/>
      <c r="AF202" s="526"/>
      <c r="AG202" s="526"/>
      <c r="AH202" s="527"/>
      <c r="AI202" s="233"/>
      <c r="AJ202" s="233"/>
      <c r="AK202" s="197">
        <v>191</v>
      </c>
      <c r="AL202" s="207">
        <v>95.154079999999993</v>
      </c>
      <c r="AM202" s="207">
        <v>95.060239999999993</v>
      </c>
      <c r="AN202" s="207">
        <v>95.189189999999996</v>
      </c>
      <c r="AO202" s="207">
        <v>95.31</v>
      </c>
      <c r="AP202" s="207">
        <v>95.207759999999993</v>
      </c>
      <c r="AQ202" s="208"/>
      <c r="AR202" s="155"/>
      <c r="AS202" s="197">
        <f t="shared" si="28"/>
        <v>191</v>
      </c>
      <c r="AT202" s="175">
        <v>-0.15957739999998899</v>
      </c>
      <c r="AU202" s="163">
        <v>-9.5773999999977395E-3</v>
      </c>
      <c r="AV202" s="163">
        <v>-0.19957739999999499</v>
      </c>
      <c r="AW202" s="163">
        <v>-0.27957739999999398</v>
      </c>
      <c r="AX202" s="163">
        <v>-0.179577399999999</v>
      </c>
      <c r="AY202" s="163">
        <v>-0.179577399999999</v>
      </c>
      <c r="BA202" s="331">
        <f t="shared" si="29"/>
        <v>191</v>
      </c>
      <c r="BB202" s="332">
        <f t="shared" si="40"/>
        <v>94.994502600000004</v>
      </c>
      <c r="BC202" s="332">
        <f t="shared" si="40"/>
        <v>95.050662599999995</v>
      </c>
      <c r="BD202" s="332">
        <f t="shared" si="40"/>
        <v>94.989612600000001</v>
      </c>
      <c r="BE202" s="332">
        <f t="shared" si="40"/>
        <v>95.030422600000009</v>
      </c>
      <c r="BF202" s="332">
        <f t="shared" si="40"/>
        <v>95.028182599999994</v>
      </c>
      <c r="BG202" s="332" t="str">
        <f t="shared" si="40"/>
        <v/>
      </c>
      <c r="BH202" s="164">
        <v>191</v>
      </c>
      <c r="BI202" s="337">
        <f t="shared" si="31"/>
        <v>3.3679999999989718E-2</v>
      </c>
      <c r="BJ202" s="337">
        <f t="shared" si="31"/>
        <v>2.248000000000161E-2</v>
      </c>
      <c r="BK202" s="337">
        <f t="shared" si="31"/>
        <v>3.8569999999992888E-2</v>
      </c>
      <c r="BL202" s="337">
        <f t="shared" si="30"/>
        <v>2.2400000000146747E-3</v>
      </c>
      <c r="BM202" s="165">
        <f t="shared" si="32"/>
        <v>3.8569999999992888E-2</v>
      </c>
    </row>
    <row r="203" spans="1:65" ht="14.85" customHeight="1">
      <c r="A203" s="239"/>
      <c r="B203" s="540" t="s">
        <v>337</v>
      </c>
      <c r="C203" s="540"/>
      <c r="D203" s="540"/>
      <c r="E203" s="503">
        <f t="shared" si="33"/>
        <v>95.003382600000009</v>
      </c>
      <c r="F203" s="503"/>
      <c r="G203" s="503"/>
      <c r="H203" s="503">
        <f t="shared" si="34"/>
        <v>95.058902599999996</v>
      </c>
      <c r="I203" s="503"/>
      <c r="J203" s="503"/>
      <c r="K203" s="503">
        <f t="shared" si="35"/>
        <v>95.001352600000004</v>
      </c>
      <c r="L203" s="503"/>
      <c r="M203" s="503"/>
      <c r="N203" s="503">
        <f t="shared" si="36"/>
        <v>95.054642600000008</v>
      </c>
      <c r="O203" s="503"/>
      <c r="P203" s="503"/>
      <c r="Q203" s="503">
        <f t="shared" si="37"/>
        <v>95.029702600000007</v>
      </c>
      <c r="R203" s="503"/>
      <c r="S203" s="503"/>
      <c r="T203" s="503"/>
      <c r="U203" s="503"/>
      <c r="V203" s="503"/>
      <c r="W203" s="503">
        <f t="shared" si="39"/>
        <v>2.919999999998879E-2</v>
      </c>
      <c r="X203" s="503"/>
      <c r="Y203" s="503"/>
      <c r="Z203" s="503"/>
      <c r="AA203" s="503"/>
      <c r="AB203" s="503"/>
      <c r="AC203" s="525"/>
      <c r="AD203" s="526"/>
      <c r="AE203" s="526"/>
      <c r="AF203" s="526"/>
      <c r="AG203" s="526"/>
      <c r="AH203" s="527"/>
      <c r="AI203" s="233"/>
      <c r="AJ203" s="233"/>
      <c r="AK203" s="197">
        <v>192</v>
      </c>
      <c r="AL203" s="207">
        <v>95.151600000000002</v>
      </c>
      <c r="AM203" s="207">
        <v>95.064300000000003</v>
      </c>
      <c r="AN203" s="207">
        <v>95.180639999999997</v>
      </c>
      <c r="AO203" s="207">
        <v>95.314930000000004</v>
      </c>
      <c r="AP203" s="207">
        <v>95.206429999999997</v>
      </c>
      <c r="AQ203" s="208"/>
      <c r="AR203" s="155"/>
      <c r="AS203" s="197">
        <f t="shared" si="28"/>
        <v>192</v>
      </c>
      <c r="AT203" s="175">
        <v>-0.15957739999998899</v>
      </c>
      <c r="AU203" s="163">
        <v>-9.5773999999977395E-3</v>
      </c>
      <c r="AV203" s="163">
        <v>-0.19957739999999499</v>
      </c>
      <c r="AW203" s="163">
        <v>-0.27957739999999398</v>
      </c>
      <c r="AX203" s="163">
        <v>-0.179577399999999</v>
      </c>
      <c r="AY203" s="163">
        <v>-0.179577399999999</v>
      </c>
      <c r="BA203" s="331">
        <f t="shared" si="29"/>
        <v>192</v>
      </c>
      <c r="BB203" s="332">
        <f t="shared" si="40"/>
        <v>94.992022600000013</v>
      </c>
      <c r="BC203" s="332">
        <f t="shared" si="40"/>
        <v>95.054722600000005</v>
      </c>
      <c r="BD203" s="332">
        <f t="shared" si="40"/>
        <v>94.981062600000001</v>
      </c>
      <c r="BE203" s="332">
        <f t="shared" si="40"/>
        <v>95.03535260000001</v>
      </c>
      <c r="BF203" s="332">
        <f t="shared" si="40"/>
        <v>95.026852599999998</v>
      </c>
      <c r="BG203" s="332" t="str">
        <f t="shared" si="40"/>
        <v/>
      </c>
      <c r="BH203" s="164">
        <v>192</v>
      </c>
      <c r="BI203" s="337">
        <f t="shared" si="31"/>
        <v>3.4829999999985262E-2</v>
      </c>
      <c r="BJ203" s="337">
        <f t="shared" si="31"/>
        <v>2.7870000000007167E-2</v>
      </c>
      <c r="BK203" s="337">
        <f t="shared" si="31"/>
        <v>4.5789999999996667E-2</v>
      </c>
      <c r="BL203" s="337">
        <f t="shared" si="30"/>
        <v>8.5000000000121645E-3</v>
      </c>
      <c r="BM203" s="165">
        <f t="shared" si="32"/>
        <v>4.5789999999996667E-2</v>
      </c>
    </row>
    <row r="204" spans="1:65" ht="14.85" customHeight="1">
      <c r="A204" s="239"/>
      <c r="B204" s="540" t="s">
        <v>338</v>
      </c>
      <c r="C204" s="540"/>
      <c r="D204" s="540"/>
      <c r="E204" s="503">
        <f t="shared" si="33"/>
        <v>95.005512600000017</v>
      </c>
      <c r="F204" s="503"/>
      <c r="G204" s="503"/>
      <c r="H204" s="503">
        <f t="shared" si="34"/>
        <v>95.057252599999998</v>
      </c>
      <c r="I204" s="503"/>
      <c r="J204" s="503"/>
      <c r="K204" s="503">
        <f t="shared" si="35"/>
        <v>95.000502600000004</v>
      </c>
      <c r="L204" s="503"/>
      <c r="M204" s="503"/>
      <c r="N204" s="503">
        <f t="shared" si="36"/>
        <v>95.047772600000002</v>
      </c>
      <c r="O204" s="503"/>
      <c r="P204" s="503"/>
      <c r="Q204" s="503">
        <f t="shared" si="37"/>
        <v>95.058982600000007</v>
      </c>
      <c r="R204" s="503"/>
      <c r="S204" s="503"/>
      <c r="T204" s="503"/>
      <c r="U204" s="503"/>
      <c r="V204" s="503"/>
      <c r="W204" s="503">
        <f t="shared" si="39"/>
        <v>5.8480000000002974E-2</v>
      </c>
      <c r="X204" s="503"/>
      <c r="Y204" s="503"/>
      <c r="Z204" s="503"/>
      <c r="AA204" s="503"/>
      <c r="AB204" s="503"/>
      <c r="AC204" s="525"/>
      <c r="AD204" s="526"/>
      <c r="AE204" s="526"/>
      <c r="AF204" s="526"/>
      <c r="AG204" s="526"/>
      <c r="AH204" s="527"/>
      <c r="AI204" s="233"/>
      <c r="AJ204" s="233"/>
      <c r="AK204" s="197">
        <v>193</v>
      </c>
      <c r="AL204" s="207">
        <v>95.146850000000001</v>
      </c>
      <c r="AM204" s="207">
        <v>95.065870000000004</v>
      </c>
      <c r="AN204" s="207">
        <v>95.179879999999997</v>
      </c>
      <c r="AO204" s="207">
        <v>95.318749999999994</v>
      </c>
      <c r="AP204" s="207">
        <v>95.212810000000005</v>
      </c>
      <c r="AQ204" s="208"/>
      <c r="AR204" s="155"/>
      <c r="AS204" s="197">
        <f t="shared" ref="AS204:AS267" si="41">AK204</f>
        <v>193</v>
      </c>
      <c r="AT204" s="175">
        <v>-0.15957739999998899</v>
      </c>
      <c r="AU204" s="163">
        <v>-9.5773999999977395E-3</v>
      </c>
      <c r="AV204" s="163">
        <v>-0.19957739999999499</v>
      </c>
      <c r="AW204" s="163">
        <v>-0.27957739999999398</v>
      </c>
      <c r="AX204" s="163">
        <v>-0.179577399999999</v>
      </c>
      <c r="AY204" s="163">
        <v>-0.179577399999999</v>
      </c>
      <c r="BA204" s="331">
        <f t="shared" ref="BA204:BA267" si="42">AK204</f>
        <v>193</v>
      </c>
      <c r="BB204" s="332">
        <f t="shared" si="40"/>
        <v>94.987272600000011</v>
      </c>
      <c r="BC204" s="332">
        <f t="shared" si="40"/>
        <v>95.056292600000006</v>
      </c>
      <c r="BD204" s="332">
        <f t="shared" si="40"/>
        <v>94.980302600000002</v>
      </c>
      <c r="BE204" s="332">
        <f t="shared" si="40"/>
        <v>95.039172600000001</v>
      </c>
      <c r="BF204" s="332">
        <f t="shared" si="40"/>
        <v>95.033232600000005</v>
      </c>
      <c r="BG204" s="332" t="str">
        <f t="shared" si="40"/>
        <v/>
      </c>
      <c r="BH204" s="164">
        <v>193</v>
      </c>
      <c r="BI204" s="337">
        <f t="shared" si="31"/>
        <v>4.5959999999993784E-2</v>
      </c>
      <c r="BJ204" s="337">
        <f t="shared" si="31"/>
        <v>2.3060000000000969E-2</v>
      </c>
      <c r="BK204" s="337">
        <f t="shared" si="31"/>
        <v>5.2930000000003474E-2</v>
      </c>
      <c r="BL204" s="337">
        <f t="shared" si="31"/>
        <v>5.9399999999953934E-3</v>
      </c>
      <c r="BM204" s="165">
        <f t="shared" si="32"/>
        <v>5.2930000000003474E-2</v>
      </c>
    </row>
    <row r="205" spans="1:65" ht="14.85" customHeight="1">
      <c r="A205" s="239"/>
      <c r="B205" s="540" t="s">
        <v>339</v>
      </c>
      <c r="C205" s="540"/>
      <c r="D205" s="540"/>
      <c r="E205" s="503">
        <f t="shared" si="33"/>
        <v>95.001332600000012</v>
      </c>
      <c r="F205" s="503"/>
      <c r="G205" s="503"/>
      <c r="H205" s="503">
        <f t="shared" si="34"/>
        <v>95.058092600000009</v>
      </c>
      <c r="I205" s="503"/>
      <c r="J205" s="503"/>
      <c r="K205" s="503">
        <f t="shared" si="35"/>
        <v>94.992992600000008</v>
      </c>
      <c r="L205" s="503"/>
      <c r="M205" s="503"/>
      <c r="N205" s="503">
        <f t="shared" si="36"/>
        <v>95.043952600000011</v>
      </c>
      <c r="O205" s="503"/>
      <c r="P205" s="503"/>
      <c r="Q205" s="503">
        <f t="shared" si="37"/>
        <v>95.058752600000005</v>
      </c>
      <c r="R205" s="503"/>
      <c r="S205" s="503"/>
      <c r="T205" s="503"/>
      <c r="U205" s="503"/>
      <c r="V205" s="503"/>
      <c r="W205" s="503">
        <f t="shared" si="39"/>
        <v>6.5759999999997376E-2</v>
      </c>
      <c r="X205" s="503"/>
      <c r="Y205" s="503"/>
      <c r="Z205" s="503"/>
      <c r="AA205" s="503"/>
      <c r="AB205" s="503"/>
      <c r="AC205" s="525"/>
      <c r="AD205" s="526"/>
      <c r="AE205" s="526"/>
      <c r="AF205" s="526"/>
      <c r="AG205" s="526"/>
      <c r="AH205" s="527"/>
      <c r="AI205" s="233"/>
      <c r="AJ205" s="233"/>
      <c r="AK205" s="197">
        <v>194</v>
      </c>
      <c r="AL205" s="207">
        <v>95.151229999999998</v>
      </c>
      <c r="AM205" s="207">
        <v>95.069000000000003</v>
      </c>
      <c r="AN205" s="207">
        <v>95.193610000000007</v>
      </c>
      <c r="AO205" s="207">
        <v>95.316860000000005</v>
      </c>
      <c r="AP205" s="207">
        <v>95.225830000000002</v>
      </c>
      <c r="AQ205" s="208"/>
      <c r="AR205" s="155"/>
      <c r="AS205" s="197">
        <f t="shared" si="41"/>
        <v>194</v>
      </c>
      <c r="AT205" s="175">
        <v>-0.15957739999998899</v>
      </c>
      <c r="AU205" s="163">
        <v>-9.5773999999977395E-3</v>
      </c>
      <c r="AV205" s="163">
        <v>-0.19957739999999499</v>
      </c>
      <c r="AW205" s="163">
        <v>-0.27957739999999398</v>
      </c>
      <c r="AX205" s="163">
        <v>-0.179577399999999</v>
      </c>
      <c r="AY205" s="163">
        <v>-0.179577399999999</v>
      </c>
      <c r="BA205" s="331">
        <f t="shared" si="42"/>
        <v>194</v>
      </c>
      <c r="BB205" s="332">
        <f t="shared" si="40"/>
        <v>94.991652600000009</v>
      </c>
      <c r="BC205" s="332">
        <f t="shared" si="40"/>
        <v>95.059422600000005</v>
      </c>
      <c r="BD205" s="332">
        <f t="shared" si="40"/>
        <v>94.994032600000011</v>
      </c>
      <c r="BE205" s="332">
        <f t="shared" si="40"/>
        <v>95.037282600000012</v>
      </c>
      <c r="BF205" s="332">
        <f t="shared" si="40"/>
        <v>95.046252600000003</v>
      </c>
      <c r="BG205" s="332" t="str">
        <f t="shared" si="40"/>
        <v/>
      </c>
      <c r="BH205" s="164">
        <v>194</v>
      </c>
      <c r="BI205" s="337">
        <f t="shared" ref="BI205:BL268" si="43">IF(BB205="","",ABS($BF205-BB205))</f>
        <v>5.4599999999993543E-2</v>
      </c>
      <c r="BJ205" s="337">
        <f t="shared" si="43"/>
        <v>1.3170000000002346E-2</v>
      </c>
      <c r="BK205" s="337">
        <f t="shared" si="43"/>
        <v>5.2219999999991273E-2</v>
      </c>
      <c r="BL205" s="337">
        <f t="shared" si="43"/>
        <v>8.9699999999908187E-3</v>
      </c>
      <c r="BM205" s="165">
        <f t="shared" ref="BM205:BM268" si="44">IF(BF205="","",MAX(BI205:BL205))</f>
        <v>5.4599999999993543E-2</v>
      </c>
    </row>
    <row r="206" spans="1:65" ht="14.85" customHeight="1">
      <c r="A206" s="239"/>
      <c r="B206" s="540" t="s">
        <v>340</v>
      </c>
      <c r="C206" s="540"/>
      <c r="D206" s="540"/>
      <c r="E206" s="503">
        <f t="shared" si="33"/>
        <v>94.990892600000009</v>
      </c>
      <c r="F206" s="503"/>
      <c r="G206" s="503"/>
      <c r="H206" s="503">
        <f t="shared" si="34"/>
        <v>95.050502600000002</v>
      </c>
      <c r="I206" s="503"/>
      <c r="J206" s="503"/>
      <c r="K206" s="503">
        <f t="shared" si="35"/>
        <v>94.972822600000001</v>
      </c>
      <c r="L206" s="503"/>
      <c r="M206" s="503"/>
      <c r="N206" s="503">
        <f t="shared" si="36"/>
        <v>95.0447226</v>
      </c>
      <c r="O206" s="503"/>
      <c r="P206" s="503"/>
      <c r="Q206" s="503">
        <f t="shared" si="37"/>
        <v>95.040272599999994</v>
      </c>
      <c r="R206" s="503"/>
      <c r="S206" s="503"/>
      <c r="T206" s="503"/>
      <c r="U206" s="503"/>
      <c r="V206" s="503"/>
      <c r="W206" s="503">
        <f t="shared" si="39"/>
        <v>6.7449999999993793E-2</v>
      </c>
      <c r="X206" s="503"/>
      <c r="Y206" s="503"/>
      <c r="Z206" s="503"/>
      <c r="AA206" s="503"/>
      <c r="AB206" s="503"/>
      <c r="AC206" s="525"/>
      <c r="AD206" s="526"/>
      <c r="AE206" s="526"/>
      <c r="AF206" s="526"/>
      <c r="AG206" s="526"/>
      <c r="AH206" s="527"/>
      <c r="AI206" s="233"/>
      <c r="AJ206" s="233"/>
      <c r="AK206" s="197">
        <v>195</v>
      </c>
      <c r="AL206" s="207">
        <v>95.161919999999995</v>
      </c>
      <c r="AM206" s="207">
        <v>95.070610000000002</v>
      </c>
      <c r="AN206" s="207">
        <v>95.207310000000007</v>
      </c>
      <c r="AO206" s="207">
        <v>95.320239999999998</v>
      </c>
      <c r="AP206" s="207">
        <v>95.213059999999999</v>
      </c>
      <c r="AQ206" s="208"/>
      <c r="AR206" s="155"/>
      <c r="AS206" s="197">
        <f t="shared" si="41"/>
        <v>195</v>
      </c>
      <c r="AT206" s="175">
        <v>-0.15957739999998899</v>
      </c>
      <c r="AU206" s="163">
        <v>-9.5773999999977395E-3</v>
      </c>
      <c r="AV206" s="163">
        <v>-0.19957739999999499</v>
      </c>
      <c r="AW206" s="163">
        <v>-0.27957739999999398</v>
      </c>
      <c r="AX206" s="163">
        <v>-0.179577399999999</v>
      </c>
      <c r="AY206" s="163">
        <v>-0.179577399999999</v>
      </c>
      <c r="BA206" s="331">
        <f t="shared" si="42"/>
        <v>195</v>
      </c>
      <c r="BB206" s="332">
        <f t="shared" si="40"/>
        <v>95.002342600000006</v>
      </c>
      <c r="BC206" s="332">
        <f t="shared" si="40"/>
        <v>95.061032600000004</v>
      </c>
      <c r="BD206" s="332">
        <f t="shared" si="40"/>
        <v>95.007732600000011</v>
      </c>
      <c r="BE206" s="332">
        <f t="shared" si="40"/>
        <v>95.040662600000005</v>
      </c>
      <c r="BF206" s="332">
        <f t="shared" si="40"/>
        <v>95.033482599999999</v>
      </c>
      <c r="BG206" s="332" t="str">
        <f t="shared" si="40"/>
        <v/>
      </c>
      <c r="BH206" s="164">
        <v>195</v>
      </c>
      <c r="BI206" s="337">
        <f t="shared" si="43"/>
        <v>3.1139999999993506E-2</v>
      </c>
      <c r="BJ206" s="337">
        <f t="shared" si="43"/>
        <v>2.755000000000507E-2</v>
      </c>
      <c r="BK206" s="337">
        <f t="shared" si="43"/>
        <v>2.5749999999987949E-2</v>
      </c>
      <c r="BL206" s="337">
        <f t="shared" si="43"/>
        <v>7.1800000000052933E-3</v>
      </c>
      <c r="BM206" s="165">
        <f t="shared" si="44"/>
        <v>3.1139999999993506E-2</v>
      </c>
    </row>
    <row r="207" spans="1:65" ht="14.85" customHeight="1">
      <c r="A207" s="239"/>
      <c r="B207" s="540" t="s">
        <v>341</v>
      </c>
      <c r="C207" s="540"/>
      <c r="D207" s="540"/>
      <c r="E207" s="503">
        <f t="shared" si="33"/>
        <v>94.96582260000001</v>
      </c>
      <c r="F207" s="503"/>
      <c r="G207" s="503"/>
      <c r="H207" s="503">
        <f t="shared" si="34"/>
        <v>95.045922599999997</v>
      </c>
      <c r="I207" s="503"/>
      <c r="J207" s="503"/>
      <c r="K207" s="503">
        <f t="shared" si="35"/>
        <v>94.9717026</v>
      </c>
      <c r="L207" s="503"/>
      <c r="M207" s="503"/>
      <c r="N207" s="503">
        <f t="shared" si="36"/>
        <v>95.048422600000009</v>
      </c>
      <c r="O207" s="503"/>
      <c r="P207" s="503"/>
      <c r="Q207" s="503">
        <f t="shared" si="37"/>
        <v>95.031192599999997</v>
      </c>
      <c r="R207" s="503"/>
      <c r="S207" s="503"/>
      <c r="T207" s="503"/>
      <c r="U207" s="503"/>
      <c r="V207" s="503"/>
      <c r="W207" s="503">
        <f t="shared" si="39"/>
        <v>6.5369999999987272E-2</v>
      </c>
      <c r="X207" s="503"/>
      <c r="Y207" s="503"/>
      <c r="Z207" s="503"/>
      <c r="AA207" s="503"/>
      <c r="AB207" s="503"/>
      <c r="AC207" s="525"/>
      <c r="AD207" s="526"/>
      <c r="AE207" s="526"/>
      <c r="AF207" s="526"/>
      <c r="AG207" s="526"/>
      <c r="AH207" s="527"/>
      <c r="AI207" s="233"/>
      <c r="AJ207" s="233"/>
      <c r="AK207" s="197">
        <v>196</v>
      </c>
      <c r="AL207" s="207">
        <v>95.165769999999995</v>
      </c>
      <c r="AM207" s="207">
        <v>95.064340000000001</v>
      </c>
      <c r="AN207" s="207">
        <v>95.211650000000006</v>
      </c>
      <c r="AO207" s="207">
        <v>95.321719999999999</v>
      </c>
      <c r="AP207" s="207">
        <v>95.20872</v>
      </c>
      <c r="AQ207" s="208"/>
      <c r="AR207" s="155"/>
      <c r="AS207" s="197">
        <f t="shared" si="41"/>
        <v>196</v>
      </c>
      <c r="AT207" s="175">
        <v>-0.15957739999998899</v>
      </c>
      <c r="AU207" s="163">
        <v>-9.5773999999977395E-3</v>
      </c>
      <c r="AV207" s="163">
        <v>-0.19957739999999499</v>
      </c>
      <c r="AW207" s="163">
        <v>-0.27957739999999398</v>
      </c>
      <c r="AX207" s="163">
        <v>-0.179577399999999</v>
      </c>
      <c r="AY207" s="163">
        <v>-0.179577399999999</v>
      </c>
      <c r="BA207" s="331">
        <f t="shared" si="42"/>
        <v>196</v>
      </c>
      <c r="BB207" s="332">
        <f t="shared" si="40"/>
        <v>95.006192600000006</v>
      </c>
      <c r="BC207" s="332">
        <f t="shared" si="40"/>
        <v>95.054762600000004</v>
      </c>
      <c r="BD207" s="332">
        <f t="shared" si="40"/>
        <v>95.01207260000001</v>
      </c>
      <c r="BE207" s="332">
        <f t="shared" si="40"/>
        <v>95.042142600000005</v>
      </c>
      <c r="BF207" s="332">
        <f t="shared" si="40"/>
        <v>95.0291426</v>
      </c>
      <c r="BG207" s="332" t="str">
        <f t="shared" si="40"/>
        <v/>
      </c>
      <c r="BH207" s="164">
        <v>196</v>
      </c>
      <c r="BI207" s="337">
        <f t="shared" si="43"/>
        <v>2.2949999999994475E-2</v>
      </c>
      <c r="BJ207" s="337">
        <f t="shared" si="43"/>
        <v>2.5620000000003529E-2</v>
      </c>
      <c r="BK207" s="337">
        <f t="shared" si="43"/>
        <v>1.7069999999989705E-2</v>
      </c>
      <c r="BL207" s="337">
        <f t="shared" si="43"/>
        <v>1.300000000000523E-2</v>
      </c>
      <c r="BM207" s="165">
        <f t="shared" si="44"/>
        <v>2.5620000000003529E-2</v>
      </c>
    </row>
    <row r="208" spans="1:65" ht="14.85" customHeight="1">
      <c r="A208" s="238"/>
      <c r="B208" s="540" t="s">
        <v>342</v>
      </c>
      <c r="C208" s="540"/>
      <c r="D208" s="540"/>
      <c r="E208" s="503">
        <f t="shared" si="33"/>
        <v>94.959272600000006</v>
      </c>
      <c r="F208" s="503"/>
      <c r="G208" s="503"/>
      <c r="H208" s="503">
        <f t="shared" si="34"/>
        <v>95.0439626</v>
      </c>
      <c r="I208" s="503"/>
      <c r="J208" s="503"/>
      <c r="K208" s="503">
        <f t="shared" si="35"/>
        <v>94.981022600000003</v>
      </c>
      <c r="L208" s="503"/>
      <c r="M208" s="503"/>
      <c r="N208" s="503">
        <f t="shared" si="36"/>
        <v>95.06669260000001</v>
      </c>
      <c r="O208" s="503"/>
      <c r="P208" s="503"/>
      <c r="Q208" s="503">
        <f t="shared" si="37"/>
        <v>95.022872599999999</v>
      </c>
      <c r="R208" s="503"/>
      <c r="S208" s="503"/>
      <c r="T208" s="503"/>
      <c r="U208" s="503"/>
      <c r="V208" s="503"/>
      <c r="W208" s="503">
        <f t="shared" si="39"/>
        <v>6.3599999999993884E-2</v>
      </c>
      <c r="X208" s="503"/>
      <c r="Y208" s="503"/>
      <c r="Z208" s="503"/>
      <c r="AA208" s="503"/>
      <c r="AB208" s="503"/>
      <c r="AC208" s="525"/>
      <c r="AD208" s="526"/>
      <c r="AE208" s="526"/>
      <c r="AF208" s="526"/>
      <c r="AG208" s="526"/>
      <c r="AH208" s="527"/>
      <c r="AI208" s="233"/>
      <c r="AJ208" s="233"/>
      <c r="AK208" s="197">
        <v>197</v>
      </c>
      <c r="AL208" s="207">
        <v>95.168430000000001</v>
      </c>
      <c r="AM208" s="207">
        <v>95.057590000000005</v>
      </c>
      <c r="AN208" s="207">
        <v>95.207759999999993</v>
      </c>
      <c r="AO208" s="207">
        <v>95.324100000000001</v>
      </c>
      <c r="AP208" s="207">
        <v>95.200329999999994</v>
      </c>
      <c r="AQ208" s="208"/>
      <c r="AR208" s="155"/>
      <c r="AS208" s="197">
        <f t="shared" si="41"/>
        <v>197</v>
      </c>
      <c r="AT208" s="175">
        <v>-0.15957739999998899</v>
      </c>
      <c r="AU208" s="163">
        <v>-9.5773999999977395E-3</v>
      </c>
      <c r="AV208" s="163">
        <v>-0.19957739999999499</v>
      </c>
      <c r="AW208" s="163">
        <v>-0.27957739999999398</v>
      </c>
      <c r="AX208" s="163">
        <v>-0.179577399999999</v>
      </c>
      <c r="AY208" s="163">
        <v>-0.179577399999999</v>
      </c>
      <c r="BA208" s="331">
        <f t="shared" si="42"/>
        <v>197</v>
      </c>
      <c r="BB208" s="332">
        <f t="shared" si="40"/>
        <v>95.008852600000012</v>
      </c>
      <c r="BC208" s="332">
        <f t="shared" si="40"/>
        <v>95.048012600000007</v>
      </c>
      <c r="BD208" s="332">
        <f t="shared" si="40"/>
        <v>95.008182599999998</v>
      </c>
      <c r="BE208" s="332">
        <f t="shared" si="40"/>
        <v>95.044522600000008</v>
      </c>
      <c r="BF208" s="332">
        <f t="shared" si="40"/>
        <v>95.020752599999994</v>
      </c>
      <c r="BG208" s="332" t="str">
        <f t="shared" si="40"/>
        <v/>
      </c>
      <c r="BH208" s="164">
        <v>197</v>
      </c>
      <c r="BI208" s="337">
        <f t="shared" si="43"/>
        <v>1.1899999999982924E-2</v>
      </c>
      <c r="BJ208" s="337">
        <f t="shared" si="43"/>
        <v>2.7260000000012496E-2</v>
      </c>
      <c r="BK208" s="337">
        <f t="shared" si="43"/>
        <v>1.2569999999996639E-2</v>
      </c>
      <c r="BL208" s="337">
        <f t="shared" si="43"/>
        <v>2.3770000000013169E-2</v>
      </c>
      <c r="BM208" s="165">
        <f t="shared" si="44"/>
        <v>2.7260000000012496E-2</v>
      </c>
    </row>
    <row r="209" spans="1:65" ht="14.85" customHeight="1">
      <c r="A209" s="238"/>
      <c r="B209" s="540" t="s">
        <v>343</v>
      </c>
      <c r="C209" s="540"/>
      <c r="D209" s="540"/>
      <c r="E209" s="503">
        <f t="shared" si="33"/>
        <v>94.969562600000017</v>
      </c>
      <c r="F209" s="503"/>
      <c r="G209" s="503"/>
      <c r="H209" s="503">
        <f t="shared" si="34"/>
        <v>95.041952600000002</v>
      </c>
      <c r="I209" s="503"/>
      <c r="J209" s="503"/>
      <c r="K209" s="503">
        <f t="shared" si="35"/>
        <v>94.986482600000002</v>
      </c>
      <c r="L209" s="503"/>
      <c r="M209" s="503"/>
      <c r="N209" s="503">
        <f t="shared" si="36"/>
        <v>95.066532600000002</v>
      </c>
      <c r="O209" s="503"/>
      <c r="P209" s="503"/>
      <c r="Q209" s="503">
        <f t="shared" si="37"/>
        <v>95.031232599999996</v>
      </c>
      <c r="R209" s="503"/>
      <c r="S209" s="503"/>
      <c r="T209" s="503"/>
      <c r="U209" s="503"/>
      <c r="V209" s="503"/>
      <c r="W209" s="503">
        <f t="shared" si="39"/>
        <v>6.1669999999978131E-2</v>
      </c>
      <c r="X209" s="503"/>
      <c r="Y209" s="503"/>
      <c r="Z209" s="503"/>
      <c r="AA209" s="503"/>
      <c r="AB209" s="503"/>
      <c r="AC209" s="525"/>
      <c r="AD209" s="526"/>
      <c r="AE209" s="526"/>
      <c r="AF209" s="526"/>
      <c r="AG209" s="526"/>
      <c r="AH209" s="527"/>
      <c r="AI209" s="233"/>
      <c r="AJ209" s="233"/>
      <c r="AK209" s="197">
        <v>198</v>
      </c>
      <c r="AL209" s="207">
        <v>95.167789999999997</v>
      </c>
      <c r="AM209" s="207">
        <v>95.053089999999997</v>
      </c>
      <c r="AN209" s="207">
        <v>95.197990000000004</v>
      </c>
      <c r="AO209" s="207">
        <v>95.327470000000005</v>
      </c>
      <c r="AP209" s="207">
        <v>95.193569999999994</v>
      </c>
      <c r="AQ209" s="208"/>
      <c r="AR209" s="155"/>
      <c r="AS209" s="197">
        <f t="shared" si="41"/>
        <v>198</v>
      </c>
      <c r="AT209" s="175">
        <v>-0.15957739999998899</v>
      </c>
      <c r="AU209" s="163">
        <v>-9.5773999999977395E-3</v>
      </c>
      <c r="AV209" s="163">
        <v>-0.19957739999999499</v>
      </c>
      <c r="AW209" s="163">
        <v>-0.27957739999999398</v>
      </c>
      <c r="AX209" s="163">
        <v>-0.179577399999999</v>
      </c>
      <c r="AY209" s="163">
        <v>-0.179577399999999</v>
      </c>
      <c r="BA209" s="331">
        <f t="shared" si="42"/>
        <v>198</v>
      </c>
      <c r="BB209" s="332">
        <f t="shared" si="40"/>
        <v>95.008212600000007</v>
      </c>
      <c r="BC209" s="332">
        <f t="shared" si="40"/>
        <v>95.0435126</v>
      </c>
      <c r="BD209" s="332">
        <f t="shared" si="40"/>
        <v>94.998412600000009</v>
      </c>
      <c r="BE209" s="332">
        <f t="shared" si="40"/>
        <v>95.047892600000011</v>
      </c>
      <c r="BF209" s="332">
        <f t="shared" si="40"/>
        <v>95.013992599999995</v>
      </c>
      <c r="BG209" s="332" t="str">
        <f t="shared" si="40"/>
        <v/>
      </c>
      <c r="BH209" s="164">
        <v>198</v>
      </c>
      <c r="BI209" s="337">
        <f t="shared" si="43"/>
        <v>5.7799999999872398E-3</v>
      </c>
      <c r="BJ209" s="337">
        <f t="shared" si="43"/>
        <v>2.9520000000005098E-2</v>
      </c>
      <c r="BK209" s="337">
        <f t="shared" si="43"/>
        <v>1.5579999999985716E-2</v>
      </c>
      <c r="BL209" s="337">
        <f t="shared" si="43"/>
        <v>3.3900000000016917E-2</v>
      </c>
      <c r="BM209" s="165">
        <f t="shared" si="44"/>
        <v>3.3900000000016917E-2</v>
      </c>
    </row>
    <row r="210" spans="1:65" ht="14.85" customHeight="1">
      <c r="A210" s="238"/>
      <c r="B210" s="540" t="s">
        <v>344</v>
      </c>
      <c r="C210" s="540"/>
      <c r="D210" s="540"/>
      <c r="E210" s="503">
        <f t="shared" si="33"/>
        <v>94.972132600000009</v>
      </c>
      <c r="F210" s="503"/>
      <c r="G210" s="503"/>
      <c r="H210" s="503">
        <f t="shared" si="34"/>
        <v>95.039612599999998</v>
      </c>
      <c r="I210" s="503"/>
      <c r="J210" s="503"/>
      <c r="K210" s="503">
        <f t="shared" si="35"/>
        <v>94.989612600000001</v>
      </c>
      <c r="L210" s="503"/>
      <c r="M210" s="503"/>
      <c r="N210" s="503">
        <f t="shared" si="36"/>
        <v>95.071432600000009</v>
      </c>
      <c r="O210" s="503"/>
      <c r="P210" s="503"/>
      <c r="Q210" s="503">
        <f t="shared" si="37"/>
        <v>95.041792599999994</v>
      </c>
      <c r="R210" s="503"/>
      <c r="S210" s="503"/>
      <c r="T210" s="503"/>
      <c r="U210" s="503"/>
      <c r="V210" s="503"/>
      <c r="W210" s="503">
        <f t="shared" si="39"/>
        <v>6.9659999999984734E-2</v>
      </c>
      <c r="X210" s="503"/>
      <c r="Y210" s="503"/>
      <c r="Z210" s="503"/>
      <c r="AA210" s="503"/>
      <c r="AB210" s="503"/>
      <c r="AC210" s="525"/>
      <c r="AD210" s="526"/>
      <c r="AE210" s="526"/>
      <c r="AF210" s="526"/>
      <c r="AG210" s="526"/>
      <c r="AH210" s="527"/>
      <c r="AI210" s="233"/>
      <c r="AJ210" s="233"/>
      <c r="AK210" s="197">
        <v>199</v>
      </c>
      <c r="AL210" s="207">
        <v>95.155249999999995</v>
      </c>
      <c r="AM210" s="207">
        <v>95.045500000000004</v>
      </c>
      <c r="AN210" s="207">
        <v>95.186940000000007</v>
      </c>
      <c r="AO210" s="207">
        <v>95.314899999999994</v>
      </c>
      <c r="AP210" s="207">
        <v>95.194900000000004</v>
      </c>
      <c r="AQ210" s="208"/>
      <c r="AR210" s="155"/>
      <c r="AS210" s="197">
        <f t="shared" si="41"/>
        <v>199</v>
      </c>
      <c r="AT210" s="175">
        <v>-0.15957739999998899</v>
      </c>
      <c r="AU210" s="163">
        <v>-9.5773999999977395E-3</v>
      </c>
      <c r="AV210" s="163">
        <v>-0.19957739999999499</v>
      </c>
      <c r="AW210" s="163">
        <v>-0.27957739999999398</v>
      </c>
      <c r="AX210" s="163">
        <v>-0.179577399999999</v>
      </c>
      <c r="AY210" s="163">
        <v>-0.179577399999999</v>
      </c>
      <c r="BA210" s="331">
        <f t="shared" si="42"/>
        <v>199</v>
      </c>
      <c r="BB210" s="332">
        <f t="shared" si="40"/>
        <v>94.995672600000006</v>
      </c>
      <c r="BC210" s="332">
        <f t="shared" si="40"/>
        <v>95.035922600000006</v>
      </c>
      <c r="BD210" s="332">
        <f t="shared" si="40"/>
        <v>94.987362600000012</v>
      </c>
      <c r="BE210" s="332">
        <f t="shared" si="40"/>
        <v>95.035322600000001</v>
      </c>
      <c r="BF210" s="332">
        <f t="shared" si="40"/>
        <v>95.015322600000005</v>
      </c>
      <c r="BG210" s="332" t="str">
        <f t="shared" si="40"/>
        <v/>
      </c>
      <c r="BH210" s="164">
        <v>199</v>
      </c>
      <c r="BI210" s="337">
        <f t="shared" si="43"/>
        <v>1.9649999999998613E-2</v>
      </c>
      <c r="BJ210" s="337">
        <f t="shared" si="43"/>
        <v>2.0600000000001728E-2</v>
      </c>
      <c r="BK210" s="337">
        <f t="shared" si="43"/>
        <v>2.7959999999993101E-2</v>
      </c>
      <c r="BL210" s="337">
        <f t="shared" si="43"/>
        <v>1.9999999999996021E-2</v>
      </c>
      <c r="BM210" s="165">
        <f t="shared" si="44"/>
        <v>2.7959999999993101E-2</v>
      </c>
    </row>
    <row r="211" spans="1:65" ht="14.85" customHeight="1">
      <c r="A211" s="238"/>
      <c r="B211" s="540" t="s">
        <v>345</v>
      </c>
      <c r="C211" s="540"/>
      <c r="D211" s="540"/>
      <c r="E211" s="503">
        <f t="shared" si="33"/>
        <v>94.970722600000016</v>
      </c>
      <c r="F211" s="503"/>
      <c r="G211" s="503"/>
      <c r="H211" s="503">
        <f t="shared" si="34"/>
        <v>95.034432600000002</v>
      </c>
      <c r="I211" s="503"/>
      <c r="J211" s="503"/>
      <c r="K211" s="503">
        <f t="shared" si="35"/>
        <v>94.996532600000009</v>
      </c>
      <c r="L211" s="503"/>
      <c r="M211" s="503"/>
      <c r="N211" s="503">
        <f t="shared" si="36"/>
        <v>95.063402600000003</v>
      </c>
      <c r="O211" s="503"/>
      <c r="P211" s="503"/>
      <c r="Q211" s="503">
        <f t="shared" si="37"/>
        <v>95.0318726</v>
      </c>
      <c r="R211" s="503"/>
      <c r="S211" s="503"/>
      <c r="T211" s="503"/>
      <c r="U211" s="503"/>
      <c r="V211" s="503"/>
      <c r="W211" s="503">
        <f t="shared" si="39"/>
        <v>6.1149999999983606E-2</v>
      </c>
      <c r="X211" s="503"/>
      <c r="Y211" s="503"/>
      <c r="Z211" s="503"/>
      <c r="AA211" s="503"/>
      <c r="AB211" s="503"/>
      <c r="AC211" s="525"/>
      <c r="AD211" s="526"/>
      <c r="AE211" s="526"/>
      <c r="AF211" s="526"/>
      <c r="AG211" s="526"/>
      <c r="AH211" s="527"/>
      <c r="AI211" s="233"/>
      <c r="AJ211" s="233"/>
      <c r="AK211" s="197">
        <v>200</v>
      </c>
      <c r="AL211" s="207">
        <v>95.135199999999998</v>
      </c>
      <c r="AM211" s="207">
        <v>95.046099999999996</v>
      </c>
      <c r="AN211" s="207">
        <v>95.1982</v>
      </c>
      <c r="AO211" s="207">
        <v>95.313770000000005</v>
      </c>
      <c r="AP211" s="207">
        <v>95.205950000000001</v>
      </c>
      <c r="AQ211" s="208"/>
      <c r="AR211" s="155"/>
      <c r="AS211" s="197">
        <f t="shared" si="41"/>
        <v>200</v>
      </c>
      <c r="AT211" s="175">
        <v>-0.15957739999998899</v>
      </c>
      <c r="AU211" s="163">
        <v>-9.5773999999977395E-3</v>
      </c>
      <c r="AV211" s="163">
        <v>-0.19957739999999499</v>
      </c>
      <c r="AW211" s="163">
        <v>-0.27957739999999398</v>
      </c>
      <c r="AX211" s="163">
        <v>-0.179577399999999</v>
      </c>
      <c r="AY211" s="163">
        <v>-0.179577399999999</v>
      </c>
      <c r="BA211" s="331">
        <f t="shared" si="42"/>
        <v>200</v>
      </c>
      <c r="BB211" s="332">
        <f t="shared" si="40"/>
        <v>94.975622600000008</v>
      </c>
      <c r="BC211" s="332">
        <f t="shared" si="40"/>
        <v>95.036522599999998</v>
      </c>
      <c r="BD211" s="332">
        <f t="shared" si="40"/>
        <v>94.998622600000004</v>
      </c>
      <c r="BE211" s="332">
        <f t="shared" si="40"/>
        <v>95.034192600000011</v>
      </c>
      <c r="BF211" s="332">
        <f t="shared" si="40"/>
        <v>95.026372600000002</v>
      </c>
      <c r="BG211" s="332" t="str">
        <f t="shared" si="40"/>
        <v/>
      </c>
      <c r="BH211" s="164">
        <v>200</v>
      </c>
      <c r="BI211" s="337">
        <f t="shared" si="43"/>
        <v>5.0749999999993634E-2</v>
      </c>
      <c r="BJ211" s="337">
        <f t="shared" si="43"/>
        <v>1.0149999999995885E-2</v>
      </c>
      <c r="BK211" s="337">
        <f t="shared" si="43"/>
        <v>2.7749999999997499E-2</v>
      </c>
      <c r="BL211" s="337">
        <f t="shared" si="43"/>
        <v>7.820000000009486E-3</v>
      </c>
      <c r="BM211" s="165">
        <f t="shared" si="44"/>
        <v>5.0749999999993634E-2</v>
      </c>
    </row>
    <row r="212" spans="1:65" ht="14.85" customHeight="1" thickBot="1">
      <c r="A212" s="238"/>
      <c r="B212" s="572" t="s">
        <v>346</v>
      </c>
      <c r="C212" s="572"/>
      <c r="D212" s="572"/>
      <c r="E212" s="573">
        <f t="shared" si="33"/>
        <v>94.960402600000009</v>
      </c>
      <c r="F212" s="573"/>
      <c r="G212" s="573"/>
      <c r="H212" s="573">
        <f t="shared" si="34"/>
        <v>95.032152600000003</v>
      </c>
      <c r="I212" s="573"/>
      <c r="J212" s="573"/>
      <c r="K212" s="573">
        <f t="shared" si="35"/>
        <v>94.991702600000011</v>
      </c>
      <c r="L212" s="573"/>
      <c r="M212" s="573"/>
      <c r="N212" s="573">
        <f t="shared" si="36"/>
        <v>95.05881260000001</v>
      </c>
      <c r="O212" s="573"/>
      <c r="P212" s="573"/>
      <c r="Q212" s="573">
        <f t="shared" si="37"/>
        <v>95.027572599999999</v>
      </c>
      <c r="R212" s="573"/>
      <c r="S212" s="573"/>
      <c r="T212" s="573"/>
      <c r="U212" s="573"/>
      <c r="V212" s="573"/>
      <c r="W212" s="573">
        <f t="shared" si="39"/>
        <v>6.7169999999990182E-2</v>
      </c>
      <c r="X212" s="573"/>
      <c r="Y212" s="573"/>
      <c r="Z212" s="573"/>
      <c r="AA212" s="573"/>
      <c r="AB212" s="573"/>
      <c r="AC212" s="528"/>
      <c r="AD212" s="529"/>
      <c r="AE212" s="529"/>
      <c r="AF212" s="529"/>
      <c r="AG212" s="529"/>
      <c r="AH212" s="530"/>
      <c r="AI212" s="233"/>
      <c r="AJ212" s="233"/>
      <c r="AK212" s="197">
        <v>201</v>
      </c>
      <c r="AL212" s="207">
        <v>95.132869999999997</v>
      </c>
      <c r="AM212" s="207">
        <v>95.047749999999994</v>
      </c>
      <c r="AN212" s="207">
        <v>95.206180000000003</v>
      </c>
      <c r="AO212" s="207">
        <v>95.31662</v>
      </c>
      <c r="AP212" s="207">
        <v>95.214579999999998</v>
      </c>
      <c r="AQ212" s="208"/>
      <c r="AR212" s="155"/>
      <c r="AS212" s="197">
        <f t="shared" si="41"/>
        <v>201</v>
      </c>
      <c r="AT212" s="175">
        <v>-0.15957739999998899</v>
      </c>
      <c r="AU212" s="163">
        <v>-9.5773999999977395E-3</v>
      </c>
      <c r="AV212" s="163">
        <v>-0.19957739999999499</v>
      </c>
      <c r="AW212" s="163">
        <v>-0.27957739999999398</v>
      </c>
      <c r="AX212" s="163">
        <v>-0.179577399999999</v>
      </c>
      <c r="AY212" s="163">
        <v>-0.179577399999999</v>
      </c>
      <c r="BA212" s="331">
        <f t="shared" si="42"/>
        <v>201</v>
      </c>
      <c r="BB212" s="332">
        <f t="shared" si="40"/>
        <v>94.973292600000008</v>
      </c>
      <c r="BC212" s="332">
        <f t="shared" si="40"/>
        <v>95.038172599999996</v>
      </c>
      <c r="BD212" s="332">
        <f t="shared" si="40"/>
        <v>95.006602600000008</v>
      </c>
      <c r="BE212" s="332">
        <f t="shared" si="40"/>
        <v>95.037042600000007</v>
      </c>
      <c r="BF212" s="332">
        <f t="shared" si="40"/>
        <v>95.035002599999999</v>
      </c>
      <c r="BG212" s="332" t="str">
        <f t="shared" si="40"/>
        <v/>
      </c>
      <c r="BH212" s="164">
        <v>201</v>
      </c>
      <c r="BI212" s="337">
        <f t="shared" si="43"/>
        <v>6.1709999999990828E-2</v>
      </c>
      <c r="BJ212" s="337">
        <f t="shared" si="43"/>
        <v>3.1699999999972306E-3</v>
      </c>
      <c r="BK212" s="337">
        <f t="shared" si="43"/>
        <v>2.8399999999990655E-2</v>
      </c>
      <c r="BL212" s="337">
        <f t="shared" si="43"/>
        <v>2.0400000000080354E-3</v>
      </c>
      <c r="BM212" s="165">
        <f t="shared" si="44"/>
        <v>6.1709999999990828E-2</v>
      </c>
    </row>
    <row r="213" spans="1:65" ht="14.85" customHeight="1" thickTop="1">
      <c r="A213" s="239"/>
      <c r="B213" s="240"/>
      <c r="C213" s="240"/>
      <c r="D213" s="240"/>
      <c r="E213" s="252"/>
      <c r="F213" s="252"/>
      <c r="G213" s="252"/>
      <c r="H213" s="252"/>
      <c r="I213" s="252"/>
      <c r="J213" s="252"/>
      <c r="K213" s="252"/>
      <c r="L213" s="252"/>
      <c r="M213" s="252"/>
      <c r="N213" s="252"/>
      <c r="O213" s="252"/>
      <c r="P213" s="252"/>
      <c r="Q213" s="252"/>
      <c r="R213" s="252"/>
      <c r="S213" s="252"/>
      <c r="T213" s="252"/>
      <c r="U213" s="252"/>
      <c r="V213" s="252"/>
      <c r="W213" s="252"/>
      <c r="X213" s="252"/>
      <c r="Y213" s="252"/>
      <c r="Z213" s="252"/>
      <c r="AA213" s="252"/>
      <c r="AB213" s="252"/>
      <c r="AC213" s="233"/>
      <c r="AD213" s="233"/>
      <c r="AE213" s="233"/>
      <c r="AF213" s="233"/>
      <c r="AG213" s="233"/>
      <c r="AH213" s="233"/>
      <c r="AI213" s="233"/>
      <c r="AJ213" s="233"/>
      <c r="AK213" s="197">
        <v>202</v>
      </c>
      <c r="AL213" s="207">
        <v>95.115639999999999</v>
      </c>
      <c r="AM213" s="207">
        <v>95.045749999999998</v>
      </c>
      <c r="AN213" s="207">
        <v>95.21687</v>
      </c>
      <c r="AO213" s="207">
        <v>95.328029999999998</v>
      </c>
      <c r="AP213" s="207">
        <v>95.207669999999993</v>
      </c>
      <c r="AQ213" s="208"/>
      <c r="AR213" s="155"/>
      <c r="AS213" s="197">
        <f t="shared" si="41"/>
        <v>202</v>
      </c>
      <c r="AT213" s="175">
        <v>-0.15957739999998899</v>
      </c>
      <c r="AU213" s="163">
        <v>-9.5773999999977395E-3</v>
      </c>
      <c r="AV213" s="163">
        <v>-0.19957739999999499</v>
      </c>
      <c r="AW213" s="163">
        <v>-0.27957739999999398</v>
      </c>
      <c r="AX213" s="163">
        <v>-0.179577399999999</v>
      </c>
      <c r="AY213" s="163">
        <v>-0.179577399999999</v>
      </c>
      <c r="BA213" s="331">
        <f t="shared" si="42"/>
        <v>202</v>
      </c>
      <c r="BB213" s="332">
        <f t="shared" si="40"/>
        <v>94.95606260000001</v>
      </c>
      <c r="BC213" s="332">
        <f t="shared" si="40"/>
        <v>95.0361726</v>
      </c>
      <c r="BD213" s="332">
        <f t="shared" si="40"/>
        <v>95.017292600000005</v>
      </c>
      <c r="BE213" s="332">
        <f t="shared" si="40"/>
        <v>95.048452600000005</v>
      </c>
      <c r="BF213" s="332">
        <f t="shared" si="40"/>
        <v>95.028092599999994</v>
      </c>
      <c r="BG213" s="332" t="str">
        <f t="shared" si="40"/>
        <v/>
      </c>
      <c r="BH213" s="164">
        <v>202</v>
      </c>
      <c r="BI213" s="337">
        <f t="shared" si="43"/>
        <v>7.2029999999983829E-2</v>
      </c>
      <c r="BJ213" s="337">
        <f t="shared" si="43"/>
        <v>8.0800000000067485E-3</v>
      </c>
      <c r="BK213" s="337">
        <f t="shared" si="43"/>
        <v>1.0799999999989041E-2</v>
      </c>
      <c r="BL213" s="337">
        <f t="shared" si="43"/>
        <v>2.0360000000010814E-2</v>
      </c>
      <c r="BM213" s="165">
        <f t="shared" si="44"/>
        <v>7.2029999999983829E-2</v>
      </c>
    </row>
    <row r="214" spans="1:65" ht="14.85" customHeight="1">
      <c r="B214" s="245"/>
      <c r="C214" s="245"/>
      <c r="D214" s="245"/>
      <c r="E214" s="246"/>
      <c r="F214" s="246"/>
      <c r="G214" s="246"/>
      <c r="H214" s="247"/>
      <c r="J214" s="246"/>
      <c r="K214" s="246"/>
      <c r="AA214" s="494" t="s">
        <v>7</v>
      </c>
      <c r="AB214" s="494"/>
      <c r="AC214" s="494"/>
      <c r="AD214" s="495">
        <f>AD143+1</f>
        <v>5</v>
      </c>
      <c r="AE214" s="495"/>
      <c r="AF214" s="223" t="s">
        <v>8</v>
      </c>
      <c r="AG214" s="495">
        <f>Page1!$AR$1</f>
        <v>1</v>
      </c>
      <c r="AH214" s="495"/>
      <c r="AI214" s="218"/>
      <c r="AJ214" s="218"/>
      <c r="AK214" s="197">
        <v>203</v>
      </c>
      <c r="AL214" s="207">
        <v>95.099010000000007</v>
      </c>
      <c r="AM214" s="207">
        <v>95.04795</v>
      </c>
      <c r="AN214" s="207">
        <v>95.230249999999998</v>
      </c>
      <c r="AO214" s="207">
        <v>95.341250000000002</v>
      </c>
      <c r="AP214" s="207">
        <v>95.207549999999998</v>
      </c>
      <c r="AQ214" s="208"/>
      <c r="AR214" s="155"/>
      <c r="AS214" s="197">
        <f t="shared" si="41"/>
        <v>203</v>
      </c>
      <c r="AT214" s="175">
        <v>-0.15957739999998899</v>
      </c>
      <c r="AU214" s="163">
        <v>-9.5773999999977395E-3</v>
      </c>
      <c r="AV214" s="163">
        <v>-0.19957739999999499</v>
      </c>
      <c r="AW214" s="163">
        <v>-0.27957739999999398</v>
      </c>
      <c r="AX214" s="163">
        <v>-0.179577399999999</v>
      </c>
      <c r="AY214" s="163">
        <v>-0.179577399999999</v>
      </c>
      <c r="BA214" s="331">
        <f t="shared" si="42"/>
        <v>203</v>
      </c>
      <c r="BB214" s="332">
        <f t="shared" si="40"/>
        <v>94.939432600000018</v>
      </c>
      <c r="BC214" s="332">
        <f t="shared" si="40"/>
        <v>95.038372600000002</v>
      </c>
      <c r="BD214" s="332">
        <f t="shared" si="40"/>
        <v>95.030672600000003</v>
      </c>
      <c r="BE214" s="332">
        <f t="shared" si="40"/>
        <v>95.061672600000009</v>
      </c>
      <c r="BF214" s="332">
        <f t="shared" si="40"/>
        <v>95.027972599999998</v>
      </c>
      <c r="BG214" s="332" t="str">
        <f t="shared" si="40"/>
        <v/>
      </c>
      <c r="BH214" s="164">
        <v>203</v>
      </c>
      <c r="BI214" s="337">
        <f t="shared" si="43"/>
        <v>8.8539999999980523E-2</v>
      </c>
      <c r="BJ214" s="337">
        <f t="shared" si="43"/>
        <v>1.0400000000004184E-2</v>
      </c>
      <c r="BK214" s="337">
        <f t="shared" si="43"/>
        <v>2.7000000000043656E-3</v>
      </c>
      <c r="BL214" s="337">
        <f t="shared" si="43"/>
        <v>3.3700000000010277E-2</v>
      </c>
      <c r="BM214" s="165">
        <f t="shared" si="44"/>
        <v>8.8539999999980523E-2</v>
      </c>
    </row>
    <row r="215" spans="1:65" ht="14.85" customHeight="1">
      <c r="B215" s="248"/>
      <c r="C215" s="248"/>
      <c r="D215" s="248"/>
      <c r="E215" s="249"/>
      <c r="F215" s="227"/>
      <c r="G215" s="249"/>
      <c r="H215" s="249"/>
      <c r="I215" s="249"/>
      <c r="J215" s="249"/>
      <c r="K215" s="249"/>
      <c r="Y215" s="222"/>
      <c r="AK215" s="197">
        <v>204</v>
      </c>
      <c r="AL215" s="207">
        <v>95.105760000000004</v>
      </c>
      <c r="AM215" s="207">
        <v>95.050730000000001</v>
      </c>
      <c r="AN215" s="207">
        <v>95.232900000000001</v>
      </c>
      <c r="AO215" s="207">
        <v>95.345269999999999</v>
      </c>
      <c r="AP215" s="207">
        <v>95.210080000000005</v>
      </c>
      <c r="AQ215" s="208"/>
      <c r="AR215" s="155"/>
      <c r="AS215" s="197">
        <f t="shared" si="41"/>
        <v>204</v>
      </c>
      <c r="AT215" s="175">
        <v>-0.15957739999998899</v>
      </c>
      <c r="AU215" s="163">
        <v>-9.5773999999977395E-3</v>
      </c>
      <c r="AV215" s="163">
        <v>-0.19957739999999499</v>
      </c>
      <c r="AW215" s="163">
        <v>-0.27957739999999398</v>
      </c>
      <c r="AX215" s="163">
        <v>-0.179577399999999</v>
      </c>
      <c r="AY215" s="163">
        <v>-0.179577399999999</v>
      </c>
      <c r="BA215" s="331">
        <f t="shared" si="42"/>
        <v>204</v>
      </c>
      <c r="BB215" s="332">
        <f t="shared" si="40"/>
        <v>94.946182600000014</v>
      </c>
      <c r="BC215" s="332">
        <f t="shared" si="40"/>
        <v>95.041152600000004</v>
      </c>
      <c r="BD215" s="332">
        <f t="shared" si="40"/>
        <v>95.033322600000005</v>
      </c>
      <c r="BE215" s="332">
        <f t="shared" si="40"/>
        <v>95.065692600000006</v>
      </c>
      <c r="BF215" s="332">
        <f t="shared" si="40"/>
        <v>95.030502600000005</v>
      </c>
      <c r="BG215" s="332" t="str">
        <f t="shared" si="40"/>
        <v/>
      </c>
      <c r="BH215" s="164">
        <v>204</v>
      </c>
      <c r="BI215" s="337">
        <f t="shared" si="43"/>
        <v>8.4319999999991069E-2</v>
      </c>
      <c r="BJ215" s="337">
        <f t="shared" si="43"/>
        <v>1.0649999999998272E-2</v>
      </c>
      <c r="BK215" s="337">
        <f t="shared" si="43"/>
        <v>2.8199999999998226E-3</v>
      </c>
      <c r="BL215" s="337">
        <f t="shared" si="43"/>
        <v>3.5190000000000055E-2</v>
      </c>
      <c r="BM215" s="165">
        <f t="shared" si="44"/>
        <v>8.4319999999991069E-2</v>
      </c>
    </row>
    <row r="216" spans="1:65" ht="14.85" customHeight="1">
      <c r="A216" s="218"/>
      <c r="B216" s="218"/>
      <c r="C216" s="218"/>
      <c r="D216" s="218"/>
      <c r="E216" s="250"/>
      <c r="K216" s="250"/>
      <c r="Y216" s="222"/>
      <c r="AK216" s="197">
        <v>205</v>
      </c>
      <c r="AL216" s="207">
        <v>95.110740000000007</v>
      </c>
      <c r="AM216" s="207">
        <v>95.053020000000004</v>
      </c>
      <c r="AN216" s="207">
        <v>95.241460000000004</v>
      </c>
      <c r="AO216" s="207">
        <v>95.341650000000001</v>
      </c>
      <c r="AP216" s="207">
        <v>95.218559999999997</v>
      </c>
      <c r="AQ216" s="208"/>
      <c r="AR216" s="155"/>
      <c r="AS216" s="197">
        <f t="shared" si="41"/>
        <v>205</v>
      </c>
      <c r="AT216" s="175">
        <v>-0.15957739999998899</v>
      </c>
      <c r="AU216" s="163">
        <v>-9.5773999999977395E-3</v>
      </c>
      <c r="AV216" s="163">
        <v>-0.19957739999999499</v>
      </c>
      <c r="AW216" s="163">
        <v>-0.27957739999999398</v>
      </c>
      <c r="AX216" s="163">
        <v>-0.179577399999999</v>
      </c>
      <c r="AY216" s="163">
        <v>-0.179577399999999</v>
      </c>
      <c r="BA216" s="331">
        <f t="shared" si="42"/>
        <v>205</v>
      </c>
      <c r="BB216" s="332">
        <f t="shared" si="40"/>
        <v>94.951162600000018</v>
      </c>
      <c r="BC216" s="332">
        <f t="shared" si="40"/>
        <v>95.043442600000006</v>
      </c>
      <c r="BD216" s="332">
        <f t="shared" si="40"/>
        <v>95.041882600000008</v>
      </c>
      <c r="BE216" s="332">
        <f t="shared" si="40"/>
        <v>95.062072600000008</v>
      </c>
      <c r="BF216" s="332">
        <f t="shared" si="40"/>
        <v>95.038982599999997</v>
      </c>
      <c r="BG216" s="332" t="str">
        <f t="shared" si="40"/>
        <v/>
      </c>
      <c r="BH216" s="164">
        <v>205</v>
      </c>
      <c r="BI216" s="337">
        <f t="shared" si="43"/>
        <v>8.7819999999979359E-2</v>
      </c>
      <c r="BJ216" s="337">
        <f t="shared" si="43"/>
        <v>4.4600000000087903E-3</v>
      </c>
      <c r="BK216" s="337">
        <f t="shared" si="43"/>
        <v>2.9000000000110049E-3</v>
      </c>
      <c r="BL216" s="337">
        <f t="shared" si="43"/>
        <v>2.3090000000010491E-2</v>
      </c>
      <c r="BM216" s="165">
        <f t="shared" si="44"/>
        <v>8.7819999999979359E-2</v>
      </c>
    </row>
    <row r="217" spans="1:65" ht="14.85" customHeight="1">
      <c r="A217" s="218"/>
      <c r="B217" s="218"/>
      <c r="C217" s="218"/>
      <c r="D217" s="218"/>
      <c r="E217" s="250"/>
      <c r="F217" s="227"/>
      <c r="H217" s="250"/>
      <c r="I217" s="250"/>
      <c r="J217" s="250"/>
      <c r="K217" s="250"/>
      <c r="W217" s="498" t="s">
        <v>9</v>
      </c>
      <c r="X217" s="498"/>
      <c r="Y217" s="498"/>
      <c r="Z217" s="498"/>
      <c r="AA217" s="498"/>
      <c r="AB217" s="498"/>
      <c r="AC217" s="498"/>
      <c r="AD217" s="499" t="str">
        <f>AD3</f>
        <v xml:space="preserve"> PT2/67 </v>
      </c>
      <c r="AE217" s="499"/>
      <c r="AF217" s="499"/>
      <c r="AG217" s="499"/>
      <c r="AH217" s="499"/>
      <c r="AI217" s="218"/>
      <c r="AJ217" s="218"/>
      <c r="AK217" s="197">
        <v>206</v>
      </c>
      <c r="AL217" s="207">
        <v>95.118290000000002</v>
      </c>
      <c r="AM217" s="207">
        <v>95.056709999999995</v>
      </c>
      <c r="AN217" s="207">
        <v>95.245230000000006</v>
      </c>
      <c r="AO217" s="207">
        <v>95.338999999999999</v>
      </c>
      <c r="AP217" s="207">
        <v>95.205420000000004</v>
      </c>
      <c r="AQ217" s="208"/>
      <c r="AR217" s="155"/>
      <c r="AS217" s="197">
        <f t="shared" si="41"/>
        <v>206</v>
      </c>
      <c r="AT217" s="175">
        <v>-0.15957739999998899</v>
      </c>
      <c r="AU217" s="163">
        <v>-9.5773999999977395E-3</v>
      </c>
      <c r="AV217" s="163">
        <v>-0.19957739999999499</v>
      </c>
      <c r="AW217" s="163">
        <v>-0.27957739999999398</v>
      </c>
      <c r="AX217" s="163">
        <v>-0.179577399999999</v>
      </c>
      <c r="AY217" s="163">
        <v>-0.179577399999999</v>
      </c>
      <c r="BA217" s="331">
        <f t="shared" si="42"/>
        <v>206</v>
      </c>
      <c r="BB217" s="332">
        <f t="shared" si="40"/>
        <v>94.958712600000013</v>
      </c>
      <c r="BC217" s="332">
        <f t="shared" si="40"/>
        <v>95.047132599999998</v>
      </c>
      <c r="BD217" s="332">
        <f t="shared" si="40"/>
        <v>95.045652600000011</v>
      </c>
      <c r="BE217" s="332">
        <f t="shared" si="40"/>
        <v>95.059422600000005</v>
      </c>
      <c r="BF217" s="332">
        <f t="shared" si="40"/>
        <v>95.025842600000004</v>
      </c>
      <c r="BG217" s="332" t="str">
        <f t="shared" si="40"/>
        <v/>
      </c>
      <c r="BH217" s="164">
        <v>206</v>
      </c>
      <c r="BI217" s="337">
        <f t="shared" si="43"/>
        <v>6.7129999999991696E-2</v>
      </c>
      <c r="BJ217" s="337">
        <f t="shared" si="43"/>
        <v>2.128999999999337E-2</v>
      </c>
      <c r="BK217" s="337">
        <f t="shared" si="43"/>
        <v>1.9810000000006767E-2</v>
      </c>
      <c r="BL217" s="337">
        <f t="shared" si="43"/>
        <v>3.3580000000000609E-2</v>
      </c>
      <c r="BM217" s="165">
        <f t="shared" si="44"/>
        <v>6.7129999999991696E-2</v>
      </c>
    </row>
    <row r="218" spans="1:65" ht="14.85" customHeight="1">
      <c r="A218" s="224"/>
      <c r="C218" s="224"/>
      <c r="E218" s="227"/>
      <c r="H218" s="251"/>
      <c r="L218" s="227"/>
      <c r="W218" s="498" t="s">
        <v>2</v>
      </c>
      <c r="X218" s="498"/>
      <c r="Y218" s="498"/>
      <c r="Z218" s="498"/>
      <c r="AA218" s="498"/>
      <c r="AB218" s="498"/>
      <c r="AC218" s="498"/>
      <c r="AD218" s="537" t="str">
        <f>AD4</f>
        <v>-</v>
      </c>
      <c r="AE218" s="537"/>
      <c r="AF218" s="537"/>
      <c r="AG218" s="537"/>
      <c r="AH218" s="537"/>
      <c r="AI218" s="218"/>
      <c r="AJ218" s="218"/>
      <c r="AK218" s="197">
        <v>207</v>
      </c>
      <c r="AL218" s="207">
        <v>95.135729999999995</v>
      </c>
      <c r="AM218" s="207">
        <v>95.060010000000005</v>
      </c>
      <c r="AN218" s="207">
        <v>95.241699999999994</v>
      </c>
      <c r="AO218" s="207">
        <v>95.335750000000004</v>
      </c>
      <c r="AP218" s="207">
        <v>95.214020000000005</v>
      </c>
      <c r="AQ218" s="208"/>
      <c r="AR218" s="155"/>
      <c r="AS218" s="197">
        <f t="shared" si="41"/>
        <v>207</v>
      </c>
      <c r="AT218" s="175">
        <v>-0.15957739999998899</v>
      </c>
      <c r="AU218" s="163">
        <v>-9.5773999999977395E-3</v>
      </c>
      <c r="AV218" s="163">
        <v>-0.19957739999999499</v>
      </c>
      <c r="AW218" s="163">
        <v>-0.27957739999999398</v>
      </c>
      <c r="AX218" s="163">
        <v>-0.179577399999999</v>
      </c>
      <c r="AY218" s="163">
        <v>-0.179577399999999</v>
      </c>
      <c r="BA218" s="331">
        <f t="shared" si="42"/>
        <v>207</v>
      </c>
      <c r="BB218" s="332">
        <f t="shared" si="40"/>
        <v>94.976152600000006</v>
      </c>
      <c r="BC218" s="332">
        <f t="shared" si="40"/>
        <v>95.050432600000008</v>
      </c>
      <c r="BD218" s="332">
        <f t="shared" si="40"/>
        <v>95.042122599999999</v>
      </c>
      <c r="BE218" s="332">
        <f t="shared" si="40"/>
        <v>95.056172600000011</v>
      </c>
      <c r="BF218" s="332">
        <f t="shared" si="40"/>
        <v>95.034442600000006</v>
      </c>
      <c r="BG218" s="332" t="str">
        <f t="shared" si="40"/>
        <v/>
      </c>
      <c r="BH218" s="164">
        <v>207</v>
      </c>
      <c r="BI218" s="337">
        <f t="shared" si="43"/>
        <v>5.8289999999999509E-2</v>
      </c>
      <c r="BJ218" s="337">
        <f t="shared" si="43"/>
        <v>1.5990000000002169E-2</v>
      </c>
      <c r="BK218" s="337">
        <f t="shared" si="43"/>
        <v>7.6799999999934698E-3</v>
      </c>
      <c r="BL218" s="337">
        <f t="shared" si="43"/>
        <v>2.1730000000005134E-2</v>
      </c>
      <c r="BM218" s="165">
        <f t="shared" si="44"/>
        <v>5.8289999999999509E-2</v>
      </c>
    </row>
    <row r="219" spans="1:65" ht="14.85" customHeight="1" thickBot="1">
      <c r="A219" s="226"/>
      <c r="B219" s="494" t="s">
        <v>10</v>
      </c>
      <c r="C219" s="494"/>
      <c r="D219" s="494"/>
      <c r="E219" s="494"/>
      <c r="F219" s="494"/>
      <c r="G219" s="494"/>
      <c r="H219" s="494"/>
      <c r="I219" s="494"/>
      <c r="J219" s="574">
        <f>$J$3</f>
        <v>95</v>
      </c>
      <c r="K219" s="574"/>
      <c r="L219" s="574"/>
      <c r="M219" s="497" t="s">
        <v>165</v>
      </c>
      <c r="N219" s="497"/>
      <c r="O219" s="227"/>
      <c r="P219" s="227"/>
      <c r="Q219" s="227"/>
      <c r="R219" s="228"/>
      <c r="S219" s="228"/>
      <c r="T219" s="228"/>
      <c r="U219" s="228"/>
      <c r="V219" s="228"/>
      <c r="AE219" s="229"/>
      <c r="AF219" s="494"/>
      <c r="AG219" s="494"/>
      <c r="AH219" s="230"/>
      <c r="AI219" s="230"/>
      <c r="AJ219" s="230"/>
      <c r="AK219" s="197">
        <v>208</v>
      </c>
      <c r="AL219" s="207">
        <v>95.150469999999999</v>
      </c>
      <c r="AM219" s="207">
        <v>95.062489999999997</v>
      </c>
      <c r="AN219" s="207">
        <v>95.223500000000001</v>
      </c>
      <c r="AO219" s="207">
        <v>95.334819999999993</v>
      </c>
      <c r="AP219" s="207">
        <v>95.212490000000003</v>
      </c>
      <c r="AQ219" s="208"/>
      <c r="AR219" s="155"/>
      <c r="AS219" s="197">
        <f t="shared" si="41"/>
        <v>208</v>
      </c>
      <c r="AT219" s="175">
        <v>-0.15957739999998899</v>
      </c>
      <c r="AU219" s="163">
        <v>-9.5773999999977395E-3</v>
      </c>
      <c r="AV219" s="163">
        <v>-0.19957739999999499</v>
      </c>
      <c r="AW219" s="163">
        <v>-0.27957739999999398</v>
      </c>
      <c r="AX219" s="163">
        <v>-0.179577399999999</v>
      </c>
      <c r="AY219" s="163">
        <v>-0.179577399999999</v>
      </c>
      <c r="BA219" s="331">
        <f t="shared" si="42"/>
        <v>208</v>
      </c>
      <c r="BB219" s="332">
        <f t="shared" si="40"/>
        <v>94.990892600000009</v>
      </c>
      <c r="BC219" s="332">
        <f t="shared" si="40"/>
        <v>95.052912599999999</v>
      </c>
      <c r="BD219" s="332">
        <f t="shared" si="40"/>
        <v>95.023922600000006</v>
      </c>
      <c r="BE219" s="332">
        <f t="shared" si="40"/>
        <v>95.0552426</v>
      </c>
      <c r="BF219" s="332">
        <f t="shared" si="40"/>
        <v>95.032912600000003</v>
      </c>
      <c r="BG219" s="332" t="str">
        <f t="shared" si="40"/>
        <v/>
      </c>
      <c r="BH219" s="164">
        <v>208</v>
      </c>
      <c r="BI219" s="337">
        <f t="shared" si="43"/>
        <v>4.2019999999993729E-2</v>
      </c>
      <c r="BJ219" s="337">
        <f t="shared" si="43"/>
        <v>1.9999999999996021E-2</v>
      </c>
      <c r="BK219" s="337">
        <f t="shared" si="43"/>
        <v>8.9899999999971669E-3</v>
      </c>
      <c r="BL219" s="337">
        <f t="shared" si="43"/>
        <v>2.232999999999663E-2</v>
      </c>
      <c r="BM219" s="165">
        <f t="shared" si="44"/>
        <v>4.2019999999993729E-2</v>
      </c>
    </row>
    <row r="220" spans="1:65" ht="14.85" customHeight="1" thickTop="1" thickBot="1">
      <c r="A220" s="231"/>
      <c r="B220" s="514" t="s">
        <v>13</v>
      </c>
      <c r="C220" s="515"/>
      <c r="D220" s="516"/>
      <c r="E220" s="517" t="s">
        <v>67</v>
      </c>
      <c r="F220" s="518"/>
      <c r="G220" s="518"/>
      <c r="H220" s="518"/>
      <c r="I220" s="518"/>
      <c r="J220" s="518"/>
      <c r="K220" s="518"/>
      <c r="L220" s="518"/>
      <c r="M220" s="518"/>
      <c r="N220" s="518"/>
      <c r="O220" s="518"/>
      <c r="P220" s="518"/>
      <c r="Q220" s="518"/>
      <c r="R220" s="518"/>
      <c r="S220" s="518"/>
      <c r="T220" s="232"/>
      <c r="U220" s="232"/>
      <c r="V220" s="232"/>
      <c r="W220" s="519" t="s">
        <v>55</v>
      </c>
      <c r="X220" s="520"/>
      <c r="Y220" s="520"/>
      <c r="Z220" s="520"/>
      <c r="AA220" s="520"/>
      <c r="AB220" s="521"/>
      <c r="AC220" s="522" t="s">
        <v>1176</v>
      </c>
      <c r="AD220" s="523"/>
      <c r="AE220" s="523"/>
      <c r="AF220" s="523"/>
      <c r="AG220" s="523"/>
      <c r="AH220" s="524"/>
      <c r="AI220" s="233"/>
      <c r="AJ220" s="233"/>
      <c r="AK220" s="197">
        <v>209</v>
      </c>
      <c r="AL220" s="207">
        <v>95.161069999999995</v>
      </c>
      <c r="AM220" s="207">
        <v>95.067959999999999</v>
      </c>
      <c r="AN220" s="207">
        <v>95.183009999999996</v>
      </c>
      <c r="AO220" s="207">
        <v>95.332859999999997</v>
      </c>
      <c r="AP220" s="207">
        <v>95.19462</v>
      </c>
      <c r="AQ220" s="208"/>
      <c r="AR220" s="155"/>
      <c r="AS220" s="197">
        <f t="shared" si="41"/>
        <v>209</v>
      </c>
      <c r="AT220" s="175">
        <v>-0.15957739999998899</v>
      </c>
      <c r="AU220" s="163">
        <v>-9.5773999999977395E-3</v>
      </c>
      <c r="AV220" s="163">
        <v>-0.19957739999999499</v>
      </c>
      <c r="AW220" s="163">
        <v>-0.27957739999999398</v>
      </c>
      <c r="AX220" s="163">
        <v>-0.179577399999999</v>
      </c>
      <c r="AY220" s="163">
        <v>-0.179577399999999</v>
      </c>
      <c r="BA220" s="331">
        <f t="shared" si="42"/>
        <v>209</v>
      </c>
      <c r="BB220" s="332">
        <f t="shared" si="40"/>
        <v>95.001492600000006</v>
      </c>
      <c r="BC220" s="332">
        <f t="shared" si="40"/>
        <v>95.058382600000002</v>
      </c>
      <c r="BD220" s="332">
        <f t="shared" si="40"/>
        <v>94.9834326</v>
      </c>
      <c r="BE220" s="332">
        <f t="shared" si="40"/>
        <v>95.053282600000003</v>
      </c>
      <c r="BF220" s="332">
        <f t="shared" si="40"/>
        <v>95.015042600000001</v>
      </c>
      <c r="BG220" s="332" t="str">
        <f t="shared" si="40"/>
        <v/>
      </c>
      <c r="BH220" s="164">
        <v>209</v>
      </c>
      <c r="BI220" s="337">
        <f t="shared" si="43"/>
        <v>1.3549999999995066E-2</v>
      </c>
      <c r="BJ220" s="337">
        <f t="shared" si="43"/>
        <v>4.33400000000006E-2</v>
      </c>
      <c r="BK220" s="337">
        <f t="shared" si="43"/>
        <v>3.1610000000000582E-2</v>
      </c>
      <c r="BL220" s="337">
        <f t="shared" si="43"/>
        <v>3.8240000000001828E-2</v>
      </c>
      <c r="BM220" s="165">
        <f t="shared" si="44"/>
        <v>4.33400000000006E-2</v>
      </c>
    </row>
    <row r="221" spans="1:65" ht="14.85" customHeight="1" thickTop="1">
      <c r="A221" s="231"/>
      <c r="B221" s="555" t="s">
        <v>8</v>
      </c>
      <c r="C221" s="556"/>
      <c r="D221" s="557"/>
      <c r="E221" s="504" t="s">
        <v>15</v>
      </c>
      <c r="F221" s="505"/>
      <c r="G221" s="506"/>
      <c r="H221" s="504" t="s">
        <v>16</v>
      </c>
      <c r="I221" s="505"/>
      <c r="J221" s="506"/>
      <c r="K221" s="504" t="s">
        <v>17</v>
      </c>
      <c r="L221" s="505"/>
      <c r="M221" s="506"/>
      <c r="N221" s="504" t="s">
        <v>18</v>
      </c>
      <c r="O221" s="505"/>
      <c r="P221" s="506"/>
      <c r="Q221" s="504" t="s">
        <v>19</v>
      </c>
      <c r="R221" s="505"/>
      <c r="S221" s="506"/>
      <c r="T221" s="504"/>
      <c r="U221" s="505"/>
      <c r="V221" s="506"/>
      <c r="W221" s="558" t="s">
        <v>5</v>
      </c>
      <c r="X221" s="494"/>
      <c r="Y221" s="494"/>
      <c r="Z221" s="494"/>
      <c r="AA221" s="494"/>
      <c r="AB221" s="559"/>
      <c r="AC221" s="525"/>
      <c r="AD221" s="526"/>
      <c r="AE221" s="526"/>
      <c r="AF221" s="526"/>
      <c r="AG221" s="526"/>
      <c r="AH221" s="527"/>
      <c r="AI221" s="233"/>
      <c r="AJ221" s="233"/>
      <c r="AK221" s="197">
        <v>210</v>
      </c>
      <c r="AL221" s="207">
        <v>95.160269999999997</v>
      </c>
      <c r="AM221" s="207">
        <v>95.070849999999993</v>
      </c>
      <c r="AN221" s="207">
        <v>95.186580000000006</v>
      </c>
      <c r="AO221" s="207">
        <v>95.329080000000005</v>
      </c>
      <c r="AP221" s="207">
        <v>95.213059999999999</v>
      </c>
      <c r="AQ221" s="208"/>
      <c r="AR221" s="155"/>
      <c r="AS221" s="197">
        <f t="shared" si="41"/>
        <v>210</v>
      </c>
      <c r="AT221" s="175">
        <v>-0.15957739999998899</v>
      </c>
      <c r="AU221" s="163">
        <v>-9.5773999999977395E-3</v>
      </c>
      <c r="AV221" s="163">
        <v>-0.19957739999999499</v>
      </c>
      <c r="AW221" s="163">
        <v>-0.27957739999999398</v>
      </c>
      <c r="AX221" s="163">
        <v>-0.179577399999999</v>
      </c>
      <c r="AY221" s="163">
        <v>-0.179577399999999</v>
      </c>
      <c r="BA221" s="331">
        <f t="shared" si="42"/>
        <v>210</v>
      </c>
      <c r="BB221" s="332">
        <f t="shared" si="40"/>
        <v>95.000692600000008</v>
      </c>
      <c r="BC221" s="332">
        <f t="shared" si="40"/>
        <v>95.061272599999995</v>
      </c>
      <c r="BD221" s="332">
        <f t="shared" si="40"/>
        <v>94.987002600000011</v>
      </c>
      <c r="BE221" s="332">
        <f t="shared" si="40"/>
        <v>95.049502600000011</v>
      </c>
      <c r="BF221" s="332">
        <f t="shared" si="40"/>
        <v>95.033482599999999</v>
      </c>
      <c r="BG221" s="332" t="str">
        <f t="shared" si="40"/>
        <v/>
      </c>
      <c r="BH221" s="164">
        <v>210</v>
      </c>
      <c r="BI221" s="337">
        <f t="shared" si="43"/>
        <v>3.2789999999991437E-2</v>
      </c>
      <c r="BJ221" s="337">
        <f t="shared" si="43"/>
        <v>2.7789999999995985E-2</v>
      </c>
      <c r="BK221" s="337">
        <f t="shared" si="43"/>
        <v>4.6479999999988308E-2</v>
      </c>
      <c r="BL221" s="337">
        <f t="shared" si="43"/>
        <v>1.6020000000011692E-2</v>
      </c>
      <c r="BM221" s="165">
        <f t="shared" si="44"/>
        <v>4.6479999999988308E-2</v>
      </c>
    </row>
    <row r="222" spans="1:65" ht="14.85" customHeight="1" thickBot="1">
      <c r="A222" s="234"/>
      <c r="B222" s="531" t="s">
        <v>0</v>
      </c>
      <c r="C222" s="513"/>
      <c r="D222" s="532"/>
      <c r="E222" s="507"/>
      <c r="F222" s="508"/>
      <c r="G222" s="509"/>
      <c r="H222" s="507"/>
      <c r="I222" s="508"/>
      <c r="J222" s="509"/>
      <c r="K222" s="507"/>
      <c r="L222" s="508"/>
      <c r="M222" s="509"/>
      <c r="N222" s="507"/>
      <c r="O222" s="508"/>
      <c r="P222" s="509"/>
      <c r="Q222" s="507"/>
      <c r="R222" s="508"/>
      <c r="S222" s="509"/>
      <c r="T222" s="507"/>
      <c r="U222" s="508"/>
      <c r="V222" s="509"/>
      <c r="W222" s="531"/>
      <c r="X222" s="513"/>
      <c r="Y222" s="513"/>
      <c r="Z222" s="513"/>
      <c r="AA222" s="513"/>
      <c r="AB222" s="532"/>
      <c r="AC222" s="525"/>
      <c r="AD222" s="526"/>
      <c r="AE222" s="526"/>
      <c r="AF222" s="526"/>
      <c r="AG222" s="526"/>
      <c r="AH222" s="527"/>
      <c r="AI222" s="233"/>
      <c r="AJ222" s="233"/>
      <c r="AK222" s="197">
        <v>211</v>
      </c>
      <c r="AL222" s="207">
        <v>95.146690000000007</v>
      </c>
      <c r="AM222" s="207">
        <v>95.074020000000004</v>
      </c>
      <c r="AN222" s="207">
        <v>95.194779999999994</v>
      </c>
      <c r="AO222" s="207">
        <v>95.330479999999994</v>
      </c>
      <c r="AP222" s="207">
        <v>95.222740000000002</v>
      </c>
      <c r="AQ222" s="208"/>
      <c r="AR222" s="155"/>
      <c r="AS222" s="197">
        <f t="shared" si="41"/>
        <v>211</v>
      </c>
      <c r="AT222" s="175">
        <v>-0.15957739999998899</v>
      </c>
      <c r="AU222" s="163">
        <v>-9.5773999999977395E-3</v>
      </c>
      <c r="AV222" s="163">
        <v>-0.19957739999999499</v>
      </c>
      <c r="AW222" s="163">
        <v>-0.27957739999999398</v>
      </c>
      <c r="AX222" s="163">
        <v>-0.179577399999999</v>
      </c>
      <c r="AY222" s="163">
        <v>-0.179577399999999</v>
      </c>
      <c r="BA222" s="331">
        <f t="shared" si="42"/>
        <v>211</v>
      </c>
      <c r="BB222" s="332">
        <f t="shared" si="40"/>
        <v>94.987112600000017</v>
      </c>
      <c r="BC222" s="332">
        <f t="shared" si="40"/>
        <v>95.064442600000007</v>
      </c>
      <c r="BD222" s="332">
        <f t="shared" si="40"/>
        <v>94.995202599999999</v>
      </c>
      <c r="BE222" s="332">
        <f t="shared" si="40"/>
        <v>95.050902600000001</v>
      </c>
      <c r="BF222" s="332">
        <f t="shared" si="40"/>
        <v>95.043162600000002</v>
      </c>
      <c r="BG222" s="332" t="str">
        <f t="shared" si="40"/>
        <v/>
      </c>
      <c r="BH222" s="164">
        <v>211</v>
      </c>
      <c r="BI222" s="337">
        <f t="shared" si="43"/>
        <v>5.6049999999984834E-2</v>
      </c>
      <c r="BJ222" s="337">
        <f t="shared" si="43"/>
        <v>2.1280000000004407E-2</v>
      </c>
      <c r="BK222" s="337">
        <f t="shared" si="43"/>
        <v>4.7960000000003333E-2</v>
      </c>
      <c r="BL222" s="337">
        <f t="shared" si="43"/>
        <v>7.7399999999983038E-3</v>
      </c>
      <c r="BM222" s="165">
        <f t="shared" si="44"/>
        <v>5.6049999999984834E-2</v>
      </c>
    </row>
    <row r="223" spans="1:65" ht="14.85" customHeight="1" thickTop="1" thickBot="1">
      <c r="A223" s="234"/>
      <c r="B223" s="533" t="s">
        <v>20</v>
      </c>
      <c r="C223" s="534"/>
      <c r="D223" s="535"/>
      <c r="E223" s="510" t="s">
        <v>166</v>
      </c>
      <c r="F223" s="511"/>
      <c r="G223" s="512"/>
      <c r="H223" s="510" t="s">
        <v>166</v>
      </c>
      <c r="I223" s="511"/>
      <c r="J223" s="512"/>
      <c r="K223" s="510" t="s">
        <v>166</v>
      </c>
      <c r="L223" s="511"/>
      <c r="M223" s="512"/>
      <c r="N223" s="510" t="s">
        <v>166</v>
      </c>
      <c r="O223" s="511"/>
      <c r="P223" s="512"/>
      <c r="Q223" s="510" t="s">
        <v>166</v>
      </c>
      <c r="R223" s="511"/>
      <c r="S223" s="512"/>
      <c r="T223" s="510"/>
      <c r="U223" s="511"/>
      <c r="V223" s="512"/>
      <c r="W223" s="542" t="s">
        <v>166</v>
      </c>
      <c r="X223" s="543"/>
      <c r="Y223" s="543"/>
      <c r="Z223" s="543"/>
      <c r="AA223" s="543"/>
      <c r="AB223" s="544"/>
      <c r="AC223" s="525"/>
      <c r="AD223" s="526"/>
      <c r="AE223" s="526"/>
      <c r="AF223" s="526"/>
      <c r="AG223" s="526"/>
      <c r="AH223" s="527"/>
      <c r="AI223" s="233"/>
      <c r="AJ223" s="233"/>
      <c r="AK223" s="197">
        <v>212</v>
      </c>
      <c r="AL223" s="207">
        <v>95.131389999999996</v>
      </c>
      <c r="AM223" s="207">
        <v>95.070809999999994</v>
      </c>
      <c r="AN223" s="207">
        <v>95.202650000000006</v>
      </c>
      <c r="AO223" s="207">
        <v>95.330960000000005</v>
      </c>
      <c r="AP223" s="207">
        <v>95.226309999999998</v>
      </c>
      <c r="AQ223" s="208"/>
      <c r="AR223" s="155"/>
      <c r="AS223" s="197">
        <f t="shared" si="41"/>
        <v>212</v>
      </c>
      <c r="AT223" s="175">
        <v>-0.15957739999998899</v>
      </c>
      <c r="AU223" s="163">
        <v>-9.5773999999977395E-3</v>
      </c>
      <c r="AV223" s="163">
        <v>-0.19957739999999499</v>
      </c>
      <c r="AW223" s="163">
        <v>-0.27957739999999398</v>
      </c>
      <c r="AX223" s="163">
        <v>-0.179577399999999</v>
      </c>
      <c r="AY223" s="163">
        <v>-0.179577399999999</v>
      </c>
      <c r="BA223" s="331">
        <f t="shared" si="42"/>
        <v>212</v>
      </c>
      <c r="BB223" s="332">
        <f t="shared" si="40"/>
        <v>94.971812600000007</v>
      </c>
      <c r="BC223" s="332">
        <f t="shared" si="40"/>
        <v>95.061232599999997</v>
      </c>
      <c r="BD223" s="332">
        <f t="shared" si="40"/>
        <v>95.00307260000001</v>
      </c>
      <c r="BE223" s="332">
        <f t="shared" si="40"/>
        <v>95.051382600000011</v>
      </c>
      <c r="BF223" s="332">
        <f t="shared" si="40"/>
        <v>95.046732599999999</v>
      </c>
      <c r="BG223" s="332" t="str">
        <f t="shared" si="40"/>
        <v/>
      </c>
      <c r="BH223" s="164">
        <v>212</v>
      </c>
      <c r="BI223" s="337">
        <f t="shared" si="43"/>
        <v>7.491999999999166E-2</v>
      </c>
      <c r="BJ223" s="337">
        <f t="shared" si="43"/>
        <v>1.4499999999998181E-2</v>
      </c>
      <c r="BK223" s="337">
        <f t="shared" si="43"/>
        <v>4.3659999999988486E-2</v>
      </c>
      <c r="BL223" s="337">
        <f t="shared" si="43"/>
        <v>4.6500000000122554E-3</v>
      </c>
      <c r="BM223" s="165">
        <f t="shared" si="44"/>
        <v>7.491999999999166E-2</v>
      </c>
    </row>
    <row r="224" spans="1:65" ht="14.85" customHeight="1" thickTop="1">
      <c r="A224" s="238"/>
      <c r="B224" s="545" t="s">
        <v>347</v>
      </c>
      <c r="C224" s="545"/>
      <c r="D224" s="545"/>
      <c r="E224" s="502">
        <f t="shared" ref="E224:E283" si="45">BB192</f>
        <v>94.941362600000005</v>
      </c>
      <c r="F224" s="502"/>
      <c r="G224" s="502"/>
      <c r="H224" s="502">
        <f t="shared" ref="H224:H283" si="46">BC192</f>
        <v>95.033312600000002</v>
      </c>
      <c r="I224" s="502"/>
      <c r="J224" s="502"/>
      <c r="K224" s="502">
        <f t="shared" ref="K224:K283" si="47">BD192</f>
        <v>94.986122600000002</v>
      </c>
      <c r="L224" s="502"/>
      <c r="M224" s="502"/>
      <c r="N224" s="502">
        <f t="shared" ref="N224:N283" si="48">BE192</f>
        <v>95.053762600000013</v>
      </c>
      <c r="O224" s="502"/>
      <c r="P224" s="502"/>
      <c r="Q224" s="502">
        <f t="shared" ref="Q224:Q283" si="49">BF192</f>
        <v>95.033272600000004</v>
      </c>
      <c r="R224" s="502"/>
      <c r="S224" s="502"/>
      <c r="T224" s="502"/>
      <c r="U224" s="502"/>
      <c r="V224" s="502"/>
      <c r="W224" s="502">
        <f t="shared" ref="W224:W283" si="50">(BM192)</f>
        <v>9.1909999999998604E-2</v>
      </c>
      <c r="X224" s="502"/>
      <c r="Y224" s="502"/>
      <c r="Z224" s="502"/>
      <c r="AA224" s="502"/>
      <c r="AB224" s="502"/>
      <c r="AC224" s="525"/>
      <c r="AD224" s="526"/>
      <c r="AE224" s="526"/>
      <c r="AF224" s="526"/>
      <c r="AG224" s="526"/>
      <c r="AH224" s="527"/>
      <c r="AI224" s="233"/>
      <c r="AJ224" s="233"/>
      <c r="AK224" s="197">
        <v>213</v>
      </c>
      <c r="AL224" s="207">
        <v>95.126649999999998</v>
      </c>
      <c r="AM224" s="207">
        <v>95.066069999999996</v>
      </c>
      <c r="AN224" s="207">
        <v>95.205910000000003</v>
      </c>
      <c r="AO224" s="207">
        <v>95.326949999999997</v>
      </c>
      <c r="AP224" s="207">
        <v>95.230369999999994</v>
      </c>
      <c r="AQ224" s="208"/>
      <c r="AR224" s="155"/>
      <c r="AS224" s="197">
        <f t="shared" si="41"/>
        <v>213</v>
      </c>
      <c r="AT224" s="175">
        <v>-0.15957739999998899</v>
      </c>
      <c r="AU224" s="163">
        <v>-9.5773999999977395E-3</v>
      </c>
      <c r="AV224" s="163">
        <v>-0.19957739999999499</v>
      </c>
      <c r="AW224" s="163">
        <v>-0.27957739999999398</v>
      </c>
      <c r="AX224" s="163">
        <v>-0.179577399999999</v>
      </c>
      <c r="AY224" s="163">
        <v>-0.179577399999999</v>
      </c>
      <c r="BA224" s="331">
        <f t="shared" si="42"/>
        <v>213</v>
      </c>
      <c r="BB224" s="332">
        <f t="shared" si="40"/>
        <v>94.967072600000009</v>
      </c>
      <c r="BC224" s="332">
        <f t="shared" si="40"/>
        <v>95.056492599999999</v>
      </c>
      <c r="BD224" s="332">
        <f t="shared" si="40"/>
        <v>95.006332600000007</v>
      </c>
      <c r="BE224" s="332">
        <f t="shared" si="40"/>
        <v>95.047372600000003</v>
      </c>
      <c r="BF224" s="332">
        <f t="shared" si="40"/>
        <v>95.050792599999994</v>
      </c>
      <c r="BG224" s="332" t="str">
        <f t="shared" si="40"/>
        <v/>
      </c>
      <c r="BH224" s="164">
        <v>213</v>
      </c>
      <c r="BI224" s="337">
        <f t="shared" si="43"/>
        <v>8.3719999999985362E-2</v>
      </c>
      <c r="BJ224" s="337">
        <f t="shared" si="43"/>
        <v>5.7000000000044793E-3</v>
      </c>
      <c r="BK224" s="337">
        <f t="shared" si="43"/>
        <v>4.4459999999986621E-2</v>
      </c>
      <c r="BL224" s="337">
        <f t="shared" si="43"/>
        <v>3.4199999999913189E-3</v>
      </c>
      <c r="BM224" s="165">
        <f t="shared" si="44"/>
        <v>8.3719999999985362E-2</v>
      </c>
    </row>
    <row r="225" spans="1:65" ht="14.85" customHeight="1">
      <c r="A225" s="238"/>
      <c r="B225" s="540" t="s">
        <v>348</v>
      </c>
      <c r="C225" s="540"/>
      <c r="D225" s="540"/>
      <c r="E225" s="503">
        <f t="shared" si="45"/>
        <v>94.952652600000008</v>
      </c>
      <c r="F225" s="503"/>
      <c r="G225" s="503"/>
      <c r="H225" s="503">
        <f t="shared" si="46"/>
        <v>95.033952600000006</v>
      </c>
      <c r="I225" s="503"/>
      <c r="J225" s="503"/>
      <c r="K225" s="503">
        <f t="shared" si="47"/>
        <v>94.991512600000007</v>
      </c>
      <c r="L225" s="503"/>
      <c r="M225" s="503"/>
      <c r="N225" s="503">
        <f t="shared" si="48"/>
        <v>95.050302600000009</v>
      </c>
      <c r="O225" s="503"/>
      <c r="P225" s="503"/>
      <c r="Q225" s="503">
        <f t="shared" si="49"/>
        <v>95.030062599999994</v>
      </c>
      <c r="R225" s="503"/>
      <c r="S225" s="503"/>
      <c r="T225" s="503"/>
      <c r="U225" s="503"/>
      <c r="V225" s="503"/>
      <c r="W225" s="503">
        <f t="shared" si="50"/>
        <v>7.7409999999986212E-2</v>
      </c>
      <c r="X225" s="503"/>
      <c r="Y225" s="503"/>
      <c r="Z225" s="503"/>
      <c r="AA225" s="503"/>
      <c r="AB225" s="503"/>
      <c r="AC225" s="525"/>
      <c r="AD225" s="526"/>
      <c r="AE225" s="526"/>
      <c r="AF225" s="526"/>
      <c r="AG225" s="526"/>
      <c r="AH225" s="527"/>
      <c r="AI225" s="233"/>
      <c r="AJ225" s="233"/>
      <c r="AK225" s="197">
        <v>214</v>
      </c>
      <c r="AL225" s="207">
        <v>95.122110000000006</v>
      </c>
      <c r="AM225" s="207">
        <v>95.064779999999999</v>
      </c>
      <c r="AN225" s="207">
        <v>95.187709999999996</v>
      </c>
      <c r="AO225" s="207">
        <v>95.325220000000002</v>
      </c>
      <c r="AP225" s="207">
        <v>95.228970000000004</v>
      </c>
      <c r="AQ225" s="208"/>
      <c r="AR225" s="155"/>
      <c r="AS225" s="197">
        <f t="shared" si="41"/>
        <v>214</v>
      </c>
      <c r="AT225" s="175">
        <v>-0.15957739999998899</v>
      </c>
      <c r="AU225" s="163">
        <v>-9.5773999999977395E-3</v>
      </c>
      <c r="AV225" s="163">
        <v>-0.19957739999999499</v>
      </c>
      <c r="AW225" s="163">
        <v>-0.27957739999999398</v>
      </c>
      <c r="AX225" s="163">
        <v>-0.179577399999999</v>
      </c>
      <c r="AY225" s="163">
        <v>-0.179577399999999</v>
      </c>
      <c r="BA225" s="331">
        <f t="shared" si="42"/>
        <v>214</v>
      </c>
      <c r="BB225" s="332">
        <f t="shared" si="40"/>
        <v>94.962532600000017</v>
      </c>
      <c r="BC225" s="332">
        <f t="shared" si="40"/>
        <v>95.055202600000001</v>
      </c>
      <c r="BD225" s="332">
        <f t="shared" si="40"/>
        <v>94.9881326</v>
      </c>
      <c r="BE225" s="332">
        <f t="shared" si="40"/>
        <v>95.045642600000008</v>
      </c>
      <c r="BF225" s="332">
        <f t="shared" si="40"/>
        <v>95.049392600000004</v>
      </c>
      <c r="BG225" s="332" t="str">
        <f t="shared" si="40"/>
        <v/>
      </c>
      <c r="BH225" s="164">
        <v>214</v>
      </c>
      <c r="BI225" s="337">
        <f t="shared" si="43"/>
        <v>8.6859999999987281E-2</v>
      </c>
      <c r="BJ225" s="337">
        <f t="shared" si="43"/>
        <v>5.8099999999967622E-3</v>
      </c>
      <c r="BK225" s="337">
        <f t="shared" si="43"/>
        <v>6.1260000000004311E-2</v>
      </c>
      <c r="BL225" s="337">
        <f t="shared" si="43"/>
        <v>3.7499999999965894E-3</v>
      </c>
      <c r="BM225" s="165">
        <f t="shared" si="44"/>
        <v>8.6859999999987281E-2</v>
      </c>
    </row>
    <row r="226" spans="1:65" ht="14.85" customHeight="1">
      <c r="A226" s="238"/>
      <c r="B226" s="540" t="s">
        <v>349</v>
      </c>
      <c r="C226" s="540"/>
      <c r="D226" s="540"/>
      <c r="E226" s="503">
        <f t="shared" si="45"/>
        <v>94.948992600000011</v>
      </c>
      <c r="F226" s="503"/>
      <c r="G226" s="503"/>
      <c r="H226" s="503">
        <f t="shared" si="46"/>
        <v>95.037172600000005</v>
      </c>
      <c r="I226" s="503"/>
      <c r="J226" s="503"/>
      <c r="K226" s="503">
        <f t="shared" si="47"/>
        <v>94.992152600000011</v>
      </c>
      <c r="L226" s="503"/>
      <c r="M226" s="503"/>
      <c r="N226" s="503">
        <f t="shared" si="48"/>
        <v>95.042592600000006</v>
      </c>
      <c r="O226" s="503"/>
      <c r="P226" s="503"/>
      <c r="Q226" s="503">
        <f t="shared" si="49"/>
        <v>95.026932599999995</v>
      </c>
      <c r="R226" s="503"/>
      <c r="S226" s="503"/>
      <c r="T226" s="503"/>
      <c r="U226" s="503"/>
      <c r="V226" s="503"/>
      <c r="W226" s="503">
        <f t="shared" si="50"/>
        <v>7.7939999999983911E-2</v>
      </c>
      <c r="X226" s="503"/>
      <c r="Y226" s="503"/>
      <c r="Z226" s="503"/>
      <c r="AA226" s="503"/>
      <c r="AB226" s="503"/>
      <c r="AC226" s="525"/>
      <c r="AD226" s="526"/>
      <c r="AE226" s="526"/>
      <c r="AF226" s="526"/>
      <c r="AG226" s="526"/>
      <c r="AH226" s="527"/>
      <c r="AI226" s="233"/>
      <c r="AJ226" s="233"/>
      <c r="AK226" s="197">
        <v>215</v>
      </c>
      <c r="AL226" s="207">
        <v>95.107770000000002</v>
      </c>
      <c r="AM226" s="207">
        <v>95.057950000000005</v>
      </c>
      <c r="AN226" s="207">
        <v>95.179599999999994</v>
      </c>
      <c r="AO226" s="207">
        <v>95.335430000000002</v>
      </c>
      <c r="AP226" s="207">
        <v>95.224590000000006</v>
      </c>
      <c r="AQ226" s="208"/>
      <c r="AR226" s="155"/>
      <c r="AS226" s="197">
        <f t="shared" si="41"/>
        <v>215</v>
      </c>
      <c r="AT226" s="175">
        <v>-0.15957739999998899</v>
      </c>
      <c r="AU226" s="163">
        <v>-9.5773999999977395E-3</v>
      </c>
      <c r="AV226" s="163">
        <v>-0.19957739999999499</v>
      </c>
      <c r="AW226" s="163">
        <v>-0.27957739999999398</v>
      </c>
      <c r="AX226" s="163">
        <v>-0.179577399999999</v>
      </c>
      <c r="AY226" s="163">
        <v>-0.179577399999999</v>
      </c>
      <c r="BA226" s="331">
        <f t="shared" si="42"/>
        <v>215</v>
      </c>
      <c r="BB226" s="332">
        <f t="shared" si="40"/>
        <v>94.948192600000013</v>
      </c>
      <c r="BC226" s="332">
        <f t="shared" si="40"/>
        <v>95.048372600000008</v>
      </c>
      <c r="BD226" s="332">
        <f t="shared" si="40"/>
        <v>94.980022599999998</v>
      </c>
      <c r="BE226" s="332">
        <f t="shared" si="40"/>
        <v>95.055852600000009</v>
      </c>
      <c r="BF226" s="332">
        <f t="shared" si="40"/>
        <v>95.045012600000007</v>
      </c>
      <c r="BG226" s="332" t="str">
        <f t="shared" si="40"/>
        <v/>
      </c>
      <c r="BH226" s="164">
        <v>215</v>
      </c>
      <c r="BI226" s="337">
        <f t="shared" si="43"/>
        <v>9.6819999999993911E-2</v>
      </c>
      <c r="BJ226" s="337">
        <f t="shared" si="43"/>
        <v>3.3600000000006958E-3</v>
      </c>
      <c r="BK226" s="337">
        <f t="shared" si="43"/>
        <v>6.4990000000008763E-2</v>
      </c>
      <c r="BL226" s="337">
        <f t="shared" si="43"/>
        <v>1.0840000000001737E-2</v>
      </c>
      <c r="BM226" s="165">
        <f t="shared" si="44"/>
        <v>9.6819999999993911E-2</v>
      </c>
    </row>
    <row r="227" spans="1:65" ht="14.85" customHeight="1">
      <c r="A227" s="238"/>
      <c r="B227" s="540" t="s">
        <v>350</v>
      </c>
      <c r="C227" s="540"/>
      <c r="D227" s="540"/>
      <c r="E227" s="503">
        <f t="shared" si="45"/>
        <v>94.941122600000014</v>
      </c>
      <c r="F227" s="503"/>
      <c r="G227" s="503"/>
      <c r="H227" s="503">
        <f t="shared" si="46"/>
        <v>95.037532600000006</v>
      </c>
      <c r="I227" s="503"/>
      <c r="J227" s="503"/>
      <c r="K227" s="503">
        <f t="shared" si="47"/>
        <v>94.998462600000011</v>
      </c>
      <c r="L227" s="503"/>
      <c r="M227" s="503"/>
      <c r="N227" s="503">
        <f t="shared" si="48"/>
        <v>95.034632600000009</v>
      </c>
      <c r="O227" s="503"/>
      <c r="P227" s="503"/>
      <c r="Q227" s="503">
        <f t="shared" si="49"/>
        <v>95.023032600000008</v>
      </c>
      <c r="R227" s="503"/>
      <c r="S227" s="503"/>
      <c r="T227" s="503"/>
      <c r="U227" s="503"/>
      <c r="V227" s="503"/>
      <c r="W227" s="503">
        <f t="shared" si="50"/>
        <v>8.1909999999993488E-2</v>
      </c>
      <c r="X227" s="503"/>
      <c r="Y227" s="503"/>
      <c r="Z227" s="503"/>
      <c r="AA227" s="503"/>
      <c r="AB227" s="503"/>
      <c r="AC227" s="525"/>
      <c r="AD227" s="526"/>
      <c r="AE227" s="526"/>
      <c r="AF227" s="526"/>
      <c r="AG227" s="526"/>
      <c r="AH227" s="527"/>
      <c r="AI227" s="233"/>
      <c r="AJ227" s="233"/>
      <c r="AK227" s="197">
        <v>216</v>
      </c>
      <c r="AL227" s="207">
        <v>95.103909999999999</v>
      </c>
      <c r="AM227" s="207">
        <v>95.050359999999998</v>
      </c>
      <c r="AN227" s="207">
        <v>95.188869999999994</v>
      </c>
      <c r="AO227" s="207">
        <v>95.337270000000004</v>
      </c>
      <c r="AP227" s="207">
        <v>95.214659999999995</v>
      </c>
      <c r="AQ227" s="208"/>
      <c r="AR227" s="155"/>
      <c r="AS227" s="197">
        <f t="shared" si="41"/>
        <v>216</v>
      </c>
      <c r="AT227" s="175">
        <v>-0.15957739999998899</v>
      </c>
      <c r="AU227" s="163">
        <v>-9.5773999999977395E-3</v>
      </c>
      <c r="AV227" s="163">
        <v>-0.19957739999999499</v>
      </c>
      <c r="AW227" s="163">
        <v>-0.27957739999999398</v>
      </c>
      <c r="AX227" s="163">
        <v>-0.179577399999999</v>
      </c>
      <c r="AY227" s="163">
        <v>-0.179577399999999</v>
      </c>
      <c r="BA227" s="331">
        <f t="shared" si="42"/>
        <v>216</v>
      </c>
      <c r="BB227" s="332">
        <f t="shared" si="40"/>
        <v>94.94433260000001</v>
      </c>
      <c r="BC227" s="332">
        <f t="shared" si="40"/>
        <v>95.0407826</v>
      </c>
      <c r="BD227" s="332">
        <f t="shared" si="40"/>
        <v>94.989292599999999</v>
      </c>
      <c r="BE227" s="332">
        <f t="shared" si="40"/>
        <v>95.05769260000001</v>
      </c>
      <c r="BF227" s="332">
        <f t="shared" si="40"/>
        <v>95.035082599999996</v>
      </c>
      <c r="BG227" s="332" t="str">
        <f t="shared" si="40"/>
        <v/>
      </c>
      <c r="BH227" s="164">
        <v>216</v>
      </c>
      <c r="BI227" s="337">
        <f t="shared" si="43"/>
        <v>9.0749999999985675E-2</v>
      </c>
      <c r="BJ227" s="337">
        <f t="shared" si="43"/>
        <v>5.7000000000044793E-3</v>
      </c>
      <c r="BK227" s="337">
        <f t="shared" si="43"/>
        <v>4.5789999999996667E-2</v>
      </c>
      <c r="BL227" s="337">
        <f t="shared" si="43"/>
        <v>2.2610000000014452E-2</v>
      </c>
      <c r="BM227" s="165">
        <f t="shared" si="44"/>
        <v>9.0749999999985675E-2</v>
      </c>
    </row>
    <row r="228" spans="1:65" ht="14.85" customHeight="1">
      <c r="A228" s="238"/>
      <c r="B228" s="540" t="s">
        <v>351</v>
      </c>
      <c r="C228" s="540"/>
      <c r="D228" s="540"/>
      <c r="E228" s="503">
        <f t="shared" si="45"/>
        <v>94.950402600000004</v>
      </c>
      <c r="F228" s="503"/>
      <c r="G228" s="503"/>
      <c r="H228" s="503">
        <f t="shared" si="46"/>
        <v>95.043722599999995</v>
      </c>
      <c r="I228" s="503"/>
      <c r="J228" s="503"/>
      <c r="K228" s="503">
        <f t="shared" si="47"/>
        <v>95.006332600000007</v>
      </c>
      <c r="L228" s="503"/>
      <c r="M228" s="503"/>
      <c r="N228" s="503">
        <f t="shared" si="48"/>
        <v>95.031582600000007</v>
      </c>
      <c r="O228" s="503"/>
      <c r="P228" s="503"/>
      <c r="Q228" s="503">
        <f t="shared" si="49"/>
        <v>95.018572599999999</v>
      </c>
      <c r="R228" s="503"/>
      <c r="S228" s="503"/>
      <c r="T228" s="503"/>
      <c r="U228" s="503"/>
      <c r="V228" s="503"/>
      <c r="W228" s="503">
        <f t="shared" si="50"/>
        <v>6.8169999999994957E-2</v>
      </c>
      <c r="X228" s="503"/>
      <c r="Y228" s="503"/>
      <c r="Z228" s="503"/>
      <c r="AA228" s="503"/>
      <c r="AB228" s="503"/>
      <c r="AC228" s="525"/>
      <c r="AD228" s="526"/>
      <c r="AE228" s="526"/>
      <c r="AF228" s="526"/>
      <c r="AG228" s="526"/>
      <c r="AH228" s="527"/>
      <c r="AI228" s="233"/>
      <c r="AJ228" s="233"/>
      <c r="AK228" s="197">
        <v>217</v>
      </c>
      <c r="AL228" s="207">
        <v>95.114310000000003</v>
      </c>
      <c r="AM228" s="207">
        <v>95.045100000000005</v>
      </c>
      <c r="AN228" s="207">
        <v>95.198269999999994</v>
      </c>
      <c r="AO228" s="207">
        <v>95.340320000000006</v>
      </c>
      <c r="AP228" s="207">
        <v>95.202290000000005</v>
      </c>
      <c r="AQ228" s="208"/>
      <c r="AR228" s="155"/>
      <c r="AS228" s="197">
        <f t="shared" si="41"/>
        <v>217</v>
      </c>
      <c r="AT228" s="175">
        <v>-0.15957739999998899</v>
      </c>
      <c r="AU228" s="163">
        <v>-9.5773999999977395E-3</v>
      </c>
      <c r="AV228" s="163">
        <v>-0.19957739999999499</v>
      </c>
      <c r="AW228" s="163">
        <v>-0.27957739999999398</v>
      </c>
      <c r="AX228" s="163">
        <v>-0.179577399999999</v>
      </c>
      <c r="AY228" s="163">
        <v>-0.179577399999999</v>
      </c>
      <c r="BA228" s="331">
        <f t="shared" si="42"/>
        <v>217</v>
      </c>
      <c r="BB228" s="332">
        <f t="shared" si="40"/>
        <v>94.954732600000014</v>
      </c>
      <c r="BC228" s="332">
        <f t="shared" si="40"/>
        <v>95.035522600000007</v>
      </c>
      <c r="BD228" s="332">
        <f t="shared" ref="BD228:BG291" si="51">IF(AN228="","",AN228+AV228)</f>
        <v>94.998692599999998</v>
      </c>
      <c r="BE228" s="332">
        <f t="shared" si="51"/>
        <v>95.060742600000012</v>
      </c>
      <c r="BF228" s="332">
        <f t="shared" si="51"/>
        <v>95.022712600000006</v>
      </c>
      <c r="BG228" s="332" t="str">
        <f t="shared" si="51"/>
        <v/>
      </c>
      <c r="BH228" s="164">
        <v>217</v>
      </c>
      <c r="BI228" s="337">
        <f t="shared" si="43"/>
        <v>6.7979999999991492E-2</v>
      </c>
      <c r="BJ228" s="337">
        <f t="shared" si="43"/>
        <v>1.2810000000001764E-2</v>
      </c>
      <c r="BK228" s="337">
        <f t="shared" si="43"/>
        <v>2.4020000000007258E-2</v>
      </c>
      <c r="BL228" s="337">
        <f t="shared" si="43"/>
        <v>3.8030000000006225E-2</v>
      </c>
      <c r="BM228" s="165">
        <f t="shared" si="44"/>
        <v>6.7979999999991492E-2</v>
      </c>
    </row>
    <row r="229" spans="1:65" ht="14.85" customHeight="1">
      <c r="A229" s="238"/>
      <c r="B229" s="540" t="s">
        <v>352</v>
      </c>
      <c r="C229" s="540"/>
      <c r="D229" s="540"/>
      <c r="E229" s="503">
        <f t="shared" si="45"/>
        <v>94.952332600000005</v>
      </c>
      <c r="F229" s="503"/>
      <c r="G229" s="503"/>
      <c r="H229" s="503">
        <f t="shared" si="46"/>
        <v>95.047772600000002</v>
      </c>
      <c r="I229" s="503"/>
      <c r="J229" s="503"/>
      <c r="K229" s="503">
        <f t="shared" si="47"/>
        <v>95.010662600000003</v>
      </c>
      <c r="L229" s="503"/>
      <c r="M229" s="503"/>
      <c r="N229" s="503">
        <f t="shared" si="48"/>
        <v>95.031542600000009</v>
      </c>
      <c r="O229" s="503"/>
      <c r="P229" s="503"/>
      <c r="Q229" s="503">
        <f t="shared" si="49"/>
        <v>95.019622600000005</v>
      </c>
      <c r="R229" s="503"/>
      <c r="S229" s="503"/>
      <c r="T229" s="503"/>
      <c r="U229" s="503"/>
      <c r="V229" s="503"/>
      <c r="W229" s="503">
        <f t="shared" si="50"/>
        <v>6.728999999999985E-2</v>
      </c>
      <c r="X229" s="503"/>
      <c r="Y229" s="503"/>
      <c r="Z229" s="503"/>
      <c r="AA229" s="503"/>
      <c r="AB229" s="503"/>
      <c r="AC229" s="525"/>
      <c r="AD229" s="526"/>
      <c r="AE229" s="526"/>
      <c r="AF229" s="526"/>
      <c r="AG229" s="526"/>
      <c r="AH229" s="527"/>
      <c r="AI229" s="233"/>
      <c r="AJ229" s="233"/>
      <c r="AK229" s="197">
        <v>218</v>
      </c>
      <c r="AL229" s="207">
        <v>95.106200000000001</v>
      </c>
      <c r="AM229" s="207">
        <v>95.046549999999996</v>
      </c>
      <c r="AN229" s="207">
        <v>95.171199999999999</v>
      </c>
      <c r="AO229" s="207">
        <v>95.340729999999994</v>
      </c>
      <c r="AP229" s="207">
        <v>95.192890000000006</v>
      </c>
      <c r="AQ229" s="208"/>
      <c r="AR229" s="155"/>
      <c r="AS229" s="197">
        <f t="shared" si="41"/>
        <v>218</v>
      </c>
      <c r="AT229" s="175">
        <v>-0.15957739999998899</v>
      </c>
      <c r="AU229" s="163">
        <v>-9.5773999999977395E-3</v>
      </c>
      <c r="AV229" s="163">
        <v>-0.19957739999999499</v>
      </c>
      <c r="AW229" s="163">
        <v>-0.27957739999999398</v>
      </c>
      <c r="AX229" s="163">
        <v>-0.179577399999999</v>
      </c>
      <c r="AY229" s="163">
        <v>-0.179577399999999</v>
      </c>
      <c r="BA229" s="331">
        <f t="shared" si="42"/>
        <v>218</v>
      </c>
      <c r="BB229" s="332">
        <f t="shared" ref="BB229:BF292" si="52">IF(AL229="","",AL229+AT229)</f>
        <v>94.946622600000012</v>
      </c>
      <c r="BC229" s="332">
        <f t="shared" si="52"/>
        <v>95.036972599999999</v>
      </c>
      <c r="BD229" s="332">
        <f t="shared" si="51"/>
        <v>94.971622600000003</v>
      </c>
      <c r="BE229" s="332">
        <f t="shared" si="51"/>
        <v>95.0611526</v>
      </c>
      <c r="BF229" s="332">
        <f t="shared" si="51"/>
        <v>95.013312600000006</v>
      </c>
      <c r="BG229" s="332" t="str">
        <f t="shared" si="51"/>
        <v/>
      </c>
      <c r="BH229" s="164">
        <v>218</v>
      </c>
      <c r="BI229" s="337">
        <f t="shared" si="43"/>
        <v>6.6689999999994143E-2</v>
      </c>
      <c r="BJ229" s="337">
        <f t="shared" si="43"/>
        <v>2.3659999999992465E-2</v>
      </c>
      <c r="BK229" s="337">
        <f t="shared" si="43"/>
        <v>4.1690000000002669E-2</v>
      </c>
      <c r="BL229" s="337">
        <f t="shared" si="43"/>
        <v>4.7839999999993665E-2</v>
      </c>
      <c r="BM229" s="165">
        <f t="shared" si="44"/>
        <v>6.6689999999994143E-2</v>
      </c>
    </row>
    <row r="230" spans="1:65" ht="14.85" customHeight="1">
      <c r="A230" s="238"/>
      <c r="B230" s="540" t="s">
        <v>353</v>
      </c>
      <c r="C230" s="540"/>
      <c r="D230" s="540"/>
      <c r="E230" s="503">
        <f t="shared" si="45"/>
        <v>94.962252600000014</v>
      </c>
      <c r="F230" s="503"/>
      <c r="G230" s="503"/>
      <c r="H230" s="503">
        <f t="shared" si="46"/>
        <v>95.045242600000009</v>
      </c>
      <c r="I230" s="503"/>
      <c r="J230" s="503"/>
      <c r="K230" s="503">
        <f t="shared" si="47"/>
        <v>94.996212600000007</v>
      </c>
      <c r="L230" s="503"/>
      <c r="M230" s="503"/>
      <c r="N230" s="503">
        <f t="shared" si="48"/>
        <v>95.031062600000013</v>
      </c>
      <c r="O230" s="503"/>
      <c r="P230" s="503"/>
      <c r="Q230" s="503">
        <f t="shared" si="49"/>
        <v>95.021992600000004</v>
      </c>
      <c r="R230" s="503"/>
      <c r="S230" s="503"/>
      <c r="T230" s="503"/>
      <c r="U230" s="503"/>
      <c r="V230" s="503"/>
      <c r="W230" s="503">
        <f t="shared" si="50"/>
        <v>5.97399999999908E-2</v>
      </c>
      <c r="X230" s="503"/>
      <c r="Y230" s="503"/>
      <c r="Z230" s="503"/>
      <c r="AA230" s="503"/>
      <c r="AB230" s="503"/>
      <c r="AC230" s="525"/>
      <c r="AD230" s="526"/>
      <c r="AE230" s="526"/>
      <c r="AF230" s="526"/>
      <c r="AG230" s="526"/>
      <c r="AH230" s="527"/>
      <c r="AI230" s="233"/>
      <c r="AJ230" s="233"/>
      <c r="AK230" s="197">
        <v>219</v>
      </c>
      <c r="AL230" s="207">
        <v>95.087479999999999</v>
      </c>
      <c r="AM230" s="207">
        <v>95.052570000000003</v>
      </c>
      <c r="AN230" s="207">
        <v>95.157740000000004</v>
      </c>
      <c r="AO230" s="207">
        <v>95.334299999999999</v>
      </c>
      <c r="AP230" s="207">
        <v>95.192120000000003</v>
      </c>
      <c r="AQ230" s="208"/>
      <c r="AR230" s="155"/>
      <c r="AS230" s="197">
        <f t="shared" si="41"/>
        <v>219</v>
      </c>
      <c r="AT230" s="175">
        <v>-0.15957739999998899</v>
      </c>
      <c r="AU230" s="163">
        <v>-9.5773999999977395E-3</v>
      </c>
      <c r="AV230" s="163">
        <v>-0.19957739999999499</v>
      </c>
      <c r="AW230" s="163">
        <v>-0.27957739999999398</v>
      </c>
      <c r="AX230" s="163">
        <v>-0.179577399999999</v>
      </c>
      <c r="AY230" s="163">
        <v>-0.179577399999999</v>
      </c>
      <c r="BA230" s="331">
        <f t="shared" si="42"/>
        <v>219</v>
      </c>
      <c r="BB230" s="332">
        <f t="shared" si="52"/>
        <v>94.92790260000001</v>
      </c>
      <c r="BC230" s="332">
        <f t="shared" si="52"/>
        <v>95.042992600000005</v>
      </c>
      <c r="BD230" s="332">
        <f t="shared" si="51"/>
        <v>94.958162600000009</v>
      </c>
      <c r="BE230" s="332">
        <f t="shared" si="51"/>
        <v>95.054722600000005</v>
      </c>
      <c r="BF230" s="332">
        <f t="shared" si="51"/>
        <v>95.012542600000003</v>
      </c>
      <c r="BG230" s="332" t="str">
        <f t="shared" si="51"/>
        <v/>
      </c>
      <c r="BH230" s="164">
        <v>219</v>
      </c>
      <c r="BI230" s="337">
        <f t="shared" si="43"/>
        <v>8.4639999999993165E-2</v>
      </c>
      <c r="BJ230" s="337">
        <f t="shared" si="43"/>
        <v>3.0450000000001864E-2</v>
      </c>
      <c r="BK230" s="337">
        <f t="shared" si="43"/>
        <v>5.4379999999994766E-2</v>
      </c>
      <c r="BL230" s="337">
        <f t="shared" si="43"/>
        <v>4.2180000000001883E-2</v>
      </c>
      <c r="BM230" s="165">
        <f t="shared" si="44"/>
        <v>8.4639999999993165E-2</v>
      </c>
    </row>
    <row r="231" spans="1:65" ht="14.85" customHeight="1">
      <c r="A231" s="238"/>
      <c r="B231" s="540" t="s">
        <v>354</v>
      </c>
      <c r="C231" s="540"/>
      <c r="D231" s="540"/>
      <c r="E231" s="503">
        <f t="shared" si="45"/>
        <v>94.971292600000012</v>
      </c>
      <c r="F231" s="503"/>
      <c r="G231" s="503"/>
      <c r="H231" s="503">
        <f t="shared" si="46"/>
        <v>95.046212600000004</v>
      </c>
      <c r="I231" s="503"/>
      <c r="J231" s="503"/>
      <c r="K231" s="503">
        <f t="shared" si="47"/>
        <v>94.985642600000006</v>
      </c>
      <c r="L231" s="503"/>
      <c r="M231" s="503"/>
      <c r="N231" s="503">
        <f t="shared" si="48"/>
        <v>95.032662600000009</v>
      </c>
      <c r="O231" s="503"/>
      <c r="P231" s="503"/>
      <c r="Q231" s="503">
        <f t="shared" si="49"/>
        <v>95.014192600000001</v>
      </c>
      <c r="R231" s="503"/>
      <c r="S231" s="503"/>
      <c r="T231" s="503"/>
      <c r="U231" s="503"/>
      <c r="V231" s="503"/>
      <c r="W231" s="503">
        <f t="shared" si="50"/>
        <v>4.2899999999988836E-2</v>
      </c>
      <c r="X231" s="503"/>
      <c r="Y231" s="503"/>
      <c r="Z231" s="503"/>
      <c r="AA231" s="503"/>
      <c r="AB231" s="503"/>
      <c r="AC231" s="525"/>
      <c r="AD231" s="526"/>
      <c r="AE231" s="526"/>
      <c r="AF231" s="526"/>
      <c r="AG231" s="526"/>
      <c r="AH231" s="527"/>
      <c r="AI231" s="233"/>
      <c r="AJ231" s="233"/>
      <c r="AK231" s="197">
        <v>220</v>
      </c>
      <c r="AL231" s="207">
        <v>95.107249999999993</v>
      </c>
      <c r="AM231" s="207">
        <v>95.051410000000004</v>
      </c>
      <c r="AN231" s="207">
        <v>95.165819999999997</v>
      </c>
      <c r="AO231" s="207">
        <v>95.328800000000001</v>
      </c>
      <c r="AP231" s="207">
        <v>95.191090000000003</v>
      </c>
      <c r="AQ231" s="208"/>
      <c r="AR231" s="155"/>
      <c r="AS231" s="197">
        <f t="shared" si="41"/>
        <v>220</v>
      </c>
      <c r="AT231" s="175">
        <v>-0.15957739999998899</v>
      </c>
      <c r="AU231" s="163">
        <v>-9.5773999999977395E-3</v>
      </c>
      <c r="AV231" s="163">
        <v>-0.19957739999999499</v>
      </c>
      <c r="AW231" s="163">
        <v>-0.27957739999999398</v>
      </c>
      <c r="AX231" s="163">
        <v>-0.179577399999999</v>
      </c>
      <c r="AY231" s="163">
        <v>-0.179577399999999</v>
      </c>
      <c r="BA231" s="331">
        <f t="shared" si="42"/>
        <v>220</v>
      </c>
      <c r="BB231" s="332">
        <f t="shared" si="52"/>
        <v>94.947672600000004</v>
      </c>
      <c r="BC231" s="332">
        <f t="shared" si="52"/>
        <v>95.041832600000006</v>
      </c>
      <c r="BD231" s="332">
        <f t="shared" si="51"/>
        <v>94.966242600000001</v>
      </c>
      <c r="BE231" s="332">
        <f t="shared" si="51"/>
        <v>95.049222600000007</v>
      </c>
      <c r="BF231" s="332">
        <f t="shared" si="51"/>
        <v>95.011512600000003</v>
      </c>
      <c r="BG231" s="332" t="str">
        <f t="shared" si="51"/>
        <v/>
      </c>
      <c r="BH231" s="164">
        <v>220</v>
      </c>
      <c r="BI231" s="337">
        <f t="shared" si="43"/>
        <v>6.3839999999999009E-2</v>
      </c>
      <c r="BJ231" s="337">
        <f t="shared" si="43"/>
        <v>3.0320000000003233E-2</v>
      </c>
      <c r="BK231" s="337">
        <f t="shared" si="43"/>
        <v>4.5270000000002142E-2</v>
      </c>
      <c r="BL231" s="337">
        <f t="shared" si="43"/>
        <v>3.7710000000004129E-2</v>
      </c>
      <c r="BM231" s="165">
        <f t="shared" si="44"/>
        <v>6.3839999999999009E-2</v>
      </c>
    </row>
    <row r="232" spans="1:65" ht="14.85" customHeight="1">
      <c r="A232" s="238"/>
      <c r="B232" s="540" t="s">
        <v>355</v>
      </c>
      <c r="C232" s="540"/>
      <c r="D232" s="540"/>
      <c r="E232" s="503">
        <f t="shared" si="45"/>
        <v>94.985422600000007</v>
      </c>
      <c r="F232" s="503"/>
      <c r="G232" s="503"/>
      <c r="H232" s="503">
        <f t="shared" si="46"/>
        <v>95.050942599999999</v>
      </c>
      <c r="I232" s="503"/>
      <c r="J232" s="503"/>
      <c r="K232" s="503">
        <f t="shared" si="47"/>
        <v>94.981862599999999</v>
      </c>
      <c r="L232" s="503"/>
      <c r="M232" s="503"/>
      <c r="N232" s="503">
        <f t="shared" si="48"/>
        <v>95.037042600000007</v>
      </c>
      <c r="O232" s="503"/>
      <c r="P232" s="503"/>
      <c r="Q232" s="503">
        <f t="shared" si="49"/>
        <v>95.010622600000005</v>
      </c>
      <c r="R232" s="503"/>
      <c r="S232" s="503"/>
      <c r="T232" s="503"/>
      <c r="U232" s="503"/>
      <c r="V232" s="503"/>
      <c r="W232" s="503">
        <f t="shared" si="50"/>
        <v>4.0319999999994138E-2</v>
      </c>
      <c r="X232" s="503"/>
      <c r="Y232" s="503"/>
      <c r="Z232" s="503"/>
      <c r="AA232" s="503"/>
      <c r="AB232" s="503"/>
      <c r="AC232" s="525"/>
      <c r="AD232" s="526"/>
      <c r="AE232" s="526"/>
      <c r="AF232" s="526"/>
      <c r="AG232" s="526"/>
      <c r="AH232" s="527"/>
      <c r="AI232" s="233"/>
      <c r="AJ232" s="233"/>
      <c r="AK232" s="197">
        <v>221</v>
      </c>
      <c r="AL232" s="207">
        <v>95.129900000000006</v>
      </c>
      <c r="AM232" s="207">
        <v>95.04759</v>
      </c>
      <c r="AN232" s="207">
        <v>95.191599999999994</v>
      </c>
      <c r="AO232" s="207">
        <v>95.33032</v>
      </c>
      <c r="AP232" s="207">
        <v>95.188869999999994</v>
      </c>
      <c r="AQ232" s="208"/>
      <c r="AR232" s="155"/>
      <c r="AS232" s="197">
        <f t="shared" si="41"/>
        <v>221</v>
      </c>
      <c r="AT232" s="175">
        <v>-0.15957739999998899</v>
      </c>
      <c r="AU232" s="163">
        <v>-9.5773999999977395E-3</v>
      </c>
      <c r="AV232" s="163">
        <v>-0.19957739999999499</v>
      </c>
      <c r="AW232" s="163">
        <v>-0.27957739999999398</v>
      </c>
      <c r="AX232" s="163">
        <v>-0.179577399999999</v>
      </c>
      <c r="AY232" s="163">
        <v>-0.179577399999999</v>
      </c>
      <c r="BA232" s="331">
        <f t="shared" si="42"/>
        <v>221</v>
      </c>
      <c r="BB232" s="332">
        <f t="shared" si="52"/>
        <v>94.970322600000017</v>
      </c>
      <c r="BC232" s="332">
        <f t="shared" si="52"/>
        <v>95.038012600000002</v>
      </c>
      <c r="BD232" s="332">
        <f t="shared" si="51"/>
        <v>94.992022599999999</v>
      </c>
      <c r="BE232" s="332">
        <f t="shared" si="51"/>
        <v>95.050742600000007</v>
      </c>
      <c r="BF232" s="332">
        <f t="shared" si="51"/>
        <v>95.009292599999995</v>
      </c>
      <c r="BG232" s="332" t="str">
        <f t="shared" si="51"/>
        <v/>
      </c>
      <c r="BH232" s="164">
        <v>221</v>
      </c>
      <c r="BI232" s="337">
        <f t="shared" si="43"/>
        <v>3.8969999999977745E-2</v>
      </c>
      <c r="BJ232" s="337">
        <f t="shared" si="43"/>
        <v>2.8720000000006962E-2</v>
      </c>
      <c r="BK232" s="337">
        <f t="shared" si="43"/>
        <v>1.7269999999996344E-2</v>
      </c>
      <c r="BL232" s="337">
        <f t="shared" si="43"/>
        <v>4.1450000000011755E-2</v>
      </c>
      <c r="BM232" s="165">
        <f t="shared" si="44"/>
        <v>4.1450000000011755E-2</v>
      </c>
    </row>
    <row r="233" spans="1:65" ht="14.85" customHeight="1">
      <c r="A233" s="238"/>
      <c r="B233" s="540" t="s">
        <v>356</v>
      </c>
      <c r="C233" s="540"/>
      <c r="D233" s="540"/>
      <c r="E233" s="503">
        <f t="shared" si="45"/>
        <v>94.993542600000012</v>
      </c>
      <c r="F233" s="503"/>
      <c r="G233" s="503"/>
      <c r="H233" s="503">
        <f t="shared" si="46"/>
        <v>95.048212599999999</v>
      </c>
      <c r="I233" s="503"/>
      <c r="J233" s="503"/>
      <c r="K233" s="503">
        <f t="shared" si="47"/>
        <v>94.9814626</v>
      </c>
      <c r="L233" s="503"/>
      <c r="M233" s="503"/>
      <c r="N233" s="503">
        <f t="shared" si="48"/>
        <v>95.038292600000005</v>
      </c>
      <c r="O233" s="503"/>
      <c r="P233" s="503"/>
      <c r="Q233" s="503">
        <f t="shared" si="49"/>
        <v>95.016972600000003</v>
      </c>
      <c r="R233" s="503"/>
      <c r="S233" s="503"/>
      <c r="T233" s="503"/>
      <c r="U233" s="503"/>
      <c r="V233" s="503"/>
      <c r="W233" s="503">
        <f t="shared" si="50"/>
        <v>3.5510000000002151E-2</v>
      </c>
      <c r="X233" s="503"/>
      <c r="Y233" s="503"/>
      <c r="Z233" s="503"/>
      <c r="AA233" s="503"/>
      <c r="AB233" s="503"/>
      <c r="AC233" s="525"/>
      <c r="AD233" s="526"/>
      <c r="AE233" s="526"/>
      <c r="AF233" s="526"/>
      <c r="AG233" s="526"/>
      <c r="AH233" s="527"/>
      <c r="AI233" s="233"/>
      <c r="AJ233" s="233"/>
      <c r="AK233" s="197">
        <v>222</v>
      </c>
      <c r="AL233" s="207">
        <v>95.137410000000003</v>
      </c>
      <c r="AM233" s="207">
        <v>95.046869999999998</v>
      </c>
      <c r="AN233" s="207">
        <v>95.189120000000003</v>
      </c>
      <c r="AO233" s="207">
        <v>95.327629999999999</v>
      </c>
      <c r="AP233" s="207">
        <v>95.186139999999995</v>
      </c>
      <c r="AQ233" s="208"/>
      <c r="AR233" s="155"/>
      <c r="AS233" s="197">
        <f t="shared" si="41"/>
        <v>222</v>
      </c>
      <c r="AT233" s="175">
        <v>-0.15957739999998899</v>
      </c>
      <c r="AU233" s="163">
        <v>-9.5773999999977395E-3</v>
      </c>
      <c r="AV233" s="163">
        <v>-0.19957739999999499</v>
      </c>
      <c r="AW233" s="163">
        <v>-0.27957739999999398</v>
      </c>
      <c r="AX233" s="163">
        <v>-0.179577399999999</v>
      </c>
      <c r="AY233" s="163">
        <v>-0.179577399999999</v>
      </c>
      <c r="BA233" s="331">
        <f t="shared" si="42"/>
        <v>222</v>
      </c>
      <c r="BB233" s="332">
        <f t="shared" si="52"/>
        <v>94.977832600000013</v>
      </c>
      <c r="BC233" s="332">
        <f t="shared" si="52"/>
        <v>95.037292600000001</v>
      </c>
      <c r="BD233" s="332">
        <f t="shared" si="51"/>
        <v>94.989542600000007</v>
      </c>
      <c r="BE233" s="332">
        <f t="shared" si="51"/>
        <v>95.048052600000005</v>
      </c>
      <c r="BF233" s="332">
        <f t="shared" si="51"/>
        <v>95.006562599999995</v>
      </c>
      <c r="BG233" s="332" t="str">
        <f t="shared" si="51"/>
        <v/>
      </c>
      <c r="BH233" s="164">
        <v>222</v>
      </c>
      <c r="BI233" s="337">
        <f t="shared" si="43"/>
        <v>2.8729999999981715E-2</v>
      </c>
      <c r="BJ233" s="337">
        <f t="shared" si="43"/>
        <v>3.0730000000005475E-2</v>
      </c>
      <c r="BK233" s="337">
        <f t="shared" si="43"/>
        <v>1.7019999999988045E-2</v>
      </c>
      <c r="BL233" s="337">
        <f t="shared" si="43"/>
        <v>4.1490000000010241E-2</v>
      </c>
      <c r="BM233" s="165">
        <f t="shared" si="44"/>
        <v>4.1490000000010241E-2</v>
      </c>
    </row>
    <row r="234" spans="1:65" ht="14.85" customHeight="1">
      <c r="A234" s="238"/>
      <c r="B234" s="540" t="s">
        <v>357</v>
      </c>
      <c r="C234" s="540"/>
      <c r="D234" s="540"/>
      <c r="E234" s="503">
        <f t="shared" si="45"/>
        <v>94.994502600000004</v>
      </c>
      <c r="F234" s="503"/>
      <c r="G234" s="503"/>
      <c r="H234" s="503">
        <f t="shared" si="46"/>
        <v>95.050662599999995</v>
      </c>
      <c r="I234" s="503"/>
      <c r="J234" s="503"/>
      <c r="K234" s="503">
        <f t="shared" si="47"/>
        <v>94.989612600000001</v>
      </c>
      <c r="L234" s="503"/>
      <c r="M234" s="503"/>
      <c r="N234" s="503">
        <f t="shared" si="48"/>
        <v>95.030422600000009</v>
      </c>
      <c r="O234" s="503"/>
      <c r="P234" s="503"/>
      <c r="Q234" s="503">
        <f t="shared" si="49"/>
        <v>95.028182599999994</v>
      </c>
      <c r="R234" s="503"/>
      <c r="S234" s="503"/>
      <c r="T234" s="503"/>
      <c r="U234" s="503"/>
      <c r="V234" s="503"/>
      <c r="W234" s="503">
        <f t="shared" si="50"/>
        <v>3.8569999999992888E-2</v>
      </c>
      <c r="X234" s="503"/>
      <c r="Y234" s="503"/>
      <c r="Z234" s="503"/>
      <c r="AA234" s="503"/>
      <c r="AB234" s="503"/>
      <c r="AC234" s="525"/>
      <c r="AD234" s="526"/>
      <c r="AE234" s="526"/>
      <c r="AF234" s="526"/>
      <c r="AG234" s="526"/>
      <c r="AH234" s="527"/>
      <c r="AI234" s="233"/>
      <c r="AJ234" s="233"/>
      <c r="AK234" s="197">
        <v>223</v>
      </c>
      <c r="AL234" s="207">
        <v>95.122510000000005</v>
      </c>
      <c r="AM234" s="207">
        <v>95.046509999999998</v>
      </c>
      <c r="AN234" s="207">
        <v>95.18056</v>
      </c>
      <c r="AO234" s="207">
        <v>95.325100000000006</v>
      </c>
      <c r="AP234" s="207">
        <v>95.184529999999995</v>
      </c>
      <c r="AQ234" s="208"/>
      <c r="AR234" s="155"/>
      <c r="AS234" s="197">
        <f t="shared" si="41"/>
        <v>223</v>
      </c>
      <c r="AT234" s="175">
        <v>-0.15957739999998899</v>
      </c>
      <c r="AU234" s="163">
        <v>-9.5773999999977395E-3</v>
      </c>
      <c r="AV234" s="163">
        <v>-0.19957739999999499</v>
      </c>
      <c r="AW234" s="163">
        <v>-0.27957739999999398</v>
      </c>
      <c r="AX234" s="163">
        <v>-0.179577399999999</v>
      </c>
      <c r="AY234" s="163">
        <v>-0.179577399999999</v>
      </c>
      <c r="BA234" s="331">
        <f t="shared" si="42"/>
        <v>223</v>
      </c>
      <c r="BB234" s="332">
        <f t="shared" si="52"/>
        <v>94.962932600000016</v>
      </c>
      <c r="BC234" s="332">
        <f t="shared" si="52"/>
        <v>95.0369326</v>
      </c>
      <c r="BD234" s="332">
        <f t="shared" si="51"/>
        <v>94.980982600000004</v>
      </c>
      <c r="BE234" s="332">
        <f t="shared" si="51"/>
        <v>95.045522600000012</v>
      </c>
      <c r="BF234" s="332">
        <f t="shared" si="51"/>
        <v>95.004952599999996</v>
      </c>
      <c r="BG234" s="332" t="str">
        <f t="shared" si="51"/>
        <v/>
      </c>
      <c r="BH234" s="164">
        <v>223</v>
      </c>
      <c r="BI234" s="337">
        <f t="shared" si="43"/>
        <v>4.2019999999979518E-2</v>
      </c>
      <c r="BJ234" s="337">
        <f t="shared" si="43"/>
        <v>3.1980000000004338E-2</v>
      </c>
      <c r="BK234" s="337">
        <f t="shared" si="43"/>
        <v>2.3969999999991387E-2</v>
      </c>
      <c r="BL234" s="337">
        <f t="shared" si="43"/>
        <v>4.0570000000016648E-2</v>
      </c>
      <c r="BM234" s="165">
        <f t="shared" si="44"/>
        <v>4.2019999999979518E-2</v>
      </c>
    </row>
    <row r="235" spans="1:65" ht="14.85" customHeight="1">
      <c r="A235" s="238"/>
      <c r="B235" s="540" t="s">
        <v>358</v>
      </c>
      <c r="C235" s="540"/>
      <c r="D235" s="540"/>
      <c r="E235" s="503">
        <f t="shared" si="45"/>
        <v>94.992022600000013</v>
      </c>
      <c r="F235" s="503"/>
      <c r="G235" s="503"/>
      <c r="H235" s="503">
        <f t="shared" si="46"/>
        <v>95.054722600000005</v>
      </c>
      <c r="I235" s="503"/>
      <c r="J235" s="503"/>
      <c r="K235" s="503">
        <f t="shared" si="47"/>
        <v>94.981062600000001</v>
      </c>
      <c r="L235" s="503"/>
      <c r="M235" s="503"/>
      <c r="N235" s="503">
        <f t="shared" si="48"/>
        <v>95.03535260000001</v>
      </c>
      <c r="O235" s="503"/>
      <c r="P235" s="503"/>
      <c r="Q235" s="503">
        <f t="shared" si="49"/>
        <v>95.026852599999998</v>
      </c>
      <c r="R235" s="503"/>
      <c r="S235" s="503"/>
      <c r="T235" s="503"/>
      <c r="U235" s="503"/>
      <c r="V235" s="503"/>
      <c r="W235" s="503">
        <f t="shared" si="50"/>
        <v>4.5789999999996667E-2</v>
      </c>
      <c r="X235" s="503"/>
      <c r="Y235" s="503"/>
      <c r="Z235" s="503"/>
      <c r="AA235" s="503"/>
      <c r="AB235" s="503"/>
      <c r="AC235" s="525"/>
      <c r="AD235" s="526"/>
      <c r="AE235" s="526"/>
      <c r="AF235" s="526"/>
      <c r="AG235" s="526"/>
      <c r="AH235" s="527"/>
      <c r="AI235" s="233"/>
      <c r="AJ235" s="233"/>
      <c r="AK235" s="197">
        <v>224</v>
      </c>
      <c r="AL235" s="207">
        <v>95.108490000000003</v>
      </c>
      <c r="AM235" s="207">
        <v>95.040639999999996</v>
      </c>
      <c r="AN235" s="207">
        <v>95.174289999999999</v>
      </c>
      <c r="AO235" s="207">
        <v>95.334180000000003</v>
      </c>
      <c r="AP235" s="207">
        <v>95.190520000000006</v>
      </c>
      <c r="AQ235" s="208"/>
      <c r="AR235" s="155"/>
      <c r="AS235" s="197">
        <f t="shared" si="41"/>
        <v>224</v>
      </c>
      <c r="AT235" s="175">
        <v>-0.15957739999998899</v>
      </c>
      <c r="AU235" s="163">
        <v>-9.5773999999977395E-3</v>
      </c>
      <c r="AV235" s="163">
        <v>-0.19957739999999499</v>
      </c>
      <c r="AW235" s="163">
        <v>-0.27957739999999398</v>
      </c>
      <c r="AX235" s="163">
        <v>-0.179577399999999</v>
      </c>
      <c r="AY235" s="163">
        <v>-0.179577399999999</v>
      </c>
      <c r="BA235" s="331">
        <f t="shared" si="42"/>
        <v>224</v>
      </c>
      <c r="BB235" s="332">
        <f t="shared" si="52"/>
        <v>94.948912600000014</v>
      </c>
      <c r="BC235" s="332">
        <f t="shared" si="52"/>
        <v>95.031062599999998</v>
      </c>
      <c r="BD235" s="332">
        <f t="shared" si="51"/>
        <v>94.974712600000004</v>
      </c>
      <c r="BE235" s="332">
        <f t="shared" si="51"/>
        <v>95.05460260000001</v>
      </c>
      <c r="BF235" s="332">
        <f t="shared" si="51"/>
        <v>95.010942600000007</v>
      </c>
      <c r="BG235" s="332" t="str">
        <f t="shared" si="51"/>
        <v/>
      </c>
      <c r="BH235" s="164">
        <v>224</v>
      </c>
      <c r="BI235" s="337">
        <f t="shared" si="43"/>
        <v>6.2029999999992924E-2</v>
      </c>
      <c r="BJ235" s="337">
        <f t="shared" si="43"/>
        <v>2.0119999999991478E-2</v>
      </c>
      <c r="BK235" s="337">
        <f t="shared" si="43"/>
        <v>3.6230000000003315E-2</v>
      </c>
      <c r="BL235" s="337">
        <f t="shared" si="43"/>
        <v>4.3660000000002697E-2</v>
      </c>
      <c r="BM235" s="165">
        <f t="shared" si="44"/>
        <v>6.2029999999992924E-2</v>
      </c>
    </row>
    <row r="236" spans="1:65" ht="14.85" customHeight="1">
      <c r="A236" s="238"/>
      <c r="B236" s="540" t="s">
        <v>359</v>
      </c>
      <c r="C236" s="540"/>
      <c r="D236" s="540"/>
      <c r="E236" s="503">
        <f t="shared" si="45"/>
        <v>94.987272600000011</v>
      </c>
      <c r="F236" s="503"/>
      <c r="G236" s="503"/>
      <c r="H236" s="503">
        <f t="shared" si="46"/>
        <v>95.056292600000006</v>
      </c>
      <c r="I236" s="503"/>
      <c r="J236" s="503"/>
      <c r="K236" s="503">
        <f t="shared" si="47"/>
        <v>94.980302600000002</v>
      </c>
      <c r="L236" s="503"/>
      <c r="M236" s="503"/>
      <c r="N236" s="503">
        <f t="shared" si="48"/>
        <v>95.039172600000001</v>
      </c>
      <c r="O236" s="503"/>
      <c r="P236" s="503"/>
      <c r="Q236" s="503">
        <f t="shared" si="49"/>
        <v>95.033232600000005</v>
      </c>
      <c r="R236" s="503"/>
      <c r="S236" s="503"/>
      <c r="T236" s="503"/>
      <c r="U236" s="503"/>
      <c r="V236" s="503"/>
      <c r="W236" s="503">
        <f t="shared" si="50"/>
        <v>5.2930000000003474E-2</v>
      </c>
      <c r="X236" s="503"/>
      <c r="Y236" s="503"/>
      <c r="Z236" s="503"/>
      <c r="AA236" s="503"/>
      <c r="AB236" s="503"/>
      <c r="AC236" s="525"/>
      <c r="AD236" s="526"/>
      <c r="AE236" s="526"/>
      <c r="AF236" s="526"/>
      <c r="AG236" s="526"/>
      <c r="AH236" s="527"/>
      <c r="AI236" s="233"/>
      <c r="AJ236" s="233"/>
      <c r="AK236" s="197">
        <v>225</v>
      </c>
      <c r="AL236" s="207">
        <v>95.081450000000004</v>
      </c>
      <c r="AM236" s="207">
        <v>95.036990000000003</v>
      </c>
      <c r="AN236" s="207">
        <v>95.177909999999997</v>
      </c>
      <c r="AO236" s="207">
        <v>95.344700000000003</v>
      </c>
      <c r="AP236" s="207">
        <v>95.181079999999994</v>
      </c>
      <c r="AQ236" s="208"/>
      <c r="AR236" s="155"/>
      <c r="AS236" s="197">
        <f t="shared" si="41"/>
        <v>225</v>
      </c>
      <c r="AT236" s="175">
        <v>-0.15957739999998899</v>
      </c>
      <c r="AU236" s="163">
        <v>-9.5773999999977395E-3</v>
      </c>
      <c r="AV236" s="163">
        <v>-0.19957739999999499</v>
      </c>
      <c r="AW236" s="163">
        <v>-0.27957739999999398</v>
      </c>
      <c r="AX236" s="163">
        <v>-0.179577399999999</v>
      </c>
      <c r="AY236" s="163">
        <v>-0.179577399999999</v>
      </c>
      <c r="BA236" s="331">
        <f t="shared" si="42"/>
        <v>225</v>
      </c>
      <c r="BB236" s="332">
        <f t="shared" si="52"/>
        <v>94.921872600000015</v>
      </c>
      <c r="BC236" s="332">
        <f t="shared" si="52"/>
        <v>95.027412600000005</v>
      </c>
      <c r="BD236" s="332">
        <f t="shared" si="51"/>
        <v>94.978332600000002</v>
      </c>
      <c r="BE236" s="332">
        <f t="shared" si="51"/>
        <v>95.065122600000009</v>
      </c>
      <c r="BF236" s="332">
        <f t="shared" si="51"/>
        <v>95.001502599999995</v>
      </c>
      <c r="BG236" s="332" t="str">
        <f t="shared" si="51"/>
        <v/>
      </c>
      <c r="BH236" s="164">
        <v>225</v>
      </c>
      <c r="BI236" s="337">
        <f t="shared" si="43"/>
        <v>7.9629999999980328E-2</v>
      </c>
      <c r="BJ236" s="337">
        <f t="shared" si="43"/>
        <v>2.5910000000010314E-2</v>
      </c>
      <c r="BK236" s="337">
        <f t="shared" si="43"/>
        <v>2.3169999999993252E-2</v>
      </c>
      <c r="BL236" s="337">
        <f t="shared" si="43"/>
        <v>6.3620000000014443E-2</v>
      </c>
      <c r="BM236" s="165">
        <f t="shared" si="44"/>
        <v>7.9629999999980328E-2</v>
      </c>
    </row>
    <row r="237" spans="1:65" ht="14.85" customHeight="1">
      <c r="A237" s="238"/>
      <c r="B237" s="540" t="s">
        <v>360</v>
      </c>
      <c r="C237" s="540"/>
      <c r="D237" s="540"/>
      <c r="E237" s="503">
        <f t="shared" si="45"/>
        <v>94.991652600000009</v>
      </c>
      <c r="F237" s="503"/>
      <c r="G237" s="503"/>
      <c r="H237" s="503">
        <f t="shared" si="46"/>
        <v>95.059422600000005</v>
      </c>
      <c r="I237" s="503"/>
      <c r="J237" s="503"/>
      <c r="K237" s="503">
        <f t="shared" si="47"/>
        <v>94.994032600000011</v>
      </c>
      <c r="L237" s="503"/>
      <c r="M237" s="503"/>
      <c r="N237" s="503">
        <f t="shared" si="48"/>
        <v>95.037282600000012</v>
      </c>
      <c r="O237" s="503"/>
      <c r="P237" s="503"/>
      <c r="Q237" s="503">
        <f t="shared" si="49"/>
        <v>95.046252600000003</v>
      </c>
      <c r="R237" s="503"/>
      <c r="S237" s="503"/>
      <c r="T237" s="503"/>
      <c r="U237" s="503"/>
      <c r="V237" s="503"/>
      <c r="W237" s="503">
        <f t="shared" si="50"/>
        <v>5.4599999999993543E-2</v>
      </c>
      <c r="X237" s="503"/>
      <c r="Y237" s="503"/>
      <c r="Z237" s="503"/>
      <c r="AA237" s="503"/>
      <c r="AB237" s="503"/>
      <c r="AC237" s="525"/>
      <c r="AD237" s="526"/>
      <c r="AE237" s="526"/>
      <c r="AF237" s="526"/>
      <c r="AG237" s="526"/>
      <c r="AH237" s="527"/>
      <c r="AI237" s="233"/>
      <c r="AJ237" s="233"/>
      <c r="AK237" s="197">
        <v>226</v>
      </c>
      <c r="AL237" s="207">
        <v>95.085189999999997</v>
      </c>
      <c r="AM237" s="207">
        <v>95.034739999999999</v>
      </c>
      <c r="AN237" s="207">
        <v>95.196340000000006</v>
      </c>
      <c r="AO237" s="207">
        <v>95.344989999999996</v>
      </c>
      <c r="AP237" s="207">
        <v>95.179469999999995</v>
      </c>
      <c r="AQ237" s="208"/>
      <c r="AR237" s="155"/>
      <c r="AS237" s="197">
        <f t="shared" si="41"/>
        <v>226</v>
      </c>
      <c r="AT237" s="175">
        <v>-0.15957739999998899</v>
      </c>
      <c r="AU237" s="163">
        <v>-9.5773999999977395E-3</v>
      </c>
      <c r="AV237" s="163">
        <v>-0.19957739999999499</v>
      </c>
      <c r="AW237" s="163">
        <v>-0.27957739999999398</v>
      </c>
      <c r="AX237" s="163">
        <v>-0.179577399999999</v>
      </c>
      <c r="AY237" s="163">
        <v>-0.179577399999999</v>
      </c>
      <c r="BA237" s="331">
        <f t="shared" si="42"/>
        <v>226</v>
      </c>
      <c r="BB237" s="332">
        <f t="shared" si="52"/>
        <v>94.925612600000008</v>
      </c>
      <c r="BC237" s="332">
        <f t="shared" si="52"/>
        <v>95.025162600000002</v>
      </c>
      <c r="BD237" s="332">
        <f t="shared" si="51"/>
        <v>94.996762600000011</v>
      </c>
      <c r="BE237" s="332">
        <f t="shared" si="51"/>
        <v>95.065412600000002</v>
      </c>
      <c r="BF237" s="332">
        <f t="shared" si="51"/>
        <v>94.999892599999995</v>
      </c>
      <c r="BG237" s="332" t="str">
        <f t="shared" si="51"/>
        <v/>
      </c>
      <c r="BH237" s="164">
        <v>226</v>
      </c>
      <c r="BI237" s="337">
        <f t="shared" si="43"/>
        <v>7.4279999999987467E-2</v>
      </c>
      <c r="BJ237" s="337">
        <f t="shared" si="43"/>
        <v>2.5270000000006121E-2</v>
      </c>
      <c r="BK237" s="337">
        <f t="shared" si="43"/>
        <v>3.129999999984534E-3</v>
      </c>
      <c r="BL237" s="337">
        <f t="shared" si="43"/>
        <v>6.5520000000006462E-2</v>
      </c>
      <c r="BM237" s="165">
        <f t="shared" si="44"/>
        <v>7.4279999999987467E-2</v>
      </c>
    </row>
    <row r="238" spans="1:65" ht="14.85" customHeight="1">
      <c r="A238" s="238"/>
      <c r="B238" s="540" t="s">
        <v>361</v>
      </c>
      <c r="C238" s="540"/>
      <c r="D238" s="540"/>
      <c r="E238" s="503">
        <f t="shared" si="45"/>
        <v>95.002342600000006</v>
      </c>
      <c r="F238" s="503"/>
      <c r="G238" s="503"/>
      <c r="H238" s="503">
        <f t="shared" si="46"/>
        <v>95.061032600000004</v>
      </c>
      <c r="I238" s="503"/>
      <c r="J238" s="503"/>
      <c r="K238" s="503">
        <f t="shared" si="47"/>
        <v>95.007732600000011</v>
      </c>
      <c r="L238" s="503"/>
      <c r="M238" s="503"/>
      <c r="N238" s="503">
        <f t="shared" si="48"/>
        <v>95.040662600000005</v>
      </c>
      <c r="O238" s="503"/>
      <c r="P238" s="503"/>
      <c r="Q238" s="503">
        <f t="shared" si="49"/>
        <v>95.033482599999999</v>
      </c>
      <c r="R238" s="503"/>
      <c r="S238" s="503"/>
      <c r="T238" s="503"/>
      <c r="U238" s="503"/>
      <c r="V238" s="503"/>
      <c r="W238" s="503">
        <f t="shared" si="50"/>
        <v>3.1139999999993506E-2</v>
      </c>
      <c r="X238" s="503"/>
      <c r="Y238" s="503"/>
      <c r="Z238" s="503"/>
      <c r="AA238" s="503"/>
      <c r="AB238" s="503"/>
      <c r="AC238" s="525"/>
      <c r="AD238" s="526"/>
      <c r="AE238" s="526"/>
      <c r="AF238" s="526"/>
      <c r="AG238" s="526"/>
      <c r="AH238" s="527"/>
      <c r="AI238" s="233"/>
      <c r="AJ238" s="233"/>
      <c r="AK238" s="197">
        <v>227</v>
      </c>
      <c r="AL238" s="207">
        <v>95.112459999999999</v>
      </c>
      <c r="AM238" s="207">
        <v>95.037869999999998</v>
      </c>
      <c r="AN238" s="207">
        <v>95.199719999999999</v>
      </c>
      <c r="AO238" s="207">
        <v>95.339519999999993</v>
      </c>
      <c r="AP238" s="207">
        <v>95.197429999999997</v>
      </c>
      <c r="AQ238" s="208"/>
      <c r="AR238" s="155"/>
      <c r="AS238" s="197">
        <f t="shared" si="41"/>
        <v>227</v>
      </c>
      <c r="AT238" s="175">
        <v>-0.15957739999998899</v>
      </c>
      <c r="AU238" s="163">
        <v>-9.5773999999977395E-3</v>
      </c>
      <c r="AV238" s="163">
        <v>-0.19957739999999499</v>
      </c>
      <c r="AW238" s="163">
        <v>-0.27957739999999398</v>
      </c>
      <c r="AX238" s="163">
        <v>-0.179577399999999</v>
      </c>
      <c r="AY238" s="163">
        <v>-0.179577399999999</v>
      </c>
      <c r="BA238" s="331">
        <f t="shared" si="42"/>
        <v>227</v>
      </c>
      <c r="BB238" s="332">
        <f t="shared" si="52"/>
        <v>94.952882600000009</v>
      </c>
      <c r="BC238" s="332">
        <f t="shared" si="52"/>
        <v>95.0282926</v>
      </c>
      <c r="BD238" s="332">
        <f t="shared" si="51"/>
        <v>95.000142600000004</v>
      </c>
      <c r="BE238" s="332">
        <f t="shared" si="51"/>
        <v>95.059942599999999</v>
      </c>
      <c r="BF238" s="332">
        <f t="shared" si="51"/>
        <v>95.017852599999998</v>
      </c>
      <c r="BG238" s="332" t="str">
        <f t="shared" si="51"/>
        <v/>
      </c>
      <c r="BH238" s="164">
        <v>227</v>
      </c>
      <c r="BI238" s="337">
        <f t="shared" si="43"/>
        <v>6.4969999999988204E-2</v>
      </c>
      <c r="BJ238" s="337">
        <f t="shared" si="43"/>
        <v>1.0440000000002669E-2</v>
      </c>
      <c r="BK238" s="337">
        <f t="shared" si="43"/>
        <v>1.7709999999993897E-2</v>
      </c>
      <c r="BL238" s="337">
        <f t="shared" si="43"/>
        <v>4.2090000000001737E-2</v>
      </c>
      <c r="BM238" s="165">
        <f t="shared" si="44"/>
        <v>6.4969999999988204E-2</v>
      </c>
    </row>
    <row r="239" spans="1:65" ht="14.85" customHeight="1">
      <c r="A239" s="238"/>
      <c r="B239" s="540" t="s">
        <v>362</v>
      </c>
      <c r="C239" s="540"/>
      <c r="D239" s="540"/>
      <c r="E239" s="503">
        <f t="shared" si="45"/>
        <v>95.006192600000006</v>
      </c>
      <c r="F239" s="503"/>
      <c r="G239" s="503"/>
      <c r="H239" s="503">
        <f t="shared" si="46"/>
        <v>95.054762600000004</v>
      </c>
      <c r="I239" s="503"/>
      <c r="J239" s="503"/>
      <c r="K239" s="503">
        <f t="shared" si="47"/>
        <v>95.01207260000001</v>
      </c>
      <c r="L239" s="503"/>
      <c r="M239" s="503"/>
      <c r="N239" s="503">
        <f t="shared" si="48"/>
        <v>95.042142600000005</v>
      </c>
      <c r="O239" s="503"/>
      <c r="P239" s="503"/>
      <c r="Q239" s="503">
        <f t="shared" si="49"/>
        <v>95.0291426</v>
      </c>
      <c r="R239" s="503"/>
      <c r="S239" s="503"/>
      <c r="T239" s="503"/>
      <c r="U239" s="503"/>
      <c r="V239" s="503"/>
      <c r="W239" s="503">
        <f t="shared" si="50"/>
        <v>2.5620000000003529E-2</v>
      </c>
      <c r="X239" s="503"/>
      <c r="Y239" s="503"/>
      <c r="Z239" s="503"/>
      <c r="AA239" s="503"/>
      <c r="AB239" s="503"/>
      <c r="AC239" s="525"/>
      <c r="AD239" s="526"/>
      <c r="AE239" s="526"/>
      <c r="AF239" s="526"/>
      <c r="AG239" s="526"/>
      <c r="AH239" s="527"/>
      <c r="AI239" s="233"/>
      <c r="AJ239" s="233"/>
      <c r="AK239" s="197">
        <v>228</v>
      </c>
      <c r="AL239" s="207">
        <v>95.097200000000001</v>
      </c>
      <c r="AM239" s="207">
        <v>95.041759999999996</v>
      </c>
      <c r="AN239" s="207">
        <v>95.198999999999998</v>
      </c>
      <c r="AO239" s="207">
        <v>95.341210000000004</v>
      </c>
      <c r="AP239" s="207">
        <v>95.203249999999997</v>
      </c>
      <c r="AQ239" s="208"/>
      <c r="AR239" s="155"/>
      <c r="AS239" s="197">
        <f t="shared" si="41"/>
        <v>228</v>
      </c>
      <c r="AT239" s="175">
        <v>-0.15957739999998899</v>
      </c>
      <c r="AU239" s="163">
        <v>-9.5773999999977395E-3</v>
      </c>
      <c r="AV239" s="163">
        <v>-0.19957739999999499</v>
      </c>
      <c r="AW239" s="163">
        <v>-0.27957739999999398</v>
      </c>
      <c r="AX239" s="163">
        <v>-0.179577399999999</v>
      </c>
      <c r="AY239" s="163">
        <v>-0.179577399999999</v>
      </c>
      <c r="BA239" s="331">
        <f t="shared" si="42"/>
        <v>228</v>
      </c>
      <c r="BB239" s="332">
        <f t="shared" si="52"/>
        <v>94.937622600000012</v>
      </c>
      <c r="BC239" s="332">
        <f t="shared" si="52"/>
        <v>95.032182599999999</v>
      </c>
      <c r="BD239" s="332">
        <f t="shared" si="51"/>
        <v>94.999422600000003</v>
      </c>
      <c r="BE239" s="332">
        <f t="shared" si="51"/>
        <v>95.06163260000001</v>
      </c>
      <c r="BF239" s="332">
        <f t="shared" si="51"/>
        <v>95.023672599999998</v>
      </c>
      <c r="BG239" s="332" t="str">
        <f t="shared" si="51"/>
        <v/>
      </c>
      <c r="BH239" s="164">
        <v>228</v>
      </c>
      <c r="BI239" s="337">
        <f t="shared" si="43"/>
        <v>8.6049999999985971E-2</v>
      </c>
      <c r="BJ239" s="337">
        <f t="shared" si="43"/>
        <v>8.5100000000011278E-3</v>
      </c>
      <c r="BK239" s="337">
        <f t="shared" si="43"/>
        <v>2.4249999999994998E-2</v>
      </c>
      <c r="BL239" s="337">
        <f t="shared" si="43"/>
        <v>3.7960000000012428E-2</v>
      </c>
      <c r="BM239" s="165">
        <f t="shared" si="44"/>
        <v>8.6049999999985971E-2</v>
      </c>
    </row>
    <row r="240" spans="1:65" ht="14.85" customHeight="1">
      <c r="A240" s="238"/>
      <c r="B240" s="540" t="s">
        <v>363</v>
      </c>
      <c r="C240" s="540"/>
      <c r="D240" s="540"/>
      <c r="E240" s="503">
        <f t="shared" si="45"/>
        <v>95.008852600000012</v>
      </c>
      <c r="F240" s="503"/>
      <c r="G240" s="503"/>
      <c r="H240" s="503">
        <f t="shared" si="46"/>
        <v>95.048012600000007</v>
      </c>
      <c r="I240" s="503"/>
      <c r="J240" s="503"/>
      <c r="K240" s="503">
        <f t="shared" si="47"/>
        <v>95.008182599999998</v>
      </c>
      <c r="L240" s="503"/>
      <c r="M240" s="503"/>
      <c r="N240" s="503">
        <f t="shared" si="48"/>
        <v>95.044522600000008</v>
      </c>
      <c r="O240" s="503"/>
      <c r="P240" s="503"/>
      <c r="Q240" s="503">
        <f t="shared" si="49"/>
        <v>95.020752599999994</v>
      </c>
      <c r="R240" s="503"/>
      <c r="S240" s="503"/>
      <c r="T240" s="503"/>
      <c r="U240" s="503"/>
      <c r="V240" s="503"/>
      <c r="W240" s="503">
        <f t="shared" si="50"/>
        <v>2.7260000000012496E-2</v>
      </c>
      <c r="X240" s="503"/>
      <c r="Y240" s="503"/>
      <c r="Z240" s="503"/>
      <c r="AA240" s="503"/>
      <c r="AB240" s="503"/>
      <c r="AC240" s="525"/>
      <c r="AD240" s="526"/>
      <c r="AE240" s="526"/>
      <c r="AF240" s="526"/>
      <c r="AG240" s="526"/>
      <c r="AH240" s="527"/>
      <c r="AI240" s="233"/>
      <c r="AJ240" s="233"/>
      <c r="AK240" s="197">
        <v>229</v>
      </c>
      <c r="AL240" s="207">
        <v>95.089929999999995</v>
      </c>
      <c r="AM240" s="207">
        <v>95.038349999999994</v>
      </c>
      <c r="AN240" s="207">
        <v>95.185339999999997</v>
      </c>
      <c r="AO240" s="207">
        <v>95.34</v>
      </c>
      <c r="AP240" s="207">
        <v>95.221500000000006</v>
      </c>
      <c r="AQ240" s="208"/>
      <c r="AR240" s="155"/>
      <c r="AS240" s="197">
        <f t="shared" si="41"/>
        <v>229</v>
      </c>
      <c r="AT240" s="175">
        <v>-0.15957739999998899</v>
      </c>
      <c r="AU240" s="163">
        <v>-9.5773999999977395E-3</v>
      </c>
      <c r="AV240" s="163">
        <v>-0.19957739999999499</v>
      </c>
      <c r="AW240" s="163">
        <v>-0.27957739999999398</v>
      </c>
      <c r="AX240" s="163">
        <v>-0.179577399999999</v>
      </c>
      <c r="AY240" s="163">
        <v>-0.179577399999999</v>
      </c>
      <c r="BA240" s="331">
        <f t="shared" si="42"/>
        <v>229</v>
      </c>
      <c r="BB240" s="332">
        <f t="shared" si="52"/>
        <v>94.930352600000006</v>
      </c>
      <c r="BC240" s="332">
        <f t="shared" si="52"/>
        <v>95.028772599999996</v>
      </c>
      <c r="BD240" s="332">
        <f t="shared" si="51"/>
        <v>94.985762600000001</v>
      </c>
      <c r="BE240" s="332">
        <f t="shared" si="51"/>
        <v>95.06042260000001</v>
      </c>
      <c r="BF240" s="332">
        <f t="shared" si="51"/>
        <v>95.041922600000007</v>
      </c>
      <c r="BG240" s="332" t="str">
        <f t="shared" si="51"/>
        <v/>
      </c>
      <c r="BH240" s="164">
        <v>229</v>
      </c>
      <c r="BI240" s="337">
        <f t="shared" si="43"/>
        <v>0.11157000000000039</v>
      </c>
      <c r="BJ240" s="337">
        <f t="shared" si="43"/>
        <v>1.3150000000010209E-2</v>
      </c>
      <c r="BK240" s="337">
        <f t="shared" si="43"/>
        <v>5.6160000000005539E-2</v>
      </c>
      <c r="BL240" s="337">
        <f t="shared" si="43"/>
        <v>1.850000000000307E-2</v>
      </c>
      <c r="BM240" s="165">
        <f t="shared" si="44"/>
        <v>0.11157000000000039</v>
      </c>
    </row>
    <row r="241" spans="1:65" ht="14.85" customHeight="1">
      <c r="A241" s="238"/>
      <c r="B241" s="540" t="s">
        <v>364</v>
      </c>
      <c r="C241" s="540"/>
      <c r="D241" s="540"/>
      <c r="E241" s="503">
        <f t="shared" si="45"/>
        <v>95.008212600000007</v>
      </c>
      <c r="F241" s="503"/>
      <c r="G241" s="503"/>
      <c r="H241" s="503">
        <f t="shared" si="46"/>
        <v>95.0435126</v>
      </c>
      <c r="I241" s="503"/>
      <c r="J241" s="503"/>
      <c r="K241" s="503">
        <f t="shared" si="47"/>
        <v>94.998412600000009</v>
      </c>
      <c r="L241" s="503"/>
      <c r="M241" s="503"/>
      <c r="N241" s="503">
        <f t="shared" si="48"/>
        <v>95.047892600000011</v>
      </c>
      <c r="O241" s="503"/>
      <c r="P241" s="503"/>
      <c r="Q241" s="503">
        <f t="shared" si="49"/>
        <v>95.013992599999995</v>
      </c>
      <c r="R241" s="503"/>
      <c r="S241" s="503"/>
      <c r="T241" s="503"/>
      <c r="U241" s="503"/>
      <c r="V241" s="503"/>
      <c r="W241" s="503">
        <f t="shared" si="50"/>
        <v>3.3900000000016917E-2</v>
      </c>
      <c r="X241" s="503"/>
      <c r="Y241" s="503"/>
      <c r="Z241" s="503"/>
      <c r="AA241" s="503"/>
      <c r="AB241" s="503"/>
      <c r="AC241" s="525"/>
      <c r="AD241" s="526"/>
      <c r="AE241" s="526"/>
      <c r="AF241" s="526"/>
      <c r="AG241" s="526"/>
      <c r="AH241" s="527"/>
      <c r="AI241" s="233"/>
      <c r="AJ241" s="233"/>
      <c r="AK241" s="197">
        <v>230</v>
      </c>
      <c r="AL241" s="207">
        <v>95.066190000000006</v>
      </c>
      <c r="AM241" s="207">
        <v>95.037430000000001</v>
      </c>
      <c r="AN241" s="207">
        <v>95.193979999999996</v>
      </c>
      <c r="AO241" s="207">
        <v>95.331440000000001</v>
      </c>
      <c r="AP241" s="207">
        <v>95.213260000000005</v>
      </c>
      <c r="AQ241" s="208"/>
      <c r="AR241" s="155"/>
      <c r="AS241" s="197">
        <f t="shared" si="41"/>
        <v>230</v>
      </c>
      <c r="AT241" s="175">
        <v>-0.15957739999998899</v>
      </c>
      <c r="AU241" s="163">
        <v>-9.5773999999977395E-3</v>
      </c>
      <c r="AV241" s="163">
        <v>-0.19957739999999499</v>
      </c>
      <c r="AW241" s="163">
        <v>-0.27957739999999398</v>
      </c>
      <c r="AX241" s="163">
        <v>-0.179577399999999</v>
      </c>
      <c r="AY241" s="163">
        <v>-0.179577399999999</v>
      </c>
      <c r="BA241" s="331">
        <f t="shared" si="42"/>
        <v>230</v>
      </c>
      <c r="BB241" s="332">
        <f t="shared" si="52"/>
        <v>94.906612600000017</v>
      </c>
      <c r="BC241" s="332">
        <f t="shared" si="52"/>
        <v>95.027852600000003</v>
      </c>
      <c r="BD241" s="332">
        <f t="shared" si="51"/>
        <v>94.994402600000001</v>
      </c>
      <c r="BE241" s="332">
        <f t="shared" si="51"/>
        <v>95.051862600000007</v>
      </c>
      <c r="BF241" s="332">
        <f t="shared" si="51"/>
        <v>95.033682600000006</v>
      </c>
      <c r="BG241" s="332" t="str">
        <f t="shared" si="51"/>
        <v/>
      </c>
      <c r="BH241" s="164">
        <v>230</v>
      </c>
      <c r="BI241" s="337">
        <f t="shared" si="43"/>
        <v>0.12706999999998914</v>
      </c>
      <c r="BJ241" s="337">
        <f t="shared" si="43"/>
        <v>5.8300000000031105E-3</v>
      </c>
      <c r="BK241" s="337">
        <f t="shared" si="43"/>
        <v>3.9280000000005089E-2</v>
      </c>
      <c r="BL241" s="337">
        <f t="shared" si="43"/>
        <v>1.8180000000000973E-2</v>
      </c>
      <c r="BM241" s="165">
        <f t="shared" si="44"/>
        <v>0.12706999999998914</v>
      </c>
    </row>
    <row r="242" spans="1:65" ht="14.85" customHeight="1">
      <c r="A242" s="238"/>
      <c r="B242" s="540" t="s">
        <v>365</v>
      </c>
      <c r="C242" s="540"/>
      <c r="D242" s="540"/>
      <c r="E242" s="503">
        <f t="shared" si="45"/>
        <v>94.995672600000006</v>
      </c>
      <c r="F242" s="503"/>
      <c r="G242" s="503"/>
      <c r="H242" s="503">
        <f t="shared" si="46"/>
        <v>95.035922600000006</v>
      </c>
      <c r="I242" s="503"/>
      <c r="J242" s="503"/>
      <c r="K242" s="503">
        <f t="shared" si="47"/>
        <v>94.987362600000012</v>
      </c>
      <c r="L242" s="503"/>
      <c r="M242" s="503"/>
      <c r="N242" s="503">
        <f t="shared" si="48"/>
        <v>95.035322600000001</v>
      </c>
      <c r="O242" s="503"/>
      <c r="P242" s="503"/>
      <c r="Q242" s="503">
        <f t="shared" si="49"/>
        <v>95.015322600000005</v>
      </c>
      <c r="R242" s="503"/>
      <c r="S242" s="503"/>
      <c r="T242" s="503"/>
      <c r="U242" s="503"/>
      <c r="V242" s="503"/>
      <c r="W242" s="503">
        <f t="shared" si="50"/>
        <v>2.7959999999993101E-2</v>
      </c>
      <c r="X242" s="503"/>
      <c r="Y242" s="503"/>
      <c r="Z242" s="503"/>
      <c r="AA242" s="503"/>
      <c r="AB242" s="503"/>
      <c r="AC242" s="525"/>
      <c r="AD242" s="526"/>
      <c r="AE242" s="526"/>
      <c r="AF242" s="526"/>
      <c r="AG242" s="526"/>
      <c r="AH242" s="527"/>
      <c r="AI242" s="233"/>
      <c r="AJ242" s="233"/>
      <c r="AK242" s="197">
        <v>231</v>
      </c>
      <c r="AL242" s="207">
        <v>95.091340000000002</v>
      </c>
      <c r="AM242" s="207">
        <v>95.049719999999994</v>
      </c>
      <c r="AN242" s="207">
        <v>95.207229999999996</v>
      </c>
      <c r="AO242" s="207">
        <v>95.330640000000002</v>
      </c>
      <c r="AP242" s="207">
        <v>95.211770000000001</v>
      </c>
      <c r="AQ242" s="208"/>
      <c r="AR242" s="155"/>
      <c r="AS242" s="197">
        <f t="shared" si="41"/>
        <v>231</v>
      </c>
      <c r="AT242" s="175">
        <v>-0.15957739999998899</v>
      </c>
      <c r="AU242" s="163">
        <v>-9.5773999999977395E-3</v>
      </c>
      <c r="AV242" s="163">
        <v>-0.19957739999999499</v>
      </c>
      <c r="AW242" s="163">
        <v>-0.27957739999999398</v>
      </c>
      <c r="AX242" s="163">
        <v>-0.179577399999999</v>
      </c>
      <c r="AY242" s="163">
        <v>-0.179577399999999</v>
      </c>
      <c r="BA242" s="331">
        <f t="shared" si="42"/>
        <v>231</v>
      </c>
      <c r="BB242" s="332">
        <f t="shared" si="52"/>
        <v>94.931762600000013</v>
      </c>
      <c r="BC242" s="332">
        <f t="shared" si="52"/>
        <v>95.040142599999996</v>
      </c>
      <c r="BD242" s="332">
        <f t="shared" si="51"/>
        <v>95.0076526</v>
      </c>
      <c r="BE242" s="332">
        <f t="shared" si="51"/>
        <v>95.051062600000009</v>
      </c>
      <c r="BF242" s="332">
        <f t="shared" si="51"/>
        <v>95.032192600000002</v>
      </c>
      <c r="BG242" s="332" t="str">
        <f t="shared" si="51"/>
        <v/>
      </c>
      <c r="BH242" s="164">
        <v>231</v>
      </c>
      <c r="BI242" s="337">
        <f t="shared" si="43"/>
        <v>0.10042999999998869</v>
      </c>
      <c r="BJ242" s="337">
        <f t="shared" si="43"/>
        <v>7.9499999999939064E-3</v>
      </c>
      <c r="BK242" s="337">
        <f t="shared" si="43"/>
        <v>2.4540000000001783E-2</v>
      </c>
      <c r="BL242" s="337">
        <f t="shared" si="43"/>
        <v>1.8870000000006826E-2</v>
      </c>
      <c r="BM242" s="165">
        <f t="shared" si="44"/>
        <v>0.10042999999998869</v>
      </c>
    </row>
    <row r="243" spans="1:65" ht="14.85" customHeight="1">
      <c r="A243" s="238"/>
      <c r="B243" s="540" t="s">
        <v>366</v>
      </c>
      <c r="C243" s="540"/>
      <c r="D243" s="540"/>
      <c r="E243" s="503">
        <f t="shared" si="45"/>
        <v>94.975622600000008</v>
      </c>
      <c r="F243" s="503"/>
      <c r="G243" s="503"/>
      <c r="H243" s="503">
        <f t="shared" si="46"/>
        <v>95.036522599999998</v>
      </c>
      <c r="I243" s="503"/>
      <c r="J243" s="503"/>
      <c r="K243" s="503">
        <f t="shared" si="47"/>
        <v>94.998622600000004</v>
      </c>
      <c r="L243" s="503"/>
      <c r="M243" s="503"/>
      <c r="N243" s="503">
        <f t="shared" si="48"/>
        <v>95.034192600000011</v>
      </c>
      <c r="O243" s="503"/>
      <c r="P243" s="503"/>
      <c r="Q243" s="503">
        <f t="shared" si="49"/>
        <v>95.026372600000002</v>
      </c>
      <c r="R243" s="503"/>
      <c r="S243" s="503"/>
      <c r="T243" s="503"/>
      <c r="U243" s="503"/>
      <c r="V243" s="503"/>
      <c r="W243" s="503">
        <f t="shared" si="50"/>
        <v>5.0749999999993634E-2</v>
      </c>
      <c r="X243" s="503"/>
      <c r="Y243" s="503"/>
      <c r="Z243" s="503"/>
      <c r="AA243" s="503"/>
      <c r="AB243" s="503"/>
      <c r="AC243" s="525"/>
      <c r="AD243" s="526"/>
      <c r="AE243" s="526"/>
      <c r="AF243" s="526"/>
      <c r="AG243" s="526"/>
      <c r="AH243" s="527"/>
      <c r="AI243" s="233"/>
      <c r="AJ243" s="233"/>
      <c r="AK243" s="197">
        <v>232</v>
      </c>
      <c r="AL243" s="207">
        <v>95.111140000000006</v>
      </c>
      <c r="AM243" s="207">
        <v>95.058160000000001</v>
      </c>
      <c r="AN243" s="207">
        <v>95.185820000000007</v>
      </c>
      <c r="AO243" s="207">
        <v>95.322450000000003</v>
      </c>
      <c r="AP243" s="207">
        <v>95.213660000000004</v>
      </c>
      <c r="AQ243" s="208"/>
      <c r="AR243" s="155"/>
      <c r="AS243" s="197">
        <f t="shared" si="41"/>
        <v>232</v>
      </c>
      <c r="AT243" s="175">
        <v>-0.15957739999998899</v>
      </c>
      <c r="AU243" s="163">
        <v>-9.5773999999977395E-3</v>
      </c>
      <c r="AV243" s="163">
        <v>-0.19957739999999499</v>
      </c>
      <c r="AW243" s="163">
        <v>-0.27957739999999398</v>
      </c>
      <c r="AX243" s="163">
        <v>-0.179577399999999</v>
      </c>
      <c r="AY243" s="163">
        <v>-0.179577399999999</v>
      </c>
      <c r="BA243" s="331">
        <f t="shared" si="42"/>
        <v>232</v>
      </c>
      <c r="BB243" s="332">
        <f t="shared" si="52"/>
        <v>94.951562600000017</v>
      </c>
      <c r="BC243" s="332">
        <f t="shared" si="52"/>
        <v>95.048582600000003</v>
      </c>
      <c r="BD243" s="332">
        <f t="shared" si="51"/>
        <v>94.986242600000011</v>
      </c>
      <c r="BE243" s="332">
        <f t="shared" si="51"/>
        <v>95.04287260000001</v>
      </c>
      <c r="BF243" s="332">
        <f t="shared" si="51"/>
        <v>95.034082600000005</v>
      </c>
      <c r="BG243" s="332" t="str">
        <f t="shared" si="51"/>
        <v/>
      </c>
      <c r="BH243" s="164">
        <v>232</v>
      </c>
      <c r="BI243" s="337">
        <f t="shared" si="43"/>
        <v>8.2519999999988158E-2</v>
      </c>
      <c r="BJ243" s="337">
        <f t="shared" si="43"/>
        <v>1.4499999999998181E-2</v>
      </c>
      <c r="BK243" s="337">
        <f t="shared" si="43"/>
        <v>4.7839999999993665E-2</v>
      </c>
      <c r="BL243" s="337">
        <f t="shared" si="43"/>
        <v>8.7900000000047385E-3</v>
      </c>
      <c r="BM243" s="165">
        <f t="shared" si="44"/>
        <v>8.2519999999988158E-2</v>
      </c>
    </row>
    <row r="244" spans="1:65" ht="14.85" customHeight="1">
      <c r="A244" s="238"/>
      <c r="B244" s="540" t="s">
        <v>367</v>
      </c>
      <c r="C244" s="540"/>
      <c r="D244" s="540"/>
      <c r="E244" s="503">
        <f t="shared" si="45"/>
        <v>94.973292600000008</v>
      </c>
      <c r="F244" s="503"/>
      <c r="G244" s="503"/>
      <c r="H244" s="503">
        <f t="shared" si="46"/>
        <v>95.038172599999996</v>
      </c>
      <c r="I244" s="503"/>
      <c r="J244" s="503"/>
      <c r="K244" s="503">
        <f t="shared" si="47"/>
        <v>95.006602600000008</v>
      </c>
      <c r="L244" s="503"/>
      <c r="M244" s="503"/>
      <c r="N244" s="503">
        <f t="shared" si="48"/>
        <v>95.037042600000007</v>
      </c>
      <c r="O244" s="503"/>
      <c r="P244" s="503"/>
      <c r="Q244" s="503">
        <f t="shared" si="49"/>
        <v>95.035002599999999</v>
      </c>
      <c r="R244" s="503"/>
      <c r="S244" s="503"/>
      <c r="T244" s="503"/>
      <c r="U244" s="503"/>
      <c r="V244" s="503"/>
      <c r="W244" s="503">
        <f t="shared" si="50"/>
        <v>6.1709999999990828E-2</v>
      </c>
      <c r="X244" s="503"/>
      <c r="Y244" s="503"/>
      <c r="Z244" s="503"/>
      <c r="AA244" s="503"/>
      <c r="AB244" s="503"/>
      <c r="AC244" s="525"/>
      <c r="AD244" s="526"/>
      <c r="AE244" s="526"/>
      <c r="AF244" s="526"/>
      <c r="AG244" s="526"/>
      <c r="AH244" s="527"/>
      <c r="AI244" s="233"/>
      <c r="AJ244" s="233"/>
      <c r="AK244" s="197">
        <v>233</v>
      </c>
      <c r="AL244" s="207">
        <v>95.127330000000001</v>
      </c>
      <c r="AM244" s="207">
        <v>95.061530000000005</v>
      </c>
      <c r="AN244" s="207">
        <v>95.180679999999995</v>
      </c>
      <c r="AO244" s="207">
        <v>95.320880000000002</v>
      </c>
      <c r="AP244" s="207">
        <v>95.202740000000006</v>
      </c>
      <c r="AQ244" s="208"/>
      <c r="AR244" s="155"/>
      <c r="AS244" s="197">
        <f t="shared" si="41"/>
        <v>233</v>
      </c>
      <c r="AT244" s="175">
        <v>-0.15957739999998899</v>
      </c>
      <c r="AU244" s="163">
        <v>-9.5773999999977395E-3</v>
      </c>
      <c r="AV244" s="163">
        <v>-0.19957739999999499</v>
      </c>
      <c r="AW244" s="163">
        <v>-0.27957739999999398</v>
      </c>
      <c r="AX244" s="163">
        <v>-0.179577399999999</v>
      </c>
      <c r="AY244" s="163">
        <v>-0.179577399999999</v>
      </c>
      <c r="BA244" s="331">
        <f t="shared" si="42"/>
        <v>233</v>
      </c>
      <c r="BB244" s="332">
        <f t="shared" si="52"/>
        <v>94.967752600000011</v>
      </c>
      <c r="BC244" s="332">
        <f t="shared" si="52"/>
        <v>95.051952600000007</v>
      </c>
      <c r="BD244" s="332">
        <f t="shared" si="51"/>
        <v>94.9811026</v>
      </c>
      <c r="BE244" s="332">
        <f t="shared" si="51"/>
        <v>95.041302600000009</v>
      </c>
      <c r="BF244" s="332">
        <f t="shared" si="51"/>
        <v>95.023162600000006</v>
      </c>
      <c r="BG244" s="332" t="str">
        <f t="shared" si="51"/>
        <v/>
      </c>
      <c r="BH244" s="164">
        <v>233</v>
      </c>
      <c r="BI244" s="337">
        <f t="shared" si="43"/>
        <v>5.5409999999994852E-2</v>
      </c>
      <c r="BJ244" s="337">
        <f t="shared" si="43"/>
        <v>2.8790000000000759E-2</v>
      </c>
      <c r="BK244" s="337">
        <f t="shared" si="43"/>
        <v>4.2060000000006426E-2</v>
      </c>
      <c r="BL244" s="337">
        <f t="shared" si="43"/>
        <v>1.8140000000002487E-2</v>
      </c>
      <c r="BM244" s="165">
        <f t="shared" si="44"/>
        <v>5.5409999999994852E-2</v>
      </c>
    </row>
    <row r="245" spans="1:65" ht="14.85" customHeight="1">
      <c r="A245" s="238"/>
      <c r="B245" s="540" t="s">
        <v>368</v>
      </c>
      <c r="C245" s="540"/>
      <c r="D245" s="540"/>
      <c r="E245" s="503">
        <f t="shared" si="45"/>
        <v>94.95606260000001</v>
      </c>
      <c r="F245" s="503"/>
      <c r="G245" s="503"/>
      <c r="H245" s="503">
        <f t="shared" si="46"/>
        <v>95.0361726</v>
      </c>
      <c r="I245" s="503"/>
      <c r="J245" s="503"/>
      <c r="K245" s="503">
        <f t="shared" si="47"/>
        <v>95.017292600000005</v>
      </c>
      <c r="L245" s="503"/>
      <c r="M245" s="503"/>
      <c r="N245" s="503">
        <f t="shared" si="48"/>
        <v>95.048452600000005</v>
      </c>
      <c r="O245" s="503"/>
      <c r="P245" s="503"/>
      <c r="Q245" s="503">
        <f t="shared" si="49"/>
        <v>95.028092599999994</v>
      </c>
      <c r="R245" s="503"/>
      <c r="S245" s="503"/>
      <c r="T245" s="503"/>
      <c r="U245" s="503"/>
      <c r="V245" s="503"/>
      <c r="W245" s="503">
        <f t="shared" si="50"/>
        <v>7.2029999999983829E-2</v>
      </c>
      <c r="X245" s="503"/>
      <c r="Y245" s="503"/>
      <c r="Z245" s="503"/>
      <c r="AA245" s="503"/>
      <c r="AB245" s="503"/>
      <c r="AC245" s="525"/>
      <c r="AD245" s="526"/>
      <c r="AE245" s="526"/>
      <c r="AF245" s="526"/>
      <c r="AG245" s="526"/>
      <c r="AH245" s="527"/>
      <c r="AI245" s="233"/>
      <c r="AJ245" s="233"/>
      <c r="AK245" s="197">
        <v>234</v>
      </c>
      <c r="AL245" s="207">
        <v>95.122669999999999</v>
      </c>
      <c r="AM245" s="207">
        <v>95.062049999999999</v>
      </c>
      <c r="AN245" s="207">
        <v>95.202849999999998</v>
      </c>
      <c r="AO245" s="207">
        <v>95.317059999999998</v>
      </c>
      <c r="AP245" s="207">
        <v>95.202370000000002</v>
      </c>
      <c r="AQ245" s="208"/>
      <c r="AR245" s="155"/>
      <c r="AS245" s="197">
        <f t="shared" si="41"/>
        <v>234</v>
      </c>
      <c r="AT245" s="175">
        <v>-0.15957739999998899</v>
      </c>
      <c r="AU245" s="163">
        <v>-9.5773999999977395E-3</v>
      </c>
      <c r="AV245" s="163">
        <v>-0.19957739999999499</v>
      </c>
      <c r="AW245" s="163">
        <v>-0.27957739999999398</v>
      </c>
      <c r="AX245" s="163">
        <v>-0.179577399999999</v>
      </c>
      <c r="AY245" s="163">
        <v>-0.179577399999999</v>
      </c>
      <c r="BA245" s="331">
        <f t="shared" si="42"/>
        <v>234</v>
      </c>
      <c r="BB245" s="332">
        <f t="shared" si="52"/>
        <v>94.96309260000001</v>
      </c>
      <c r="BC245" s="332">
        <f t="shared" si="52"/>
        <v>95.052472600000002</v>
      </c>
      <c r="BD245" s="332">
        <f t="shared" si="51"/>
        <v>95.003272600000003</v>
      </c>
      <c r="BE245" s="332">
        <f t="shared" si="51"/>
        <v>95.037482600000004</v>
      </c>
      <c r="BF245" s="332">
        <f t="shared" si="51"/>
        <v>95.022792600000002</v>
      </c>
      <c r="BG245" s="332" t="str">
        <f t="shared" si="51"/>
        <v/>
      </c>
      <c r="BH245" s="164">
        <v>234</v>
      </c>
      <c r="BI245" s="337">
        <f t="shared" si="43"/>
        <v>5.9699999999992315E-2</v>
      </c>
      <c r="BJ245" s="337">
        <f t="shared" si="43"/>
        <v>2.967999999999904E-2</v>
      </c>
      <c r="BK245" s="337">
        <f t="shared" si="43"/>
        <v>1.9519999999999982E-2</v>
      </c>
      <c r="BL245" s="337">
        <f t="shared" si="43"/>
        <v>1.4690000000001646E-2</v>
      </c>
      <c r="BM245" s="165">
        <f t="shared" si="44"/>
        <v>5.9699999999992315E-2</v>
      </c>
    </row>
    <row r="246" spans="1:65" ht="14.85" customHeight="1">
      <c r="A246" s="238"/>
      <c r="B246" s="540" t="s">
        <v>369</v>
      </c>
      <c r="C246" s="540"/>
      <c r="D246" s="540"/>
      <c r="E246" s="503">
        <f t="shared" si="45"/>
        <v>94.939432600000018</v>
      </c>
      <c r="F246" s="503"/>
      <c r="G246" s="503"/>
      <c r="H246" s="503">
        <f t="shared" si="46"/>
        <v>95.038372600000002</v>
      </c>
      <c r="I246" s="503"/>
      <c r="J246" s="503"/>
      <c r="K246" s="503">
        <f t="shared" si="47"/>
        <v>95.030672600000003</v>
      </c>
      <c r="L246" s="503"/>
      <c r="M246" s="503"/>
      <c r="N246" s="503">
        <f t="shared" si="48"/>
        <v>95.061672600000009</v>
      </c>
      <c r="O246" s="503"/>
      <c r="P246" s="503"/>
      <c r="Q246" s="503">
        <f t="shared" si="49"/>
        <v>95.027972599999998</v>
      </c>
      <c r="R246" s="503"/>
      <c r="S246" s="503"/>
      <c r="T246" s="503"/>
      <c r="U246" s="503"/>
      <c r="V246" s="503"/>
      <c r="W246" s="503">
        <f t="shared" si="50"/>
        <v>8.8539999999980523E-2</v>
      </c>
      <c r="X246" s="503"/>
      <c r="Y246" s="503"/>
      <c r="Z246" s="503"/>
      <c r="AA246" s="503"/>
      <c r="AB246" s="503"/>
      <c r="AC246" s="525"/>
      <c r="AD246" s="526"/>
      <c r="AE246" s="526"/>
      <c r="AF246" s="526"/>
      <c r="AG246" s="526"/>
      <c r="AH246" s="527"/>
      <c r="AI246" s="233"/>
      <c r="AJ246" s="233"/>
      <c r="AK246" s="197">
        <v>235</v>
      </c>
      <c r="AL246" s="207">
        <v>95.123549999999994</v>
      </c>
      <c r="AM246" s="207">
        <v>95.063980000000001</v>
      </c>
      <c r="AN246" s="207">
        <v>95.217510000000004</v>
      </c>
      <c r="AO246" s="207">
        <v>95.312039999999996</v>
      </c>
      <c r="AP246" s="207">
        <v>95.198359999999994</v>
      </c>
      <c r="AQ246" s="208"/>
      <c r="AR246" s="155"/>
      <c r="AS246" s="197">
        <f t="shared" si="41"/>
        <v>235</v>
      </c>
      <c r="AT246" s="175">
        <v>-0.15957739999998899</v>
      </c>
      <c r="AU246" s="163">
        <v>-9.5773999999977395E-3</v>
      </c>
      <c r="AV246" s="163">
        <v>-0.19957739999999499</v>
      </c>
      <c r="AW246" s="163">
        <v>-0.27957739999999398</v>
      </c>
      <c r="AX246" s="163">
        <v>-0.179577399999999</v>
      </c>
      <c r="AY246" s="163">
        <v>-0.179577399999999</v>
      </c>
      <c r="BA246" s="331">
        <f t="shared" si="42"/>
        <v>235</v>
      </c>
      <c r="BB246" s="332">
        <f t="shared" si="52"/>
        <v>94.963972600000005</v>
      </c>
      <c r="BC246" s="332">
        <f t="shared" si="52"/>
        <v>95.054402600000003</v>
      </c>
      <c r="BD246" s="332">
        <f t="shared" si="51"/>
        <v>95.017932600000009</v>
      </c>
      <c r="BE246" s="332">
        <f t="shared" si="51"/>
        <v>95.032462600000002</v>
      </c>
      <c r="BF246" s="332">
        <f t="shared" si="51"/>
        <v>95.018782599999994</v>
      </c>
      <c r="BG246" s="332" t="str">
        <f t="shared" si="51"/>
        <v/>
      </c>
      <c r="BH246" s="164">
        <v>235</v>
      </c>
      <c r="BI246" s="337">
        <f t="shared" si="43"/>
        <v>5.4809999999989145E-2</v>
      </c>
      <c r="BJ246" s="337">
        <f t="shared" si="43"/>
        <v>3.5620000000008645E-2</v>
      </c>
      <c r="BK246" s="337">
        <f t="shared" si="43"/>
        <v>8.4999999998558451E-4</v>
      </c>
      <c r="BL246" s="337">
        <f t="shared" si="43"/>
        <v>1.3680000000007908E-2</v>
      </c>
      <c r="BM246" s="165">
        <f t="shared" si="44"/>
        <v>5.4809999999989145E-2</v>
      </c>
    </row>
    <row r="247" spans="1:65" ht="14.85" customHeight="1">
      <c r="A247" s="238"/>
      <c r="B247" s="540" t="s">
        <v>370</v>
      </c>
      <c r="C247" s="540"/>
      <c r="D247" s="540"/>
      <c r="E247" s="503">
        <f t="shared" si="45"/>
        <v>94.946182600000014</v>
      </c>
      <c r="F247" s="503"/>
      <c r="G247" s="503"/>
      <c r="H247" s="503">
        <f t="shared" si="46"/>
        <v>95.041152600000004</v>
      </c>
      <c r="I247" s="503"/>
      <c r="J247" s="503"/>
      <c r="K247" s="503">
        <f t="shared" si="47"/>
        <v>95.033322600000005</v>
      </c>
      <c r="L247" s="503"/>
      <c r="M247" s="503"/>
      <c r="N247" s="503">
        <f t="shared" si="48"/>
        <v>95.065692600000006</v>
      </c>
      <c r="O247" s="503"/>
      <c r="P247" s="503"/>
      <c r="Q247" s="503">
        <f t="shared" si="49"/>
        <v>95.030502600000005</v>
      </c>
      <c r="R247" s="503"/>
      <c r="S247" s="503"/>
      <c r="T247" s="503"/>
      <c r="U247" s="503"/>
      <c r="V247" s="503"/>
      <c r="W247" s="503">
        <f t="shared" si="50"/>
        <v>8.4319999999991069E-2</v>
      </c>
      <c r="X247" s="503"/>
      <c r="Y247" s="503"/>
      <c r="Z247" s="503"/>
      <c r="AA247" s="503"/>
      <c r="AB247" s="503"/>
      <c r="AC247" s="525"/>
      <c r="AD247" s="526"/>
      <c r="AE247" s="526"/>
      <c r="AF247" s="526"/>
      <c r="AG247" s="526"/>
      <c r="AH247" s="527"/>
      <c r="AI247" s="233"/>
      <c r="AJ247" s="233"/>
      <c r="AK247" s="197">
        <v>236</v>
      </c>
      <c r="AL247" s="207">
        <v>95.130300000000005</v>
      </c>
      <c r="AM247" s="207">
        <v>95.064179999999993</v>
      </c>
      <c r="AN247" s="207">
        <v>95.220489999999998</v>
      </c>
      <c r="AO247" s="207">
        <v>95.314130000000006</v>
      </c>
      <c r="AP247" s="207">
        <v>95.197029999999998</v>
      </c>
      <c r="AQ247" s="208"/>
      <c r="AR247" s="155"/>
      <c r="AS247" s="197">
        <f t="shared" si="41"/>
        <v>236</v>
      </c>
      <c r="AT247" s="175">
        <v>-0.15957739999998899</v>
      </c>
      <c r="AU247" s="163">
        <v>-9.5773999999977395E-3</v>
      </c>
      <c r="AV247" s="163">
        <v>-0.19957739999999499</v>
      </c>
      <c r="AW247" s="163">
        <v>-0.27957739999999398</v>
      </c>
      <c r="AX247" s="163">
        <v>-0.179577399999999</v>
      </c>
      <c r="AY247" s="163">
        <v>-0.179577399999999</v>
      </c>
      <c r="BA247" s="331">
        <f t="shared" si="42"/>
        <v>236</v>
      </c>
      <c r="BB247" s="332">
        <f t="shared" si="52"/>
        <v>94.970722600000016</v>
      </c>
      <c r="BC247" s="332">
        <f t="shared" si="52"/>
        <v>95.054602599999996</v>
      </c>
      <c r="BD247" s="332">
        <f t="shared" si="51"/>
        <v>95.020912600000003</v>
      </c>
      <c r="BE247" s="332">
        <f t="shared" si="51"/>
        <v>95.034552600000012</v>
      </c>
      <c r="BF247" s="332">
        <f t="shared" si="51"/>
        <v>95.017452599999999</v>
      </c>
      <c r="BG247" s="332" t="str">
        <f t="shared" si="51"/>
        <v/>
      </c>
      <c r="BH247" s="164">
        <v>236</v>
      </c>
      <c r="BI247" s="337">
        <f t="shared" si="43"/>
        <v>4.6729999999982397E-2</v>
      </c>
      <c r="BJ247" s="337">
        <f t="shared" si="43"/>
        <v>3.7149999999996908E-2</v>
      </c>
      <c r="BK247" s="337">
        <f t="shared" si="43"/>
        <v>3.4600000000040154E-3</v>
      </c>
      <c r="BL247" s="337">
        <f t="shared" si="43"/>
        <v>1.7100000000013438E-2</v>
      </c>
      <c r="BM247" s="165">
        <f t="shared" si="44"/>
        <v>4.6729999999982397E-2</v>
      </c>
    </row>
    <row r="248" spans="1:65" ht="14.85" customHeight="1">
      <c r="A248" s="238"/>
      <c r="B248" s="540" t="s">
        <v>371</v>
      </c>
      <c r="C248" s="540"/>
      <c r="D248" s="540"/>
      <c r="E248" s="503">
        <f t="shared" si="45"/>
        <v>94.951162600000018</v>
      </c>
      <c r="F248" s="503"/>
      <c r="G248" s="503"/>
      <c r="H248" s="503">
        <f t="shared" si="46"/>
        <v>95.043442600000006</v>
      </c>
      <c r="I248" s="503"/>
      <c r="J248" s="503"/>
      <c r="K248" s="503">
        <f t="shared" si="47"/>
        <v>95.041882600000008</v>
      </c>
      <c r="L248" s="503"/>
      <c r="M248" s="503"/>
      <c r="N248" s="503">
        <f t="shared" si="48"/>
        <v>95.062072600000008</v>
      </c>
      <c r="O248" s="503"/>
      <c r="P248" s="503"/>
      <c r="Q248" s="503">
        <f t="shared" si="49"/>
        <v>95.038982599999997</v>
      </c>
      <c r="R248" s="503"/>
      <c r="S248" s="503"/>
      <c r="T248" s="503"/>
      <c r="U248" s="503"/>
      <c r="V248" s="503"/>
      <c r="W248" s="503">
        <f t="shared" si="50"/>
        <v>8.7819999999979359E-2</v>
      </c>
      <c r="X248" s="503"/>
      <c r="Y248" s="503"/>
      <c r="Z248" s="503"/>
      <c r="AA248" s="503"/>
      <c r="AB248" s="503"/>
      <c r="AC248" s="525"/>
      <c r="AD248" s="526"/>
      <c r="AE248" s="526"/>
      <c r="AF248" s="526"/>
      <c r="AG248" s="526"/>
      <c r="AH248" s="527"/>
      <c r="AI248" s="233"/>
      <c r="AJ248" s="233"/>
      <c r="AK248" s="197">
        <v>237</v>
      </c>
      <c r="AL248" s="207">
        <v>95.124960000000002</v>
      </c>
      <c r="AM248" s="207">
        <v>95.062899999999999</v>
      </c>
      <c r="AN248" s="207">
        <v>95.226879999999994</v>
      </c>
      <c r="AO248" s="207">
        <v>95.317269999999994</v>
      </c>
      <c r="AP248" s="207">
        <v>95.198390000000003</v>
      </c>
      <c r="AQ248" s="208"/>
      <c r="AR248" s="155"/>
      <c r="AS248" s="197">
        <f t="shared" si="41"/>
        <v>237</v>
      </c>
      <c r="AT248" s="175">
        <v>-0.15957739999998899</v>
      </c>
      <c r="AU248" s="163">
        <v>-9.5773999999977395E-3</v>
      </c>
      <c r="AV248" s="163">
        <v>-0.19957739999999499</v>
      </c>
      <c r="AW248" s="163">
        <v>-0.27957739999999398</v>
      </c>
      <c r="AX248" s="163">
        <v>-0.179577399999999</v>
      </c>
      <c r="AY248" s="163">
        <v>-0.179577399999999</v>
      </c>
      <c r="BA248" s="331">
        <f t="shared" si="42"/>
        <v>237</v>
      </c>
      <c r="BB248" s="332">
        <f t="shared" si="52"/>
        <v>94.965382600000012</v>
      </c>
      <c r="BC248" s="332">
        <f t="shared" si="52"/>
        <v>95.053322600000001</v>
      </c>
      <c r="BD248" s="332">
        <f t="shared" si="51"/>
        <v>95.027302599999999</v>
      </c>
      <c r="BE248" s="332">
        <f t="shared" si="51"/>
        <v>95.0376926</v>
      </c>
      <c r="BF248" s="332">
        <f t="shared" si="51"/>
        <v>95.018812600000004</v>
      </c>
      <c r="BG248" s="332" t="str">
        <f t="shared" si="51"/>
        <v/>
      </c>
      <c r="BH248" s="164">
        <v>237</v>
      </c>
      <c r="BI248" s="337">
        <f t="shared" si="43"/>
        <v>5.3429999999991651E-2</v>
      </c>
      <c r="BJ248" s="337">
        <f t="shared" si="43"/>
        <v>3.4509999999997376E-2</v>
      </c>
      <c r="BK248" s="337">
        <f t="shared" si="43"/>
        <v>8.4899999999947795E-3</v>
      </c>
      <c r="BL248" s="337">
        <f t="shared" si="43"/>
        <v>1.8879999999995789E-2</v>
      </c>
      <c r="BM248" s="165">
        <f t="shared" si="44"/>
        <v>5.3429999999991651E-2</v>
      </c>
    </row>
    <row r="249" spans="1:65" ht="14.85" customHeight="1">
      <c r="A249" s="239"/>
      <c r="B249" s="540" t="s">
        <v>372</v>
      </c>
      <c r="C249" s="540"/>
      <c r="D249" s="540"/>
      <c r="E249" s="503">
        <f t="shared" si="45"/>
        <v>94.958712600000013</v>
      </c>
      <c r="F249" s="503"/>
      <c r="G249" s="503"/>
      <c r="H249" s="503">
        <f t="shared" si="46"/>
        <v>95.047132599999998</v>
      </c>
      <c r="I249" s="503"/>
      <c r="J249" s="503"/>
      <c r="K249" s="503">
        <f t="shared" si="47"/>
        <v>95.045652600000011</v>
      </c>
      <c r="L249" s="503"/>
      <c r="M249" s="503"/>
      <c r="N249" s="503">
        <f t="shared" si="48"/>
        <v>95.059422600000005</v>
      </c>
      <c r="O249" s="503"/>
      <c r="P249" s="503"/>
      <c r="Q249" s="503">
        <f t="shared" si="49"/>
        <v>95.025842600000004</v>
      </c>
      <c r="R249" s="503"/>
      <c r="S249" s="503"/>
      <c r="T249" s="503"/>
      <c r="U249" s="503"/>
      <c r="V249" s="503"/>
      <c r="W249" s="503">
        <f t="shared" si="50"/>
        <v>6.7129999999991696E-2</v>
      </c>
      <c r="X249" s="503"/>
      <c r="Y249" s="503"/>
      <c r="Z249" s="503"/>
      <c r="AA249" s="503"/>
      <c r="AB249" s="503"/>
      <c r="AC249" s="525"/>
      <c r="AD249" s="526"/>
      <c r="AE249" s="526"/>
      <c r="AF249" s="526"/>
      <c r="AG249" s="526"/>
      <c r="AH249" s="527"/>
      <c r="AI249" s="233"/>
      <c r="AJ249" s="233"/>
      <c r="AK249" s="197">
        <v>238</v>
      </c>
      <c r="AL249" s="207">
        <v>95.109939999999995</v>
      </c>
      <c r="AM249" s="207">
        <v>95.059880000000007</v>
      </c>
      <c r="AN249" s="207">
        <v>95.22824</v>
      </c>
      <c r="AO249" s="207">
        <v>95.321039999999996</v>
      </c>
      <c r="AP249" s="207">
        <v>95.200879999999998</v>
      </c>
      <c r="AQ249" s="208"/>
      <c r="AR249" s="155"/>
      <c r="AS249" s="197">
        <f t="shared" si="41"/>
        <v>238</v>
      </c>
      <c r="AT249" s="175">
        <v>-0.15957739999998899</v>
      </c>
      <c r="AU249" s="163">
        <v>-9.5773999999977395E-3</v>
      </c>
      <c r="AV249" s="163">
        <v>-0.19957739999999499</v>
      </c>
      <c r="AW249" s="163">
        <v>-0.27957739999999398</v>
      </c>
      <c r="AX249" s="163">
        <v>-0.179577399999999</v>
      </c>
      <c r="AY249" s="163">
        <v>-0.179577399999999</v>
      </c>
      <c r="BA249" s="331">
        <f t="shared" si="42"/>
        <v>238</v>
      </c>
      <c r="BB249" s="332">
        <f t="shared" si="52"/>
        <v>94.950362600000005</v>
      </c>
      <c r="BC249" s="332">
        <f t="shared" si="52"/>
        <v>95.050302600000009</v>
      </c>
      <c r="BD249" s="332">
        <f t="shared" si="51"/>
        <v>95.028662600000004</v>
      </c>
      <c r="BE249" s="332">
        <f t="shared" si="51"/>
        <v>95.041462600000003</v>
      </c>
      <c r="BF249" s="332">
        <f t="shared" si="51"/>
        <v>95.021302599999999</v>
      </c>
      <c r="BG249" s="332" t="str">
        <f t="shared" si="51"/>
        <v/>
      </c>
      <c r="BH249" s="164">
        <v>238</v>
      </c>
      <c r="BI249" s="337">
        <f t="shared" si="43"/>
        <v>7.093999999999312E-2</v>
      </c>
      <c r="BJ249" s="337">
        <f t="shared" si="43"/>
        <v>2.9000000000010573E-2</v>
      </c>
      <c r="BK249" s="337">
        <f t="shared" si="43"/>
        <v>7.3600000000055843E-3</v>
      </c>
      <c r="BL249" s="337">
        <f t="shared" si="43"/>
        <v>2.0160000000004175E-2</v>
      </c>
      <c r="BM249" s="165">
        <f t="shared" si="44"/>
        <v>7.093999999999312E-2</v>
      </c>
    </row>
    <row r="250" spans="1:65" ht="14.85" customHeight="1">
      <c r="A250" s="239"/>
      <c r="B250" s="540" t="s">
        <v>373</v>
      </c>
      <c r="C250" s="540"/>
      <c r="D250" s="540"/>
      <c r="E250" s="503">
        <f t="shared" si="45"/>
        <v>94.976152600000006</v>
      </c>
      <c r="F250" s="503"/>
      <c r="G250" s="503"/>
      <c r="H250" s="503">
        <f t="shared" si="46"/>
        <v>95.050432600000008</v>
      </c>
      <c r="I250" s="503"/>
      <c r="J250" s="503"/>
      <c r="K250" s="503">
        <f t="shared" si="47"/>
        <v>95.042122599999999</v>
      </c>
      <c r="L250" s="503"/>
      <c r="M250" s="503"/>
      <c r="N250" s="503">
        <f t="shared" si="48"/>
        <v>95.056172600000011</v>
      </c>
      <c r="O250" s="503"/>
      <c r="P250" s="503"/>
      <c r="Q250" s="503">
        <f t="shared" si="49"/>
        <v>95.034442600000006</v>
      </c>
      <c r="R250" s="503"/>
      <c r="S250" s="503"/>
      <c r="T250" s="503"/>
      <c r="U250" s="503"/>
      <c r="V250" s="503"/>
      <c r="W250" s="503">
        <f t="shared" si="50"/>
        <v>5.8289999999999509E-2</v>
      </c>
      <c r="X250" s="503"/>
      <c r="Y250" s="503"/>
      <c r="Z250" s="503"/>
      <c r="AA250" s="503"/>
      <c r="AB250" s="503"/>
      <c r="AC250" s="525"/>
      <c r="AD250" s="526"/>
      <c r="AE250" s="526"/>
      <c r="AF250" s="526"/>
      <c r="AG250" s="526"/>
      <c r="AH250" s="527"/>
      <c r="AI250" s="233"/>
      <c r="AJ250" s="233"/>
      <c r="AK250" s="197">
        <v>239</v>
      </c>
      <c r="AL250" s="207">
        <v>95.113789999999995</v>
      </c>
      <c r="AM250" s="207">
        <v>95.064989999999995</v>
      </c>
      <c r="AN250" s="207">
        <v>95.217560000000006</v>
      </c>
      <c r="AO250" s="207">
        <v>95.327789999999993</v>
      </c>
      <c r="AP250" s="207">
        <v>95.213340000000002</v>
      </c>
      <c r="AQ250" s="208"/>
      <c r="AR250" s="155"/>
      <c r="AS250" s="197">
        <f t="shared" si="41"/>
        <v>239</v>
      </c>
      <c r="AT250" s="175">
        <v>-0.15957739999998899</v>
      </c>
      <c r="AU250" s="163">
        <v>-9.5773999999977395E-3</v>
      </c>
      <c r="AV250" s="163">
        <v>-0.19957739999999499</v>
      </c>
      <c r="AW250" s="163">
        <v>-0.27957739999999398</v>
      </c>
      <c r="AX250" s="163">
        <v>-0.179577399999999</v>
      </c>
      <c r="AY250" s="163">
        <v>-0.179577399999999</v>
      </c>
      <c r="BA250" s="331">
        <f t="shared" si="42"/>
        <v>239</v>
      </c>
      <c r="BB250" s="332">
        <f t="shared" si="52"/>
        <v>94.954212600000005</v>
      </c>
      <c r="BC250" s="332">
        <f t="shared" si="52"/>
        <v>95.055412599999997</v>
      </c>
      <c r="BD250" s="332">
        <f t="shared" si="51"/>
        <v>95.017982600000011</v>
      </c>
      <c r="BE250" s="332">
        <f t="shared" si="51"/>
        <v>95.048212599999999</v>
      </c>
      <c r="BF250" s="332">
        <f t="shared" si="51"/>
        <v>95.033762600000003</v>
      </c>
      <c r="BG250" s="332" t="str">
        <f t="shared" si="51"/>
        <v/>
      </c>
      <c r="BH250" s="164">
        <v>239</v>
      </c>
      <c r="BI250" s="337">
        <f t="shared" si="43"/>
        <v>7.9549999999997567E-2</v>
      </c>
      <c r="BJ250" s="337">
        <f t="shared" si="43"/>
        <v>2.1649999999993952E-2</v>
      </c>
      <c r="BK250" s="337">
        <f t="shared" si="43"/>
        <v>1.5779999999992356E-2</v>
      </c>
      <c r="BL250" s="337">
        <f t="shared" si="43"/>
        <v>1.4449999999996521E-2</v>
      </c>
      <c r="BM250" s="165">
        <f t="shared" si="44"/>
        <v>7.9549999999997567E-2</v>
      </c>
    </row>
    <row r="251" spans="1:65" ht="14.85" customHeight="1">
      <c r="A251" s="239"/>
      <c r="B251" s="540" t="s">
        <v>374</v>
      </c>
      <c r="C251" s="540"/>
      <c r="D251" s="540"/>
      <c r="E251" s="503">
        <f t="shared" si="45"/>
        <v>94.990892600000009</v>
      </c>
      <c r="F251" s="503"/>
      <c r="G251" s="503"/>
      <c r="H251" s="503">
        <f t="shared" si="46"/>
        <v>95.052912599999999</v>
      </c>
      <c r="I251" s="503"/>
      <c r="J251" s="503"/>
      <c r="K251" s="503">
        <f t="shared" si="47"/>
        <v>95.023922600000006</v>
      </c>
      <c r="L251" s="503"/>
      <c r="M251" s="503"/>
      <c r="N251" s="503">
        <f t="shared" si="48"/>
        <v>95.0552426</v>
      </c>
      <c r="O251" s="503"/>
      <c r="P251" s="503"/>
      <c r="Q251" s="503">
        <f t="shared" si="49"/>
        <v>95.032912600000003</v>
      </c>
      <c r="R251" s="503"/>
      <c r="S251" s="503"/>
      <c r="T251" s="503"/>
      <c r="U251" s="503"/>
      <c r="V251" s="503"/>
      <c r="W251" s="503">
        <f t="shared" si="50"/>
        <v>4.2019999999993729E-2</v>
      </c>
      <c r="X251" s="503"/>
      <c r="Y251" s="503"/>
      <c r="Z251" s="503"/>
      <c r="AA251" s="503"/>
      <c r="AB251" s="503"/>
      <c r="AC251" s="525"/>
      <c r="AD251" s="526"/>
      <c r="AE251" s="526"/>
      <c r="AF251" s="526"/>
      <c r="AG251" s="526"/>
      <c r="AH251" s="527"/>
      <c r="AI251" s="233"/>
      <c r="AJ251" s="233"/>
      <c r="AK251" s="197">
        <v>240</v>
      </c>
      <c r="AL251" s="207">
        <v>95.109939999999995</v>
      </c>
      <c r="AM251" s="207">
        <v>95.053299999999993</v>
      </c>
      <c r="AN251" s="207">
        <v>95.206270000000004</v>
      </c>
      <c r="AO251" s="207">
        <v>95.334379999999996</v>
      </c>
      <c r="AP251" s="207">
        <v>95.221980000000002</v>
      </c>
      <c r="AQ251" s="208"/>
      <c r="AR251" s="155"/>
      <c r="AS251" s="197">
        <f t="shared" si="41"/>
        <v>240</v>
      </c>
      <c r="AT251" s="175">
        <v>-0.15957739999998899</v>
      </c>
      <c r="AU251" s="163">
        <v>-9.5773999999977395E-3</v>
      </c>
      <c r="AV251" s="163">
        <v>-0.19957739999999499</v>
      </c>
      <c r="AW251" s="163">
        <v>-0.27957739999999398</v>
      </c>
      <c r="AX251" s="163">
        <v>-0.179577399999999</v>
      </c>
      <c r="AY251" s="163">
        <v>-0.179577399999999</v>
      </c>
      <c r="BA251" s="331">
        <f t="shared" si="42"/>
        <v>240</v>
      </c>
      <c r="BB251" s="332">
        <f t="shared" si="52"/>
        <v>94.950362600000005</v>
      </c>
      <c r="BC251" s="332">
        <f t="shared" si="52"/>
        <v>95.043722599999995</v>
      </c>
      <c r="BD251" s="332">
        <f t="shared" si="51"/>
        <v>95.006692600000008</v>
      </c>
      <c r="BE251" s="332">
        <f t="shared" si="51"/>
        <v>95.054802600000002</v>
      </c>
      <c r="BF251" s="332">
        <f t="shared" si="51"/>
        <v>95.042402600000003</v>
      </c>
      <c r="BG251" s="332" t="str">
        <f t="shared" si="51"/>
        <v/>
      </c>
      <c r="BH251" s="164">
        <v>240</v>
      </c>
      <c r="BI251" s="337">
        <f t="shared" si="43"/>
        <v>9.2039999999997235E-2</v>
      </c>
      <c r="BJ251" s="337">
        <f t="shared" si="43"/>
        <v>1.3199999999926604E-3</v>
      </c>
      <c r="BK251" s="337">
        <f t="shared" si="43"/>
        <v>3.5709999999994579E-2</v>
      </c>
      <c r="BL251" s="337">
        <f t="shared" si="43"/>
        <v>1.2399999999999523E-2</v>
      </c>
      <c r="BM251" s="165">
        <f t="shared" si="44"/>
        <v>9.2039999999997235E-2</v>
      </c>
    </row>
    <row r="252" spans="1:65" ht="14.85" customHeight="1">
      <c r="A252" s="239"/>
      <c r="B252" s="540" t="s">
        <v>375</v>
      </c>
      <c r="C252" s="540"/>
      <c r="D252" s="540"/>
      <c r="E252" s="503">
        <f t="shared" si="45"/>
        <v>95.001492600000006</v>
      </c>
      <c r="F252" s="503"/>
      <c r="G252" s="503"/>
      <c r="H252" s="503">
        <f t="shared" si="46"/>
        <v>95.058382600000002</v>
      </c>
      <c r="I252" s="503"/>
      <c r="J252" s="503"/>
      <c r="K252" s="503">
        <f t="shared" si="47"/>
        <v>94.9834326</v>
      </c>
      <c r="L252" s="503"/>
      <c r="M252" s="503"/>
      <c r="N252" s="503">
        <f t="shared" si="48"/>
        <v>95.053282600000003</v>
      </c>
      <c r="O252" s="503"/>
      <c r="P252" s="503"/>
      <c r="Q252" s="503">
        <f t="shared" si="49"/>
        <v>95.015042600000001</v>
      </c>
      <c r="R252" s="503"/>
      <c r="S252" s="503"/>
      <c r="T252" s="503"/>
      <c r="U252" s="503"/>
      <c r="V252" s="503"/>
      <c r="W252" s="503">
        <f t="shared" si="50"/>
        <v>4.33400000000006E-2</v>
      </c>
      <c r="X252" s="503"/>
      <c r="Y252" s="503"/>
      <c r="Z252" s="503"/>
      <c r="AA252" s="503"/>
      <c r="AB252" s="503"/>
      <c r="AC252" s="525"/>
      <c r="AD252" s="526"/>
      <c r="AE252" s="526"/>
      <c r="AF252" s="526"/>
      <c r="AG252" s="526"/>
      <c r="AH252" s="527"/>
      <c r="AI252" s="233"/>
      <c r="AJ252" s="233"/>
      <c r="AK252" s="197">
        <v>241</v>
      </c>
      <c r="AL252" s="207">
        <v>95.109700000000004</v>
      </c>
      <c r="AM252" s="207">
        <v>95.04759</v>
      </c>
      <c r="AN252" s="207">
        <v>95.205179999999999</v>
      </c>
      <c r="AO252" s="207">
        <v>95.346549999999993</v>
      </c>
      <c r="AP252" s="207">
        <v>95.227760000000004</v>
      </c>
      <c r="AQ252" s="208"/>
      <c r="AR252" s="155"/>
      <c r="AS252" s="197">
        <f t="shared" si="41"/>
        <v>241</v>
      </c>
      <c r="AT252" s="175">
        <v>-0.15957739999998899</v>
      </c>
      <c r="AU252" s="163">
        <v>-9.5773999999977395E-3</v>
      </c>
      <c r="AV252" s="163">
        <v>-0.19957739999999499</v>
      </c>
      <c r="AW252" s="163">
        <v>-0.27957739999999398</v>
      </c>
      <c r="AX252" s="163">
        <v>-0.179577399999999</v>
      </c>
      <c r="AY252" s="163">
        <v>-0.179577399999999</v>
      </c>
      <c r="BA252" s="331">
        <f t="shared" si="42"/>
        <v>241</v>
      </c>
      <c r="BB252" s="332">
        <f t="shared" si="52"/>
        <v>94.950122600000014</v>
      </c>
      <c r="BC252" s="332">
        <f t="shared" si="52"/>
        <v>95.038012600000002</v>
      </c>
      <c r="BD252" s="332">
        <f t="shared" si="51"/>
        <v>95.005602600000003</v>
      </c>
      <c r="BE252" s="332">
        <f t="shared" si="51"/>
        <v>95.0669726</v>
      </c>
      <c r="BF252" s="332">
        <f t="shared" si="51"/>
        <v>95.048182600000004</v>
      </c>
      <c r="BG252" s="332" t="str">
        <f t="shared" si="51"/>
        <v/>
      </c>
      <c r="BH252" s="164">
        <v>241</v>
      </c>
      <c r="BI252" s="337">
        <f t="shared" si="43"/>
        <v>9.80599999999896E-2</v>
      </c>
      <c r="BJ252" s="337">
        <f t="shared" si="43"/>
        <v>1.0170000000002233E-2</v>
      </c>
      <c r="BK252" s="337">
        <f t="shared" si="43"/>
        <v>4.258000000000095E-2</v>
      </c>
      <c r="BL252" s="337">
        <f t="shared" si="43"/>
        <v>1.8789999999995644E-2</v>
      </c>
      <c r="BM252" s="165">
        <f t="shared" si="44"/>
        <v>9.80599999999896E-2</v>
      </c>
    </row>
    <row r="253" spans="1:65" ht="14.85" customHeight="1">
      <c r="A253" s="239"/>
      <c r="B253" s="540" t="s">
        <v>376</v>
      </c>
      <c r="C253" s="540"/>
      <c r="D253" s="540"/>
      <c r="E253" s="503">
        <f t="shared" si="45"/>
        <v>95.000692600000008</v>
      </c>
      <c r="F253" s="503"/>
      <c r="G253" s="503"/>
      <c r="H253" s="503">
        <f t="shared" si="46"/>
        <v>95.061272599999995</v>
      </c>
      <c r="I253" s="503"/>
      <c r="J253" s="503"/>
      <c r="K253" s="503">
        <f t="shared" si="47"/>
        <v>94.987002600000011</v>
      </c>
      <c r="L253" s="503"/>
      <c r="M253" s="503"/>
      <c r="N253" s="503">
        <f t="shared" si="48"/>
        <v>95.049502600000011</v>
      </c>
      <c r="O253" s="503"/>
      <c r="P253" s="503"/>
      <c r="Q253" s="503">
        <f t="shared" si="49"/>
        <v>95.033482599999999</v>
      </c>
      <c r="R253" s="503"/>
      <c r="S253" s="503"/>
      <c r="T253" s="503"/>
      <c r="U253" s="503"/>
      <c r="V253" s="503"/>
      <c r="W253" s="503">
        <f t="shared" si="50"/>
        <v>4.6479999999988308E-2</v>
      </c>
      <c r="X253" s="503"/>
      <c r="Y253" s="503"/>
      <c r="Z253" s="503"/>
      <c r="AA253" s="503"/>
      <c r="AB253" s="503"/>
      <c r="AC253" s="525"/>
      <c r="AD253" s="526"/>
      <c r="AE253" s="526"/>
      <c r="AF253" s="526"/>
      <c r="AG253" s="526"/>
      <c r="AH253" s="527"/>
      <c r="AI253" s="233"/>
      <c r="AJ253" s="233"/>
      <c r="AK253" s="197">
        <v>242</v>
      </c>
      <c r="AL253" s="207">
        <v>95.135570000000001</v>
      </c>
      <c r="AM253" s="207">
        <v>95.047110000000004</v>
      </c>
      <c r="AN253" s="207">
        <v>95.203609999999998</v>
      </c>
      <c r="AO253" s="207">
        <v>95.350930000000005</v>
      </c>
      <c r="AP253" s="207">
        <v>95.2196</v>
      </c>
      <c r="AQ253" s="208"/>
      <c r="AR253" s="155"/>
      <c r="AS253" s="197">
        <f t="shared" si="41"/>
        <v>242</v>
      </c>
      <c r="AT253" s="175">
        <v>-0.15957739999998899</v>
      </c>
      <c r="AU253" s="163">
        <v>-9.5773999999977395E-3</v>
      </c>
      <c r="AV253" s="163">
        <v>-0.19957739999999499</v>
      </c>
      <c r="AW253" s="163">
        <v>-0.27957739999999398</v>
      </c>
      <c r="AX253" s="163">
        <v>-0.179577399999999</v>
      </c>
      <c r="AY253" s="163">
        <v>-0.179577399999999</v>
      </c>
      <c r="BA253" s="331">
        <f t="shared" si="42"/>
        <v>242</v>
      </c>
      <c r="BB253" s="332">
        <f t="shared" si="52"/>
        <v>94.975992600000012</v>
      </c>
      <c r="BC253" s="332">
        <f t="shared" si="52"/>
        <v>95.037532600000006</v>
      </c>
      <c r="BD253" s="332">
        <f t="shared" si="51"/>
        <v>95.004032600000002</v>
      </c>
      <c r="BE253" s="332">
        <f t="shared" si="51"/>
        <v>95.071352600000012</v>
      </c>
      <c r="BF253" s="332">
        <f t="shared" si="51"/>
        <v>95.0400226</v>
      </c>
      <c r="BG253" s="332" t="str">
        <f t="shared" si="51"/>
        <v/>
      </c>
      <c r="BH253" s="164">
        <v>242</v>
      </c>
      <c r="BI253" s="337">
        <f t="shared" si="43"/>
        <v>6.4029999999988263E-2</v>
      </c>
      <c r="BJ253" s="337">
        <f t="shared" si="43"/>
        <v>2.4899999999945521E-3</v>
      </c>
      <c r="BK253" s="337">
        <f t="shared" si="43"/>
        <v>3.598999999999819E-2</v>
      </c>
      <c r="BL253" s="337">
        <f t="shared" si="43"/>
        <v>3.1330000000011182E-2</v>
      </c>
      <c r="BM253" s="165">
        <f t="shared" si="44"/>
        <v>6.4029999999988263E-2</v>
      </c>
    </row>
    <row r="254" spans="1:65" ht="14.85" customHeight="1">
      <c r="A254" s="238"/>
      <c r="B254" s="540" t="s">
        <v>377</v>
      </c>
      <c r="C254" s="540"/>
      <c r="D254" s="540"/>
      <c r="E254" s="503">
        <f t="shared" si="45"/>
        <v>94.987112600000017</v>
      </c>
      <c r="F254" s="503"/>
      <c r="G254" s="503"/>
      <c r="H254" s="503">
        <f t="shared" si="46"/>
        <v>95.064442600000007</v>
      </c>
      <c r="I254" s="503"/>
      <c r="J254" s="503"/>
      <c r="K254" s="503">
        <f t="shared" si="47"/>
        <v>94.995202599999999</v>
      </c>
      <c r="L254" s="503"/>
      <c r="M254" s="503"/>
      <c r="N254" s="503">
        <f t="shared" si="48"/>
        <v>95.050902600000001</v>
      </c>
      <c r="O254" s="503"/>
      <c r="P254" s="503"/>
      <c r="Q254" s="503">
        <f t="shared" si="49"/>
        <v>95.043162600000002</v>
      </c>
      <c r="R254" s="503"/>
      <c r="S254" s="503"/>
      <c r="T254" s="503"/>
      <c r="U254" s="503"/>
      <c r="V254" s="503"/>
      <c r="W254" s="503">
        <f t="shared" si="50"/>
        <v>5.6049999999984834E-2</v>
      </c>
      <c r="X254" s="503"/>
      <c r="Y254" s="503"/>
      <c r="Z254" s="503"/>
      <c r="AA254" s="503"/>
      <c r="AB254" s="503"/>
      <c r="AC254" s="525"/>
      <c r="AD254" s="526"/>
      <c r="AE254" s="526"/>
      <c r="AF254" s="526"/>
      <c r="AG254" s="526"/>
      <c r="AH254" s="527"/>
      <c r="AI254" s="233"/>
      <c r="AJ254" s="233"/>
      <c r="AK254" s="197">
        <v>243</v>
      </c>
      <c r="AL254" s="207">
        <v>95.150310000000005</v>
      </c>
      <c r="AM254" s="207">
        <v>95.044539999999998</v>
      </c>
      <c r="AN254" s="207">
        <v>95.185540000000003</v>
      </c>
      <c r="AO254" s="207">
        <v>95.348640000000003</v>
      </c>
      <c r="AP254" s="207">
        <v>95.214500000000001</v>
      </c>
      <c r="AQ254" s="208"/>
      <c r="AR254" s="155"/>
      <c r="AS254" s="197">
        <f t="shared" si="41"/>
        <v>243</v>
      </c>
      <c r="AT254" s="175">
        <v>-0.15957739999998899</v>
      </c>
      <c r="AU254" s="163">
        <v>-9.5773999999977395E-3</v>
      </c>
      <c r="AV254" s="163">
        <v>-0.19957739999999499</v>
      </c>
      <c r="AW254" s="163">
        <v>-0.27957739999999398</v>
      </c>
      <c r="AX254" s="163">
        <v>-0.179577399999999</v>
      </c>
      <c r="AY254" s="163">
        <v>-0.179577399999999</v>
      </c>
      <c r="BA254" s="331">
        <f t="shared" si="42"/>
        <v>243</v>
      </c>
      <c r="BB254" s="332">
        <f t="shared" si="52"/>
        <v>94.990732600000015</v>
      </c>
      <c r="BC254" s="332">
        <f t="shared" si="52"/>
        <v>95.0349626</v>
      </c>
      <c r="BD254" s="332">
        <f t="shared" si="51"/>
        <v>94.985962600000008</v>
      </c>
      <c r="BE254" s="332">
        <f t="shared" si="51"/>
        <v>95.069062600000009</v>
      </c>
      <c r="BF254" s="332">
        <f t="shared" si="51"/>
        <v>95.034922600000002</v>
      </c>
      <c r="BG254" s="332" t="str">
        <f t="shared" si="51"/>
        <v/>
      </c>
      <c r="BH254" s="164">
        <v>243</v>
      </c>
      <c r="BI254" s="337">
        <f t="shared" si="43"/>
        <v>4.4189999999986185E-2</v>
      </c>
      <c r="BJ254" s="337">
        <f t="shared" si="43"/>
        <v>3.9999999998485691E-5</v>
      </c>
      <c r="BK254" s="337">
        <f t="shared" si="43"/>
        <v>4.8959999999993897E-2</v>
      </c>
      <c r="BL254" s="337">
        <f t="shared" si="43"/>
        <v>3.4140000000007831E-2</v>
      </c>
      <c r="BM254" s="165">
        <f t="shared" si="44"/>
        <v>4.8959999999993897E-2</v>
      </c>
    </row>
    <row r="255" spans="1:65" ht="14.85" customHeight="1">
      <c r="A255" s="238"/>
      <c r="B255" s="540" t="s">
        <v>378</v>
      </c>
      <c r="C255" s="540"/>
      <c r="D255" s="540"/>
      <c r="E255" s="503">
        <f t="shared" si="45"/>
        <v>94.971812600000007</v>
      </c>
      <c r="F255" s="503"/>
      <c r="G255" s="503"/>
      <c r="H255" s="503">
        <f t="shared" si="46"/>
        <v>95.061232599999997</v>
      </c>
      <c r="I255" s="503"/>
      <c r="J255" s="503"/>
      <c r="K255" s="503">
        <f t="shared" si="47"/>
        <v>95.00307260000001</v>
      </c>
      <c r="L255" s="503"/>
      <c r="M255" s="503"/>
      <c r="N255" s="503">
        <f t="shared" si="48"/>
        <v>95.051382600000011</v>
      </c>
      <c r="O255" s="503"/>
      <c r="P255" s="503"/>
      <c r="Q255" s="503">
        <f t="shared" si="49"/>
        <v>95.046732599999999</v>
      </c>
      <c r="R255" s="503"/>
      <c r="S255" s="503"/>
      <c r="T255" s="503"/>
      <c r="U255" s="503"/>
      <c r="V255" s="503"/>
      <c r="W255" s="503">
        <f t="shared" si="50"/>
        <v>7.491999999999166E-2</v>
      </c>
      <c r="X255" s="503"/>
      <c r="Y255" s="503"/>
      <c r="Z255" s="503"/>
      <c r="AA255" s="503"/>
      <c r="AB255" s="503"/>
      <c r="AC255" s="525"/>
      <c r="AD255" s="526"/>
      <c r="AE255" s="526"/>
      <c r="AF255" s="526"/>
      <c r="AG255" s="526"/>
      <c r="AH255" s="527"/>
      <c r="AI255" s="233"/>
      <c r="AJ255" s="233"/>
      <c r="AK255" s="197">
        <v>244</v>
      </c>
      <c r="AL255" s="207">
        <v>95.134439999999998</v>
      </c>
      <c r="AM255" s="207">
        <v>95.038430000000005</v>
      </c>
      <c r="AN255" s="207">
        <v>95.192089999999993</v>
      </c>
      <c r="AO255" s="207">
        <v>95.344300000000004</v>
      </c>
      <c r="AP255" s="207">
        <v>95.219089999999994</v>
      </c>
      <c r="AQ255" s="208"/>
      <c r="AR255" s="155"/>
      <c r="AS255" s="197">
        <f t="shared" si="41"/>
        <v>244</v>
      </c>
      <c r="AT255" s="175">
        <v>-0.15957739999998899</v>
      </c>
      <c r="AU255" s="163">
        <v>-9.5773999999977395E-3</v>
      </c>
      <c r="AV255" s="163">
        <v>-0.19957739999999499</v>
      </c>
      <c r="AW255" s="163">
        <v>-0.27957739999999398</v>
      </c>
      <c r="AX255" s="163">
        <v>-0.179577399999999</v>
      </c>
      <c r="AY255" s="163">
        <v>-0.179577399999999</v>
      </c>
      <c r="BA255" s="331">
        <f t="shared" si="42"/>
        <v>244</v>
      </c>
      <c r="BB255" s="332">
        <f t="shared" si="52"/>
        <v>94.974862600000009</v>
      </c>
      <c r="BC255" s="332">
        <f t="shared" si="52"/>
        <v>95.028852600000008</v>
      </c>
      <c r="BD255" s="332">
        <f t="shared" si="51"/>
        <v>94.992512599999998</v>
      </c>
      <c r="BE255" s="332">
        <f t="shared" si="51"/>
        <v>95.06472260000001</v>
      </c>
      <c r="BF255" s="332">
        <f t="shared" si="51"/>
        <v>95.039512599999995</v>
      </c>
      <c r="BG255" s="332" t="str">
        <f t="shared" si="51"/>
        <v/>
      </c>
      <c r="BH255" s="164">
        <v>244</v>
      </c>
      <c r="BI255" s="337">
        <f t="shared" si="43"/>
        <v>6.4649999999986107E-2</v>
      </c>
      <c r="BJ255" s="337">
        <f t="shared" si="43"/>
        <v>1.0659999999987235E-2</v>
      </c>
      <c r="BK255" s="337">
        <f t="shared" si="43"/>
        <v>4.6999999999997044E-2</v>
      </c>
      <c r="BL255" s="337">
        <f t="shared" si="43"/>
        <v>2.5210000000015498E-2</v>
      </c>
      <c r="BM255" s="165">
        <f t="shared" si="44"/>
        <v>6.4649999999986107E-2</v>
      </c>
    </row>
    <row r="256" spans="1:65" ht="14.85" customHeight="1">
      <c r="A256" s="238"/>
      <c r="B256" s="540" t="s">
        <v>379</v>
      </c>
      <c r="C256" s="540"/>
      <c r="D256" s="540"/>
      <c r="E256" s="503">
        <f t="shared" si="45"/>
        <v>94.967072600000009</v>
      </c>
      <c r="F256" s="503"/>
      <c r="G256" s="503"/>
      <c r="H256" s="503">
        <f t="shared" si="46"/>
        <v>95.056492599999999</v>
      </c>
      <c r="I256" s="503"/>
      <c r="J256" s="503"/>
      <c r="K256" s="503">
        <f t="shared" si="47"/>
        <v>95.006332600000007</v>
      </c>
      <c r="L256" s="503"/>
      <c r="M256" s="503"/>
      <c r="N256" s="503">
        <f t="shared" si="48"/>
        <v>95.047372600000003</v>
      </c>
      <c r="O256" s="503"/>
      <c r="P256" s="503"/>
      <c r="Q256" s="503">
        <f t="shared" si="49"/>
        <v>95.050792599999994</v>
      </c>
      <c r="R256" s="503"/>
      <c r="S256" s="503"/>
      <c r="T256" s="503"/>
      <c r="U256" s="503"/>
      <c r="V256" s="503"/>
      <c r="W256" s="503">
        <f t="shared" si="50"/>
        <v>8.3719999999985362E-2</v>
      </c>
      <c r="X256" s="503"/>
      <c r="Y256" s="503"/>
      <c r="Z256" s="503"/>
      <c r="AA256" s="503"/>
      <c r="AB256" s="503"/>
      <c r="AC256" s="525"/>
      <c r="AD256" s="526"/>
      <c r="AE256" s="526"/>
      <c r="AF256" s="526"/>
      <c r="AG256" s="526"/>
      <c r="AH256" s="527"/>
      <c r="AI256" s="233"/>
      <c r="AJ256" s="233"/>
      <c r="AK256" s="197">
        <v>245</v>
      </c>
      <c r="AL256" s="207">
        <v>95.122789999999995</v>
      </c>
      <c r="AM256" s="207">
        <v>95.035380000000004</v>
      </c>
      <c r="AN256" s="207">
        <v>95.198589999999996</v>
      </c>
      <c r="AO256" s="207">
        <v>95.342219999999998</v>
      </c>
      <c r="AP256" s="207">
        <v>95.201160000000002</v>
      </c>
      <c r="AQ256" s="208"/>
      <c r="AR256" s="155"/>
      <c r="AS256" s="197">
        <f t="shared" si="41"/>
        <v>245</v>
      </c>
      <c r="AT256" s="175">
        <v>-0.15957739999998899</v>
      </c>
      <c r="AU256" s="163">
        <v>-9.5773999999977395E-3</v>
      </c>
      <c r="AV256" s="163">
        <v>-0.19957739999999499</v>
      </c>
      <c r="AW256" s="163">
        <v>-0.27957739999999398</v>
      </c>
      <c r="AX256" s="163">
        <v>-0.179577399999999</v>
      </c>
      <c r="AY256" s="163">
        <v>-0.179577399999999</v>
      </c>
      <c r="BA256" s="331">
        <f t="shared" si="42"/>
        <v>245</v>
      </c>
      <c r="BB256" s="332">
        <f t="shared" si="52"/>
        <v>94.963212600000006</v>
      </c>
      <c r="BC256" s="332">
        <f t="shared" si="52"/>
        <v>95.025802600000006</v>
      </c>
      <c r="BD256" s="332">
        <f t="shared" si="51"/>
        <v>94.9990126</v>
      </c>
      <c r="BE256" s="332">
        <f t="shared" si="51"/>
        <v>95.062642600000004</v>
      </c>
      <c r="BF256" s="332">
        <f t="shared" si="51"/>
        <v>95.021582600000002</v>
      </c>
      <c r="BG256" s="332" t="str">
        <f t="shared" si="51"/>
        <v/>
      </c>
      <c r="BH256" s="164">
        <v>245</v>
      </c>
      <c r="BI256" s="337">
        <f t="shared" si="43"/>
        <v>5.836999999999648E-2</v>
      </c>
      <c r="BJ256" s="337">
        <f t="shared" si="43"/>
        <v>4.2200000000036653E-3</v>
      </c>
      <c r="BK256" s="337">
        <f t="shared" si="43"/>
        <v>2.2570000000001755E-2</v>
      </c>
      <c r="BL256" s="337">
        <f t="shared" si="43"/>
        <v>4.1060000000001651E-2</v>
      </c>
      <c r="BM256" s="165">
        <f t="shared" si="44"/>
        <v>5.836999999999648E-2</v>
      </c>
    </row>
    <row r="257" spans="1:65" ht="14.85" customHeight="1">
      <c r="A257" s="238"/>
      <c r="B257" s="540" t="s">
        <v>380</v>
      </c>
      <c r="C257" s="540"/>
      <c r="D257" s="540"/>
      <c r="E257" s="503">
        <f t="shared" si="45"/>
        <v>94.962532600000017</v>
      </c>
      <c r="F257" s="503"/>
      <c r="G257" s="503"/>
      <c r="H257" s="503">
        <f t="shared" si="46"/>
        <v>95.055202600000001</v>
      </c>
      <c r="I257" s="503"/>
      <c r="J257" s="503"/>
      <c r="K257" s="503">
        <f t="shared" si="47"/>
        <v>94.9881326</v>
      </c>
      <c r="L257" s="503"/>
      <c r="M257" s="503"/>
      <c r="N257" s="503">
        <f t="shared" si="48"/>
        <v>95.045642600000008</v>
      </c>
      <c r="O257" s="503"/>
      <c r="P257" s="503"/>
      <c r="Q257" s="503">
        <f t="shared" si="49"/>
        <v>95.049392600000004</v>
      </c>
      <c r="R257" s="503"/>
      <c r="S257" s="503"/>
      <c r="T257" s="503"/>
      <c r="U257" s="503"/>
      <c r="V257" s="503"/>
      <c r="W257" s="503">
        <f t="shared" si="50"/>
        <v>8.6859999999987281E-2</v>
      </c>
      <c r="X257" s="503"/>
      <c r="Y257" s="503"/>
      <c r="Z257" s="503"/>
      <c r="AA257" s="503"/>
      <c r="AB257" s="503"/>
      <c r="AC257" s="525"/>
      <c r="AD257" s="526"/>
      <c r="AE257" s="526"/>
      <c r="AF257" s="526"/>
      <c r="AG257" s="526"/>
      <c r="AH257" s="527"/>
      <c r="AI257" s="233"/>
      <c r="AJ257" s="233"/>
      <c r="AK257" s="197">
        <v>246</v>
      </c>
      <c r="AL257" s="207">
        <v>95.105440000000002</v>
      </c>
      <c r="AM257" s="207">
        <v>95.034260000000003</v>
      </c>
      <c r="AN257" s="207">
        <v>95.195700000000002</v>
      </c>
      <c r="AO257" s="207">
        <v>95.341530000000006</v>
      </c>
      <c r="AP257" s="207">
        <v>95.194689999999994</v>
      </c>
      <c r="AQ257" s="208"/>
      <c r="AR257" s="155"/>
      <c r="AS257" s="197">
        <f t="shared" si="41"/>
        <v>246</v>
      </c>
      <c r="AT257" s="175">
        <v>-0.15957739999998899</v>
      </c>
      <c r="AU257" s="163">
        <v>-9.5773999999977395E-3</v>
      </c>
      <c r="AV257" s="163">
        <v>-0.19957739999999499</v>
      </c>
      <c r="AW257" s="163">
        <v>-0.27957739999999398</v>
      </c>
      <c r="AX257" s="163">
        <v>-0.179577399999999</v>
      </c>
      <c r="AY257" s="163">
        <v>-0.179577399999999</v>
      </c>
      <c r="BA257" s="331">
        <f t="shared" si="42"/>
        <v>246</v>
      </c>
      <c r="BB257" s="332">
        <f t="shared" si="52"/>
        <v>94.945862600000012</v>
      </c>
      <c r="BC257" s="332">
        <f t="shared" si="52"/>
        <v>95.024682600000006</v>
      </c>
      <c r="BD257" s="332">
        <f t="shared" si="51"/>
        <v>94.996122600000007</v>
      </c>
      <c r="BE257" s="332">
        <f t="shared" si="51"/>
        <v>95.061952600000012</v>
      </c>
      <c r="BF257" s="332">
        <f t="shared" si="51"/>
        <v>95.015112599999995</v>
      </c>
      <c r="BG257" s="332" t="str">
        <f t="shared" si="51"/>
        <v/>
      </c>
      <c r="BH257" s="164">
        <v>246</v>
      </c>
      <c r="BI257" s="337">
        <f t="shared" si="43"/>
        <v>6.9249999999982492E-2</v>
      </c>
      <c r="BJ257" s="337">
        <f t="shared" si="43"/>
        <v>9.5700000000107366E-3</v>
      </c>
      <c r="BK257" s="337">
        <f t="shared" si="43"/>
        <v>1.8989999999988072E-2</v>
      </c>
      <c r="BL257" s="337">
        <f t="shared" si="43"/>
        <v>4.6840000000017312E-2</v>
      </c>
      <c r="BM257" s="165">
        <f t="shared" si="44"/>
        <v>6.9249999999982492E-2</v>
      </c>
    </row>
    <row r="258" spans="1:65" ht="14.85" customHeight="1">
      <c r="A258" s="238"/>
      <c r="B258" s="540" t="s">
        <v>381</v>
      </c>
      <c r="C258" s="540"/>
      <c r="D258" s="540"/>
      <c r="E258" s="503">
        <f t="shared" si="45"/>
        <v>94.948192600000013</v>
      </c>
      <c r="F258" s="503"/>
      <c r="G258" s="503"/>
      <c r="H258" s="503">
        <f t="shared" si="46"/>
        <v>95.048372600000008</v>
      </c>
      <c r="I258" s="503"/>
      <c r="J258" s="503"/>
      <c r="K258" s="503">
        <f t="shared" si="47"/>
        <v>94.980022599999998</v>
      </c>
      <c r="L258" s="503"/>
      <c r="M258" s="503"/>
      <c r="N258" s="503">
        <f t="shared" si="48"/>
        <v>95.055852600000009</v>
      </c>
      <c r="O258" s="503"/>
      <c r="P258" s="503"/>
      <c r="Q258" s="503">
        <f t="shared" si="49"/>
        <v>95.045012600000007</v>
      </c>
      <c r="R258" s="503"/>
      <c r="S258" s="503"/>
      <c r="T258" s="503"/>
      <c r="U258" s="503"/>
      <c r="V258" s="503"/>
      <c r="W258" s="503">
        <f t="shared" si="50"/>
        <v>9.6819999999993911E-2</v>
      </c>
      <c r="X258" s="503"/>
      <c r="Y258" s="503"/>
      <c r="Z258" s="503"/>
      <c r="AA258" s="503"/>
      <c r="AB258" s="503"/>
      <c r="AC258" s="525"/>
      <c r="AD258" s="526"/>
      <c r="AE258" s="526"/>
      <c r="AF258" s="526"/>
      <c r="AG258" s="526"/>
      <c r="AH258" s="527"/>
      <c r="AI258" s="233"/>
      <c r="AJ258" s="233"/>
      <c r="AK258" s="197">
        <v>247</v>
      </c>
      <c r="AL258" s="207">
        <v>95.089690000000004</v>
      </c>
      <c r="AM258" s="207">
        <v>95.030360000000002</v>
      </c>
      <c r="AN258" s="207">
        <v>95.187150000000003</v>
      </c>
      <c r="AO258" s="207">
        <v>95.34</v>
      </c>
      <c r="AP258" s="207">
        <v>95.208110000000005</v>
      </c>
      <c r="AQ258" s="208"/>
      <c r="AR258" s="155"/>
      <c r="AS258" s="197">
        <f t="shared" si="41"/>
        <v>247</v>
      </c>
      <c r="AT258" s="175">
        <v>-0.15957739999998899</v>
      </c>
      <c r="AU258" s="163">
        <v>-9.5773999999977395E-3</v>
      </c>
      <c r="AV258" s="163">
        <v>-0.19957739999999499</v>
      </c>
      <c r="AW258" s="163">
        <v>-0.27957739999999398</v>
      </c>
      <c r="AX258" s="163">
        <v>-0.179577399999999</v>
      </c>
      <c r="AY258" s="163">
        <v>-0.179577399999999</v>
      </c>
      <c r="BA258" s="331">
        <f t="shared" si="42"/>
        <v>247</v>
      </c>
      <c r="BB258" s="332">
        <f t="shared" si="52"/>
        <v>94.930112600000015</v>
      </c>
      <c r="BC258" s="332">
        <f t="shared" si="52"/>
        <v>95.020782600000004</v>
      </c>
      <c r="BD258" s="332">
        <f t="shared" si="51"/>
        <v>94.987572600000007</v>
      </c>
      <c r="BE258" s="332">
        <f t="shared" si="51"/>
        <v>95.06042260000001</v>
      </c>
      <c r="BF258" s="332">
        <f t="shared" si="51"/>
        <v>95.028532600000005</v>
      </c>
      <c r="BG258" s="332" t="str">
        <f t="shared" si="51"/>
        <v/>
      </c>
      <c r="BH258" s="164">
        <v>247</v>
      </c>
      <c r="BI258" s="337">
        <f t="shared" si="43"/>
        <v>9.8419999999990182E-2</v>
      </c>
      <c r="BJ258" s="337">
        <f t="shared" si="43"/>
        <v>7.7500000000014779E-3</v>
      </c>
      <c r="BK258" s="337">
        <f t="shared" si="43"/>
        <v>4.0959999999998331E-2</v>
      </c>
      <c r="BL258" s="337">
        <f t="shared" si="43"/>
        <v>3.1890000000004193E-2</v>
      </c>
      <c r="BM258" s="165">
        <f t="shared" si="44"/>
        <v>9.8419999999990182E-2</v>
      </c>
    </row>
    <row r="259" spans="1:65" ht="14.85" customHeight="1">
      <c r="A259" s="238"/>
      <c r="B259" s="540" t="s">
        <v>382</v>
      </c>
      <c r="C259" s="540"/>
      <c r="D259" s="540"/>
      <c r="E259" s="503">
        <f t="shared" si="45"/>
        <v>94.94433260000001</v>
      </c>
      <c r="F259" s="503"/>
      <c r="G259" s="503"/>
      <c r="H259" s="503">
        <f t="shared" si="46"/>
        <v>95.0407826</v>
      </c>
      <c r="I259" s="503"/>
      <c r="J259" s="503"/>
      <c r="K259" s="503">
        <f t="shared" si="47"/>
        <v>94.989292599999999</v>
      </c>
      <c r="L259" s="503"/>
      <c r="M259" s="503"/>
      <c r="N259" s="503">
        <f t="shared" si="48"/>
        <v>95.05769260000001</v>
      </c>
      <c r="O259" s="503"/>
      <c r="P259" s="503"/>
      <c r="Q259" s="503">
        <f t="shared" si="49"/>
        <v>95.035082599999996</v>
      </c>
      <c r="R259" s="503"/>
      <c r="S259" s="503"/>
      <c r="T259" s="503"/>
      <c r="U259" s="503"/>
      <c r="V259" s="503"/>
      <c r="W259" s="503">
        <f t="shared" si="50"/>
        <v>9.0749999999985675E-2</v>
      </c>
      <c r="X259" s="503"/>
      <c r="Y259" s="503"/>
      <c r="Z259" s="503"/>
      <c r="AA259" s="503"/>
      <c r="AB259" s="503"/>
      <c r="AC259" s="525"/>
      <c r="AD259" s="526"/>
      <c r="AE259" s="526"/>
      <c r="AF259" s="526"/>
      <c r="AG259" s="526"/>
      <c r="AH259" s="527"/>
      <c r="AI259" s="233"/>
      <c r="AJ259" s="233"/>
      <c r="AK259" s="197">
        <v>248</v>
      </c>
      <c r="AL259" s="207">
        <v>95.097279999999998</v>
      </c>
      <c r="AM259" s="207">
        <v>95.030280000000005</v>
      </c>
      <c r="AN259" s="207">
        <v>95.178669999999997</v>
      </c>
      <c r="AO259" s="207">
        <v>95.333939999999998</v>
      </c>
      <c r="AP259" s="207">
        <v>95.213099999999997</v>
      </c>
      <c r="AQ259" s="208"/>
      <c r="AR259" s="155"/>
      <c r="AS259" s="197">
        <f t="shared" si="41"/>
        <v>248</v>
      </c>
      <c r="AT259" s="175">
        <v>-0.15957739999998899</v>
      </c>
      <c r="AU259" s="163">
        <v>-9.5773999999977395E-3</v>
      </c>
      <c r="AV259" s="163">
        <v>-0.19957739999999499</v>
      </c>
      <c r="AW259" s="163">
        <v>-0.27957739999999398</v>
      </c>
      <c r="AX259" s="163">
        <v>-0.179577399999999</v>
      </c>
      <c r="AY259" s="163">
        <v>-0.179577399999999</v>
      </c>
      <c r="BA259" s="331">
        <f t="shared" si="42"/>
        <v>248</v>
      </c>
      <c r="BB259" s="332">
        <f t="shared" si="52"/>
        <v>94.937702600000009</v>
      </c>
      <c r="BC259" s="332">
        <f t="shared" si="52"/>
        <v>95.020702600000007</v>
      </c>
      <c r="BD259" s="332">
        <f t="shared" si="51"/>
        <v>94.979092600000001</v>
      </c>
      <c r="BE259" s="332">
        <f t="shared" si="51"/>
        <v>95.054362600000005</v>
      </c>
      <c r="BF259" s="332">
        <f t="shared" si="51"/>
        <v>95.033522599999998</v>
      </c>
      <c r="BG259" s="332" t="str">
        <f t="shared" si="51"/>
        <v/>
      </c>
      <c r="BH259" s="164">
        <v>248</v>
      </c>
      <c r="BI259" s="337">
        <f t="shared" si="43"/>
        <v>9.5819999999989136E-2</v>
      </c>
      <c r="BJ259" s="337">
        <f t="shared" si="43"/>
        <v>1.2819999999990728E-2</v>
      </c>
      <c r="BK259" s="337">
        <f t="shared" si="43"/>
        <v>5.4429999999996426E-2</v>
      </c>
      <c r="BL259" s="337">
        <f t="shared" si="43"/>
        <v>2.0840000000006853E-2</v>
      </c>
      <c r="BM259" s="165">
        <f t="shared" si="44"/>
        <v>9.5819999999989136E-2</v>
      </c>
    </row>
    <row r="260" spans="1:65" ht="14.85" customHeight="1">
      <c r="A260" s="238"/>
      <c r="B260" s="540" t="s">
        <v>383</v>
      </c>
      <c r="C260" s="540"/>
      <c r="D260" s="540"/>
      <c r="E260" s="503">
        <f t="shared" si="45"/>
        <v>94.954732600000014</v>
      </c>
      <c r="F260" s="503"/>
      <c r="G260" s="503"/>
      <c r="H260" s="503">
        <f t="shared" si="46"/>
        <v>95.035522600000007</v>
      </c>
      <c r="I260" s="503"/>
      <c r="J260" s="503"/>
      <c r="K260" s="503">
        <f t="shared" si="47"/>
        <v>94.998692599999998</v>
      </c>
      <c r="L260" s="503"/>
      <c r="M260" s="503"/>
      <c r="N260" s="503">
        <f t="shared" si="48"/>
        <v>95.060742600000012</v>
      </c>
      <c r="O260" s="503"/>
      <c r="P260" s="503"/>
      <c r="Q260" s="503">
        <f t="shared" si="49"/>
        <v>95.022712600000006</v>
      </c>
      <c r="R260" s="503"/>
      <c r="S260" s="503"/>
      <c r="T260" s="503"/>
      <c r="U260" s="503"/>
      <c r="V260" s="503"/>
      <c r="W260" s="503">
        <f t="shared" si="50"/>
        <v>6.7979999999991492E-2</v>
      </c>
      <c r="X260" s="503"/>
      <c r="Y260" s="503"/>
      <c r="Z260" s="503"/>
      <c r="AA260" s="503"/>
      <c r="AB260" s="503"/>
      <c r="AC260" s="525"/>
      <c r="AD260" s="526"/>
      <c r="AE260" s="526"/>
      <c r="AF260" s="526"/>
      <c r="AG260" s="526"/>
      <c r="AH260" s="527"/>
      <c r="AI260" s="233"/>
      <c r="AJ260" s="233"/>
      <c r="AK260" s="197">
        <v>249</v>
      </c>
      <c r="AL260" s="207">
        <v>95.12191</v>
      </c>
      <c r="AM260" s="207">
        <v>95.037220000000005</v>
      </c>
      <c r="AN260" s="207">
        <v>95.1982</v>
      </c>
      <c r="AO260" s="207">
        <v>95.325379999999996</v>
      </c>
      <c r="AP260" s="207">
        <v>95.207189999999997</v>
      </c>
      <c r="AQ260" s="208"/>
      <c r="AR260" s="155"/>
      <c r="AS260" s="197">
        <f t="shared" si="41"/>
        <v>249</v>
      </c>
      <c r="AT260" s="175">
        <v>-0.15957739999998899</v>
      </c>
      <c r="AU260" s="163">
        <v>-9.5773999999977395E-3</v>
      </c>
      <c r="AV260" s="163">
        <v>-0.19957739999999499</v>
      </c>
      <c r="AW260" s="163">
        <v>-0.27957739999999398</v>
      </c>
      <c r="AX260" s="163">
        <v>-0.179577399999999</v>
      </c>
      <c r="AY260" s="163">
        <v>-0.179577399999999</v>
      </c>
      <c r="BA260" s="331">
        <f t="shared" si="42"/>
        <v>249</v>
      </c>
      <c r="BB260" s="332">
        <f t="shared" si="52"/>
        <v>94.962332600000011</v>
      </c>
      <c r="BC260" s="332">
        <f t="shared" si="52"/>
        <v>95.027642600000007</v>
      </c>
      <c r="BD260" s="332">
        <f t="shared" si="51"/>
        <v>94.998622600000004</v>
      </c>
      <c r="BE260" s="332">
        <f t="shared" si="51"/>
        <v>95.045802600000002</v>
      </c>
      <c r="BF260" s="332">
        <f t="shared" si="51"/>
        <v>95.027612599999998</v>
      </c>
      <c r="BG260" s="332" t="str">
        <f t="shared" si="51"/>
        <v/>
      </c>
      <c r="BH260" s="164">
        <v>249</v>
      </c>
      <c r="BI260" s="337">
        <f t="shared" si="43"/>
        <v>6.5279999999987126E-2</v>
      </c>
      <c r="BJ260" s="337">
        <f t="shared" si="43"/>
        <v>3.000000000952241E-5</v>
      </c>
      <c r="BK260" s="337">
        <f t="shared" si="43"/>
        <v>2.8989999999993188E-2</v>
      </c>
      <c r="BL260" s="337">
        <f t="shared" si="43"/>
        <v>1.8190000000004147E-2</v>
      </c>
      <c r="BM260" s="165">
        <f t="shared" si="44"/>
        <v>6.5279999999987126E-2</v>
      </c>
    </row>
    <row r="261" spans="1:65" ht="14.85" customHeight="1">
      <c r="A261" s="238"/>
      <c r="B261" s="540" t="s">
        <v>384</v>
      </c>
      <c r="C261" s="540"/>
      <c r="D261" s="540"/>
      <c r="E261" s="503">
        <f t="shared" si="45"/>
        <v>94.946622600000012</v>
      </c>
      <c r="F261" s="503"/>
      <c r="G261" s="503"/>
      <c r="H261" s="503">
        <f t="shared" si="46"/>
        <v>95.036972599999999</v>
      </c>
      <c r="I261" s="503"/>
      <c r="J261" s="503"/>
      <c r="K261" s="503">
        <f t="shared" si="47"/>
        <v>94.971622600000003</v>
      </c>
      <c r="L261" s="503"/>
      <c r="M261" s="503"/>
      <c r="N261" s="503">
        <f t="shared" si="48"/>
        <v>95.0611526</v>
      </c>
      <c r="O261" s="503"/>
      <c r="P261" s="503"/>
      <c r="Q261" s="503">
        <f t="shared" si="49"/>
        <v>95.013312600000006</v>
      </c>
      <c r="R261" s="503"/>
      <c r="S261" s="503"/>
      <c r="T261" s="503"/>
      <c r="U261" s="503"/>
      <c r="V261" s="503"/>
      <c r="W261" s="503">
        <f t="shared" si="50"/>
        <v>6.6689999999994143E-2</v>
      </c>
      <c r="X261" s="503"/>
      <c r="Y261" s="503"/>
      <c r="Z261" s="503"/>
      <c r="AA261" s="503"/>
      <c r="AB261" s="503"/>
      <c r="AC261" s="525"/>
      <c r="AD261" s="526"/>
      <c r="AE261" s="526"/>
      <c r="AF261" s="526"/>
      <c r="AG261" s="526"/>
      <c r="AH261" s="527"/>
      <c r="AI261" s="233"/>
      <c r="AJ261" s="233"/>
      <c r="AK261" s="197">
        <v>250</v>
      </c>
      <c r="AL261" s="207">
        <v>95.118690000000001</v>
      </c>
      <c r="AM261" s="207">
        <v>95.041049999999998</v>
      </c>
      <c r="AN261" s="207">
        <v>95.221289999999996</v>
      </c>
      <c r="AO261" s="207">
        <v>95.321529999999996</v>
      </c>
      <c r="AP261" s="207">
        <v>95.203289999999996</v>
      </c>
      <c r="AQ261" s="208"/>
      <c r="AR261" s="155"/>
      <c r="AS261" s="197">
        <f t="shared" si="41"/>
        <v>250</v>
      </c>
      <c r="AT261" s="175">
        <v>-0.15957739999998899</v>
      </c>
      <c r="AU261" s="163">
        <v>-9.5773999999977395E-3</v>
      </c>
      <c r="AV261" s="163">
        <v>-0.19957739999999499</v>
      </c>
      <c r="AW261" s="163">
        <v>-0.27957739999999398</v>
      </c>
      <c r="AX261" s="163">
        <v>-0.179577399999999</v>
      </c>
      <c r="AY261" s="163">
        <v>-0.179577399999999</v>
      </c>
      <c r="BA261" s="331">
        <f t="shared" si="42"/>
        <v>250</v>
      </c>
      <c r="BB261" s="332">
        <f t="shared" si="52"/>
        <v>94.959112600000012</v>
      </c>
      <c r="BC261" s="332">
        <f t="shared" si="52"/>
        <v>95.031472600000001</v>
      </c>
      <c r="BD261" s="332">
        <f t="shared" si="51"/>
        <v>95.021712600000001</v>
      </c>
      <c r="BE261" s="332">
        <f t="shared" si="51"/>
        <v>95.041952600000002</v>
      </c>
      <c r="BF261" s="332">
        <f t="shared" si="51"/>
        <v>95.023712599999996</v>
      </c>
      <c r="BG261" s="332" t="str">
        <f t="shared" si="51"/>
        <v/>
      </c>
      <c r="BH261" s="164">
        <v>250</v>
      </c>
      <c r="BI261" s="337">
        <f t="shared" si="43"/>
        <v>6.4599999999984448E-2</v>
      </c>
      <c r="BJ261" s="337">
        <f t="shared" si="43"/>
        <v>7.7600000000046521E-3</v>
      </c>
      <c r="BK261" s="337">
        <f t="shared" si="43"/>
        <v>1.9999999999953388E-3</v>
      </c>
      <c r="BL261" s="337">
        <f t="shared" si="43"/>
        <v>1.8240000000005807E-2</v>
      </c>
      <c r="BM261" s="165">
        <f t="shared" si="44"/>
        <v>6.4599999999984448E-2</v>
      </c>
    </row>
    <row r="262" spans="1:65" ht="14.85" customHeight="1">
      <c r="A262" s="238"/>
      <c r="B262" s="540" t="s">
        <v>385</v>
      </c>
      <c r="C262" s="540"/>
      <c r="D262" s="540"/>
      <c r="E262" s="503">
        <f t="shared" si="45"/>
        <v>94.92790260000001</v>
      </c>
      <c r="F262" s="503"/>
      <c r="G262" s="503"/>
      <c r="H262" s="503">
        <f t="shared" si="46"/>
        <v>95.042992600000005</v>
      </c>
      <c r="I262" s="503"/>
      <c r="J262" s="503"/>
      <c r="K262" s="503">
        <f t="shared" si="47"/>
        <v>94.958162600000009</v>
      </c>
      <c r="L262" s="503"/>
      <c r="M262" s="503"/>
      <c r="N262" s="503">
        <f t="shared" si="48"/>
        <v>95.054722600000005</v>
      </c>
      <c r="O262" s="503"/>
      <c r="P262" s="503"/>
      <c r="Q262" s="503">
        <f t="shared" si="49"/>
        <v>95.012542600000003</v>
      </c>
      <c r="R262" s="503"/>
      <c r="S262" s="503"/>
      <c r="T262" s="503"/>
      <c r="U262" s="503"/>
      <c r="V262" s="503"/>
      <c r="W262" s="503">
        <f t="shared" si="50"/>
        <v>8.4639999999993165E-2</v>
      </c>
      <c r="X262" s="503"/>
      <c r="Y262" s="503"/>
      <c r="Z262" s="503"/>
      <c r="AA262" s="503"/>
      <c r="AB262" s="503"/>
      <c r="AC262" s="525"/>
      <c r="AD262" s="526"/>
      <c r="AE262" s="526"/>
      <c r="AF262" s="526"/>
      <c r="AG262" s="526"/>
      <c r="AH262" s="527"/>
      <c r="AI262" s="233"/>
      <c r="AJ262" s="233"/>
      <c r="AK262" s="197">
        <v>251</v>
      </c>
      <c r="AL262" s="207">
        <v>95.099850000000004</v>
      </c>
      <c r="AM262" s="207">
        <v>95.053020000000004</v>
      </c>
      <c r="AN262" s="207">
        <v>95.221770000000006</v>
      </c>
      <c r="AO262" s="207">
        <v>95.323689999999999</v>
      </c>
      <c r="AP262" s="207">
        <v>95.194500000000005</v>
      </c>
      <c r="AQ262" s="208"/>
      <c r="AR262" s="155"/>
      <c r="AS262" s="197">
        <f t="shared" si="41"/>
        <v>251</v>
      </c>
      <c r="AT262" s="175">
        <v>-0.15957739999998899</v>
      </c>
      <c r="AU262" s="163">
        <v>-9.5773999999977395E-3</v>
      </c>
      <c r="AV262" s="163">
        <v>-0.19957739999999499</v>
      </c>
      <c r="AW262" s="163">
        <v>-0.27957739999999398</v>
      </c>
      <c r="AX262" s="163">
        <v>-0.179577399999999</v>
      </c>
      <c r="AY262" s="163">
        <v>-0.179577399999999</v>
      </c>
      <c r="BA262" s="331">
        <f t="shared" si="42"/>
        <v>251</v>
      </c>
      <c r="BB262" s="332">
        <f t="shared" si="52"/>
        <v>94.940272600000014</v>
      </c>
      <c r="BC262" s="332">
        <f t="shared" si="52"/>
        <v>95.043442600000006</v>
      </c>
      <c r="BD262" s="332">
        <f t="shared" si="51"/>
        <v>95.022192600000011</v>
      </c>
      <c r="BE262" s="332">
        <f t="shared" si="51"/>
        <v>95.044112600000005</v>
      </c>
      <c r="BF262" s="332">
        <f t="shared" si="51"/>
        <v>95.014922600000006</v>
      </c>
      <c r="BG262" s="332" t="str">
        <f t="shared" si="51"/>
        <v/>
      </c>
      <c r="BH262" s="164">
        <v>251</v>
      </c>
      <c r="BI262" s="337">
        <f t="shared" si="43"/>
        <v>7.4649999999991223E-2</v>
      </c>
      <c r="BJ262" s="337">
        <f t="shared" si="43"/>
        <v>2.8520000000000323E-2</v>
      </c>
      <c r="BK262" s="337">
        <f t="shared" si="43"/>
        <v>7.2700000000054388E-3</v>
      </c>
      <c r="BL262" s="337">
        <f t="shared" si="43"/>
        <v>2.9189999999999827E-2</v>
      </c>
      <c r="BM262" s="165">
        <f t="shared" si="44"/>
        <v>7.4649999999991223E-2</v>
      </c>
    </row>
    <row r="263" spans="1:65" ht="14.85" customHeight="1">
      <c r="A263" s="238"/>
      <c r="B263" s="540" t="s">
        <v>386</v>
      </c>
      <c r="C263" s="540"/>
      <c r="D263" s="540"/>
      <c r="E263" s="503">
        <f t="shared" si="45"/>
        <v>94.947672600000004</v>
      </c>
      <c r="F263" s="503"/>
      <c r="G263" s="503"/>
      <c r="H263" s="503">
        <f t="shared" si="46"/>
        <v>95.041832600000006</v>
      </c>
      <c r="I263" s="503"/>
      <c r="J263" s="503"/>
      <c r="K263" s="503">
        <f t="shared" si="47"/>
        <v>94.966242600000001</v>
      </c>
      <c r="L263" s="503"/>
      <c r="M263" s="503"/>
      <c r="N263" s="503">
        <f t="shared" si="48"/>
        <v>95.049222600000007</v>
      </c>
      <c r="O263" s="503"/>
      <c r="P263" s="503"/>
      <c r="Q263" s="503">
        <f t="shared" si="49"/>
        <v>95.011512600000003</v>
      </c>
      <c r="R263" s="503"/>
      <c r="S263" s="503"/>
      <c r="T263" s="503"/>
      <c r="U263" s="503"/>
      <c r="V263" s="503"/>
      <c r="W263" s="503">
        <f t="shared" si="50"/>
        <v>6.3839999999999009E-2</v>
      </c>
      <c r="X263" s="503"/>
      <c r="Y263" s="503"/>
      <c r="Z263" s="503"/>
      <c r="AA263" s="503"/>
      <c r="AB263" s="503"/>
      <c r="AC263" s="525"/>
      <c r="AD263" s="526"/>
      <c r="AE263" s="526"/>
      <c r="AF263" s="526"/>
      <c r="AG263" s="526"/>
      <c r="AH263" s="527"/>
      <c r="AI263" s="233"/>
      <c r="AJ263" s="233"/>
      <c r="AK263" s="197">
        <v>252</v>
      </c>
      <c r="AL263" s="207">
        <v>95.107320000000001</v>
      </c>
      <c r="AM263" s="207">
        <v>95.057029999999997</v>
      </c>
      <c r="AN263" s="207">
        <v>95.20711</v>
      </c>
      <c r="AO263" s="207">
        <v>95.31908</v>
      </c>
      <c r="AP263" s="207">
        <v>95.186099999999996</v>
      </c>
      <c r="AQ263" s="208"/>
      <c r="AR263" s="155"/>
      <c r="AS263" s="197">
        <f t="shared" si="41"/>
        <v>252</v>
      </c>
      <c r="AT263" s="175">
        <v>-0.15957739999998899</v>
      </c>
      <c r="AU263" s="163">
        <v>-9.5773999999977395E-3</v>
      </c>
      <c r="AV263" s="163">
        <v>-0.19957739999999499</v>
      </c>
      <c r="AW263" s="163">
        <v>-0.27957739999999398</v>
      </c>
      <c r="AX263" s="163">
        <v>-0.179577399999999</v>
      </c>
      <c r="AY263" s="163">
        <v>-0.179577399999999</v>
      </c>
      <c r="BA263" s="331">
        <f t="shared" si="42"/>
        <v>252</v>
      </c>
      <c r="BB263" s="332">
        <f t="shared" si="52"/>
        <v>94.947742600000012</v>
      </c>
      <c r="BC263" s="332">
        <f t="shared" si="52"/>
        <v>95.0474526</v>
      </c>
      <c r="BD263" s="332">
        <f t="shared" si="51"/>
        <v>95.007532600000005</v>
      </c>
      <c r="BE263" s="332">
        <f t="shared" si="51"/>
        <v>95.039502600000006</v>
      </c>
      <c r="BF263" s="332">
        <f t="shared" si="51"/>
        <v>95.006522599999997</v>
      </c>
      <c r="BG263" s="332" t="str">
        <f t="shared" si="51"/>
        <v/>
      </c>
      <c r="BH263" s="164">
        <v>252</v>
      </c>
      <c r="BI263" s="337">
        <f t="shared" si="43"/>
        <v>5.8779999999984511E-2</v>
      </c>
      <c r="BJ263" s="337">
        <f t="shared" si="43"/>
        <v>4.093000000000302E-2</v>
      </c>
      <c r="BK263" s="337">
        <f t="shared" si="43"/>
        <v>1.010000000007949E-3</v>
      </c>
      <c r="BL263" s="337">
        <f t="shared" si="43"/>
        <v>3.2980000000009113E-2</v>
      </c>
      <c r="BM263" s="165">
        <f t="shared" si="44"/>
        <v>5.8779999999984511E-2</v>
      </c>
    </row>
    <row r="264" spans="1:65" ht="14.85" customHeight="1">
      <c r="A264" s="238"/>
      <c r="B264" s="540" t="s">
        <v>387</v>
      </c>
      <c r="C264" s="540"/>
      <c r="D264" s="540"/>
      <c r="E264" s="503">
        <f t="shared" si="45"/>
        <v>94.970322600000017</v>
      </c>
      <c r="F264" s="503"/>
      <c r="G264" s="503"/>
      <c r="H264" s="503">
        <f t="shared" si="46"/>
        <v>95.038012600000002</v>
      </c>
      <c r="I264" s="503"/>
      <c r="J264" s="503"/>
      <c r="K264" s="503">
        <f t="shared" si="47"/>
        <v>94.992022599999999</v>
      </c>
      <c r="L264" s="503"/>
      <c r="M264" s="503"/>
      <c r="N264" s="503">
        <f t="shared" si="48"/>
        <v>95.050742600000007</v>
      </c>
      <c r="O264" s="503"/>
      <c r="P264" s="503"/>
      <c r="Q264" s="503">
        <f t="shared" si="49"/>
        <v>95.009292599999995</v>
      </c>
      <c r="R264" s="503"/>
      <c r="S264" s="503"/>
      <c r="T264" s="503"/>
      <c r="U264" s="503"/>
      <c r="V264" s="503"/>
      <c r="W264" s="503">
        <f t="shared" si="50"/>
        <v>4.1450000000011755E-2</v>
      </c>
      <c r="X264" s="503"/>
      <c r="Y264" s="503"/>
      <c r="Z264" s="503"/>
      <c r="AA264" s="503"/>
      <c r="AB264" s="503"/>
      <c r="AC264" s="525"/>
      <c r="AD264" s="526"/>
      <c r="AE264" s="526"/>
      <c r="AF264" s="526"/>
      <c r="AG264" s="526"/>
      <c r="AH264" s="527"/>
      <c r="AI264" s="233"/>
      <c r="AJ264" s="233"/>
      <c r="AK264" s="197">
        <v>253</v>
      </c>
      <c r="AL264" s="207">
        <v>95.110460000000003</v>
      </c>
      <c r="AM264" s="207">
        <v>95.054180000000002</v>
      </c>
      <c r="AN264" s="207">
        <v>95.198589999999996</v>
      </c>
      <c r="AO264" s="207">
        <v>95.326030000000003</v>
      </c>
      <c r="AP264" s="207">
        <v>95.177539999999993</v>
      </c>
      <c r="AQ264" s="208"/>
      <c r="AR264" s="155"/>
      <c r="AS264" s="197">
        <f t="shared" si="41"/>
        <v>253</v>
      </c>
      <c r="AT264" s="175">
        <v>-0.15957739999998899</v>
      </c>
      <c r="AU264" s="163">
        <v>-9.5773999999977395E-3</v>
      </c>
      <c r="AV264" s="163">
        <v>-0.19957739999999499</v>
      </c>
      <c r="AW264" s="163">
        <v>-0.27957739999999398</v>
      </c>
      <c r="AX264" s="163">
        <v>-0.179577399999999</v>
      </c>
      <c r="AY264" s="163">
        <v>-0.179577399999999</v>
      </c>
      <c r="BA264" s="331">
        <f t="shared" si="42"/>
        <v>253</v>
      </c>
      <c r="BB264" s="332">
        <f t="shared" si="52"/>
        <v>94.950882600000014</v>
      </c>
      <c r="BC264" s="332">
        <f t="shared" si="52"/>
        <v>95.044602600000005</v>
      </c>
      <c r="BD264" s="332">
        <f t="shared" si="51"/>
        <v>94.9990126</v>
      </c>
      <c r="BE264" s="332">
        <f t="shared" si="51"/>
        <v>95.046452600000009</v>
      </c>
      <c r="BF264" s="332">
        <f t="shared" si="51"/>
        <v>94.997962599999994</v>
      </c>
      <c r="BG264" s="332" t="str">
        <f t="shared" si="51"/>
        <v/>
      </c>
      <c r="BH264" s="164">
        <v>253</v>
      </c>
      <c r="BI264" s="337">
        <f t="shared" si="43"/>
        <v>4.7079999999979805E-2</v>
      </c>
      <c r="BJ264" s="337">
        <f t="shared" si="43"/>
        <v>4.6640000000010673E-2</v>
      </c>
      <c r="BK264" s="337">
        <f t="shared" si="43"/>
        <v>1.0500000000064347E-3</v>
      </c>
      <c r="BL264" s="337">
        <f t="shared" si="43"/>
        <v>4.8490000000015243E-2</v>
      </c>
      <c r="BM264" s="165">
        <f t="shared" si="44"/>
        <v>4.8490000000015243E-2</v>
      </c>
    </row>
    <row r="265" spans="1:65" ht="14.85" customHeight="1">
      <c r="A265" s="238"/>
      <c r="B265" s="540" t="s">
        <v>388</v>
      </c>
      <c r="C265" s="540"/>
      <c r="D265" s="540"/>
      <c r="E265" s="503">
        <f t="shared" si="45"/>
        <v>94.977832600000013</v>
      </c>
      <c r="F265" s="503"/>
      <c r="G265" s="503"/>
      <c r="H265" s="503">
        <f t="shared" si="46"/>
        <v>95.037292600000001</v>
      </c>
      <c r="I265" s="503"/>
      <c r="J265" s="503"/>
      <c r="K265" s="503">
        <f t="shared" si="47"/>
        <v>94.989542600000007</v>
      </c>
      <c r="L265" s="503"/>
      <c r="M265" s="503"/>
      <c r="N265" s="503">
        <f t="shared" si="48"/>
        <v>95.048052600000005</v>
      </c>
      <c r="O265" s="503"/>
      <c r="P265" s="503"/>
      <c r="Q265" s="503">
        <f t="shared" si="49"/>
        <v>95.006562599999995</v>
      </c>
      <c r="R265" s="503"/>
      <c r="S265" s="503"/>
      <c r="T265" s="503"/>
      <c r="U265" s="503"/>
      <c r="V265" s="503"/>
      <c r="W265" s="503">
        <f t="shared" si="50"/>
        <v>4.1490000000010241E-2</v>
      </c>
      <c r="X265" s="503"/>
      <c r="Y265" s="503"/>
      <c r="Z265" s="503"/>
      <c r="AA265" s="503"/>
      <c r="AB265" s="503"/>
      <c r="AC265" s="525"/>
      <c r="AD265" s="526"/>
      <c r="AE265" s="526"/>
      <c r="AF265" s="526"/>
      <c r="AG265" s="526"/>
      <c r="AH265" s="527"/>
      <c r="AI265" s="233"/>
      <c r="AJ265" s="233"/>
      <c r="AK265" s="197">
        <v>254</v>
      </c>
      <c r="AL265" s="207">
        <v>95.119010000000003</v>
      </c>
      <c r="AM265" s="207">
        <v>95.049959999999999</v>
      </c>
      <c r="AN265" s="207">
        <v>95.181160000000006</v>
      </c>
      <c r="AO265" s="207">
        <v>95.326350000000005</v>
      </c>
      <c r="AP265" s="207">
        <v>95.173159999999996</v>
      </c>
      <c r="AQ265" s="208"/>
      <c r="AR265" s="155"/>
      <c r="AS265" s="197">
        <f t="shared" si="41"/>
        <v>254</v>
      </c>
      <c r="AT265" s="175">
        <v>-0.15957739999998899</v>
      </c>
      <c r="AU265" s="163">
        <v>-9.5773999999977395E-3</v>
      </c>
      <c r="AV265" s="163">
        <v>-0.19957739999999499</v>
      </c>
      <c r="AW265" s="163">
        <v>-0.27957739999999398</v>
      </c>
      <c r="AX265" s="163">
        <v>-0.179577399999999</v>
      </c>
      <c r="AY265" s="163">
        <v>-0.179577399999999</v>
      </c>
      <c r="BA265" s="331">
        <f t="shared" si="42"/>
        <v>254</v>
      </c>
      <c r="BB265" s="332">
        <f t="shared" si="52"/>
        <v>94.959432600000014</v>
      </c>
      <c r="BC265" s="332">
        <f t="shared" si="52"/>
        <v>95.040382600000001</v>
      </c>
      <c r="BD265" s="332">
        <f t="shared" si="51"/>
        <v>94.98158260000001</v>
      </c>
      <c r="BE265" s="332">
        <f t="shared" si="51"/>
        <v>95.046772600000011</v>
      </c>
      <c r="BF265" s="332">
        <f t="shared" si="51"/>
        <v>94.993582599999996</v>
      </c>
      <c r="BG265" s="332" t="str">
        <f t="shared" si="51"/>
        <v/>
      </c>
      <c r="BH265" s="164">
        <v>254</v>
      </c>
      <c r="BI265" s="337">
        <f t="shared" si="43"/>
        <v>3.4149999999982583E-2</v>
      </c>
      <c r="BJ265" s="337">
        <f t="shared" si="43"/>
        <v>4.6800000000004616E-2</v>
      </c>
      <c r="BK265" s="337">
        <f t="shared" si="43"/>
        <v>1.1999999999986244E-2</v>
      </c>
      <c r="BL265" s="337">
        <f t="shared" si="43"/>
        <v>5.3190000000014948E-2</v>
      </c>
      <c r="BM265" s="165">
        <f t="shared" si="44"/>
        <v>5.3190000000014948E-2</v>
      </c>
    </row>
    <row r="266" spans="1:65" ht="14.85" customHeight="1">
      <c r="A266" s="238"/>
      <c r="B266" s="540" t="s">
        <v>389</v>
      </c>
      <c r="C266" s="540"/>
      <c r="D266" s="540"/>
      <c r="E266" s="503">
        <f t="shared" si="45"/>
        <v>94.962932600000016</v>
      </c>
      <c r="F266" s="503"/>
      <c r="G266" s="503"/>
      <c r="H266" s="503">
        <f t="shared" si="46"/>
        <v>95.0369326</v>
      </c>
      <c r="I266" s="503"/>
      <c r="J266" s="503"/>
      <c r="K266" s="503">
        <f t="shared" si="47"/>
        <v>94.980982600000004</v>
      </c>
      <c r="L266" s="503"/>
      <c r="M266" s="503"/>
      <c r="N266" s="503">
        <f t="shared" si="48"/>
        <v>95.045522600000012</v>
      </c>
      <c r="O266" s="503"/>
      <c r="P266" s="503"/>
      <c r="Q266" s="503">
        <f t="shared" si="49"/>
        <v>95.004952599999996</v>
      </c>
      <c r="R266" s="503"/>
      <c r="S266" s="503"/>
      <c r="T266" s="503"/>
      <c r="U266" s="503"/>
      <c r="V266" s="503"/>
      <c r="W266" s="503">
        <f t="shared" si="50"/>
        <v>4.2019999999979518E-2</v>
      </c>
      <c r="X266" s="503"/>
      <c r="Y266" s="503"/>
      <c r="Z266" s="503"/>
      <c r="AA266" s="503"/>
      <c r="AB266" s="503"/>
      <c r="AC266" s="525"/>
      <c r="AD266" s="526"/>
      <c r="AE266" s="526"/>
      <c r="AF266" s="526"/>
      <c r="AG266" s="526"/>
      <c r="AH266" s="527"/>
      <c r="AI266" s="233"/>
      <c r="AJ266" s="233"/>
      <c r="AK266" s="197">
        <v>255</v>
      </c>
      <c r="AL266" s="207">
        <v>95.125159999999994</v>
      </c>
      <c r="AM266" s="207">
        <v>95.048479999999998</v>
      </c>
      <c r="AN266" s="207">
        <v>95.167060000000006</v>
      </c>
      <c r="AO266" s="207">
        <v>95.324579999999997</v>
      </c>
      <c r="AP266" s="207">
        <v>95.166690000000003</v>
      </c>
      <c r="AQ266" s="208"/>
      <c r="AR266" s="155"/>
      <c r="AS266" s="197">
        <f t="shared" si="41"/>
        <v>255</v>
      </c>
      <c r="AT266" s="175">
        <v>-0.15957739999998899</v>
      </c>
      <c r="AU266" s="163">
        <v>-9.5773999999977395E-3</v>
      </c>
      <c r="AV266" s="163">
        <v>-0.19957739999999499</v>
      </c>
      <c r="AW266" s="163">
        <v>-0.27957739999999398</v>
      </c>
      <c r="AX266" s="163">
        <v>-0.179577399999999</v>
      </c>
      <c r="AY266" s="163">
        <v>-0.179577399999999</v>
      </c>
      <c r="BA266" s="331">
        <f t="shared" si="42"/>
        <v>255</v>
      </c>
      <c r="BB266" s="332">
        <f t="shared" si="52"/>
        <v>94.965582600000005</v>
      </c>
      <c r="BC266" s="332">
        <f t="shared" si="52"/>
        <v>95.0389026</v>
      </c>
      <c r="BD266" s="332">
        <f t="shared" si="51"/>
        <v>94.967482600000011</v>
      </c>
      <c r="BE266" s="332">
        <f t="shared" si="51"/>
        <v>95.045002600000004</v>
      </c>
      <c r="BF266" s="332">
        <f t="shared" si="51"/>
        <v>94.987112600000003</v>
      </c>
      <c r="BG266" s="332" t="str">
        <f t="shared" si="51"/>
        <v/>
      </c>
      <c r="BH266" s="164">
        <v>255</v>
      </c>
      <c r="BI266" s="337">
        <f t="shared" si="43"/>
        <v>2.1529999999998495E-2</v>
      </c>
      <c r="BJ266" s="337">
        <f t="shared" si="43"/>
        <v>5.1789999999996894E-2</v>
      </c>
      <c r="BK266" s="337">
        <f t="shared" si="43"/>
        <v>1.9629999999992265E-2</v>
      </c>
      <c r="BL266" s="337">
        <f t="shared" si="43"/>
        <v>5.7890000000000441E-2</v>
      </c>
      <c r="BM266" s="165">
        <f t="shared" si="44"/>
        <v>5.7890000000000441E-2</v>
      </c>
    </row>
    <row r="267" spans="1:65" ht="14.85" customHeight="1">
      <c r="A267" s="238"/>
      <c r="B267" s="540" t="s">
        <v>390</v>
      </c>
      <c r="C267" s="540"/>
      <c r="D267" s="540"/>
      <c r="E267" s="503">
        <f t="shared" si="45"/>
        <v>94.948912600000014</v>
      </c>
      <c r="F267" s="503"/>
      <c r="G267" s="503"/>
      <c r="H267" s="503">
        <f t="shared" si="46"/>
        <v>95.031062599999998</v>
      </c>
      <c r="I267" s="503"/>
      <c r="J267" s="503"/>
      <c r="K267" s="503">
        <f t="shared" si="47"/>
        <v>94.974712600000004</v>
      </c>
      <c r="L267" s="503"/>
      <c r="M267" s="503"/>
      <c r="N267" s="503">
        <f t="shared" si="48"/>
        <v>95.05460260000001</v>
      </c>
      <c r="O267" s="503"/>
      <c r="P267" s="503"/>
      <c r="Q267" s="503">
        <f t="shared" si="49"/>
        <v>95.010942600000007</v>
      </c>
      <c r="R267" s="503"/>
      <c r="S267" s="503"/>
      <c r="T267" s="503"/>
      <c r="U267" s="503"/>
      <c r="V267" s="503"/>
      <c r="W267" s="503">
        <f t="shared" si="50"/>
        <v>6.2029999999992924E-2</v>
      </c>
      <c r="X267" s="503"/>
      <c r="Y267" s="503"/>
      <c r="Z267" s="503"/>
      <c r="AA267" s="503"/>
      <c r="AB267" s="503"/>
      <c r="AC267" s="525"/>
      <c r="AD267" s="526"/>
      <c r="AE267" s="526"/>
      <c r="AF267" s="526"/>
      <c r="AG267" s="526"/>
      <c r="AH267" s="527"/>
      <c r="AI267" s="233"/>
      <c r="AJ267" s="233"/>
      <c r="AK267" s="197">
        <v>256</v>
      </c>
      <c r="AL267" s="207">
        <v>95.133480000000006</v>
      </c>
      <c r="AM267" s="207">
        <v>95.047110000000004</v>
      </c>
      <c r="AN267" s="207">
        <v>95.180639999999997</v>
      </c>
      <c r="AO267" s="207">
        <v>95.322130000000001</v>
      </c>
      <c r="AP267" s="207">
        <v>95.167100000000005</v>
      </c>
      <c r="AQ267" s="208"/>
      <c r="AR267" s="155"/>
      <c r="AS267" s="197">
        <f t="shared" si="41"/>
        <v>256</v>
      </c>
      <c r="AT267" s="175">
        <v>-0.15957739999998899</v>
      </c>
      <c r="AU267" s="163">
        <v>-9.5773999999977395E-3</v>
      </c>
      <c r="AV267" s="163">
        <v>-0.19957739999999499</v>
      </c>
      <c r="AW267" s="163">
        <v>-0.27957739999999398</v>
      </c>
      <c r="AX267" s="163">
        <v>-0.179577399999999</v>
      </c>
      <c r="AY267" s="163">
        <v>-0.179577399999999</v>
      </c>
      <c r="BA267" s="331">
        <f t="shared" si="42"/>
        <v>256</v>
      </c>
      <c r="BB267" s="332">
        <f t="shared" si="52"/>
        <v>94.973902600000017</v>
      </c>
      <c r="BC267" s="332">
        <f t="shared" si="52"/>
        <v>95.037532600000006</v>
      </c>
      <c r="BD267" s="332">
        <f t="shared" si="51"/>
        <v>94.981062600000001</v>
      </c>
      <c r="BE267" s="332">
        <f t="shared" si="51"/>
        <v>95.042552600000008</v>
      </c>
      <c r="BF267" s="332">
        <f t="shared" si="51"/>
        <v>94.987522600000005</v>
      </c>
      <c r="BG267" s="332" t="str">
        <f t="shared" si="51"/>
        <v/>
      </c>
      <c r="BH267" s="164">
        <v>256</v>
      </c>
      <c r="BI267" s="337">
        <f t="shared" si="43"/>
        <v>1.3619999999988863E-2</v>
      </c>
      <c r="BJ267" s="337">
        <f t="shared" si="43"/>
        <v>5.0010000000000332E-2</v>
      </c>
      <c r="BK267" s="337">
        <f t="shared" si="43"/>
        <v>6.4600000000041291E-3</v>
      </c>
      <c r="BL267" s="337">
        <f t="shared" si="43"/>
        <v>5.5030000000002133E-2</v>
      </c>
      <c r="BM267" s="165">
        <f t="shared" si="44"/>
        <v>5.5030000000002133E-2</v>
      </c>
    </row>
    <row r="268" spans="1:65" ht="14.85" customHeight="1">
      <c r="A268" s="238"/>
      <c r="B268" s="540" t="s">
        <v>391</v>
      </c>
      <c r="C268" s="540"/>
      <c r="D268" s="540"/>
      <c r="E268" s="503">
        <f t="shared" si="45"/>
        <v>94.921872600000015</v>
      </c>
      <c r="F268" s="503"/>
      <c r="G268" s="503"/>
      <c r="H268" s="503">
        <f t="shared" si="46"/>
        <v>95.027412600000005</v>
      </c>
      <c r="I268" s="503"/>
      <c r="J268" s="503"/>
      <c r="K268" s="503">
        <f t="shared" si="47"/>
        <v>94.978332600000002</v>
      </c>
      <c r="L268" s="503"/>
      <c r="M268" s="503"/>
      <c r="N268" s="503">
        <f t="shared" si="48"/>
        <v>95.065122600000009</v>
      </c>
      <c r="O268" s="503"/>
      <c r="P268" s="503"/>
      <c r="Q268" s="503">
        <f t="shared" si="49"/>
        <v>95.001502599999995</v>
      </c>
      <c r="R268" s="503"/>
      <c r="S268" s="503"/>
      <c r="T268" s="503"/>
      <c r="U268" s="503"/>
      <c r="V268" s="503"/>
      <c r="W268" s="503">
        <f t="shared" si="50"/>
        <v>7.9629999999980328E-2</v>
      </c>
      <c r="X268" s="503"/>
      <c r="Y268" s="503"/>
      <c r="Z268" s="503"/>
      <c r="AA268" s="503"/>
      <c r="AB268" s="503"/>
      <c r="AC268" s="525"/>
      <c r="AD268" s="526"/>
      <c r="AE268" s="526"/>
      <c r="AF268" s="526"/>
      <c r="AG268" s="526"/>
      <c r="AH268" s="527"/>
      <c r="AI268" s="233"/>
      <c r="AJ268" s="233"/>
      <c r="AK268" s="197">
        <v>257</v>
      </c>
      <c r="AL268" s="207">
        <v>95.125280000000004</v>
      </c>
      <c r="AM268" s="207">
        <v>95.049000000000007</v>
      </c>
      <c r="AN268" s="207">
        <v>95.182329999999993</v>
      </c>
      <c r="AO268" s="207">
        <v>95.320999999999998</v>
      </c>
      <c r="AP268" s="207">
        <v>95.176460000000006</v>
      </c>
      <c r="AQ268" s="208"/>
      <c r="AR268" s="155"/>
      <c r="AS268" s="197">
        <f t="shared" ref="AS268:AS331" si="53">AK268</f>
        <v>257</v>
      </c>
      <c r="AT268" s="175">
        <v>-0.15957739999998899</v>
      </c>
      <c r="AU268" s="163">
        <v>-9.5773999999977395E-3</v>
      </c>
      <c r="AV268" s="163">
        <v>-0.19957739999999499</v>
      </c>
      <c r="AW268" s="163">
        <v>-0.27957739999999398</v>
      </c>
      <c r="AX268" s="163">
        <v>-0.179577399999999</v>
      </c>
      <c r="AY268" s="163">
        <v>-0.179577399999999</v>
      </c>
      <c r="BA268" s="331">
        <f t="shared" ref="BA268:BA331" si="54">AK268</f>
        <v>257</v>
      </c>
      <c r="BB268" s="332">
        <f t="shared" si="52"/>
        <v>94.965702600000014</v>
      </c>
      <c r="BC268" s="332">
        <f t="shared" si="52"/>
        <v>95.039422600000009</v>
      </c>
      <c r="BD268" s="332">
        <f t="shared" si="51"/>
        <v>94.982752599999998</v>
      </c>
      <c r="BE268" s="332">
        <f t="shared" si="51"/>
        <v>95.041422600000004</v>
      </c>
      <c r="BF268" s="332">
        <f t="shared" si="51"/>
        <v>94.996882600000006</v>
      </c>
      <c r="BG268" s="332" t="str">
        <f t="shared" si="51"/>
        <v/>
      </c>
      <c r="BH268" s="164">
        <v>257</v>
      </c>
      <c r="BI268" s="337">
        <f t="shared" si="43"/>
        <v>3.1179999999991992E-2</v>
      </c>
      <c r="BJ268" s="337">
        <f t="shared" si="43"/>
        <v>4.2540000000002465E-2</v>
      </c>
      <c r="BK268" s="337">
        <f t="shared" si="43"/>
        <v>1.4130000000008636E-2</v>
      </c>
      <c r="BL268" s="337">
        <f t="shared" ref="BL268:BL331" si="55">IF(BE268="","",ABS($BF268-BE268))</f>
        <v>4.4539999999997804E-2</v>
      </c>
      <c r="BM268" s="165">
        <f t="shared" si="44"/>
        <v>4.4539999999997804E-2</v>
      </c>
    </row>
    <row r="269" spans="1:65" ht="14.85" customHeight="1">
      <c r="A269" s="238"/>
      <c r="B269" s="540" t="s">
        <v>392</v>
      </c>
      <c r="C269" s="540"/>
      <c r="D269" s="540"/>
      <c r="E269" s="503">
        <f t="shared" si="45"/>
        <v>94.925612600000008</v>
      </c>
      <c r="F269" s="503"/>
      <c r="G269" s="503"/>
      <c r="H269" s="503">
        <f t="shared" si="46"/>
        <v>95.025162600000002</v>
      </c>
      <c r="I269" s="503"/>
      <c r="J269" s="503"/>
      <c r="K269" s="503">
        <f t="shared" si="47"/>
        <v>94.996762600000011</v>
      </c>
      <c r="L269" s="503"/>
      <c r="M269" s="503"/>
      <c r="N269" s="503">
        <f t="shared" si="48"/>
        <v>95.065412600000002</v>
      </c>
      <c r="O269" s="503"/>
      <c r="P269" s="503"/>
      <c r="Q269" s="503">
        <f t="shared" si="49"/>
        <v>94.999892599999995</v>
      </c>
      <c r="R269" s="503"/>
      <c r="S269" s="503"/>
      <c r="T269" s="503"/>
      <c r="U269" s="503"/>
      <c r="V269" s="503"/>
      <c r="W269" s="503">
        <f t="shared" si="50"/>
        <v>7.4279999999987467E-2</v>
      </c>
      <c r="X269" s="503"/>
      <c r="Y269" s="503"/>
      <c r="Z269" s="503"/>
      <c r="AA269" s="503"/>
      <c r="AB269" s="503"/>
      <c r="AC269" s="525"/>
      <c r="AD269" s="526"/>
      <c r="AE269" s="526"/>
      <c r="AF269" s="526"/>
      <c r="AG269" s="526"/>
      <c r="AH269" s="527"/>
      <c r="AI269" s="233"/>
      <c r="AJ269" s="233"/>
      <c r="AK269" s="197">
        <v>258</v>
      </c>
      <c r="AL269" s="207">
        <v>95.116240000000005</v>
      </c>
      <c r="AM269" s="207">
        <v>95.046419999999998</v>
      </c>
      <c r="AN269" s="207">
        <v>95.151510000000002</v>
      </c>
      <c r="AO269" s="207">
        <v>95.334140000000005</v>
      </c>
      <c r="AP269" s="207">
        <v>95.180359999999993</v>
      </c>
      <c r="AQ269" s="208"/>
      <c r="AR269" s="155"/>
      <c r="AS269" s="197">
        <f t="shared" si="53"/>
        <v>258</v>
      </c>
      <c r="AT269" s="175">
        <v>-0.15957739999998899</v>
      </c>
      <c r="AU269" s="163">
        <v>-9.5773999999977395E-3</v>
      </c>
      <c r="AV269" s="163">
        <v>-0.19957739999999499</v>
      </c>
      <c r="AW269" s="163">
        <v>-0.27957739999999398</v>
      </c>
      <c r="AX269" s="163">
        <v>-0.179577399999999</v>
      </c>
      <c r="AY269" s="163">
        <v>-0.179577399999999</v>
      </c>
      <c r="BA269" s="331">
        <f t="shared" si="54"/>
        <v>258</v>
      </c>
      <c r="BB269" s="332">
        <f t="shared" si="52"/>
        <v>94.956662600000016</v>
      </c>
      <c r="BC269" s="332">
        <f t="shared" si="52"/>
        <v>95.0368426</v>
      </c>
      <c r="BD269" s="332">
        <f t="shared" si="51"/>
        <v>94.951932600000006</v>
      </c>
      <c r="BE269" s="332">
        <f t="shared" si="51"/>
        <v>95.054562600000011</v>
      </c>
      <c r="BF269" s="332">
        <f t="shared" si="51"/>
        <v>95.000782599999994</v>
      </c>
      <c r="BG269" s="332" t="str">
        <f t="shared" si="51"/>
        <v/>
      </c>
      <c r="BH269" s="164">
        <v>258</v>
      </c>
      <c r="BI269" s="337">
        <f t="shared" ref="BI269:BL332" si="56">IF(BB269="","",ABS($BF269-BB269))</f>
        <v>4.4119999999978177E-2</v>
      </c>
      <c r="BJ269" s="337">
        <f t="shared" si="56"/>
        <v>3.6060000000006198E-2</v>
      </c>
      <c r="BK269" s="337">
        <f t="shared" si="56"/>
        <v>4.8849999999987403E-2</v>
      </c>
      <c r="BL269" s="337">
        <f t="shared" si="55"/>
        <v>5.378000000001748E-2</v>
      </c>
      <c r="BM269" s="165">
        <f t="shared" ref="BM269:BM332" si="57">IF(BF269="","",MAX(BI269:BL269))</f>
        <v>5.378000000001748E-2</v>
      </c>
    </row>
    <row r="270" spans="1:65" ht="14.85" customHeight="1">
      <c r="A270" s="238"/>
      <c r="B270" s="540" t="s">
        <v>393</v>
      </c>
      <c r="C270" s="540"/>
      <c r="D270" s="540"/>
      <c r="E270" s="503">
        <f t="shared" si="45"/>
        <v>94.952882600000009</v>
      </c>
      <c r="F270" s="503"/>
      <c r="G270" s="503"/>
      <c r="H270" s="503">
        <f t="shared" si="46"/>
        <v>95.0282926</v>
      </c>
      <c r="I270" s="503"/>
      <c r="J270" s="503"/>
      <c r="K270" s="503">
        <f t="shared" si="47"/>
        <v>95.000142600000004</v>
      </c>
      <c r="L270" s="503"/>
      <c r="M270" s="503"/>
      <c r="N270" s="503">
        <f t="shared" si="48"/>
        <v>95.059942599999999</v>
      </c>
      <c r="O270" s="503"/>
      <c r="P270" s="503"/>
      <c r="Q270" s="503">
        <f t="shared" si="49"/>
        <v>95.017852599999998</v>
      </c>
      <c r="R270" s="503"/>
      <c r="S270" s="503"/>
      <c r="T270" s="503"/>
      <c r="U270" s="503"/>
      <c r="V270" s="503"/>
      <c r="W270" s="503">
        <f t="shared" si="50"/>
        <v>6.4969999999988204E-2</v>
      </c>
      <c r="X270" s="503"/>
      <c r="Y270" s="503"/>
      <c r="Z270" s="503"/>
      <c r="AA270" s="503"/>
      <c r="AB270" s="503"/>
      <c r="AC270" s="525"/>
      <c r="AD270" s="526"/>
      <c r="AE270" s="526"/>
      <c r="AF270" s="526"/>
      <c r="AG270" s="526"/>
      <c r="AH270" s="527"/>
      <c r="AI270" s="233"/>
      <c r="AJ270" s="233"/>
      <c r="AK270" s="197">
        <v>259</v>
      </c>
      <c r="AL270" s="207">
        <v>95.106080000000006</v>
      </c>
      <c r="AM270" s="207">
        <v>95.049480000000003</v>
      </c>
      <c r="AN270" s="207">
        <v>95.137820000000005</v>
      </c>
      <c r="AO270" s="207">
        <v>95.335660000000004</v>
      </c>
      <c r="AP270" s="207">
        <v>95.175169999999994</v>
      </c>
      <c r="AQ270" s="208"/>
      <c r="AR270" s="155"/>
      <c r="AS270" s="197">
        <f t="shared" si="53"/>
        <v>259</v>
      </c>
      <c r="AT270" s="175">
        <v>-0.15957739999998899</v>
      </c>
      <c r="AU270" s="163">
        <v>-9.5773999999977395E-3</v>
      </c>
      <c r="AV270" s="163">
        <v>-0.19957739999999499</v>
      </c>
      <c r="AW270" s="163">
        <v>-0.27957739999999398</v>
      </c>
      <c r="AX270" s="163">
        <v>-0.179577399999999</v>
      </c>
      <c r="AY270" s="163">
        <v>-0.179577399999999</v>
      </c>
      <c r="BA270" s="331">
        <f t="shared" si="54"/>
        <v>259</v>
      </c>
      <c r="BB270" s="332">
        <f t="shared" si="52"/>
        <v>94.946502600000017</v>
      </c>
      <c r="BC270" s="332">
        <f t="shared" si="52"/>
        <v>95.039902600000005</v>
      </c>
      <c r="BD270" s="332">
        <f t="shared" si="51"/>
        <v>94.938242600000009</v>
      </c>
      <c r="BE270" s="332">
        <f t="shared" si="51"/>
        <v>95.056082600000011</v>
      </c>
      <c r="BF270" s="332">
        <f t="shared" si="51"/>
        <v>94.995592599999995</v>
      </c>
      <c r="BG270" s="332" t="str">
        <f t="shared" si="51"/>
        <v/>
      </c>
      <c r="BH270" s="164">
        <v>259</v>
      </c>
      <c r="BI270" s="337">
        <f t="shared" si="56"/>
        <v>4.9089999999978318E-2</v>
      </c>
      <c r="BJ270" s="337">
        <f t="shared" si="56"/>
        <v>4.4310000000010064E-2</v>
      </c>
      <c r="BK270" s="337">
        <f t="shared" si="56"/>
        <v>5.7349999999985357E-2</v>
      </c>
      <c r="BL270" s="337">
        <f t="shared" si="55"/>
        <v>6.0490000000015698E-2</v>
      </c>
      <c r="BM270" s="165">
        <f t="shared" si="57"/>
        <v>6.0490000000015698E-2</v>
      </c>
    </row>
    <row r="271" spans="1:65" ht="14.85" customHeight="1">
      <c r="A271" s="238"/>
      <c r="B271" s="540" t="s">
        <v>394</v>
      </c>
      <c r="C271" s="540"/>
      <c r="D271" s="540"/>
      <c r="E271" s="503">
        <f t="shared" si="45"/>
        <v>94.937622600000012</v>
      </c>
      <c r="F271" s="503"/>
      <c r="G271" s="503"/>
      <c r="H271" s="503">
        <f t="shared" si="46"/>
        <v>95.032182599999999</v>
      </c>
      <c r="I271" s="503"/>
      <c r="J271" s="503"/>
      <c r="K271" s="503">
        <f t="shared" si="47"/>
        <v>94.999422600000003</v>
      </c>
      <c r="L271" s="503"/>
      <c r="M271" s="503"/>
      <c r="N271" s="503">
        <f t="shared" si="48"/>
        <v>95.06163260000001</v>
      </c>
      <c r="O271" s="503"/>
      <c r="P271" s="503"/>
      <c r="Q271" s="503">
        <f t="shared" si="49"/>
        <v>95.023672599999998</v>
      </c>
      <c r="R271" s="503"/>
      <c r="S271" s="503"/>
      <c r="T271" s="503"/>
      <c r="U271" s="503"/>
      <c r="V271" s="503"/>
      <c r="W271" s="503">
        <f t="shared" si="50"/>
        <v>8.6049999999985971E-2</v>
      </c>
      <c r="X271" s="503"/>
      <c r="Y271" s="503"/>
      <c r="Z271" s="503"/>
      <c r="AA271" s="503"/>
      <c r="AB271" s="503"/>
      <c r="AC271" s="525"/>
      <c r="AD271" s="526"/>
      <c r="AE271" s="526"/>
      <c r="AF271" s="526"/>
      <c r="AG271" s="526"/>
      <c r="AH271" s="527"/>
      <c r="AI271" s="233"/>
      <c r="AJ271" s="233"/>
      <c r="AK271" s="197">
        <v>260</v>
      </c>
      <c r="AL271" s="207">
        <v>95.098650000000006</v>
      </c>
      <c r="AM271" s="207">
        <v>95.04607</v>
      </c>
      <c r="AN271" s="207">
        <v>95.140460000000004</v>
      </c>
      <c r="AO271" s="207">
        <v>95.33314</v>
      </c>
      <c r="AP271" s="207">
        <v>95.168430000000001</v>
      </c>
      <c r="AQ271" s="208"/>
      <c r="AR271" s="155"/>
      <c r="AS271" s="197">
        <f t="shared" si="53"/>
        <v>260</v>
      </c>
      <c r="AT271" s="175">
        <v>-0.15957739999998899</v>
      </c>
      <c r="AU271" s="163">
        <v>-9.5773999999977395E-3</v>
      </c>
      <c r="AV271" s="163">
        <v>-0.19957739999999499</v>
      </c>
      <c r="AW271" s="163">
        <v>-0.27957739999999398</v>
      </c>
      <c r="AX271" s="163">
        <v>-0.179577399999999</v>
      </c>
      <c r="AY271" s="163">
        <v>-0.179577399999999</v>
      </c>
      <c r="BA271" s="331">
        <f t="shared" si="54"/>
        <v>260</v>
      </c>
      <c r="BB271" s="332">
        <f t="shared" si="52"/>
        <v>94.939072600000017</v>
      </c>
      <c r="BC271" s="332">
        <f t="shared" si="52"/>
        <v>95.036492600000003</v>
      </c>
      <c r="BD271" s="332">
        <f t="shared" si="51"/>
        <v>94.940882600000009</v>
      </c>
      <c r="BE271" s="332">
        <f t="shared" si="51"/>
        <v>95.053562600000006</v>
      </c>
      <c r="BF271" s="332">
        <f t="shared" si="51"/>
        <v>94.988852600000001</v>
      </c>
      <c r="BG271" s="332" t="str">
        <f t="shared" si="51"/>
        <v/>
      </c>
      <c r="BH271" s="164">
        <v>260</v>
      </c>
      <c r="BI271" s="337">
        <f t="shared" si="56"/>
        <v>4.977999999998417E-2</v>
      </c>
      <c r="BJ271" s="337">
        <f t="shared" si="56"/>
        <v>4.7640000000001237E-2</v>
      </c>
      <c r="BK271" s="337">
        <f t="shared" si="56"/>
        <v>4.7969999999992297E-2</v>
      </c>
      <c r="BL271" s="337">
        <f t="shared" si="55"/>
        <v>6.4710000000005152E-2</v>
      </c>
      <c r="BM271" s="165">
        <f t="shared" si="57"/>
        <v>6.4710000000005152E-2</v>
      </c>
    </row>
    <row r="272" spans="1:65" ht="14.85" customHeight="1">
      <c r="A272" s="238"/>
      <c r="B272" s="540" t="s">
        <v>395</v>
      </c>
      <c r="C272" s="540"/>
      <c r="D272" s="540"/>
      <c r="E272" s="503">
        <f t="shared" si="45"/>
        <v>94.930352600000006</v>
      </c>
      <c r="F272" s="503"/>
      <c r="G272" s="503"/>
      <c r="H272" s="503">
        <f t="shared" si="46"/>
        <v>95.028772599999996</v>
      </c>
      <c r="I272" s="503"/>
      <c r="J272" s="503"/>
      <c r="K272" s="503">
        <f t="shared" si="47"/>
        <v>94.985762600000001</v>
      </c>
      <c r="L272" s="503"/>
      <c r="M272" s="503"/>
      <c r="N272" s="503">
        <f t="shared" si="48"/>
        <v>95.06042260000001</v>
      </c>
      <c r="O272" s="503"/>
      <c r="P272" s="503"/>
      <c r="Q272" s="503">
        <f t="shared" si="49"/>
        <v>95.041922600000007</v>
      </c>
      <c r="R272" s="503"/>
      <c r="S272" s="503"/>
      <c r="T272" s="503"/>
      <c r="U272" s="503"/>
      <c r="V272" s="503"/>
      <c r="W272" s="503">
        <f t="shared" si="50"/>
        <v>0.11157000000000039</v>
      </c>
      <c r="X272" s="503"/>
      <c r="Y272" s="503"/>
      <c r="Z272" s="503"/>
      <c r="AA272" s="503"/>
      <c r="AB272" s="503"/>
      <c r="AC272" s="525"/>
      <c r="AD272" s="526"/>
      <c r="AE272" s="526"/>
      <c r="AF272" s="526"/>
      <c r="AG272" s="526"/>
      <c r="AH272" s="527"/>
      <c r="AI272" s="233"/>
      <c r="AJ272" s="233"/>
      <c r="AK272" s="197">
        <v>261</v>
      </c>
      <c r="AL272" s="207">
        <v>95.071129999999997</v>
      </c>
      <c r="AM272" s="207">
        <v>95.042090000000002</v>
      </c>
      <c r="AN272" s="207">
        <v>95.163160000000005</v>
      </c>
      <c r="AO272" s="207">
        <v>95.330960000000005</v>
      </c>
      <c r="AP272" s="207">
        <v>95.158619999999999</v>
      </c>
      <c r="AQ272" s="208"/>
      <c r="AR272" s="155"/>
      <c r="AS272" s="197">
        <f t="shared" si="53"/>
        <v>261</v>
      </c>
      <c r="AT272" s="175">
        <v>-0.15957739999998899</v>
      </c>
      <c r="AU272" s="163">
        <v>-9.5773999999977395E-3</v>
      </c>
      <c r="AV272" s="163">
        <v>-0.19957739999999499</v>
      </c>
      <c r="AW272" s="163">
        <v>-0.27957739999999398</v>
      </c>
      <c r="AX272" s="163">
        <v>-0.179577399999999</v>
      </c>
      <c r="AY272" s="163">
        <v>-0.179577399999999</v>
      </c>
      <c r="BA272" s="331">
        <f t="shared" si="54"/>
        <v>261</v>
      </c>
      <c r="BB272" s="332">
        <f t="shared" si="52"/>
        <v>94.911552600000007</v>
      </c>
      <c r="BC272" s="332">
        <f t="shared" si="52"/>
        <v>95.032512600000004</v>
      </c>
      <c r="BD272" s="332">
        <f t="shared" si="51"/>
        <v>94.963582600000009</v>
      </c>
      <c r="BE272" s="332">
        <f t="shared" si="51"/>
        <v>95.051382600000011</v>
      </c>
      <c r="BF272" s="332">
        <f t="shared" si="51"/>
        <v>94.9790426</v>
      </c>
      <c r="BG272" s="332" t="str">
        <f t="shared" si="51"/>
        <v/>
      </c>
      <c r="BH272" s="164">
        <v>261</v>
      </c>
      <c r="BI272" s="337">
        <f t="shared" si="56"/>
        <v>6.7489999999992278E-2</v>
      </c>
      <c r="BJ272" s="337">
        <f t="shared" si="56"/>
        <v>5.3470000000004347E-2</v>
      </c>
      <c r="BK272" s="337">
        <f t="shared" si="56"/>
        <v>1.5459999999990259E-2</v>
      </c>
      <c r="BL272" s="337">
        <f t="shared" si="55"/>
        <v>7.2340000000011173E-2</v>
      </c>
      <c r="BM272" s="165">
        <f t="shared" si="57"/>
        <v>7.2340000000011173E-2</v>
      </c>
    </row>
    <row r="273" spans="1:65" ht="14.85" customHeight="1">
      <c r="A273" s="238"/>
      <c r="B273" s="540" t="s">
        <v>396</v>
      </c>
      <c r="C273" s="540"/>
      <c r="D273" s="540"/>
      <c r="E273" s="503">
        <f t="shared" si="45"/>
        <v>94.906612600000017</v>
      </c>
      <c r="F273" s="503"/>
      <c r="G273" s="503"/>
      <c r="H273" s="503">
        <f t="shared" si="46"/>
        <v>95.027852600000003</v>
      </c>
      <c r="I273" s="503"/>
      <c r="J273" s="503"/>
      <c r="K273" s="503">
        <f t="shared" si="47"/>
        <v>94.994402600000001</v>
      </c>
      <c r="L273" s="503"/>
      <c r="M273" s="503"/>
      <c r="N273" s="503">
        <f t="shared" si="48"/>
        <v>95.051862600000007</v>
      </c>
      <c r="O273" s="503"/>
      <c r="P273" s="503"/>
      <c r="Q273" s="503">
        <f t="shared" si="49"/>
        <v>95.033682600000006</v>
      </c>
      <c r="R273" s="503"/>
      <c r="S273" s="503"/>
      <c r="T273" s="503"/>
      <c r="U273" s="503"/>
      <c r="V273" s="503"/>
      <c r="W273" s="503">
        <f t="shared" si="50"/>
        <v>0.12706999999998914</v>
      </c>
      <c r="X273" s="503"/>
      <c r="Y273" s="503"/>
      <c r="Z273" s="503"/>
      <c r="AA273" s="503"/>
      <c r="AB273" s="503"/>
      <c r="AC273" s="525"/>
      <c r="AD273" s="526"/>
      <c r="AE273" s="526"/>
      <c r="AF273" s="526"/>
      <c r="AG273" s="526"/>
      <c r="AH273" s="527"/>
      <c r="AI273" s="233"/>
      <c r="AJ273" s="233"/>
      <c r="AK273" s="197">
        <v>262</v>
      </c>
      <c r="AL273" s="207">
        <v>95.079279999999997</v>
      </c>
      <c r="AM273" s="207">
        <v>95.038640000000001</v>
      </c>
      <c r="AN273" s="207">
        <v>95.175740000000005</v>
      </c>
      <c r="AO273" s="207">
        <v>95.330889999999997</v>
      </c>
      <c r="AP273" s="207">
        <v>95.163889999999995</v>
      </c>
      <c r="AQ273" s="208"/>
      <c r="AR273" s="155"/>
      <c r="AS273" s="197">
        <f t="shared" si="53"/>
        <v>262</v>
      </c>
      <c r="AT273" s="175">
        <v>-0.15957739999998899</v>
      </c>
      <c r="AU273" s="163">
        <v>-9.5773999999977395E-3</v>
      </c>
      <c r="AV273" s="163">
        <v>-0.19957739999999499</v>
      </c>
      <c r="AW273" s="163">
        <v>-0.27957739999999398</v>
      </c>
      <c r="AX273" s="163">
        <v>-0.179577399999999</v>
      </c>
      <c r="AY273" s="163">
        <v>-0.179577399999999</v>
      </c>
      <c r="BA273" s="331">
        <f t="shared" si="54"/>
        <v>262</v>
      </c>
      <c r="BB273" s="332">
        <f t="shared" si="52"/>
        <v>94.919702600000008</v>
      </c>
      <c r="BC273" s="332">
        <f t="shared" si="52"/>
        <v>95.029062600000003</v>
      </c>
      <c r="BD273" s="332">
        <f t="shared" si="51"/>
        <v>94.976162600000009</v>
      </c>
      <c r="BE273" s="332">
        <f t="shared" si="51"/>
        <v>95.051312600000003</v>
      </c>
      <c r="BF273" s="332">
        <f t="shared" si="51"/>
        <v>94.984312599999996</v>
      </c>
      <c r="BG273" s="332" t="str">
        <f t="shared" si="51"/>
        <v/>
      </c>
      <c r="BH273" s="164">
        <v>262</v>
      </c>
      <c r="BI273" s="337">
        <f t="shared" si="56"/>
        <v>6.4609999999987622E-2</v>
      </c>
      <c r="BJ273" s="337">
        <f t="shared" si="56"/>
        <v>4.4750000000007617E-2</v>
      </c>
      <c r="BK273" s="337">
        <f t="shared" si="56"/>
        <v>8.1499999999863348E-3</v>
      </c>
      <c r="BL273" s="337">
        <f t="shared" si="55"/>
        <v>6.7000000000007276E-2</v>
      </c>
      <c r="BM273" s="165">
        <f t="shared" si="57"/>
        <v>6.7000000000007276E-2</v>
      </c>
    </row>
    <row r="274" spans="1:65" ht="14.85" customHeight="1">
      <c r="A274" s="238"/>
      <c r="B274" s="540" t="s">
        <v>397</v>
      </c>
      <c r="C274" s="540"/>
      <c r="D274" s="540"/>
      <c r="E274" s="503">
        <f t="shared" si="45"/>
        <v>94.931762600000013</v>
      </c>
      <c r="F274" s="503"/>
      <c r="G274" s="503"/>
      <c r="H274" s="503">
        <f t="shared" si="46"/>
        <v>95.040142599999996</v>
      </c>
      <c r="I274" s="503"/>
      <c r="J274" s="503"/>
      <c r="K274" s="503">
        <f t="shared" si="47"/>
        <v>95.0076526</v>
      </c>
      <c r="L274" s="503"/>
      <c r="M274" s="503"/>
      <c r="N274" s="503">
        <f t="shared" si="48"/>
        <v>95.051062600000009</v>
      </c>
      <c r="O274" s="503"/>
      <c r="P274" s="503"/>
      <c r="Q274" s="503">
        <f t="shared" si="49"/>
        <v>95.032192600000002</v>
      </c>
      <c r="R274" s="503"/>
      <c r="S274" s="503"/>
      <c r="T274" s="503"/>
      <c r="U274" s="503"/>
      <c r="V274" s="503"/>
      <c r="W274" s="503">
        <f t="shared" si="50"/>
        <v>0.10042999999998869</v>
      </c>
      <c r="X274" s="503"/>
      <c r="Y274" s="503"/>
      <c r="Z274" s="503"/>
      <c r="AA274" s="503"/>
      <c r="AB274" s="503"/>
      <c r="AC274" s="525"/>
      <c r="AD274" s="526"/>
      <c r="AE274" s="526"/>
      <c r="AF274" s="526"/>
      <c r="AG274" s="526"/>
      <c r="AH274" s="527"/>
      <c r="AI274" s="233"/>
      <c r="AJ274" s="233"/>
      <c r="AK274" s="197">
        <v>263</v>
      </c>
      <c r="AL274" s="207">
        <v>95.076589999999996</v>
      </c>
      <c r="AM274" s="207">
        <v>95.033690000000007</v>
      </c>
      <c r="AN274" s="207">
        <v>95.175610000000006</v>
      </c>
      <c r="AO274" s="207">
        <v>95.326229999999995</v>
      </c>
      <c r="AP274" s="207">
        <v>95.159390000000002</v>
      </c>
      <c r="AQ274" s="208"/>
      <c r="AR274" s="155"/>
      <c r="AS274" s="197">
        <f t="shared" si="53"/>
        <v>263</v>
      </c>
      <c r="AT274" s="175">
        <v>-0.15957739999998899</v>
      </c>
      <c r="AU274" s="163">
        <v>-9.5773999999977395E-3</v>
      </c>
      <c r="AV274" s="163">
        <v>-0.19957739999999499</v>
      </c>
      <c r="AW274" s="163">
        <v>-0.27957739999999398</v>
      </c>
      <c r="AX274" s="163">
        <v>-0.179577399999999</v>
      </c>
      <c r="AY274" s="163">
        <v>-0.179577399999999</v>
      </c>
      <c r="BA274" s="331">
        <f t="shared" si="54"/>
        <v>263</v>
      </c>
      <c r="BB274" s="332">
        <f t="shared" si="52"/>
        <v>94.917012600000007</v>
      </c>
      <c r="BC274" s="332">
        <f t="shared" si="52"/>
        <v>95.024112600000009</v>
      </c>
      <c r="BD274" s="332">
        <f t="shared" si="51"/>
        <v>94.976032600000011</v>
      </c>
      <c r="BE274" s="332">
        <f t="shared" si="51"/>
        <v>95.046652600000002</v>
      </c>
      <c r="BF274" s="332">
        <f t="shared" si="51"/>
        <v>94.979812600000002</v>
      </c>
      <c r="BG274" s="332" t="str">
        <f t="shared" si="51"/>
        <v/>
      </c>
      <c r="BH274" s="164">
        <v>263</v>
      </c>
      <c r="BI274" s="337">
        <f t="shared" si="56"/>
        <v>6.2799999999995748E-2</v>
      </c>
      <c r="BJ274" s="337">
        <f t="shared" si="56"/>
        <v>4.4300000000006889E-2</v>
      </c>
      <c r="BK274" s="337">
        <f t="shared" si="56"/>
        <v>3.7799999999919009E-3</v>
      </c>
      <c r="BL274" s="337">
        <f t="shared" si="55"/>
        <v>6.6839999999999122E-2</v>
      </c>
      <c r="BM274" s="165">
        <f t="shared" si="57"/>
        <v>6.6839999999999122E-2</v>
      </c>
    </row>
    <row r="275" spans="1:65" ht="14.85" customHeight="1">
      <c r="A275" s="238"/>
      <c r="B275" s="540" t="s">
        <v>398</v>
      </c>
      <c r="C275" s="540"/>
      <c r="D275" s="540"/>
      <c r="E275" s="503">
        <f t="shared" si="45"/>
        <v>94.951562600000017</v>
      </c>
      <c r="F275" s="503"/>
      <c r="G275" s="503"/>
      <c r="H275" s="503">
        <f t="shared" si="46"/>
        <v>95.048582600000003</v>
      </c>
      <c r="I275" s="503"/>
      <c r="J275" s="503"/>
      <c r="K275" s="503">
        <f t="shared" si="47"/>
        <v>94.986242600000011</v>
      </c>
      <c r="L275" s="503"/>
      <c r="M275" s="503"/>
      <c r="N275" s="503">
        <f t="shared" si="48"/>
        <v>95.04287260000001</v>
      </c>
      <c r="O275" s="503"/>
      <c r="P275" s="503"/>
      <c r="Q275" s="503">
        <f t="shared" si="49"/>
        <v>95.034082600000005</v>
      </c>
      <c r="R275" s="503"/>
      <c r="S275" s="503"/>
      <c r="T275" s="503"/>
      <c r="U275" s="503"/>
      <c r="V275" s="503"/>
      <c r="W275" s="503">
        <f t="shared" si="50"/>
        <v>8.2519999999988158E-2</v>
      </c>
      <c r="X275" s="503"/>
      <c r="Y275" s="503"/>
      <c r="Z275" s="503"/>
      <c r="AA275" s="503"/>
      <c r="AB275" s="503"/>
      <c r="AC275" s="525"/>
      <c r="AD275" s="526"/>
      <c r="AE275" s="526"/>
      <c r="AF275" s="526"/>
      <c r="AG275" s="526"/>
      <c r="AH275" s="527"/>
      <c r="AI275" s="233"/>
      <c r="AJ275" s="233"/>
      <c r="AK275" s="197">
        <v>264</v>
      </c>
      <c r="AL275" s="207">
        <v>95.074420000000003</v>
      </c>
      <c r="AM275" s="207">
        <v>95.024540000000002</v>
      </c>
      <c r="AN275" s="207">
        <v>95.175610000000006</v>
      </c>
      <c r="AO275" s="207">
        <v>95.319760000000002</v>
      </c>
      <c r="AP275" s="207">
        <v>95.161919999999995</v>
      </c>
      <c r="AQ275" s="208"/>
      <c r="AR275" s="155"/>
      <c r="AS275" s="197">
        <f t="shared" si="53"/>
        <v>264</v>
      </c>
      <c r="AT275" s="175">
        <v>-0.15957739999998899</v>
      </c>
      <c r="AU275" s="163">
        <v>-9.5773999999977395E-3</v>
      </c>
      <c r="AV275" s="163">
        <v>-0.19957739999999499</v>
      </c>
      <c r="AW275" s="163">
        <v>-0.27957739999999398</v>
      </c>
      <c r="AX275" s="163">
        <v>-0.179577399999999</v>
      </c>
      <c r="AY275" s="163">
        <v>-0.179577399999999</v>
      </c>
      <c r="BA275" s="331">
        <f t="shared" si="54"/>
        <v>264</v>
      </c>
      <c r="BB275" s="332">
        <f t="shared" si="52"/>
        <v>94.914842600000014</v>
      </c>
      <c r="BC275" s="332">
        <f t="shared" si="52"/>
        <v>95.014962600000004</v>
      </c>
      <c r="BD275" s="332">
        <f t="shared" si="51"/>
        <v>94.976032600000011</v>
      </c>
      <c r="BE275" s="332">
        <f t="shared" si="51"/>
        <v>95.040182600000009</v>
      </c>
      <c r="BF275" s="332">
        <f t="shared" si="51"/>
        <v>94.982342599999996</v>
      </c>
      <c r="BG275" s="332" t="str">
        <f t="shared" si="51"/>
        <v/>
      </c>
      <c r="BH275" s="164">
        <v>264</v>
      </c>
      <c r="BI275" s="337">
        <f t="shared" si="56"/>
        <v>6.7499999999981242E-2</v>
      </c>
      <c r="BJ275" s="337">
        <f t="shared" si="56"/>
        <v>3.2620000000008531E-2</v>
      </c>
      <c r="BK275" s="337">
        <f t="shared" si="56"/>
        <v>6.3099999999849388E-3</v>
      </c>
      <c r="BL275" s="337">
        <f t="shared" si="55"/>
        <v>5.7840000000012992E-2</v>
      </c>
      <c r="BM275" s="165">
        <f t="shared" si="57"/>
        <v>6.7499999999981242E-2</v>
      </c>
    </row>
    <row r="276" spans="1:65" ht="14.85" customHeight="1">
      <c r="A276" s="238"/>
      <c r="B276" s="540" t="s">
        <v>399</v>
      </c>
      <c r="C276" s="540"/>
      <c r="D276" s="540"/>
      <c r="E276" s="503">
        <f t="shared" si="45"/>
        <v>94.967752600000011</v>
      </c>
      <c r="F276" s="503"/>
      <c r="G276" s="503"/>
      <c r="H276" s="503">
        <f t="shared" si="46"/>
        <v>95.051952600000007</v>
      </c>
      <c r="I276" s="503"/>
      <c r="J276" s="503"/>
      <c r="K276" s="503">
        <f t="shared" si="47"/>
        <v>94.9811026</v>
      </c>
      <c r="L276" s="503"/>
      <c r="M276" s="503"/>
      <c r="N276" s="503">
        <f t="shared" si="48"/>
        <v>95.041302600000009</v>
      </c>
      <c r="O276" s="503"/>
      <c r="P276" s="503"/>
      <c r="Q276" s="503">
        <f t="shared" si="49"/>
        <v>95.023162600000006</v>
      </c>
      <c r="R276" s="503"/>
      <c r="S276" s="503"/>
      <c r="T276" s="503"/>
      <c r="U276" s="503"/>
      <c r="V276" s="503"/>
      <c r="W276" s="503">
        <f t="shared" si="50"/>
        <v>5.5409999999994852E-2</v>
      </c>
      <c r="X276" s="503"/>
      <c r="Y276" s="503"/>
      <c r="Z276" s="503"/>
      <c r="AA276" s="503"/>
      <c r="AB276" s="503"/>
      <c r="AC276" s="525"/>
      <c r="AD276" s="526"/>
      <c r="AE276" s="526"/>
      <c r="AF276" s="526"/>
      <c r="AG276" s="526"/>
      <c r="AH276" s="527"/>
      <c r="AI276" s="233"/>
      <c r="AJ276" s="233"/>
      <c r="AK276" s="197">
        <v>265</v>
      </c>
      <c r="AL276" s="207">
        <v>95.095280000000002</v>
      </c>
      <c r="AM276" s="207">
        <v>95.025859999999994</v>
      </c>
      <c r="AN276" s="207">
        <v>95.180400000000006</v>
      </c>
      <c r="AO276" s="207">
        <v>95.316460000000006</v>
      </c>
      <c r="AP276" s="207">
        <v>95.196269999999998</v>
      </c>
      <c r="AQ276" s="208"/>
      <c r="AR276" s="155"/>
      <c r="AS276" s="197">
        <f t="shared" si="53"/>
        <v>265</v>
      </c>
      <c r="AT276" s="175">
        <v>-0.15957739999998899</v>
      </c>
      <c r="AU276" s="163">
        <v>-9.5773999999977395E-3</v>
      </c>
      <c r="AV276" s="163">
        <v>-0.19957739999999499</v>
      </c>
      <c r="AW276" s="163">
        <v>-0.27957739999999398</v>
      </c>
      <c r="AX276" s="163">
        <v>-0.179577399999999</v>
      </c>
      <c r="AY276" s="163">
        <v>-0.179577399999999</v>
      </c>
      <c r="BA276" s="331">
        <f t="shared" si="54"/>
        <v>265</v>
      </c>
      <c r="BB276" s="332">
        <f t="shared" si="52"/>
        <v>94.935702600000013</v>
      </c>
      <c r="BC276" s="332">
        <f t="shared" si="52"/>
        <v>95.016282599999997</v>
      </c>
      <c r="BD276" s="332">
        <f t="shared" si="51"/>
        <v>94.98082260000001</v>
      </c>
      <c r="BE276" s="332">
        <f t="shared" si="51"/>
        <v>95.036882600000013</v>
      </c>
      <c r="BF276" s="332">
        <f t="shared" si="51"/>
        <v>95.016692599999999</v>
      </c>
      <c r="BG276" s="332" t="str">
        <f t="shared" si="51"/>
        <v/>
      </c>
      <c r="BH276" s="164">
        <v>265</v>
      </c>
      <c r="BI276" s="337">
        <f t="shared" si="56"/>
        <v>8.0989999999985685E-2</v>
      </c>
      <c r="BJ276" s="337">
        <f t="shared" si="56"/>
        <v>4.100000000022419E-4</v>
      </c>
      <c r="BK276" s="337">
        <f t="shared" si="56"/>
        <v>3.5869999999988522E-2</v>
      </c>
      <c r="BL276" s="337">
        <f t="shared" si="55"/>
        <v>2.0190000000013697E-2</v>
      </c>
      <c r="BM276" s="165">
        <f t="shared" si="57"/>
        <v>8.0989999999985685E-2</v>
      </c>
    </row>
    <row r="277" spans="1:65" ht="14.85" customHeight="1">
      <c r="A277" s="238"/>
      <c r="B277" s="540" t="s">
        <v>400</v>
      </c>
      <c r="C277" s="540"/>
      <c r="D277" s="540"/>
      <c r="E277" s="503">
        <f t="shared" si="45"/>
        <v>94.96309260000001</v>
      </c>
      <c r="F277" s="503"/>
      <c r="G277" s="503"/>
      <c r="H277" s="503">
        <f t="shared" si="46"/>
        <v>95.052472600000002</v>
      </c>
      <c r="I277" s="503"/>
      <c r="J277" s="503"/>
      <c r="K277" s="503">
        <f t="shared" si="47"/>
        <v>95.003272600000003</v>
      </c>
      <c r="L277" s="503"/>
      <c r="M277" s="503"/>
      <c r="N277" s="503">
        <f t="shared" si="48"/>
        <v>95.037482600000004</v>
      </c>
      <c r="O277" s="503"/>
      <c r="P277" s="503"/>
      <c r="Q277" s="503">
        <f t="shared" si="49"/>
        <v>95.022792600000002</v>
      </c>
      <c r="R277" s="503"/>
      <c r="S277" s="503"/>
      <c r="T277" s="503"/>
      <c r="U277" s="503"/>
      <c r="V277" s="503"/>
      <c r="W277" s="503">
        <f t="shared" si="50"/>
        <v>5.9699999999992315E-2</v>
      </c>
      <c r="X277" s="503"/>
      <c r="Y277" s="503"/>
      <c r="Z277" s="503"/>
      <c r="AA277" s="503"/>
      <c r="AB277" s="503"/>
      <c r="AC277" s="525"/>
      <c r="AD277" s="526"/>
      <c r="AE277" s="526"/>
      <c r="AF277" s="526"/>
      <c r="AG277" s="526"/>
      <c r="AH277" s="527"/>
      <c r="AI277" s="233"/>
      <c r="AJ277" s="233"/>
      <c r="AK277" s="197">
        <v>266</v>
      </c>
      <c r="AL277" s="207">
        <v>95.096999999999994</v>
      </c>
      <c r="AM277" s="207">
        <v>95.031400000000005</v>
      </c>
      <c r="AN277" s="207">
        <v>95.186019999999999</v>
      </c>
      <c r="AO277" s="207">
        <v>95.316299999999998</v>
      </c>
      <c r="AP277" s="207">
        <v>95.196020000000004</v>
      </c>
      <c r="AQ277" s="208"/>
      <c r="AR277" s="155"/>
      <c r="AS277" s="197">
        <f t="shared" si="53"/>
        <v>266</v>
      </c>
      <c r="AT277" s="175">
        <v>-0.15957739999998899</v>
      </c>
      <c r="AU277" s="163">
        <v>-9.5773999999977395E-3</v>
      </c>
      <c r="AV277" s="163">
        <v>-0.19957739999999499</v>
      </c>
      <c r="AW277" s="163">
        <v>-0.27957739999999398</v>
      </c>
      <c r="AX277" s="163">
        <v>-0.179577399999999</v>
      </c>
      <c r="AY277" s="163">
        <v>-0.179577399999999</v>
      </c>
      <c r="BA277" s="331">
        <f t="shared" si="54"/>
        <v>266</v>
      </c>
      <c r="BB277" s="332">
        <f t="shared" si="52"/>
        <v>94.937422600000005</v>
      </c>
      <c r="BC277" s="332">
        <f t="shared" si="52"/>
        <v>95.021822600000007</v>
      </c>
      <c r="BD277" s="332">
        <f t="shared" si="51"/>
        <v>94.986442600000004</v>
      </c>
      <c r="BE277" s="332">
        <f t="shared" si="51"/>
        <v>95.036722600000004</v>
      </c>
      <c r="BF277" s="332">
        <f t="shared" si="51"/>
        <v>95.016442600000005</v>
      </c>
      <c r="BG277" s="332" t="str">
        <f t="shared" si="51"/>
        <v/>
      </c>
      <c r="BH277" s="164">
        <v>266</v>
      </c>
      <c r="BI277" s="337">
        <f t="shared" si="56"/>
        <v>7.9019999999999868E-2</v>
      </c>
      <c r="BJ277" s="337">
        <f t="shared" si="56"/>
        <v>5.3800000000023829E-3</v>
      </c>
      <c r="BK277" s="337">
        <f t="shared" si="56"/>
        <v>3.0000000000001137E-2</v>
      </c>
      <c r="BL277" s="337">
        <f t="shared" si="55"/>
        <v>2.0279999999999632E-2</v>
      </c>
      <c r="BM277" s="165">
        <f t="shared" si="57"/>
        <v>7.9019999999999868E-2</v>
      </c>
    </row>
    <row r="278" spans="1:65" ht="14.85" customHeight="1">
      <c r="A278" s="238"/>
      <c r="B278" s="540" t="s">
        <v>401</v>
      </c>
      <c r="C278" s="540"/>
      <c r="D278" s="540"/>
      <c r="E278" s="503">
        <f t="shared" si="45"/>
        <v>94.963972600000005</v>
      </c>
      <c r="F278" s="503"/>
      <c r="G278" s="503"/>
      <c r="H278" s="503">
        <f t="shared" si="46"/>
        <v>95.054402600000003</v>
      </c>
      <c r="I278" s="503"/>
      <c r="J278" s="503"/>
      <c r="K278" s="503">
        <f t="shared" si="47"/>
        <v>95.017932600000009</v>
      </c>
      <c r="L278" s="503"/>
      <c r="M278" s="503"/>
      <c r="N278" s="503">
        <f t="shared" si="48"/>
        <v>95.032462600000002</v>
      </c>
      <c r="O278" s="503"/>
      <c r="P278" s="503"/>
      <c r="Q278" s="503">
        <f t="shared" si="49"/>
        <v>95.018782599999994</v>
      </c>
      <c r="R278" s="503"/>
      <c r="S278" s="503"/>
      <c r="T278" s="503"/>
      <c r="U278" s="503"/>
      <c r="V278" s="503"/>
      <c r="W278" s="503">
        <f t="shared" si="50"/>
        <v>5.4809999999989145E-2</v>
      </c>
      <c r="X278" s="503"/>
      <c r="Y278" s="503"/>
      <c r="Z278" s="503"/>
      <c r="AA278" s="503"/>
      <c r="AB278" s="503"/>
      <c r="AC278" s="525"/>
      <c r="AD278" s="526"/>
      <c r="AE278" s="526"/>
      <c r="AF278" s="526"/>
      <c r="AG278" s="526"/>
      <c r="AH278" s="527"/>
      <c r="AI278" s="233"/>
      <c r="AJ278" s="233"/>
      <c r="AK278" s="197">
        <v>267</v>
      </c>
      <c r="AL278" s="207">
        <v>95.087800000000001</v>
      </c>
      <c r="AM278" s="207">
        <v>95.027950000000004</v>
      </c>
      <c r="AN278" s="207">
        <v>95.197389999999999</v>
      </c>
      <c r="AO278" s="207">
        <v>95.31353</v>
      </c>
      <c r="AP278" s="207">
        <v>95.186019999999999</v>
      </c>
      <c r="AQ278" s="208"/>
      <c r="AR278" s="155"/>
      <c r="AS278" s="197">
        <f t="shared" si="53"/>
        <v>267</v>
      </c>
      <c r="AT278" s="175">
        <v>-0.15957739999998899</v>
      </c>
      <c r="AU278" s="163">
        <v>-9.5773999999977395E-3</v>
      </c>
      <c r="AV278" s="163">
        <v>-0.19957739999999499</v>
      </c>
      <c r="AW278" s="163">
        <v>-0.27957739999999398</v>
      </c>
      <c r="AX278" s="163">
        <v>-0.179577399999999</v>
      </c>
      <c r="AY278" s="163">
        <v>-0.179577399999999</v>
      </c>
      <c r="BA278" s="331">
        <f t="shared" si="54"/>
        <v>267</v>
      </c>
      <c r="BB278" s="332">
        <f t="shared" si="52"/>
        <v>94.928222600000012</v>
      </c>
      <c r="BC278" s="332">
        <f t="shared" si="52"/>
        <v>95.018372600000006</v>
      </c>
      <c r="BD278" s="332">
        <f t="shared" si="51"/>
        <v>94.997812600000003</v>
      </c>
      <c r="BE278" s="332">
        <f t="shared" si="51"/>
        <v>95.033952600000006</v>
      </c>
      <c r="BF278" s="332">
        <f t="shared" si="51"/>
        <v>95.0064426</v>
      </c>
      <c r="BG278" s="332" t="str">
        <f t="shared" si="51"/>
        <v/>
      </c>
      <c r="BH278" s="164">
        <v>267</v>
      </c>
      <c r="BI278" s="337">
        <f t="shared" si="56"/>
        <v>7.8219999999987522E-2</v>
      </c>
      <c r="BJ278" s="337">
        <f t="shared" si="56"/>
        <v>1.1930000000006658E-2</v>
      </c>
      <c r="BK278" s="337">
        <f t="shared" si="56"/>
        <v>8.6299999999965848E-3</v>
      </c>
      <c r="BL278" s="337">
        <f t="shared" si="55"/>
        <v>2.7510000000006585E-2</v>
      </c>
      <c r="BM278" s="165">
        <f t="shared" si="57"/>
        <v>7.8219999999987522E-2</v>
      </c>
    </row>
    <row r="279" spans="1:65" ht="14.85" customHeight="1">
      <c r="A279" s="238"/>
      <c r="B279" s="540" t="s">
        <v>402</v>
      </c>
      <c r="C279" s="540"/>
      <c r="D279" s="540"/>
      <c r="E279" s="503">
        <f t="shared" si="45"/>
        <v>94.970722600000016</v>
      </c>
      <c r="F279" s="503"/>
      <c r="G279" s="503"/>
      <c r="H279" s="503">
        <f t="shared" si="46"/>
        <v>95.054602599999996</v>
      </c>
      <c r="I279" s="503"/>
      <c r="J279" s="503"/>
      <c r="K279" s="503">
        <f t="shared" si="47"/>
        <v>95.020912600000003</v>
      </c>
      <c r="L279" s="503"/>
      <c r="M279" s="503"/>
      <c r="N279" s="503">
        <f t="shared" si="48"/>
        <v>95.034552600000012</v>
      </c>
      <c r="O279" s="503"/>
      <c r="P279" s="503"/>
      <c r="Q279" s="503">
        <f t="shared" si="49"/>
        <v>95.017452599999999</v>
      </c>
      <c r="R279" s="503"/>
      <c r="S279" s="503"/>
      <c r="T279" s="503"/>
      <c r="U279" s="503"/>
      <c r="V279" s="503"/>
      <c r="W279" s="503">
        <f t="shared" si="50"/>
        <v>4.6729999999982397E-2</v>
      </c>
      <c r="X279" s="503"/>
      <c r="Y279" s="503"/>
      <c r="Z279" s="503"/>
      <c r="AA279" s="503"/>
      <c r="AB279" s="503"/>
      <c r="AC279" s="525"/>
      <c r="AD279" s="526"/>
      <c r="AE279" s="526"/>
      <c r="AF279" s="526"/>
      <c r="AG279" s="526"/>
      <c r="AH279" s="527"/>
      <c r="AI279" s="233"/>
      <c r="AJ279" s="233"/>
      <c r="AK279" s="197">
        <v>268</v>
      </c>
      <c r="AL279" s="207">
        <v>95.091260000000005</v>
      </c>
      <c r="AM279" s="207">
        <v>95.024289999999993</v>
      </c>
      <c r="AN279" s="207">
        <v>95.199839999999995</v>
      </c>
      <c r="AO279" s="207">
        <v>95.313649999999996</v>
      </c>
      <c r="AP279" s="207">
        <v>95.190719999999999</v>
      </c>
      <c r="AQ279" s="208"/>
      <c r="AR279" s="155"/>
      <c r="AS279" s="197">
        <f t="shared" si="53"/>
        <v>268</v>
      </c>
      <c r="AT279" s="175">
        <v>-0.15957739999998899</v>
      </c>
      <c r="AU279" s="163">
        <v>-9.5773999999977395E-3</v>
      </c>
      <c r="AV279" s="163">
        <v>-0.19957739999999499</v>
      </c>
      <c r="AW279" s="163">
        <v>-0.27957739999999398</v>
      </c>
      <c r="AX279" s="163">
        <v>-0.179577399999999</v>
      </c>
      <c r="AY279" s="163">
        <v>-0.179577399999999</v>
      </c>
      <c r="BA279" s="331">
        <f t="shared" si="54"/>
        <v>268</v>
      </c>
      <c r="BB279" s="332">
        <f t="shared" si="52"/>
        <v>94.931682600000016</v>
      </c>
      <c r="BC279" s="332">
        <f t="shared" si="52"/>
        <v>95.014712599999996</v>
      </c>
      <c r="BD279" s="332">
        <f t="shared" si="51"/>
        <v>95.000262599999999</v>
      </c>
      <c r="BE279" s="332">
        <f t="shared" si="51"/>
        <v>95.034072600000002</v>
      </c>
      <c r="BF279" s="332">
        <f t="shared" si="51"/>
        <v>95.011142599999999</v>
      </c>
      <c r="BG279" s="332" t="str">
        <f t="shared" si="51"/>
        <v/>
      </c>
      <c r="BH279" s="164">
        <v>268</v>
      </c>
      <c r="BI279" s="337">
        <f t="shared" si="56"/>
        <v>7.9459999999983211E-2</v>
      </c>
      <c r="BJ279" s="337">
        <f t="shared" si="56"/>
        <v>3.5699999999962984E-3</v>
      </c>
      <c r="BK279" s="337">
        <f t="shared" si="56"/>
        <v>1.0880000000000223E-2</v>
      </c>
      <c r="BL279" s="337">
        <f t="shared" si="55"/>
        <v>2.2930000000002337E-2</v>
      </c>
      <c r="BM279" s="165">
        <f t="shared" si="57"/>
        <v>7.9459999999983211E-2</v>
      </c>
    </row>
    <row r="280" spans="1:65" ht="14.85" customHeight="1">
      <c r="A280" s="238"/>
      <c r="B280" s="540" t="s">
        <v>403</v>
      </c>
      <c r="C280" s="540"/>
      <c r="D280" s="540"/>
      <c r="E280" s="503">
        <f t="shared" si="45"/>
        <v>94.965382600000012</v>
      </c>
      <c r="F280" s="503"/>
      <c r="G280" s="503"/>
      <c r="H280" s="503">
        <f t="shared" si="46"/>
        <v>95.053322600000001</v>
      </c>
      <c r="I280" s="503"/>
      <c r="J280" s="503"/>
      <c r="K280" s="503">
        <f t="shared" si="47"/>
        <v>95.027302599999999</v>
      </c>
      <c r="L280" s="503"/>
      <c r="M280" s="503"/>
      <c r="N280" s="503">
        <f t="shared" si="48"/>
        <v>95.0376926</v>
      </c>
      <c r="O280" s="503"/>
      <c r="P280" s="503"/>
      <c r="Q280" s="503">
        <f t="shared" si="49"/>
        <v>95.018812600000004</v>
      </c>
      <c r="R280" s="503"/>
      <c r="S280" s="503"/>
      <c r="T280" s="503"/>
      <c r="U280" s="503"/>
      <c r="V280" s="503"/>
      <c r="W280" s="503">
        <f t="shared" si="50"/>
        <v>5.3429999999991651E-2</v>
      </c>
      <c r="X280" s="503"/>
      <c r="Y280" s="503"/>
      <c r="Z280" s="503"/>
      <c r="AA280" s="503"/>
      <c r="AB280" s="503"/>
      <c r="AC280" s="525"/>
      <c r="AD280" s="526"/>
      <c r="AE280" s="526"/>
      <c r="AF280" s="526"/>
      <c r="AG280" s="526"/>
      <c r="AH280" s="527"/>
      <c r="AI280" s="233"/>
      <c r="AJ280" s="233"/>
      <c r="AK280" s="197">
        <v>269</v>
      </c>
      <c r="AL280" s="207">
        <v>95.094989999999996</v>
      </c>
      <c r="AM280" s="207">
        <v>95.013890000000004</v>
      </c>
      <c r="AN280" s="207">
        <v>95.188789999999997</v>
      </c>
      <c r="AO280" s="207">
        <v>95.322249999999997</v>
      </c>
      <c r="AP280" s="207">
        <v>95.192850000000007</v>
      </c>
      <c r="AQ280" s="208"/>
      <c r="AR280" s="155"/>
      <c r="AS280" s="197">
        <f t="shared" si="53"/>
        <v>269</v>
      </c>
      <c r="AT280" s="175">
        <v>-0.15957739999998899</v>
      </c>
      <c r="AU280" s="163">
        <v>-9.5773999999977395E-3</v>
      </c>
      <c r="AV280" s="163">
        <v>-0.19957739999999499</v>
      </c>
      <c r="AW280" s="163">
        <v>-0.27957739999999398</v>
      </c>
      <c r="AX280" s="163">
        <v>-0.179577399999999</v>
      </c>
      <c r="AY280" s="163">
        <v>-0.179577399999999</v>
      </c>
      <c r="BA280" s="331">
        <f t="shared" si="54"/>
        <v>269</v>
      </c>
      <c r="BB280" s="332">
        <f t="shared" si="52"/>
        <v>94.935412600000006</v>
      </c>
      <c r="BC280" s="332">
        <f t="shared" si="52"/>
        <v>95.004312600000006</v>
      </c>
      <c r="BD280" s="332">
        <f t="shared" si="51"/>
        <v>94.989212600000002</v>
      </c>
      <c r="BE280" s="332">
        <f t="shared" si="51"/>
        <v>95.042672600000003</v>
      </c>
      <c r="BF280" s="332">
        <f t="shared" si="51"/>
        <v>95.013272600000008</v>
      </c>
      <c r="BG280" s="332" t="str">
        <f t="shared" si="51"/>
        <v/>
      </c>
      <c r="BH280" s="164">
        <v>269</v>
      </c>
      <c r="BI280" s="337">
        <f t="shared" si="56"/>
        <v>7.7860000000001151E-2</v>
      </c>
      <c r="BJ280" s="337">
        <f t="shared" si="56"/>
        <v>8.9600000000018554E-3</v>
      </c>
      <c r="BK280" s="337">
        <f t="shared" si="56"/>
        <v>2.4060000000005743E-2</v>
      </c>
      <c r="BL280" s="337">
        <f t="shared" si="55"/>
        <v>2.939999999999543E-2</v>
      </c>
      <c r="BM280" s="165">
        <f t="shared" si="57"/>
        <v>7.7860000000001151E-2</v>
      </c>
    </row>
    <row r="281" spans="1:65" ht="14.85" customHeight="1">
      <c r="A281" s="238"/>
      <c r="B281" s="540" t="s">
        <v>404</v>
      </c>
      <c r="C281" s="540"/>
      <c r="D281" s="540"/>
      <c r="E281" s="503">
        <f t="shared" si="45"/>
        <v>94.950362600000005</v>
      </c>
      <c r="F281" s="503"/>
      <c r="G281" s="503"/>
      <c r="H281" s="503">
        <f t="shared" si="46"/>
        <v>95.050302600000009</v>
      </c>
      <c r="I281" s="503"/>
      <c r="J281" s="503"/>
      <c r="K281" s="503">
        <f t="shared" si="47"/>
        <v>95.028662600000004</v>
      </c>
      <c r="L281" s="503"/>
      <c r="M281" s="503"/>
      <c r="N281" s="503">
        <f t="shared" si="48"/>
        <v>95.041462600000003</v>
      </c>
      <c r="O281" s="503"/>
      <c r="P281" s="503"/>
      <c r="Q281" s="503">
        <f t="shared" si="49"/>
        <v>95.021302599999999</v>
      </c>
      <c r="R281" s="503"/>
      <c r="S281" s="503"/>
      <c r="T281" s="503"/>
      <c r="U281" s="503"/>
      <c r="V281" s="503"/>
      <c r="W281" s="503">
        <f t="shared" si="50"/>
        <v>7.093999999999312E-2</v>
      </c>
      <c r="X281" s="503"/>
      <c r="Y281" s="503"/>
      <c r="Z281" s="503"/>
      <c r="AA281" s="503"/>
      <c r="AB281" s="503"/>
      <c r="AC281" s="525"/>
      <c r="AD281" s="526"/>
      <c r="AE281" s="526"/>
      <c r="AF281" s="526"/>
      <c r="AG281" s="526"/>
      <c r="AH281" s="527"/>
      <c r="AI281" s="233"/>
      <c r="AJ281" s="233"/>
      <c r="AK281" s="197">
        <v>270</v>
      </c>
      <c r="AL281" s="207">
        <v>95.095950000000002</v>
      </c>
      <c r="AM281" s="207">
        <v>95.02064</v>
      </c>
      <c r="AN281" s="207">
        <v>95.186989999999994</v>
      </c>
      <c r="AO281" s="207">
        <v>95.314610000000002</v>
      </c>
      <c r="AP281" s="207">
        <v>95.204499999999996</v>
      </c>
      <c r="AQ281" s="208"/>
      <c r="AR281" s="155"/>
      <c r="AS281" s="197">
        <f t="shared" si="53"/>
        <v>270</v>
      </c>
      <c r="AT281" s="175">
        <v>-0.15957739999998899</v>
      </c>
      <c r="AU281" s="163">
        <v>-9.5773999999977395E-3</v>
      </c>
      <c r="AV281" s="163">
        <v>-0.19957739999999499</v>
      </c>
      <c r="AW281" s="163">
        <v>-0.27957739999999398</v>
      </c>
      <c r="AX281" s="163">
        <v>-0.179577399999999</v>
      </c>
      <c r="AY281" s="163">
        <v>-0.179577399999999</v>
      </c>
      <c r="BA281" s="331">
        <f t="shared" si="54"/>
        <v>270</v>
      </c>
      <c r="BB281" s="332">
        <f t="shared" si="52"/>
        <v>94.936372600000013</v>
      </c>
      <c r="BC281" s="332">
        <f t="shared" si="52"/>
        <v>95.011062600000002</v>
      </c>
      <c r="BD281" s="332">
        <f t="shared" si="51"/>
        <v>94.987412599999999</v>
      </c>
      <c r="BE281" s="332">
        <f t="shared" si="51"/>
        <v>95.035032600000008</v>
      </c>
      <c r="BF281" s="332">
        <f t="shared" si="51"/>
        <v>95.024922599999996</v>
      </c>
      <c r="BG281" s="332" t="str">
        <f t="shared" si="51"/>
        <v/>
      </c>
      <c r="BH281" s="164">
        <v>270</v>
      </c>
      <c r="BI281" s="337">
        <f t="shared" si="56"/>
        <v>8.8549999999983697E-2</v>
      </c>
      <c r="BJ281" s="337">
        <f t="shared" si="56"/>
        <v>1.3859999999993988E-2</v>
      </c>
      <c r="BK281" s="337">
        <f t="shared" si="56"/>
        <v>3.750999999999749E-2</v>
      </c>
      <c r="BL281" s="337">
        <f t="shared" si="55"/>
        <v>1.011000000001161E-2</v>
      </c>
      <c r="BM281" s="165">
        <f t="shared" si="57"/>
        <v>8.8549999999983697E-2</v>
      </c>
    </row>
    <row r="282" spans="1:65" ht="14.85" customHeight="1">
      <c r="A282" s="238"/>
      <c r="B282" s="540" t="s">
        <v>405</v>
      </c>
      <c r="C282" s="540"/>
      <c r="D282" s="540"/>
      <c r="E282" s="503">
        <f t="shared" si="45"/>
        <v>94.954212600000005</v>
      </c>
      <c r="F282" s="503"/>
      <c r="G282" s="503"/>
      <c r="H282" s="503">
        <f t="shared" si="46"/>
        <v>95.055412599999997</v>
      </c>
      <c r="I282" s="503"/>
      <c r="J282" s="503"/>
      <c r="K282" s="503">
        <f t="shared" si="47"/>
        <v>95.017982600000011</v>
      </c>
      <c r="L282" s="503"/>
      <c r="M282" s="503"/>
      <c r="N282" s="503">
        <f t="shared" si="48"/>
        <v>95.048212599999999</v>
      </c>
      <c r="O282" s="503"/>
      <c r="P282" s="503"/>
      <c r="Q282" s="503">
        <f t="shared" si="49"/>
        <v>95.033762600000003</v>
      </c>
      <c r="R282" s="503"/>
      <c r="S282" s="503"/>
      <c r="T282" s="503"/>
      <c r="U282" s="503"/>
      <c r="V282" s="503"/>
      <c r="W282" s="503">
        <f t="shared" si="50"/>
        <v>7.9549999999997567E-2</v>
      </c>
      <c r="X282" s="503"/>
      <c r="Y282" s="503"/>
      <c r="Z282" s="503"/>
      <c r="AA282" s="503"/>
      <c r="AB282" s="503"/>
      <c r="AC282" s="525"/>
      <c r="AD282" s="526"/>
      <c r="AE282" s="526"/>
      <c r="AF282" s="526"/>
      <c r="AG282" s="526"/>
      <c r="AH282" s="527"/>
      <c r="AI282" s="233"/>
      <c r="AJ282" s="233"/>
      <c r="AK282" s="197">
        <v>271</v>
      </c>
      <c r="AL282" s="207">
        <v>95.112110000000001</v>
      </c>
      <c r="AM282" s="207">
        <v>95.040199999999999</v>
      </c>
      <c r="AN282" s="207">
        <v>95.186340000000001</v>
      </c>
      <c r="AO282" s="207">
        <v>95.309669999999997</v>
      </c>
      <c r="AP282" s="207">
        <v>95.195949999999996</v>
      </c>
      <c r="AQ282" s="208"/>
      <c r="AR282" s="155"/>
      <c r="AS282" s="197">
        <f t="shared" si="53"/>
        <v>271</v>
      </c>
      <c r="AT282" s="175">
        <v>-0.15957739999998899</v>
      </c>
      <c r="AU282" s="163">
        <v>-9.5773999999977395E-3</v>
      </c>
      <c r="AV282" s="163">
        <v>-0.19957739999999499</v>
      </c>
      <c r="AW282" s="163">
        <v>-0.27957739999999398</v>
      </c>
      <c r="AX282" s="163">
        <v>-0.179577399999999</v>
      </c>
      <c r="AY282" s="163">
        <v>-0.179577399999999</v>
      </c>
      <c r="BA282" s="331">
        <f t="shared" si="54"/>
        <v>271</v>
      </c>
      <c r="BB282" s="332">
        <f t="shared" si="52"/>
        <v>94.952532600000012</v>
      </c>
      <c r="BC282" s="332">
        <f t="shared" si="52"/>
        <v>95.030622600000001</v>
      </c>
      <c r="BD282" s="332">
        <f t="shared" si="51"/>
        <v>94.986762600000006</v>
      </c>
      <c r="BE282" s="332">
        <f t="shared" si="51"/>
        <v>95.030092600000003</v>
      </c>
      <c r="BF282" s="332">
        <f t="shared" si="51"/>
        <v>95.016372599999997</v>
      </c>
      <c r="BG282" s="332" t="str">
        <f t="shared" si="51"/>
        <v/>
      </c>
      <c r="BH282" s="164">
        <v>271</v>
      </c>
      <c r="BI282" s="337">
        <f t="shared" si="56"/>
        <v>6.3839999999984798E-2</v>
      </c>
      <c r="BJ282" s="337">
        <f t="shared" si="56"/>
        <v>1.4250000000004093E-2</v>
      </c>
      <c r="BK282" s="337">
        <f t="shared" si="56"/>
        <v>2.9609999999991032E-2</v>
      </c>
      <c r="BL282" s="337">
        <f t="shared" si="55"/>
        <v>1.3720000000006394E-2</v>
      </c>
      <c r="BM282" s="165">
        <f t="shared" si="57"/>
        <v>6.3839999999984798E-2</v>
      </c>
    </row>
    <row r="283" spans="1:65" ht="14.85" customHeight="1" thickBot="1">
      <c r="A283" s="238"/>
      <c r="B283" s="572" t="s">
        <v>406</v>
      </c>
      <c r="C283" s="572"/>
      <c r="D283" s="572"/>
      <c r="E283" s="573">
        <f t="shared" si="45"/>
        <v>94.950362600000005</v>
      </c>
      <c r="F283" s="573"/>
      <c r="G283" s="573"/>
      <c r="H283" s="573">
        <f t="shared" si="46"/>
        <v>95.043722599999995</v>
      </c>
      <c r="I283" s="573"/>
      <c r="J283" s="573"/>
      <c r="K283" s="573">
        <f t="shared" si="47"/>
        <v>95.006692600000008</v>
      </c>
      <c r="L283" s="573"/>
      <c r="M283" s="573"/>
      <c r="N283" s="573">
        <f t="shared" si="48"/>
        <v>95.054802600000002</v>
      </c>
      <c r="O283" s="573"/>
      <c r="P283" s="573"/>
      <c r="Q283" s="573">
        <f t="shared" si="49"/>
        <v>95.042402600000003</v>
      </c>
      <c r="R283" s="573"/>
      <c r="S283" s="573"/>
      <c r="T283" s="573"/>
      <c r="U283" s="573"/>
      <c r="V283" s="573"/>
      <c r="W283" s="573">
        <f t="shared" si="50"/>
        <v>9.2039999999997235E-2</v>
      </c>
      <c r="X283" s="573"/>
      <c r="Y283" s="573"/>
      <c r="Z283" s="573"/>
      <c r="AA283" s="573"/>
      <c r="AB283" s="573"/>
      <c r="AC283" s="528"/>
      <c r="AD283" s="529"/>
      <c r="AE283" s="529"/>
      <c r="AF283" s="529"/>
      <c r="AG283" s="529"/>
      <c r="AH283" s="530"/>
      <c r="AI283" s="233"/>
      <c r="AJ283" s="233"/>
      <c r="AK283" s="197">
        <v>272</v>
      </c>
      <c r="AL283" s="207">
        <v>95.120980000000003</v>
      </c>
      <c r="AM283" s="207">
        <v>95.051370000000006</v>
      </c>
      <c r="AN283" s="207">
        <v>95.190439999999995</v>
      </c>
      <c r="AO283" s="207">
        <v>95.306179999999998</v>
      </c>
      <c r="AP283" s="207">
        <v>95.183729999999997</v>
      </c>
      <c r="AQ283" s="208"/>
      <c r="AR283" s="155"/>
      <c r="AS283" s="197">
        <f t="shared" si="53"/>
        <v>272</v>
      </c>
      <c r="AT283" s="175">
        <v>-0.15957739999998899</v>
      </c>
      <c r="AU283" s="163">
        <v>-9.5773999999977395E-3</v>
      </c>
      <c r="AV283" s="163">
        <v>-0.19957739999999499</v>
      </c>
      <c r="AW283" s="163">
        <v>-0.27957739999999398</v>
      </c>
      <c r="AX283" s="163">
        <v>-0.179577399999999</v>
      </c>
      <c r="AY283" s="163">
        <v>-0.179577399999999</v>
      </c>
      <c r="BA283" s="331">
        <f t="shared" si="54"/>
        <v>272</v>
      </c>
      <c r="BB283" s="332">
        <f t="shared" si="52"/>
        <v>94.961402600000014</v>
      </c>
      <c r="BC283" s="332">
        <f t="shared" si="52"/>
        <v>95.041792600000008</v>
      </c>
      <c r="BD283" s="332">
        <f t="shared" si="51"/>
        <v>94.9908626</v>
      </c>
      <c r="BE283" s="332">
        <f t="shared" si="51"/>
        <v>95.026602600000004</v>
      </c>
      <c r="BF283" s="332">
        <f t="shared" si="51"/>
        <v>95.004152599999998</v>
      </c>
      <c r="BG283" s="332" t="str">
        <f t="shared" si="51"/>
        <v/>
      </c>
      <c r="BH283" s="164">
        <v>272</v>
      </c>
      <c r="BI283" s="337">
        <f t="shared" si="56"/>
        <v>4.2749999999983856E-2</v>
      </c>
      <c r="BJ283" s="337">
        <f t="shared" si="56"/>
        <v>3.7640000000010332E-2</v>
      </c>
      <c r="BK283" s="337">
        <f t="shared" si="56"/>
        <v>1.3289999999997804E-2</v>
      </c>
      <c r="BL283" s="337">
        <f t="shared" si="55"/>
        <v>2.2450000000006298E-2</v>
      </c>
      <c r="BM283" s="165">
        <f t="shared" si="57"/>
        <v>4.2749999999983856E-2</v>
      </c>
    </row>
    <row r="284" spans="1:65" ht="14.85" customHeight="1" thickTop="1">
      <c r="A284" s="239"/>
      <c r="B284" s="240"/>
      <c r="C284" s="240"/>
      <c r="D284" s="240"/>
      <c r="E284" s="252"/>
      <c r="F284" s="252"/>
      <c r="G284" s="252"/>
      <c r="H284" s="252"/>
      <c r="I284" s="252"/>
      <c r="J284" s="252"/>
      <c r="K284" s="252"/>
      <c r="L284" s="252"/>
      <c r="M284" s="252"/>
      <c r="N284" s="252"/>
      <c r="O284" s="252"/>
      <c r="P284" s="252"/>
      <c r="Q284" s="252"/>
      <c r="R284" s="252"/>
      <c r="S284" s="252"/>
      <c r="T284" s="252"/>
      <c r="U284" s="252"/>
      <c r="V284" s="252"/>
      <c r="W284" s="252"/>
      <c r="X284" s="252"/>
      <c r="Y284" s="252"/>
      <c r="Z284" s="252"/>
      <c r="AA284" s="252"/>
      <c r="AB284" s="252"/>
      <c r="AC284" s="233"/>
      <c r="AD284" s="233"/>
      <c r="AE284" s="233"/>
      <c r="AF284" s="233"/>
      <c r="AG284" s="233"/>
      <c r="AH284" s="233"/>
      <c r="AI284" s="233"/>
      <c r="AJ284" s="233"/>
      <c r="AK284" s="197">
        <v>273</v>
      </c>
      <c r="AL284" s="207">
        <v>95.126400000000004</v>
      </c>
      <c r="AM284" s="207">
        <v>95.053129999999996</v>
      </c>
      <c r="AN284" s="207">
        <v>95.188789999999997</v>
      </c>
      <c r="AO284" s="207">
        <v>95.304169999999999</v>
      </c>
      <c r="AP284" s="207">
        <v>95.174970000000002</v>
      </c>
      <c r="AQ284" s="208"/>
      <c r="AR284" s="155"/>
      <c r="AS284" s="197">
        <f t="shared" si="53"/>
        <v>273</v>
      </c>
      <c r="AT284" s="175">
        <v>-0.15957739999998899</v>
      </c>
      <c r="AU284" s="163">
        <v>-9.5773999999977395E-3</v>
      </c>
      <c r="AV284" s="163">
        <v>-0.19957739999999499</v>
      </c>
      <c r="AW284" s="163">
        <v>-0.27957739999999398</v>
      </c>
      <c r="AX284" s="163">
        <v>-0.179577399999999</v>
      </c>
      <c r="AY284" s="163">
        <v>-0.179577399999999</v>
      </c>
      <c r="BA284" s="331">
        <f t="shared" si="54"/>
        <v>273</v>
      </c>
      <c r="BB284" s="332">
        <f t="shared" si="52"/>
        <v>94.966822600000015</v>
      </c>
      <c r="BC284" s="332">
        <f t="shared" si="52"/>
        <v>95.043552599999998</v>
      </c>
      <c r="BD284" s="332">
        <f t="shared" si="51"/>
        <v>94.989212600000002</v>
      </c>
      <c r="BE284" s="332">
        <f t="shared" si="51"/>
        <v>95.024592600000005</v>
      </c>
      <c r="BF284" s="332">
        <f t="shared" si="51"/>
        <v>94.995392600000002</v>
      </c>
      <c r="BG284" s="332" t="str">
        <f t="shared" si="51"/>
        <v/>
      </c>
      <c r="BH284" s="164">
        <v>273</v>
      </c>
      <c r="BI284" s="337">
        <f t="shared" si="56"/>
        <v>2.8569999999987772E-2</v>
      </c>
      <c r="BJ284" s="337">
        <f t="shared" si="56"/>
        <v>4.8159999999995762E-2</v>
      </c>
      <c r="BK284" s="337">
        <f t="shared" si="56"/>
        <v>6.1800000000005184E-3</v>
      </c>
      <c r="BL284" s="337">
        <f t="shared" si="55"/>
        <v>2.9200000000003001E-2</v>
      </c>
      <c r="BM284" s="165">
        <f t="shared" si="57"/>
        <v>4.8159999999995762E-2</v>
      </c>
    </row>
    <row r="285" spans="1:65" ht="14.85" customHeight="1">
      <c r="B285" s="245"/>
      <c r="C285" s="245"/>
      <c r="D285" s="245"/>
      <c r="E285" s="246"/>
      <c r="F285" s="246"/>
      <c r="G285" s="246"/>
      <c r="H285" s="247"/>
      <c r="J285" s="246"/>
      <c r="K285" s="246"/>
      <c r="AA285" s="494" t="s">
        <v>7</v>
      </c>
      <c r="AB285" s="494"/>
      <c r="AC285" s="494"/>
      <c r="AD285" s="495">
        <f>AD214+1</f>
        <v>6</v>
      </c>
      <c r="AE285" s="495"/>
      <c r="AF285" s="223" t="s">
        <v>8</v>
      </c>
      <c r="AG285" s="495">
        <f>Page1!$AR$1</f>
        <v>1</v>
      </c>
      <c r="AH285" s="495"/>
      <c r="AI285" s="218"/>
      <c r="AJ285" s="218"/>
      <c r="AK285" s="197">
        <v>274</v>
      </c>
      <c r="AL285" s="207">
        <v>95.137010000000004</v>
      </c>
      <c r="AM285" s="207">
        <v>95.048069999999996</v>
      </c>
      <c r="AN285" s="207">
        <v>95.199399999999997</v>
      </c>
      <c r="AO285" s="207">
        <v>95.302760000000006</v>
      </c>
      <c r="AP285" s="207">
        <v>95.178870000000003</v>
      </c>
      <c r="AQ285" s="208"/>
      <c r="AR285" s="155"/>
      <c r="AS285" s="197">
        <f t="shared" si="53"/>
        <v>274</v>
      </c>
      <c r="AT285" s="175">
        <v>-0.15957739999998899</v>
      </c>
      <c r="AU285" s="163">
        <v>-9.5773999999977395E-3</v>
      </c>
      <c r="AV285" s="163">
        <v>-0.19957739999999499</v>
      </c>
      <c r="AW285" s="163">
        <v>-0.27957739999999398</v>
      </c>
      <c r="AX285" s="163">
        <v>-0.179577399999999</v>
      </c>
      <c r="AY285" s="163">
        <v>-0.179577399999999</v>
      </c>
      <c r="BA285" s="331">
        <f t="shared" si="54"/>
        <v>274</v>
      </c>
      <c r="BB285" s="332">
        <f t="shared" si="52"/>
        <v>94.977432600000014</v>
      </c>
      <c r="BC285" s="332">
        <f t="shared" si="52"/>
        <v>95.038492599999998</v>
      </c>
      <c r="BD285" s="332">
        <f t="shared" si="51"/>
        <v>94.999822600000002</v>
      </c>
      <c r="BE285" s="332">
        <f t="shared" si="51"/>
        <v>95.023182600000013</v>
      </c>
      <c r="BF285" s="332">
        <f t="shared" si="51"/>
        <v>94.999292600000004</v>
      </c>
      <c r="BG285" s="332" t="str">
        <f t="shared" si="51"/>
        <v/>
      </c>
      <c r="BH285" s="164">
        <v>274</v>
      </c>
      <c r="BI285" s="337">
        <f t="shared" si="56"/>
        <v>2.1859999999989554E-2</v>
      </c>
      <c r="BJ285" s="337">
        <f t="shared" si="56"/>
        <v>3.9199999999993906E-2</v>
      </c>
      <c r="BK285" s="337">
        <f t="shared" si="56"/>
        <v>5.2999999999769898E-4</v>
      </c>
      <c r="BL285" s="337">
        <f t="shared" si="55"/>
        <v>2.3890000000008627E-2</v>
      </c>
      <c r="BM285" s="165">
        <f t="shared" si="57"/>
        <v>3.9199999999993906E-2</v>
      </c>
    </row>
    <row r="286" spans="1:65" ht="14.85" customHeight="1">
      <c r="B286" s="248"/>
      <c r="C286" s="248"/>
      <c r="D286" s="248"/>
      <c r="E286" s="249"/>
      <c r="F286" s="227"/>
      <c r="G286" s="249"/>
      <c r="H286" s="249"/>
      <c r="I286" s="249"/>
      <c r="J286" s="249"/>
      <c r="K286" s="249"/>
      <c r="Y286" s="222"/>
      <c r="AK286" s="197">
        <v>275</v>
      </c>
      <c r="AL286" s="207">
        <v>95.142719999999997</v>
      </c>
      <c r="AM286" s="207">
        <v>95.053340000000006</v>
      </c>
      <c r="AN286" s="207">
        <v>95.195790000000002</v>
      </c>
      <c r="AO286" s="207">
        <v>95.305459999999997</v>
      </c>
      <c r="AP286" s="207">
        <v>95.186779999999999</v>
      </c>
      <c r="AQ286" s="208"/>
      <c r="AR286" s="155"/>
      <c r="AS286" s="197">
        <f t="shared" si="53"/>
        <v>275</v>
      </c>
      <c r="AT286" s="175">
        <v>-0.15957739999998899</v>
      </c>
      <c r="AU286" s="163">
        <v>-9.5773999999977395E-3</v>
      </c>
      <c r="AV286" s="163">
        <v>-0.19957739999999499</v>
      </c>
      <c r="AW286" s="163">
        <v>-0.27957739999999398</v>
      </c>
      <c r="AX286" s="163">
        <v>-0.179577399999999</v>
      </c>
      <c r="AY286" s="163">
        <v>-0.179577399999999</v>
      </c>
      <c r="BA286" s="331">
        <f t="shared" si="54"/>
        <v>275</v>
      </c>
      <c r="BB286" s="332">
        <f t="shared" si="52"/>
        <v>94.983142600000008</v>
      </c>
      <c r="BC286" s="332">
        <f t="shared" si="52"/>
        <v>95.043762600000008</v>
      </c>
      <c r="BD286" s="332">
        <f t="shared" si="51"/>
        <v>94.996212600000007</v>
      </c>
      <c r="BE286" s="332">
        <f t="shared" si="51"/>
        <v>95.025882600000003</v>
      </c>
      <c r="BF286" s="332">
        <f t="shared" si="51"/>
        <v>95.007202599999999</v>
      </c>
      <c r="BG286" s="332" t="str">
        <f t="shared" si="51"/>
        <v/>
      </c>
      <c r="BH286" s="164">
        <v>275</v>
      </c>
      <c r="BI286" s="337">
        <f t="shared" si="56"/>
        <v>2.4059999999991533E-2</v>
      </c>
      <c r="BJ286" s="337">
        <f t="shared" si="56"/>
        <v>3.6560000000008586E-2</v>
      </c>
      <c r="BK286" s="337">
        <f t="shared" si="56"/>
        <v>1.0989999999992506E-2</v>
      </c>
      <c r="BL286" s="337">
        <f t="shared" si="55"/>
        <v>1.8680000000003361E-2</v>
      </c>
      <c r="BM286" s="165">
        <f t="shared" si="57"/>
        <v>3.6560000000008586E-2</v>
      </c>
    </row>
    <row r="287" spans="1:65" ht="14.85" customHeight="1">
      <c r="A287" s="218"/>
      <c r="B287" s="218"/>
      <c r="C287" s="218"/>
      <c r="D287" s="218"/>
      <c r="E287" s="250"/>
      <c r="K287" s="250"/>
      <c r="Y287" s="222"/>
      <c r="AK287" s="197">
        <v>276</v>
      </c>
      <c r="AL287" s="207">
        <v>95.145970000000005</v>
      </c>
      <c r="AM287" s="207">
        <v>95.053250000000006</v>
      </c>
      <c r="AN287" s="207">
        <v>95.193569999999994</v>
      </c>
      <c r="AO287" s="207">
        <v>95.307500000000005</v>
      </c>
      <c r="AP287" s="207">
        <v>95.189160000000001</v>
      </c>
      <c r="AQ287" s="208"/>
      <c r="AR287" s="155"/>
      <c r="AS287" s="197">
        <f t="shared" si="53"/>
        <v>276</v>
      </c>
      <c r="AT287" s="175">
        <v>-0.15957739999998899</v>
      </c>
      <c r="AU287" s="163">
        <v>-9.5773999999977395E-3</v>
      </c>
      <c r="AV287" s="163">
        <v>-0.19957739999999499</v>
      </c>
      <c r="AW287" s="163">
        <v>-0.27957739999999398</v>
      </c>
      <c r="AX287" s="163">
        <v>-0.179577399999999</v>
      </c>
      <c r="AY287" s="163">
        <v>-0.179577399999999</v>
      </c>
      <c r="BA287" s="331">
        <f t="shared" si="54"/>
        <v>276</v>
      </c>
      <c r="BB287" s="332">
        <f t="shared" si="52"/>
        <v>94.986392600000016</v>
      </c>
      <c r="BC287" s="332">
        <f t="shared" si="52"/>
        <v>95.043672600000008</v>
      </c>
      <c r="BD287" s="332">
        <f t="shared" si="51"/>
        <v>94.993992599999999</v>
      </c>
      <c r="BE287" s="332">
        <f t="shared" si="51"/>
        <v>95.027922600000011</v>
      </c>
      <c r="BF287" s="332">
        <f t="shared" si="51"/>
        <v>95.009582600000002</v>
      </c>
      <c r="BG287" s="332" t="str">
        <f t="shared" si="51"/>
        <v/>
      </c>
      <c r="BH287" s="164">
        <v>276</v>
      </c>
      <c r="BI287" s="337">
        <f t="shared" si="56"/>
        <v>2.3189999999985389E-2</v>
      </c>
      <c r="BJ287" s="337">
        <f t="shared" si="56"/>
        <v>3.4090000000006171E-2</v>
      </c>
      <c r="BK287" s="337">
        <f t="shared" si="56"/>
        <v>1.5590000000003101E-2</v>
      </c>
      <c r="BL287" s="337">
        <f t="shared" si="55"/>
        <v>1.8340000000009127E-2</v>
      </c>
      <c r="BM287" s="165">
        <f t="shared" si="57"/>
        <v>3.4090000000006171E-2</v>
      </c>
    </row>
    <row r="288" spans="1:65" ht="14.85" customHeight="1">
      <c r="A288" s="218"/>
      <c r="B288" s="218"/>
      <c r="C288" s="218"/>
      <c r="D288" s="218"/>
      <c r="E288" s="250"/>
      <c r="F288" s="227"/>
      <c r="H288" s="250"/>
      <c r="I288" s="250"/>
      <c r="J288" s="250"/>
      <c r="K288" s="250"/>
      <c r="W288" s="498" t="s">
        <v>9</v>
      </c>
      <c r="X288" s="498"/>
      <c r="Y288" s="498"/>
      <c r="Z288" s="498"/>
      <c r="AA288" s="498"/>
      <c r="AB288" s="498"/>
      <c r="AC288" s="498"/>
      <c r="AD288" s="499" t="str">
        <f>AD3</f>
        <v xml:space="preserve"> PT2/67 </v>
      </c>
      <c r="AE288" s="499"/>
      <c r="AF288" s="499"/>
      <c r="AG288" s="499"/>
      <c r="AH288" s="499"/>
      <c r="AI288" s="218"/>
      <c r="AJ288" s="218"/>
      <c r="AK288" s="197">
        <v>277</v>
      </c>
      <c r="AL288" s="207">
        <v>95.139629999999997</v>
      </c>
      <c r="AM288" s="207">
        <v>95.050730000000001</v>
      </c>
      <c r="AN288" s="207">
        <v>95.184370000000001</v>
      </c>
      <c r="AO288" s="207">
        <v>95.312399999999997</v>
      </c>
      <c r="AP288" s="207">
        <v>95.19265</v>
      </c>
      <c r="AQ288" s="208"/>
      <c r="AR288" s="155"/>
      <c r="AS288" s="197">
        <f t="shared" si="53"/>
        <v>277</v>
      </c>
      <c r="AT288" s="175">
        <v>-0.15957739999998899</v>
      </c>
      <c r="AU288" s="163">
        <v>-9.5773999999977395E-3</v>
      </c>
      <c r="AV288" s="163">
        <v>-0.19957739999999499</v>
      </c>
      <c r="AW288" s="163">
        <v>-0.27957739999999398</v>
      </c>
      <c r="AX288" s="163">
        <v>-0.179577399999999</v>
      </c>
      <c r="AY288" s="163">
        <v>-0.179577399999999</v>
      </c>
      <c r="BA288" s="331">
        <f t="shared" si="54"/>
        <v>277</v>
      </c>
      <c r="BB288" s="332">
        <f t="shared" si="52"/>
        <v>94.980052600000008</v>
      </c>
      <c r="BC288" s="332">
        <f t="shared" si="52"/>
        <v>95.041152600000004</v>
      </c>
      <c r="BD288" s="332">
        <f t="shared" si="51"/>
        <v>94.984792600000006</v>
      </c>
      <c r="BE288" s="332">
        <f t="shared" si="51"/>
        <v>95.032822600000003</v>
      </c>
      <c r="BF288" s="332">
        <f t="shared" si="51"/>
        <v>95.013072600000001</v>
      </c>
      <c r="BG288" s="332" t="str">
        <f t="shared" si="51"/>
        <v/>
      </c>
      <c r="BH288" s="164">
        <v>277</v>
      </c>
      <c r="BI288" s="337">
        <f t="shared" si="56"/>
        <v>3.3019999999993388E-2</v>
      </c>
      <c r="BJ288" s="337">
        <f t="shared" si="56"/>
        <v>2.8080000000002769E-2</v>
      </c>
      <c r="BK288" s="337">
        <f t="shared" si="56"/>
        <v>2.8279999999995198E-2</v>
      </c>
      <c r="BL288" s="337">
        <f t="shared" si="55"/>
        <v>1.9750000000001933E-2</v>
      </c>
      <c r="BM288" s="165">
        <f t="shared" si="57"/>
        <v>3.3019999999993388E-2</v>
      </c>
    </row>
    <row r="289" spans="1:65" ht="14.85" customHeight="1">
      <c r="A289" s="224"/>
      <c r="C289" s="224"/>
      <c r="E289" s="227"/>
      <c r="H289" s="251"/>
      <c r="L289" s="227"/>
      <c r="W289" s="498" t="s">
        <v>2</v>
      </c>
      <c r="X289" s="498"/>
      <c r="Y289" s="498"/>
      <c r="Z289" s="498"/>
      <c r="AA289" s="498"/>
      <c r="AB289" s="498"/>
      <c r="AC289" s="498"/>
      <c r="AD289" s="537" t="str">
        <f>AD4</f>
        <v>-</v>
      </c>
      <c r="AE289" s="537"/>
      <c r="AF289" s="537"/>
      <c r="AG289" s="537"/>
      <c r="AH289" s="537"/>
      <c r="AI289" s="218"/>
      <c r="AJ289" s="218"/>
      <c r="AK289" s="197">
        <v>278</v>
      </c>
      <c r="AL289" s="207">
        <v>95.139259999999993</v>
      </c>
      <c r="AM289" s="207">
        <v>95.051929999999999</v>
      </c>
      <c r="AN289" s="207">
        <v>95.172439999999995</v>
      </c>
      <c r="AO289" s="207">
        <v>95.31429</v>
      </c>
      <c r="AP289" s="207">
        <v>95.209639999999993</v>
      </c>
      <c r="AQ289" s="208"/>
      <c r="AR289" s="155"/>
      <c r="AS289" s="197">
        <f t="shared" si="53"/>
        <v>278</v>
      </c>
      <c r="AT289" s="175">
        <v>-0.15957739999998899</v>
      </c>
      <c r="AU289" s="163">
        <v>-9.5773999999977395E-3</v>
      </c>
      <c r="AV289" s="163">
        <v>-0.19957739999999499</v>
      </c>
      <c r="AW289" s="163">
        <v>-0.27957739999999398</v>
      </c>
      <c r="AX289" s="163">
        <v>-0.179577399999999</v>
      </c>
      <c r="AY289" s="163">
        <v>-0.179577399999999</v>
      </c>
      <c r="BA289" s="331">
        <f t="shared" si="54"/>
        <v>278</v>
      </c>
      <c r="BB289" s="332">
        <f t="shared" si="52"/>
        <v>94.979682600000004</v>
      </c>
      <c r="BC289" s="332">
        <f t="shared" si="52"/>
        <v>95.042352600000001</v>
      </c>
      <c r="BD289" s="332">
        <f t="shared" si="51"/>
        <v>94.972862599999999</v>
      </c>
      <c r="BE289" s="332">
        <f t="shared" si="51"/>
        <v>95.034712600000006</v>
      </c>
      <c r="BF289" s="332">
        <f t="shared" si="51"/>
        <v>95.030062599999994</v>
      </c>
      <c r="BG289" s="332" t="str">
        <f t="shared" si="51"/>
        <v/>
      </c>
      <c r="BH289" s="164">
        <v>278</v>
      </c>
      <c r="BI289" s="337">
        <f t="shared" si="56"/>
        <v>5.0379999999989877E-2</v>
      </c>
      <c r="BJ289" s="337">
        <f t="shared" si="56"/>
        <v>1.229000000000724E-2</v>
      </c>
      <c r="BK289" s="337">
        <f t="shared" si="56"/>
        <v>5.7199999999994589E-2</v>
      </c>
      <c r="BL289" s="337">
        <f t="shared" si="55"/>
        <v>4.6500000000122554E-3</v>
      </c>
      <c r="BM289" s="165">
        <f t="shared" si="57"/>
        <v>5.7199999999994589E-2</v>
      </c>
    </row>
    <row r="290" spans="1:65" ht="14.85" customHeight="1" thickBot="1">
      <c r="A290" s="226"/>
      <c r="B290" s="494" t="s">
        <v>10</v>
      </c>
      <c r="C290" s="494"/>
      <c r="D290" s="494"/>
      <c r="E290" s="494"/>
      <c r="F290" s="494"/>
      <c r="G290" s="494"/>
      <c r="H290" s="494"/>
      <c r="I290" s="494"/>
      <c r="J290" s="574">
        <f>$J$3</f>
        <v>95</v>
      </c>
      <c r="K290" s="574"/>
      <c r="L290" s="574"/>
      <c r="M290" s="497" t="s">
        <v>165</v>
      </c>
      <c r="N290" s="497"/>
      <c r="O290" s="227"/>
      <c r="P290" s="227"/>
      <c r="Q290" s="227"/>
      <c r="R290" s="228"/>
      <c r="S290" s="228"/>
      <c r="T290" s="228"/>
      <c r="U290" s="228"/>
      <c r="V290" s="228"/>
      <c r="AE290" s="229"/>
      <c r="AF290" s="494"/>
      <c r="AG290" s="494"/>
      <c r="AH290" s="230"/>
      <c r="AI290" s="230"/>
      <c r="AJ290" s="230"/>
      <c r="AK290" s="197">
        <v>279</v>
      </c>
      <c r="AL290" s="207">
        <v>95.130099999999999</v>
      </c>
      <c r="AM290" s="207">
        <v>95.04607</v>
      </c>
      <c r="AN290" s="207">
        <v>95.177260000000004</v>
      </c>
      <c r="AO290" s="207">
        <v>95.312449999999998</v>
      </c>
      <c r="AP290" s="207">
        <v>95.196020000000004</v>
      </c>
      <c r="AQ290" s="208"/>
      <c r="AR290" s="155"/>
      <c r="AS290" s="197">
        <f t="shared" si="53"/>
        <v>279</v>
      </c>
      <c r="AT290" s="175">
        <v>-0.15957739999998899</v>
      </c>
      <c r="AU290" s="163">
        <v>-9.5773999999977395E-3</v>
      </c>
      <c r="AV290" s="163">
        <v>-0.19957739999999499</v>
      </c>
      <c r="AW290" s="163">
        <v>-0.27957739999999398</v>
      </c>
      <c r="AX290" s="163">
        <v>-0.179577399999999</v>
      </c>
      <c r="AY290" s="163">
        <v>-0.179577399999999</v>
      </c>
      <c r="BA290" s="331">
        <f t="shared" si="54"/>
        <v>279</v>
      </c>
      <c r="BB290" s="332">
        <f t="shared" si="52"/>
        <v>94.97052260000001</v>
      </c>
      <c r="BC290" s="332">
        <f t="shared" si="52"/>
        <v>95.036492600000003</v>
      </c>
      <c r="BD290" s="332">
        <f t="shared" si="51"/>
        <v>94.977682600000009</v>
      </c>
      <c r="BE290" s="332">
        <f t="shared" si="51"/>
        <v>95.032872600000005</v>
      </c>
      <c r="BF290" s="332">
        <f t="shared" si="51"/>
        <v>95.016442600000005</v>
      </c>
      <c r="BG290" s="332" t="str">
        <f t="shared" si="51"/>
        <v/>
      </c>
      <c r="BH290" s="164">
        <v>279</v>
      </c>
      <c r="BI290" s="337">
        <f t="shared" si="56"/>
        <v>4.5919999999995298E-2</v>
      </c>
      <c r="BJ290" s="337">
        <f t="shared" si="56"/>
        <v>2.0049999999997681E-2</v>
      </c>
      <c r="BK290" s="337">
        <f t="shared" si="56"/>
        <v>3.8759999999996353E-2</v>
      </c>
      <c r="BL290" s="337">
        <f t="shared" si="55"/>
        <v>1.6429999999999723E-2</v>
      </c>
      <c r="BM290" s="165">
        <f t="shared" si="57"/>
        <v>4.5919999999995298E-2</v>
      </c>
    </row>
    <row r="291" spans="1:65" ht="14.85" customHeight="1" thickTop="1" thickBot="1">
      <c r="A291" s="231"/>
      <c r="B291" s="514" t="s">
        <v>13</v>
      </c>
      <c r="C291" s="515"/>
      <c r="D291" s="516"/>
      <c r="E291" s="517" t="s">
        <v>67</v>
      </c>
      <c r="F291" s="518"/>
      <c r="G291" s="518"/>
      <c r="H291" s="518"/>
      <c r="I291" s="518"/>
      <c r="J291" s="518"/>
      <c r="K291" s="518"/>
      <c r="L291" s="518"/>
      <c r="M291" s="518"/>
      <c r="N291" s="518"/>
      <c r="O291" s="518"/>
      <c r="P291" s="518"/>
      <c r="Q291" s="518"/>
      <c r="R291" s="518"/>
      <c r="S291" s="518"/>
      <c r="T291" s="232"/>
      <c r="U291" s="232"/>
      <c r="V291" s="232"/>
      <c r="W291" s="519" t="s">
        <v>55</v>
      </c>
      <c r="X291" s="520"/>
      <c r="Y291" s="520"/>
      <c r="Z291" s="520"/>
      <c r="AA291" s="520"/>
      <c r="AB291" s="521"/>
      <c r="AC291" s="522" t="s">
        <v>1176</v>
      </c>
      <c r="AD291" s="523"/>
      <c r="AE291" s="523"/>
      <c r="AF291" s="523"/>
      <c r="AG291" s="523"/>
      <c r="AH291" s="524"/>
      <c r="AI291" s="233"/>
      <c r="AJ291" s="233"/>
      <c r="AK291" s="197">
        <v>280</v>
      </c>
      <c r="AL291" s="207">
        <v>95.105350000000001</v>
      </c>
      <c r="AM291" s="207">
        <v>95.043170000000003</v>
      </c>
      <c r="AN291" s="207">
        <v>95.173249999999996</v>
      </c>
      <c r="AO291" s="207">
        <v>95.33305</v>
      </c>
      <c r="AP291" s="207">
        <v>95.187830000000005</v>
      </c>
      <c r="AQ291" s="208"/>
      <c r="AR291" s="155"/>
      <c r="AS291" s="197">
        <f t="shared" si="53"/>
        <v>280</v>
      </c>
      <c r="AT291" s="175">
        <v>-0.15957739999998899</v>
      </c>
      <c r="AU291" s="163">
        <v>-9.5773999999977395E-3</v>
      </c>
      <c r="AV291" s="163">
        <v>-0.19957739999999499</v>
      </c>
      <c r="AW291" s="163">
        <v>-0.27957739999999398</v>
      </c>
      <c r="AX291" s="163">
        <v>-0.179577399999999</v>
      </c>
      <c r="AY291" s="163">
        <v>-0.179577399999999</v>
      </c>
      <c r="BA291" s="331">
        <f t="shared" si="54"/>
        <v>280</v>
      </c>
      <c r="BB291" s="332">
        <f t="shared" si="52"/>
        <v>94.945772600000012</v>
      </c>
      <c r="BC291" s="332">
        <f t="shared" si="52"/>
        <v>95.033592600000006</v>
      </c>
      <c r="BD291" s="332">
        <f t="shared" si="51"/>
        <v>94.9736726</v>
      </c>
      <c r="BE291" s="332">
        <f t="shared" si="51"/>
        <v>95.053472600000006</v>
      </c>
      <c r="BF291" s="332">
        <f t="shared" si="51"/>
        <v>95.008252600000006</v>
      </c>
      <c r="BG291" s="332" t="str">
        <f t="shared" ref="BG291:BG354" si="58">IF(AQ291="","",AQ291+AY291)</f>
        <v/>
      </c>
      <c r="BH291" s="164">
        <v>280</v>
      </c>
      <c r="BI291" s="337">
        <f t="shared" si="56"/>
        <v>6.2479999999993652E-2</v>
      </c>
      <c r="BJ291" s="337">
        <f t="shared" si="56"/>
        <v>2.5339999999999918E-2</v>
      </c>
      <c r="BK291" s="337">
        <f t="shared" si="56"/>
        <v>3.4580000000005384E-2</v>
      </c>
      <c r="BL291" s="337">
        <f t="shared" si="55"/>
        <v>4.5220000000000482E-2</v>
      </c>
      <c r="BM291" s="165">
        <f t="shared" si="57"/>
        <v>6.2479999999993652E-2</v>
      </c>
    </row>
    <row r="292" spans="1:65" ht="14.85" customHeight="1" thickTop="1">
      <c r="A292" s="231"/>
      <c r="B292" s="555" t="s">
        <v>8</v>
      </c>
      <c r="C292" s="556"/>
      <c r="D292" s="557"/>
      <c r="E292" s="504" t="s">
        <v>15</v>
      </c>
      <c r="F292" s="505"/>
      <c r="G292" s="506"/>
      <c r="H292" s="504" t="s">
        <v>16</v>
      </c>
      <c r="I292" s="505"/>
      <c r="J292" s="506"/>
      <c r="K292" s="504" t="s">
        <v>17</v>
      </c>
      <c r="L292" s="505"/>
      <c r="M292" s="506"/>
      <c r="N292" s="504" t="s">
        <v>18</v>
      </c>
      <c r="O292" s="505"/>
      <c r="P292" s="506"/>
      <c r="Q292" s="504" t="s">
        <v>19</v>
      </c>
      <c r="R292" s="505"/>
      <c r="S292" s="506"/>
      <c r="T292" s="504"/>
      <c r="U292" s="505"/>
      <c r="V292" s="506"/>
      <c r="W292" s="558" t="s">
        <v>5</v>
      </c>
      <c r="X292" s="494"/>
      <c r="Y292" s="494"/>
      <c r="Z292" s="494"/>
      <c r="AA292" s="494"/>
      <c r="AB292" s="559"/>
      <c r="AC292" s="525"/>
      <c r="AD292" s="526"/>
      <c r="AE292" s="526"/>
      <c r="AF292" s="526"/>
      <c r="AG292" s="526"/>
      <c r="AH292" s="527"/>
      <c r="AI292" s="233"/>
      <c r="AJ292" s="233"/>
      <c r="AK292" s="197">
        <v>281</v>
      </c>
      <c r="AL292" s="207">
        <v>95.089250000000007</v>
      </c>
      <c r="AM292" s="207">
        <v>95.042410000000004</v>
      </c>
      <c r="AN292" s="207">
        <v>95.168180000000007</v>
      </c>
      <c r="AO292" s="207">
        <v>95.328389999999999</v>
      </c>
      <c r="AP292" s="207">
        <v>95.177989999999994</v>
      </c>
      <c r="AQ292" s="208"/>
      <c r="AR292" s="155"/>
      <c r="AS292" s="197">
        <f t="shared" si="53"/>
        <v>281</v>
      </c>
      <c r="AT292" s="175">
        <v>-0.15957739999998899</v>
      </c>
      <c r="AU292" s="163">
        <v>-9.5773999999977395E-3</v>
      </c>
      <c r="AV292" s="163">
        <v>-0.19957739999999499</v>
      </c>
      <c r="AW292" s="163">
        <v>-0.27957739999999398</v>
      </c>
      <c r="AX292" s="163">
        <v>-0.179577399999999</v>
      </c>
      <c r="AY292" s="163">
        <v>-0.179577399999999</v>
      </c>
      <c r="BA292" s="331">
        <f t="shared" si="54"/>
        <v>281</v>
      </c>
      <c r="BB292" s="332">
        <f t="shared" si="52"/>
        <v>94.929672600000018</v>
      </c>
      <c r="BC292" s="332">
        <f t="shared" si="52"/>
        <v>95.032832600000006</v>
      </c>
      <c r="BD292" s="332">
        <f t="shared" si="52"/>
        <v>94.968602600000011</v>
      </c>
      <c r="BE292" s="332">
        <f t="shared" si="52"/>
        <v>95.048812600000005</v>
      </c>
      <c r="BF292" s="332">
        <f t="shared" si="52"/>
        <v>94.998412599999995</v>
      </c>
      <c r="BG292" s="332" t="str">
        <f t="shared" si="58"/>
        <v/>
      </c>
      <c r="BH292" s="164">
        <v>281</v>
      </c>
      <c r="BI292" s="337">
        <f t="shared" si="56"/>
        <v>6.8739999999976931E-2</v>
      </c>
      <c r="BJ292" s="337">
        <f t="shared" si="56"/>
        <v>3.4420000000011441E-2</v>
      </c>
      <c r="BK292" s="337">
        <f t="shared" si="56"/>
        <v>2.9809999999983461E-2</v>
      </c>
      <c r="BL292" s="337">
        <f t="shared" si="55"/>
        <v>5.0400000000010436E-2</v>
      </c>
      <c r="BM292" s="165">
        <f t="shared" si="57"/>
        <v>6.8739999999976931E-2</v>
      </c>
    </row>
    <row r="293" spans="1:65" ht="14.85" customHeight="1" thickBot="1">
      <c r="A293" s="234"/>
      <c r="B293" s="531" t="s">
        <v>0</v>
      </c>
      <c r="C293" s="513"/>
      <c r="D293" s="532"/>
      <c r="E293" s="507"/>
      <c r="F293" s="508"/>
      <c r="G293" s="509"/>
      <c r="H293" s="507"/>
      <c r="I293" s="508"/>
      <c r="J293" s="509"/>
      <c r="K293" s="507"/>
      <c r="L293" s="508"/>
      <c r="M293" s="509"/>
      <c r="N293" s="507"/>
      <c r="O293" s="508"/>
      <c r="P293" s="509"/>
      <c r="Q293" s="507"/>
      <c r="R293" s="508"/>
      <c r="S293" s="509"/>
      <c r="T293" s="507"/>
      <c r="U293" s="508"/>
      <c r="V293" s="509"/>
      <c r="W293" s="531"/>
      <c r="X293" s="513"/>
      <c r="Y293" s="513"/>
      <c r="Z293" s="513"/>
      <c r="AA293" s="513"/>
      <c r="AB293" s="532"/>
      <c r="AC293" s="525"/>
      <c r="AD293" s="526"/>
      <c r="AE293" s="526"/>
      <c r="AF293" s="526"/>
      <c r="AG293" s="526"/>
      <c r="AH293" s="527"/>
      <c r="AI293" s="233"/>
      <c r="AJ293" s="233"/>
      <c r="AK293" s="197">
        <v>282</v>
      </c>
      <c r="AL293" s="207">
        <v>95.066909999999993</v>
      </c>
      <c r="AM293" s="207">
        <v>95.041650000000004</v>
      </c>
      <c r="AN293" s="207">
        <v>95.161439999999999</v>
      </c>
      <c r="AO293" s="207">
        <v>95.314539999999994</v>
      </c>
      <c r="AP293" s="207">
        <v>95.176820000000006</v>
      </c>
      <c r="AQ293" s="208"/>
      <c r="AR293" s="155"/>
      <c r="AS293" s="197">
        <f t="shared" si="53"/>
        <v>282</v>
      </c>
      <c r="AT293" s="175">
        <v>-0.15957739999998899</v>
      </c>
      <c r="AU293" s="163">
        <v>-9.5773999999977395E-3</v>
      </c>
      <c r="AV293" s="163">
        <v>-0.19957739999999499</v>
      </c>
      <c r="AW293" s="163">
        <v>-0.27957739999999398</v>
      </c>
      <c r="AX293" s="163">
        <v>-0.179577399999999</v>
      </c>
      <c r="AY293" s="163">
        <v>-0.179577399999999</v>
      </c>
      <c r="BA293" s="331">
        <f t="shared" si="54"/>
        <v>282</v>
      </c>
      <c r="BB293" s="332">
        <f t="shared" ref="BB293:BF343" si="59">IF(AL293="","",AL293+AT293)</f>
        <v>94.907332600000004</v>
      </c>
      <c r="BC293" s="332">
        <f t="shared" si="59"/>
        <v>95.032072600000006</v>
      </c>
      <c r="BD293" s="332">
        <f t="shared" si="59"/>
        <v>94.961862600000003</v>
      </c>
      <c r="BE293" s="332">
        <f t="shared" si="59"/>
        <v>95.0349626</v>
      </c>
      <c r="BF293" s="332">
        <f t="shared" si="59"/>
        <v>94.997242600000007</v>
      </c>
      <c r="BG293" s="332" t="str">
        <f t="shared" si="58"/>
        <v/>
      </c>
      <c r="BH293" s="164">
        <v>282</v>
      </c>
      <c r="BI293" s="337">
        <f t="shared" si="56"/>
        <v>8.9910000000003265E-2</v>
      </c>
      <c r="BJ293" s="337">
        <f t="shared" si="56"/>
        <v>3.4829999999999472E-2</v>
      </c>
      <c r="BK293" s="337">
        <f t="shared" si="56"/>
        <v>3.538000000000352E-2</v>
      </c>
      <c r="BL293" s="337">
        <f t="shared" si="55"/>
        <v>3.7719999999993092E-2</v>
      </c>
      <c r="BM293" s="165">
        <f t="shared" si="57"/>
        <v>8.9910000000003265E-2</v>
      </c>
    </row>
    <row r="294" spans="1:65" ht="14.85" customHeight="1" thickTop="1" thickBot="1">
      <c r="A294" s="234"/>
      <c r="B294" s="533" t="s">
        <v>20</v>
      </c>
      <c r="C294" s="534"/>
      <c r="D294" s="535"/>
      <c r="E294" s="510" t="s">
        <v>166</v>
      </c>
      <c r="F294" s="511"/>
      <c r="G294" s="512"/>
      <c r="H294" s="510" t="s">
        <v>166</v>
      </c>
      <c r="I294" s="511"/>
      <c r="J294" s="512"/>
      <c r="K294" s="510" t="s">
        <v>166</v>
      </c>
      <c r="L294" s="511"/>
      <c r="M294" s="512"/>
      <c r="N294" s="510" t="s">
        <v>166</v>
      </c>
      <c r="O294" s="511"/>
      <c r="P294" s="512"/>
      <c r="Q294" s="510" t="s">
        <v>166</v>
      </c>
      <c r="R294" s="511"/>
      <c r="S294" s="512"/>
      <c r="T294" s="510"/>
      <c r="U294" s="511"/>
      <c r="V294" s="512"/>
      <c r="W294" s="542" t="s">
        <v>166</v>
      </c>
      <c r="X294" s="543"/>
      <c r="Y294" s="543"/>
      <c r="Z294" s="543"/>
      <c r="AA294" s="543"/>
      <c r="AB294" s="544"/>
      <c r="AC294" s="525"/>
      <c r="AD294" s="526"/>
      <c r="AE294" s="526"/>
      <c r="AF294" s="526"/>
      <c r="AG294" s="526"/>
      <c r="AH294" s="527"/>
      <c r="AI294" s="233"/>
      <c r="AJ294" s="233"/>
      <c r="AK294" s="197">
        <v>283</v>
      </c>
      <c r="AL294" s="207">
        <v>95.085909999999998</v>
      </c>
      <c r="AM294" s="207">
        <v>95.040319999999994</v>
      </c>
      <c r="AN294" s="207">
        <v>95.161640000000006</v>
      </c>
      <c r="AO294" s="207">
        <v>95.304209999999998</v>
      </c>
      <c r="AP294" s="207">
        <v>95.172970000000007</v>
      </c>
      <c r="AQ294" s="208"/>
      <c r="AR294" s="155"/>
      <c r="AS294" s="197">
        <f t="shared" si="53"/>
        <v>283</v>
      </c>
      <c r="AT294" s="175">
        <v>-0.15957739999998899</v>
      </c>
      <c r="AU294" s="163">
        <v>-9.5773999999977395E-3</v>
      </c>
      <c r="AV294" s="163">
        <v>-0.19957739999999499</v>
      </c>
      <c r="AW294" s="163">
        <v>-0.27957739999999398</v>
      </c>
      <c r="AX294" s="163">
        <v>-0.179577399999999</v>
      </c>
      <c r="AY294" s="163">
        <v>-0.179577399999999</v>
      </c>
      <c r="BA294" s="331">
        <f t="shared" si="54"/>
        <v>283</v>
      </c>
      <c r="BB294" s="332">
        <f t="shared" si="59"/>
        <v>94.926332600000009</v>
      </c>
      <c r="BC294" s="332">
        <f t="shared" si="59"/>
        <v>95.030742599999996</v>
      </c>
      <c r="BD294" s="332">
        <f t="shared" si="59"/>
        <v>94.96206260000001</v>
      </c>
      <c r="BE294" s="332">
        <f t="shared" si="59"/>
        <v>95.024632600000004</v>
      </c>
      <c r="BF294" s="332">
        <f t="shared" si="59"/>
        <v>94.993392600000007</v>
      </c>
      <c r="BG294" s="332" t="str">
        <f t="shared" si="58"/>
        <v/>
      </c>
      <c r="BH294" s="164">
        <v>283</v>
      </c>
      <c r="BI294" s="337">
        <f t="shared" si="56"/>
        <v>6.7059999999997899E-2</v>
      </c>
      <c r="BJ294" s="337">
        <f t="shared" si="56"/>
        <v>3.7349999999989336E-2</v>
      </c>
      <c r="BK294" s="337">
        <f t="shared" si="56"/>
        <v>3.1329999999996971E-2</v>
      </c>
      <c r="BL294" s="337">
        <f t="shared" si="55"/>
        <v>3.1239999999996826E-2</v>
      </c>
      <c r="BM294" s="165">
        <f t="shared" si="57"/>
        <v>6.7059999999997899E-2</v>
      </c>
    </row>
    <row r="295" spans="1:65" ht="14.85" customHeight="1" thickTop="1">
      <c r="A295" s="239"/>
      <c r="B295" s="545" t="s">
        <v>407</v>
      </c>
      <c r="C295" s="545"/>
      <c r="D295" s="545"/>
      <c r="E295" s="502">
        <f t="shared" ref="E295:E354" si="60">BB252</f>
        <v>94.950122600000014</v>
      </c>
      <c r="F295" s="502"/>
      <c r="G295" s="502"/>
      <c r="H295" s="502">
        <f t="shared" ref="H295:H354" si="61">BC252</f>
        <v>95.038012600000002</v>
      </c>
      <c r="I295" s="502"/>
      <c r="J295" s="502"/>
      <c r="K295" s="502">
        <f t="shared" ref="K295:K354" si="62">BD252</f>
        <v>95.005602600000003</v>
      </c>
      <c r="L295" s="502"/>
      <c r="M295" s="502"/>
      <c r="N295" s="502">
        <f t="shared" ref="N295:N354" si="63">BE252</f>
        <v>95.0669726</v>
      </c>
      <c r="O295" s="502"/>
      <c r="P295" s="502"/>
      <c r="Q295" s="502">
        <f t="shared" ref="Q295:Q354" si="64">BF252</f>
        <v>95.048182600000004</v>
      </c>
      <c r="R295" s="502"/>
      <c r="S295" s="502"/>
      <c r="T295" s="502"/>
      <c r="U295" s="502"/>
      <c r="V295" s="502"/>
      <c r="W295" s="502">
        <f t="shared" ref="W295:W354" si="65">(BM252)</f>
        <v>9.80599999999896E-2</v>
      </c>
      <c r="X295" s="502"/>
      <c r="Y295" s="502"/>
      <c r="Z295" s="502"/>
      <c r="AA295" s="502"/>
      <c r="AB295" s="502"/>
      <c r="AC295" s="525"/>
      <c r="AD295" s="526"/>
      <c r="AE295" s="526"/>
      <c r="AF295" s="526"/>
      <c r="AG295" s="526"/>
      <c r="AH295" s="527"/>
      <c r="AI295" s="233"/>
      <c r="AJ295" s="233"/>
      <c r="AK295" s="197">
        <v>284</v>
      </c>
      <c r="AL295" s="207">
        <v>95.103629999999995</v>
      </c>
      <c r="AM295" s="207">
        <v>95.036670000000001</v>
      </c>
      <c r="AN295" s="207">
        <v>95.165289999999999</v>
      </c>
      <c r="AO295" s="207">
        <v>95.303569999999993</v>
      </c>
      <c r="AP295" s="207">
        <v>95.175290000000004</v>
      </c>
      <c r="AQ295" s="208"/>
      <c r="AR295" s="155"/>
      <c r="AS295" s="197">
        <f t="shared" si="53"/>
        <v>284</v>
      </c>
      <c r="AT295" s="175">
        <v>-0.15957739999998899</v>
      </c>
      <c r="AU295" s="163">
        <v>-9.5773999999977395E-3</v>
      </c>
      <c r="AV295" s="163">
        <v>-0.19957739999999499</v>
      </c>
      <c r="AW295" s="163">
        <v>-0.27957739999999398</v>
      </c>
      <c r="AX295" s="163">
        <v>-0.179577399999999</v>
      </c>
      <c r="AY295" s="163">
        <v>-0.179577399999999</v>
      </c>
      <c r="BA295" s="331">
        <f t="shared" si="54"/>
        <v>284</v>
      </c>
      <c r="BB295" s="332">
        <f t="shared" si="59"/>
        <v>94.944052600000006</v>
      </c>
      <c r="BC295" s="332">
        <f t="shared" si="59"/>
        <v>95.027092600000003</v>
      </c>
      <c r="BD295" s="332">
        <f t="shared" si="59"/>
        <v>94.965712600000003</v>
      </c>
      <c r="BE295" s="332">
        <f t="shared" si="59"/>
        <v>95.0239926</v>
      </c>
      <c r="BF295" s="332">
        <f t="shared" si="59"/>
        <v>94.995712600000004</v>
      </c>
      <c r="BG295" s="332" t="str">
        <f t="shared" si="58"/>
        <v/>
      </c>
      <c r="BH295" s="164">
        <v>284</v>
      </c>
      <c r="BI295" s="337">
        <f t="shared" si="56"/>
        <v>5.1659999999998263E-2</v>
      </c>
      <c r="BJ295" s="337">
        <f t="shared" si="56"/>
        <v>3.1379999999998631E-2</v>
      </c>
      <c r="BK295" s="337">
        <f t="shared" si="56"/>
        <v>3.0000000000001137E-2</v>
      </c>
      <c r="BL295" s="337">
        <f t="shared" si="55"/>
        <v>2.8279999999995198E-2</v>
      </c>
      <c r="BM295" s="165">
        <f t="shared" si="57"/>
        <v>5.1659999999998263E-2</v>
      </c>
    </row>
    <row r="296" spans="1:65" ht="14.85" customHeight="1">
      <c r="A296" s="239"/>
      <c r="B296" s="540" t="s">
        <v>408</v>
      </c>
      <c r="C296" s="540"/>
      <c r="D296" s="540"/>
      <c r="E296" s="503">
        <f t="shared" si="60"/>
        <v>94.975992600000012</v>
      </c>
      <c r="F296" s="503"/>
      <c r="G296" s="503"/>
      <c r="H296" s="503">
        <f t="shared" si="61"/>
        <v>95.037532600000006</v>
      </c>
      <c r="I296" s="503"/>
      <c r="J296" s="503"/>
      <c r="K296" s="503">
        <f t="shared" si="62"/>
        <v>95.004032600000002</v>
      </c>
      <c r="L296" s="503"/>
      <c r="M296" s="503"/>
      <c r="N296" s="503">
        <f t="shared" si="63"/>
        <v>95.071352600000012</v>
      </c>
      <c r="O296" s="503"/>
      <c r="P296" s="503"/>
      <c r="Q296" s="503">
        <f t="shared" si="64"/>
        <v>95.0400226</v>
      </c>
      <c r="R296" s="503"/>
      <c r="S296" s="503"/>
      <c r="T296" s="503"/>
      <c r="U296" s="503"/>
      <c r="V296" s="503"/>
      <c r="W296" s="503">
        <f t="shared" si="65"/>
        <v>6.4029999999988263E-2</v>
      </c>
      <c r="X296" s="503"/>
      <c r="Y296" s="503"/>
      <c r="Z296" s="503"/>
      <c r="AA296" s="503"/>
      <c r="AB296" s="503"/>
      <c r="AC296" s="525"/>
      <c r="AD296" s="526"/>
      <c r="AE296" s="526"/>
      <c r="AF296" s="526"/>
      <c r="AG296" s="526"/>
      <c r="AH296" s="527"/>
      <c r="AI296" s="233"/>
      <c r="AJ296" s="233"/>
      <c r="AK296" s="197">
        <v>285</v>
      </c>
      <c r="AL296" s="207">
        <v>95.115679999999998</v>
      </c>
      <c r="AM296" s="207">
        <v>95.031199999999998</v>
      </c>
      <c r="AN296" s="207">
        <v>95.163799999999995</v>
      </c>
      <c r="AO296" s="207">
        <v>95.310199999999995</v>
      </c>
      <c r="AP296" s="207">
        <v>95.169390000000007</v>
      </c>
      <c r="AQ296" s="208"/>
      <c r="AR296" s="155"/>
      <c r="AS296" s="197">
        <f t="shared" si="53"/>
        <v>285</v>
      </c>
      <c r="AT296" s="175">
        <v>-0.15957739999998899</v>
      </c>
      <c r="AU296" s="163">
        <v>-9.5773999999977395E-3</v>
      </c>
      <c r="AV296" s="163">
        <v>-0.19957739999999499</v>
      </c>
      <c r="AW296" s="163">
        <v>-0.27957739999999398</v>
      </c>
      <c r="AX296" s="163">
        <v>-0.179577399999999</v>
      </c>
      <c r="AY296" s="163">
        <v>-0.179577399999999</v>
      </c>
      <c r="BA296" s="331">
        <f t="shared" si="54"/>
        <v>285</v>
      </c>
      <c r="BB296" s="332">
        <f t="shared" si="59"/>
        <v>94.956102600000008</v>
      </c>
      <c r="BC296" s="332">
        <f t="shared" si="59"/>
        <v>95.021622600000001</v>
      </c>
      <c r="BD296" s="332">
        <f t="shared" si="59"/>
        <v>94.964222599999999</v>
      </c>
      <c r="BE296" s="332">
        <f t="shared" si="59"/>
        <v>95.030622600000001</v>
      </c>
      <c r="BF296" s="332">
        <f t="shared" si="59"/>
        <v>94.989812600000008</v>
      </c>
      <c r="BG296" s="332" t="str">
        <f t="shared" si="58"/>
        <v/>
      </c>
      <c r="BH296" s="164">
        <v>285</v>
      </c>
      <c r="BI296" s="337">
        <f t="shared" si="56"/>
        <v>3.3709999999999241E-2</v>
      </c>
      <c r="BJ296" s="337">
        <f t="shared" si="56"/>
        <v>3.1809999999993011E-2</v>
      </c>
      <c r="BK296" s="337">
        <f t="shared" si="56"/>
        <v>2.5590000000008217E-2</v>
      </c>
      <c r="BL296" s="337">
        <f t="shared" si="55"/>
        <v>4.0809999999993352E-2</v>
      </c>
      <c r="BM296" s="165">
        <f t="shared" si="57"/>
        <v>4.0809999999993352E-2</v>
      </c>
    </row>
    <row r="297" spans="1:65" ht="14.85" customHeight="1">
      <c r="A297" s="239"/>
      <c r="B297" s="540" t="s">
        <v>409</v>
      </c>
      <c r="C297" s="540"/>
      <c r="D297" s="540"/>
      <c r="E297" s="503">
        <f t="shared" si="60"/>
        <v>94.990732600000015</v>
      </c>
      <c r="F297" s="503"/>
      <c r="G297" s="503"/>
      <c r="H297" s="503">
        <f t="shared" si="61"/>
        <v>95.0349626</v>
      </c>
      <c r="I297" s="503"/>
      <c r="J297" s="503"/>
      <c r="K297" s="503">
        <f t="shared" si="62"/>
        <v>94.985962600000008</v>
      </c>
      <c r="L297" s="503"/>
      <c r="M297" s="503"/>
      <c r="N297" s="503">
        <f t="shared" si="63"/>
        <v>95.069062600000009</v>
      </c>
      <c r="O297" s="503"/>
      <c r="P297" s="503"/>
      <c r="Q297" s="503">
        <f t="shared" si="64"/>
        <v>95.034922600000002</v>
      </c>
      <c r="R297" s="503"/>
      <c r="S297" s="503"/>
      <c r="T297" s="503"/>
      <c r="U297" s="503"/>
      <c r="V297" s="503"/>
      <c r="W297" s="503">
        <f t="shared" si="65"/>
        <v>4.8959999999993897E-2</v>
      </c>
      <c r="X297" s="503"/>
      <c r="Y297" s="503"/>
      <c r="Z297" s="503"/>
      <c r="AA297" s="503"/>
      <c r="AB297" s="503"/>
      <c r="AC297" s="525"/>
      <c r="AD297" s="526"/>
      <c r="AE297" s="526"/>
      <c r="AF297" s="526"/>
      <c r="AG297" s="526"/>
      <c r="AH297" s="527"/>
      <c r="AI297" s="233"/>
      <c r="AJ297" s="233"/>
      <c r="AK297" s="197">
        <v>286</v>
      </c>
      <c r="AL297" s="207">
        <v>95.127529999999993</v>
      </c>
      <c r="AM297" s="207">
        <v>95.027630000000002</v>
      </c>
      <c r="AN297" s="207">
        <v>95.168180000000007</v>
      </c>
      <c r="AO297" s="207">
        <v>95.309269999999998</v>
      </c>
      <c r="AP297" s="207">
        <v>95.174090000000007</v>
      </c>
      <c r="AQ297" s="208"/>
      <c r="AR297" s="155"/>
      <c r="AS297" s="197">
        <f t="shared" si="53"/>
        <v>286</v>
      </c>
      <c r="AT297" s="175">
        <v>-0.15957739999998899</v>
      </c>
      <c r="AU297" s="163">
        <v>-9.5773999999977395E-3</v>
      </c>
      <c r="AV297" s="163">
        <v>-0.19957739999999499</v>
      </c>
      <c r="AW297" s="163">
        <v>-0.27957739999999398</v>
      </c>
      <c r="AX297" s="163">
        <v>-0.179577399999999</v>
      </c>
      <c r="AY297" s="163">
        <v>-0.179577399999999</v>
      </c>
      <c r="BA297" s="331">
        <f t="shared" si="54"/>
        <v>286</v>
      </c>
      <c r="BB297" s="332">
        <f t="shared" si="59"/>
        <v>94.967952600000004</v>
      </c>
      <c r="BC297" s="332">
        <f t="shared" si="59"/>
        <v>95.018052600000004</v>
      </c>
      <c r="BD297" s="332">
        <f t="shared" si="59"/>
        <v>94.968602600000011</v>
      </c>
      <c r="BE297" s="332">
        <f t="shared" si="59"/>
        <v>95.029692600000004</v>
      </c>
      <c r="BF297" s="332">
        <f t="shared" si="59"/>
        <v>94.994512600000007</v>
      </c>
      <c r="BG297" s="332" t="str">
        <f t="shared" si="58"/>
        <v/>
      </c>
      <c r="BH297" s="164">
        <v>286</v>
      </c>
      <c r="BI297" s="337">
        <f t="shared" si="56"/>
        <v>2.656000000000347E-2</v>
      </c>
      <c r="BJ297" s="337">
        <f t="shared" si="56"/>
        <v>2.3539999999997008E-2</v>
      </c>
      <c r="BK297" s="337">
        <f t="shared" si="56"/>
        <v>2.5909999999996103E-2</v>
      </c>
      <c r="BL297" s="337">
        <f t="shared" si="55"/>
        <v>3.517999999999688E-2</v>
      </c>
      <c r="BM297" s="165">
        <f t="shared" si="57"/>
        <v>3.517999999999688E-2</v>
      </c>
    </row>
    <row r="298" spans="1:65" ht="14.85" customHeight="1">
      <c r="A298" s="239"/>
      <c r="B298" s="540" t="s">
        <v>410</v>
      </c>
      <c r="C298" s="540"/>
      <c r="D298" s="540"/>
      <c r="E298" s="503">
        <f t="shared" si="60"/>
        <v>94.974862600000009</v>
      </c>
      <c r="F298" s="503"/>
      <c r="G298" s="503"/>
      <c r="H298" s="503">
        <f t="shared" si="61"/>
        <v>95.028852600000008</v>
      </c>
      <c r="I298" s="503"/>
      <c r="J298" s="503"/>
      <c r="K298" s="503">
        <f t="shared" si="62"/>
        <v>94.992512599999998</v>
      </c>
      <c r="L298" s="503"/>
      <c r="M298" s="503"/>
      <c r="N298" s="503">
        <f t="shared" si="63"/>
        <v>95.06472260000001</v>
      </c>
      <c r="O298" s="503"/>
      <c r="P298" s="503"/>
      <c r="Q298" s="503">
        <f t="shared" si="64"/>
        <v>95.039512599999995</v>
      </c>
      <c r="R298" s="503"/>
      <c r="S298" s="503"/>
      <c r="T298" s="503"/>
      <c r="U298" s="503"/>
      <c r="V298" s="503"/>
      <c r="W298" s="503">
        <f t="shared" si="65"/>
        <v>6.4649999999986107E-2</v>
      </c>
      <c r="X298" s="503"/>
      <c r="Y298" s="503"/>
      <c r="Z298" s="503"/>
      <c r="AA298" s="503"/>
      <c r="AB298" s="503"/>
      <c r="AC298" s="525"/>
      <c r="AD298" s="526"/>
      <c r="AE298" s="526"/>
      <c r="AF298" s="526"/>
      <c r="AG298" s="526"/>
      <c r="AH298" s="527"/>
      <c r="AI298" s="233"/>
      <c r="AJ298" s="233"/>
      <c r="AK298" s="197">
        <v>287</v>
      </c>
      <c r="AL298" s="207">
        <v>95.135769999999994</v>
      </c>
      <c r="AM298" s="207">
        <v>95.034130000000005</v>
      </c>
      <c r="AN298" s="207">
        <v>95.176180000000002</v>
      </c>
      <c r="AO298" s="207">
        <v>95.311920000000001</v>
      </c>
      <c r="AP298" s="207">
        <v>95.187470000000005</v>
      </c>
      <c r="AQ298" s="208"/>
      <c r="AR298" s="155"/>
      <c r="AS298" s="197">
        <f t="shared" si="53"/>
        <v>287</v>
      </c>
      <c r="AT298" s="175">
        <v>-0.15957739999998899</v>
      </c>
      <c r="AU298" s="163">
        <v>-9.5773999999977395E-3</v>
      </c>
      <c r="AV298" s="163">
        <v>-0.19957739999999499</v>
      </c>
      <c r="AW298" s="163">
        <v>-0.27957739999999398</v>
      </c>
      <c r="AX298" s="163">
        <v>-0.179577399999999</v>
      </c>
      <c r="AY298" s="163">
        <v>-0.179577399999999</v>
      </c>
      <c r="BA298" s="331">
        <f t="shared" si="54"/>
        <v>287</v>
      </c>
      <c r="BB298" s="332">
        <f t="shared" si="59"/>
        <v>94.976192600000005</v>
      </c>
      <c r="BC298" s="332">
        <f t="shared" si="59"/>
        <v>95.024552600000007</v>
      </c>
      <c r="BD298" s="332">
        <f t="shared" si="59"/>
        <v>94.976602600000007</v>
      </c>
      <c r="BE298" s="332">
        <f t="shared" si="59"/>
        <v>95.032342600000007</v>
      </c>
      <c r="BF298" s="332">
        <f t="shared" si="59"/>
        <v>95.007892600000005</v>
      </c>
      <c r="BG298" s="332" t="str">
        <f t="shared" si="58"/>
        <v/>
      </c>
      <c r="BH298" s="164">
        <v>287</v>
      </c>
      <c r="BI298" s="337">
        <f t="shared" si="56"/>
        <v>3.1700000000000728E-2</v>
      </c>
      <c r="BJ298" s="337">
        <f t="shared" si="56"/>
        <v>1.6660000000001673E-2</v>
      </c>
      <c r="BK298" s="337">
        <f t="shared" si="56"/>
        <v>3.1289999999998486E-2</v>
      </c>
      <c r="BL298" s="337">
        <f t="shared" si="55"/>
        <v>2.4450000000001637E-2</v>
      </c>
      <c r="BM298" s="165">
        <f t="shared" si="57"/>
        <v>3.1700000000000728E-2</v>
      </c>
    </row>
    <row r="299" spans="1:65" ht="14.85" customHeight="1">
      <c r="A299" s="239"/>
      <c r="B299" s="540" t="s">
        <v>411</v>
      </c>
      <c r="C299" s="540"/>
      <c r="D299" s="540"/>
      <c r="E299" s="503">
        <f t="shared" si="60"/>
        <v>94.963212600000006</v>
      </c>
      <c r="F299" s="503"/>
      <c r="G299" s="503"/>
      <c r="H299" s="503">
        <f t="shared" si="61"/>
        <v>95.025802600000006</v>
      </c>
      <c r="I299" s="503"/>
      <c r="J299" s="503"/>
      <c r="K299" s="503">
        <f t="shared" si="62"/>
        <v>94.9990126</v>
      </c>
      <c r="L299" s="503"/>
      <c r="M299" s="503"/>
      <c r="N299" s="503">
        <f t="shared" si="63"/>
        <v>95.062642600000004</v>
      </c>
      <c r="O299" s="503"/>
      <c r="P299" s="503"/>
      <c r="Q299" s="503">
        <f t="shared" si="64"/>
        <v>95.021582600000002</v>
      </c>
      <c r="R299" s="503"/>
      <c r="S299" s="503"/>
      <c r="T299" s="503"/>
      <c r="U299" s="503"/>
      <c r="V299" s="503"/>
      <c r="W299" s="503">
        <f t="shared" si="65"/>
        <v>5.836999999999648E-2</v>
      </c>
      <c r="X299" s="503"/>
      <c r="Y299" s="503"/>
      <c r="Z299" s="503"/>
      <c r="AA299" s="503"/>
      <c r="AB299" s="503"/>
      <c r="AC299" s="525"/>
      <c r="AD299" s="526"/>
      <c r="AE299" s="526"/>
      <c r="AF299" s="526"/>
      <c r="AG299" s="526"/>
      <c r="AH299" s="527"/>
      <c r="AI299" s="233"/>
      <c r="AJ299" s="233"/>
      <c r="AK299" s="197">
        <v>288</v>
      </c>
      <c r="AL299" s="207">
        <v>95.128489999999999</v>
      </c>
      <c r="AM299" s="207">
        <v>95.054739999999995</v>
      </c>
      <c r="AN299" s="207">
        <v>95.195499999999996</v>
      </c>
      <c r="AO299" s="207">
        <v>95.306219999999996</v>
      </c>
      <c r="AP299" s="207">
        <v>95.201689999999999</v>
      </c>
      <c r="AQ299" s="208"/>
      <c r="AR299" s="155"/>
      <c r="AS299" s="197">
        <f t="shared" si="53"/>
        <v>288</v>
      </c>
      <c r="AT299" s="175">
        <v>-0.15957739999998899</v>
      </c>
      <c r="AU299" s="163">
        <v>-9.5773999999977395E-3</v>
      </c>
      <c r="AV299" s="163">
        <v>-0.19957739999999499</v>
      </c>
      <c r="AW299" s="163">
        <v>-0.27957739999999398</v>
      </c>
      <c r="AX299" s="163">
        <v>-0.179577399999999</v>
      </c>
      <c r="AY299" s="163">
        <v>-0.179577399999999</v>
      </c>
      <c r="BA299" s="331">
        <f t="shared" si="54"/>
        <v>288</v>
      </c>
      <c r="BB299" s="332">
        <f t="shared" si="59"/>
        <v>94.96891260000001</v>
      </c>
      <c r="BC299" s="332">
        <f t="shared" si="59"/>
        <v>95.045162599999998</v>
      </c>
      <c r="BD299" s="332">
        <f t="shared" si="59"/>
        <v>94.9959226</v>
      </c>
      <c r="BE299" s="332">
        <f t="shared" si="59"/>
        <v>95.026642600000002</v>
      </c>
      <c r="BF299" s="332">
        <f t="shared" si="59"/>
        <v>95.0221126</v>
      </c>
      <c r="BG299" s="332" t="str">
        <f t="shared" si="58"/>
        <v/>
      </c>
      <c r="BH299" s="164">
        <v>288</v>
      </c>
      <c r="BI299" s="337">
        <f t="shared" si="56"/>
        <v>5.31999999999897E-2</v>
      </c>
      <c r="BJ299" s="337">
        <f t="shared" si="56"/>
        <v>2.3049999999997794E-2</v>
      </c>
      <c r="BK299" s="337">
        <f t="shared" si="56"/>
        <v>2.6189999999999714E-2</v>
      </c>
      <c r="BL299" s="337">
        <f t="shared" si="55"/>
        <v>4.5300000000025875E-3</v>
      </c>
      <c r="BM299" s="165">
        <f t="shared" si="57"/>
        <v>5.31999999999897E-2</v>
      </c>
    </row>
    <row r="300" spans="1:65" ht="14.85" customHeight="1">
      <c r="A300" s="238"/>
      <c r="B300" s="540" t="s">
        <v>412</v>
      </c>
      <c r="C300" s="540"/>
      <c r="D300" s="540"/>
      <c r="E300" s="503">
        <f t="shared" si="60"/>
        <v>94.945862600000012</v>
      </c>
      <c r="F300" s="503"/>
      <c r="G300" s="503"/>
      <c r="H300" s="503">
        <f t="shared" si="61"/>
        <v>95.024682600000006</v>
      </c>
      <c r="I300" s="503"/>
      <c r="J300" s="503"/>
      <c r="K300" s="503">
        <f t="shared" si="62"/>
        <v>94.996122600000007</v>
      </c>
      <c r="L300" s="503"/>
      <c r="M300" s="503"/>
      <c r="N300" s="503">
        <f t="shared" si="63"/>
        <v>95.061952600000012</v>
      </c>
      <c r="O300" s="503"/>
      <c r="P300" s="503"/>
      <c r="Q300" s="503">
        <f t="shared" si="64"/>
        <v>95.015112599999995</v>
      </c>
      <c r="R300" s="503"/>
      <c r="S300" s="503"/>
      <c r="T300" s="503"/>
      <c r="U300" s="503"/>
      <c r="V300" s="503"/>
      <c r="W300" s="503">
        <f t="shared" si="65"/>
        <v>6.9249999999982492E-2</v>
      </c>
      <c r="X300" s="503"/>
      <c r="Y300" s="503"/>
      <c r="Z300" s="503"/>
      <c r="AA300" s="503"/>
      <c r="AB300" s="503"/>
      <c r="AC300" s="525"/>
      <c r="AD300" s="526"/>
      <c r="AE300" s="526"/>
      <c r="AF300" s="526"/>
      <c r="AG300" s="526"/>
      <c r="AH300" s="527"/>
      <c r="AI300" s="233"/>
      <c r="AJ300" s="233"/>
      <c r="AK300" s="197">
        <v>289</v>
      </c>
      <c r="AL300" s="207">
        <v>95.100530000000006</v>
      </c>
      <c r="AM300" s="207">
        <v>95.068359999999998</v>
      </c>
      <c r="AN300" s="207">
        <v>95.202849999999998</v>
      </c>
      <c r="AO300" s="207">
        <v>95.311400000000006</v>
      </c>
      <c r="AP300" s="207">
        <v>95.215630000000004</v>
      </c>
      <c r="AQ300" s="208"/>
      <c r="AR300" s="155"/>
      <c r="AS300" s="197">
        <f t="shared" si="53"/>
        <v>289</v>
      </c>
      <c r="AT300" s="175">
        <v>-0.15957739999998899</v>
      </c>
      <c r="AU300" s="163">
        <v>-9.5773999999977395E-3</v>
      </c>
      <c r="AV300" s="163">
        <v>-0.19957739999999499</v>
      </c>
      <c r="AW300" s="163">
        <v>-0.27957739999999398</v>
      </c>
      <c r="AX300" s="163">
        <v>-0.179577399999999</v>
      </c>
      <c r="AY300" s="163">
        <v>-0.179577399999999</v>
      </c>
      <c r="BA300" s="331">
        <f t="shared" si="54"/>
        <v>289</v>
      </c>
      <c r="BB300" s="332">
        <f t="shared" si="59"/>
        <v>94.940952600000017</v>
      </c>
      <c r="BC300" s="332">
        <f t="shared" si="59"/>
        <v>95.058782600000001</v>
      </c>
      <c r="BD300" s="332">
        <f t="shared" si="59"/>
        <v>95.003272600000003</v>
      </c>
      <c r="BE300" s="332">
        <f t="shared" si="59"/>
        <v>95.031822600000012</v>
      </c>
      <c r="BF300" s="332">
        <f t="shared" si="59"/>
        <v>95.036052600000005</v>
      </c>
      <c r="BG300" s="332" t="str">
        <f t="shared" si="58"/>
        <v/>
      </c>
      <c r="BH300" s="164">
        <v>289</v>
      </c>
      <c r="BI300" s="337">
        <f t="shared" si="56"/>
        <v>9.5099999999987972E-2</v>
      </c>
      <c r="BJ300" s="337">
        <f t="shared" si="56"/>
        <v>2.2729999999995698E-2</v>
      </c>
      <c r="BK300" s="337">
        <f t="shared" si="56"/>
        <v>3.2780000000002474E-2</v>
      </c>
      <c r="BL300" s="337">
        <f t="shared" si="55"/>
        <v>4.2299999999926285E-3</v>
      </c>
      <c r="BM300" s="165">
        <f t="shared" si="57"/>
        <v>9.5099999999987972E-2</v>
      </c>
    </row>
    <row r="301" spans="1:65" ht="14.85" customHeight="1">
      <c r="A301" s="238"/>
      <c r="B301" s="540" t="s">
        <v>413</v>
      </c>
      <c r="C301" s="540"/>
      <c r="D301" s="540"/>
      <c r="E301" s="503">
        <f t="shared" si="60"/>
        <v>94.930112600000015</v>
      </c>
      <c r="F301" s="503"/>
      <c r="G301" s="503"/>
      <c r="H301" s="503">
        <f t="shared" si="61"/>
        <v>95.020782600000004</v>
      </c>
      <c r="I301" s="503"/>
      <c r="J301" s="503"/>
      <c r="K301" s="503">
        <f t="shared" si="62"/>
        <v>94.987572600000007</v>
      </c>
      <c r="L301" s="503"/>
      <c r="M301" s="503"/>
      <c r="N301" s="503">
        <f t="shared" si="63"/>
        <v>95.06042260000001</v>
      </c>
      <c r="O301" s="503"/>
      <c r="P301" s="503"/>
      <c r="Q301" s="503">
        <f t="shared" si="64"/>
        <v>95.028532600000005</v>
      </c>
      <c r="R301" s="503"/>
      <c r="S301" s="503"/>
      <c r="T301" s="503"/>
      <c r="U301" s="503"/>
      <c r="V301" s="503"/>
      <c r="W301" s="503">
        <f t="shared" si="65"/>
        <v>9.8419999999990182E-2</v>
      </c>
      <c r="X301" s="503"/>
      <c r="Y301" s="503"/>
      <c r="Z301" s="503"/>
      <c r="AA301" s="503"/>
      <c r="AB301" s="503"/>
      <c r="AC301" s="525"/>
      <c r="AD301" s="526"/>
      <c r="AE301" s="526"/>
      <c r="AF301" s="526"/>
      <c r="AG301" s="526"/>
      <c r="AH301" s="527"/>
      <c r="AI301" s="233"/>
      <c r="AJ301" s="233"/>
      <c r="AK301" s="197">
        <v>290</v>
      </c>
      <c r="AL301" s="207">
        <v>95.107690000000005</v>
      </c>
      <c r="AM301" s="207">
        <v>95.074299999999994</v>
      </c>
      <c r="AN301" s="207">
        <v>95.210210000000004</v>
      </c>
      <c r="AO301" s="207">
        <v>95.327029999999993</v>
      </c>
      <c r="AP301" s="207">
        <v>95.215260000000001</v>
      </c>
      <c r="AQ301" s="208"/>
      <c r="AR301" s="155"/>
      <c r="AS301" s="197">
        <f t="shared" si="53"/>
        <v>290</v>
      </c>
      <c r="AT301" s="175">
        <v>-0.15957739999998899</v>
      </c>
      <c r="AU301" s="163">
        <v>-9.5773999999977395E-3</v>
      </c>
      <c r="AV301" s="163">
        <v>-0.19957739999999499</v>
      </c>
      <c r="AW301" s="163">
        <v>-0.27957739999999398</v>
      </c>
      <c r="AX301" s="163">
        <v>-0.179577399999999</v>
      </c>
      <c r="AY301" s="163">
        <v>-0.179577399999999</v>
      </c>
      <c r="BA301" s="331">
        <f t="shared" si="54"/>
        <v>290</v>
      </c>
      <c r="BB301" s="332">
        <f t="shared" si="59"/>
        <v>94.948112600000016</v>
      </c>
      <c r="BC301" s="332">
        <f t="shared" si="59"/>
        <v>95.064722599999996</v>
      </c>
      <c r="BD301" s="332">
        <f t="shared" si="59"/>
        <v>95.010632600000008</v>
      </c>
      <c r="BE301" s="332">
        <f t="shared" si="59"/>
        <v>95.0474526</v>
      </c>
      <c r="BF301" s="332">
        <f t="shared" si="59"/>
        <v>95.035682600000001</v>
      </c>
      <c r="BG301" s="332" t="str">
        <f t="shared" si="58"/>
        <v/>
      </c>
      <c r="BH301" s="164">
        <v>290</v>
      </c>
      <c r="BI301" s="337">
        <f t="shared" si="56"/>
        <v>8.7569999999985271E-2</v>
      </c>
      <c r="BJ301" s="337">
        <f t="shared" si="56"/>
        <v>2.9039999999994848E-2</v>
      </c>
      <c r="BK301" s="337">
        <f t="shared" si="56"/>
        <v>2.5049999999993133E-2</v>
      </c>
      <c r="BL301" s="337">
        <f t="shared" si="55"/>
        <v>1.1769999999998504E-2</v>
      </c>
      <c r="BM301" s="165">
        <f t="shared" si="57"/>
        <v>8.7569999999985271E-2</v>
      </c>
    </row>
    <row r="302" spans="1:65" ht="14.85" customHeight="1">
      <c r="A302" s="238"/>
      <c r="B302" s="540" t="s">
        <v>414</v>
      </c>
      <c r="C302" s="540"/>
      <c r="D302" s="540"/>
      <c r="E302" s="503">
        <f t="shared" si="60"/>
        <v>94.937702600000009</v>
      </c>
      <c r="F302" s="503"/>
      <c r="G302" s="503"/>
      <c r="H302" s="503">
        <f t="shared" si="61"/>
        <v>95.020702600000007</v>
      </c>
      <c r="I302" s="503"/>
      <c r="J302" s="503"/>
      <c r="K302" s="503">
        <f t="shared" si="62"/>
        <v>94.979092600000001</v>
      </c>
      <c r="L302" s="503"/>
      <c r="M302" s="503"/>
      <c r="N302" s="503">
        <f t="shared" si="63"/>
        <v>95.054362600000005</v>
      </c>
      <c r="O302" s="503"/>
      <c r="P302" s="503"/>
      <c r="Q302" s="503">
        <f t="shared" si="64"/>
        <v>95.033522599999998</v>
      </c>
      <c r="R302" s="503"/>
      <c r="S302" s="503"/>
      <c r="T302" s="503"/>
      <c r="U302" s="503"/>
      <c r="V302" s="503"/>
      <c r="W302" s="503">
        <f t="shared" si="65"/>
        <v>9.5819999999989136E-2</v>
      </c>
      <c r="X302" s="503"/>
      <c r="Y302" s="503"/>
      <c r="Z302" s="503"/>
      <c r="AA302" s="503"/>
      <c r="AB302" s="503"/>
      <c r="AC302" s="525"/>
      <c r="AD302" s="526"/>
      <c r="AE302" s="526"/>
      <c r="AF302" s="526"/>
      <c r="AG302" s="526"/>
      <c r="AH302" s="527"/>
      <c r="AI302" s="233"/>
      <c r="AJ302" s="233"/>
      <c r="AK302" s="197">
        <v>291</v>
      </c>
      <c r="AL302" s="207">
        <v>95.103549999999998</v>
      </c>
      <c r="AM302" s="207">
        <v>95.071659999999994</v>
      </c>
      <c r="AN302" s="207">
        <v>95.21687</v>
      </c>
      <c r="AO302" s="207">
        <v>95.322689999999994</v>
      </c>
      <c r="AP302" s="207">
        <v>95.209800000000001</v>
      </c>
      <c r="AQ302" s="208"/>
      <c r="AR302" s="155"/>
      <c r="AS302" s="197">
        <f t="shared" si="53"/>
        <v>291</v>
      </c>
      <c r="AT302" s="175">
        <v>-0.15957739999998899</v>
      </c>
      <c r="AU302" s="163">
        <v>-9.5773999999977395E-3</v>
      </c>
      <c r="AV302" s="163">
        <v>-0.19957739999999499</v>
      </c>
      <c r="AW302" s="163">
        <v>-0.27957739999999398</v>
      </c>
      <c r="AX302" s="163">
        <v>-0.179577399999999</v>
      </c>
      <c r="AY302" s="163">
        <v>-0.179577399999999</v>
      </c>
      <c r="BA302" s="331">
        <f t="shared" si="54"/>
        <v>291</v>
      </c>
      <c r="BB302" s="332">
        <f t="shared" si="59"/>
        <v>94.943972600000009</v>
      </c>
      <c r="BC302" s="332">
        <f t="shared" si="59"/>
        <v>95.062082599999997</v>
      </c>
      <c r="BD302" s="332">
        <f t="shared" si="59"/>
        <v>95.017292600000005</v>
      </c>
      <c r="BE302" s="332">
        <f t="shared" si="59"/>
        <v>95.043112600000001</v>
      </c>
      <c r="BF302" s="332">
        <f t="shared" si="59"/>
        <v>95.030222600000002</v>
      </c>
      <c r="BG302" s="332" t="str">
        <f t="shared" si="58"/>
        <v/>
      </c>
      <c r="BH302" s="164">
        <v>291</v>
      </c>
      <c r="BI302" s="337">
        <f t="shared" si="56"/>
        <v>8.624999999999261E-2</v>
      </c>
      <c r="BJ302" s="337">
        <f t="shared" si="56"/>
        <v>3.185999999999467E-2</v>
      </c>
      <c r="BK302" s="337">
        <f t="shared" si="56"/>
        <v>1.2929999999997221E-2</v>
      </c>
      <c r="BL302" s="337">
        <f t="shared" si="55"/>
        <v>1.2889999999998736E-2</v>
      </c>
      <c r="BM302" s="165">
        <f t="shared" si="57"/>
        <v>8.624999999999261E-2</v>
      </c>
    </row>
    <row r="303" spans="1:65" ht="14.85" customHeight="1">
      <c r="A303" s="238"/>
      <c r="B303" s="540" t="s">
        <v>415</v>
      </c>
      <c r="C303" s="540"/>
      <c r="D303" s="540"/>
      <c r="E303" s="503">
        <f t="shared" si="60"/>
        <v>94.962332600000011</v>
      </c>
      <c r="F303" s="503"/>
      <c r="G303" s="503"/>
      <c r="H303" s="503">
        <f t="shared" si="61"/>
        <v>95.027642600000007</v>
      </c>
      <c r="I303" s="503"/>
      <c r="J303" s="503"/>
      <c r="K303" s="503">
        <f t="shared" si="62"/>
        <v>94.998622600000004</v>
      </c>
      <c r="L303" s="503"/>
      <c r="M303" s="503"/>
      <c r="N303" s="503">
        <f t="shared" si="63"/>
        <v>95.045802600000002</v>
      </c>
      <c r="O303" s="503"/>
      <c r="P303" s="503"/>
      <c r="Q303" s="503">
        <f t="shared" si="64"/>
        <v>95.027612599999998</v>
      </c>
      <c r="R303" s="503"/>
      <c r="S303" s="503"/>
      <c r="T303" s="503"/>
      <c r="U303" s="503"/>
      <c r="V303" s="503"/>
      <c r="W303" s="503">
        <f t="shared" si="65"/>
        <v>6.5279999999987126E-2</v>
      </c>
      <c r="X303" s="503"/>
      <c r="Y303" s="503"/>
      <c r="Z303" s="503"/>
      <c r="AA303" s="503"/>
      <c r="AB303" s="503"/>
      <c r="AC303" s="525"/>
      <c r="AD303" s="526"/>
      <c r="AE303" s="526"/>
      <c r="AF303" s="526"/>
      <c r="AG303" s="526"/>
      <c r="AH303" s="527"/>
      <c r="AI303" s="233"/>
      <c r="AJ303" s="233"/>
      <c r="AK303" s="197">
        <v>292</v>
      </c>
      <c r="AL303" s="207">
        <v>95.122020000000006</v>
      </c>
      <c r="AM303" s="207">
        <v>95.061490000000006</v>
      </c>
      <c r="AN303" s="207">
        <v>95.215230000000005</v>
      </c>
      <c r="AO303" s="207">
        <v>95.325540000000004</v>
      </c>
      <c r="AP303" s="207">
        <v>95.216629999999995</v>
      </c>
      <c r="AQ303" s="208"/>
      <c r="AR303" s="155"/>
      <c r="AS303" s="197">
        <f t="shared" si="53"/>
        <v>292</v>
      </c>
      <c r="AT303" s="175">
        <v>-0.15957739999998899</v>
      </c>
      <c r="AU303" s="163">
        <v>-9.5773999999977395E-3</v>
      </c>
      <c r="AV303" s="163">
        <v>-0.19957739999999499</v>
      </c>
      <c r="AW303" s="163">
        <v>-0.27957739999999398</v>
      </c>
      <c r="AX303" s="163">
        <v>-0.179577399999999</v>
      </c>
      <c r="AY303" s="163">
        <v>-0.179577399999999</v>
      </c>
      <c r="BA303" s="331">
        <f t="shared" si="54"/>
        <v>292</v>
      </c>
      <c r="BB303" s="332">
        <f t="shared" si="59"/>
        <v>94.962442600000017</v>
      </c>
      <c r="BC303" s="332">
        <f t="shared" si="59"/>
        <v>95.051912600000009</v>
      </c>
      <c r="BD303" s="332">
        <f t="shared" si="59"/>
        <v>95.01565260000001</v>
      </c>
      <c r="BE303" s="332">
        <f t="shared" si="59"/>
        <v>95.04596260000001</v>
      </c>
      <c r="BF303" s="332">
        <f t="shared" si="59"/>
        <v>95.037052599999996</v>
      </c>
      <c r="BG303" s="332" t="str">
        <f t="shared" si="58"/>
        <v/>
      </c>
      <c r="BH303" s="164">
        <v>292</v>
      </c>
      <c r="BI303" s="337">
        <f t="shared" si="56"/>
        <v>7.4609999999978527E-2</v>
      </c>
      <c r="BJ303" s="337">
        <f t="shared" si="56"/>
        <v>1.4860000000012974E-2</v>
      </c>
      <c r="BK303" s="337">
        <f t="shared" si="56"/>
        <v>2.1399999999985653E-2</v>
      </c>
      <c r="BL303" s="337">
        <f t="shared" si="55"/>
        <v>8.9100000000144064E-3</v>
      </c>
      <c r="BM303" s="165">
        <f t="shared" si="57"/>
        <v>7.4609999999978527E-2</v>
      </c>
    </row>
    <row r="304" spans="1:65" ht="14.85" customHeight="1">
      <c r="A304" s="238"/>
      <c r="B304" s="540" t="s">
        <v>416</v>
      </c>
      <c r="C304" s="540"/>
      <c r="D304" s="540"/>
      <c r="E304" s="503">
        <f t="shared" si="60"/>
        <v>94.959112600000012</v>
      </c>
      <c r="F304" s="503"/>
      <c r="G304" s="503"/>
      <c r="H304" s="503">
        <f t="shared" si="61"/>
        <v>95.031472600000001</v>
      </c>
      <c r="I304" s="503"/>
      <c r="J304" s="503"/>
      <c r="K304" s="503">
        <f t="shared" si="62"/>
        <v>95.021712600000001</v>
      </c>
      <c r="L304" s="503"/>
      <c r="M304" s="503"/>
      <c r="N304" s="503">
        <f t="shared" si="63"/>
        <v>95.041952600000002</v>
      </c>
      <c r="O304" s="503"/>
      <c r="P304" s="503"/>
      <c r="Q304" s="503">
        <f t="shared" si="64"/>
        <v>95.023712599999996</v>
      </c>
      <c r="R304" s="503"/>
      <c r="S304" s="503"/>
      <c r="T304" s="503"/>
      <c r="U304" s="503"/>
      <c r="V304" s="503"/>
      <c r="W304" s="503">
        <f t="shared" si="65"/>
        <v>6.4599999999984448E-2</v>
      </c>
      <c r="X304" s="503"/>
      <c r="Y304" s="503"/>
      <c r="Z304" s="503"/>
      <c r="AA304" s="503"/>
      <c r="AB304" s="503"/>
      <c r="AC304" s="525"/>
      <c r="AD304" s="526"/>
      <c r="AE304" s="526"/>
      <c r="AF304" s="526"/>
      <c r="AG304" s="526"/>
      <c r="AH304" s="527"/>
      <c r="AI304" s="233"/>
      <c r="AJ304" s="233"/>
      <c r="AK304" s="197">
        <v>293</v>
      </c>
      <c r="AL304" s="207">
        <v>95.142520000000005</v>
      </c>
      <c r="AM304" s="207">
        <v>95.059280000000001</v>
      </c>
      <c r="AN304" s="207">
        <v>95.204260000000005</v>
      </c>
      <c r="AO304" s="207">
        <v>95.330119999999994</v>
      </c>
      <c r="AP304" s="207">
        <v>95.216790000000003</v>
      </c>
      <c r="AQ304" s="208"/>
      <c r="AR304" s="155"/>
      <c r="AS304" s="197">
        <f t="shared" si="53"/>
        <v>293</v>
      </c>
      <c r="AT304" s="175">
        <v>-0.15957739999998899</v>
      </c>
      <c r="AU304" s="163">
        <v>-9.5773999999977395E-3</v>
      </c>
      <c r="AV304" s="163">
        <v>-0.19957739999999499</v>
      </c>
      <c r="AW304" s="163">
        <v>-0.27957739999999398</v>
      </c>
      <c r="AX304" s="163">
        <v>-0.179577399999999</v>
      </c>
      <c r="AY304" s="163">
        <v>-0.179577399999999</v>
      </c>
      <c r="BA304" s="331">
        <f t="shared" si="54"/>
        <v>293</v>
      </c>
      <c r="BB304" s="332">
        <f t="shared" si="59"/>
        <v>94.982942600000015</v>
      </c>
      <c r="BC304" s="332">
        <f t="shared" si="59"/>
        <v>95.049702600000003</v>
      </c>
      <c r="BD304" s="332">
        <f t="shared" si="59"/>
        <v>95.00468260000001</v>
      </c>
      <c r="BE304" s="332">
        <f t="shared" si="59"/>
        <v>95.0505426</v>
      </c>
      <c r="BF304" s="332">
        <f t="shared" si="59"/>
        <v>95.037212600000004</v>
      </c>
      <c r="BG304" s="332" t="str">
        <f t="shared" si="58"/>
        <v/>
      </c>
      <c r="BH304" s="164">
        <v>293</v>
      </c>
      <c r="BI304" s="337">
        <f t="shared" si="56"/>
        <v>5.4269999999988272E-2</v>
      </c>
      <c r="BJ304" s="337">
        <f t="shared" si="56"/>
        <v>1.2489999999999668E-2</v>
      </c>
      <c r="BK304" s="337">
        <f t="shared" si="56"/>
        <v>3.2529999999994175E-2</v>
      </c>
      <c r="BL304" s="337">
        <f t="shared" si="55"/>
        <v>1.3329999999996289E-2</v>
      </c>
      <c r="BM304" s="165">
        <f t="shared" si="57"/>
        <v>5.4269999999988272E-2</v>
      </c>
    </row>
    <row r="305" spans="1:65" ht="14.85" customHeight="1">
      <c r="A305" s="238"/>
      <c r="B305" s="540" t="s">
        <v>417</v>
      </c>
      <c r="C305" s="540"/>
      <c r="D305" s="540"/>
      <c r="E305" s="503">
        <f t="shared" si="60"/>
        <v>94.940272600000014</v>
      </c>
      <c r="F305" s="503"/>
      <c r="G305" s="503"/>
      <c r="H305" s="503">
        <f t="shared" si="61"/>
        <v>95.043442600000006</v>
      </c>
      <c r="I305" s="503"/>
      <c r="J305" s="503"/>
      <c r="K305" s="503">
        <f t="shared" si="62"/>
        <v>95.022192600000011</v>
      </c>
      <c r="L305" s="503"/>
      <c r="M305" s="503"/>
      <c r="N305" s="503">
        <f t="shared" si="63"/>
        <v>95.044112600000005</v>
      </c>
      <c r="O305" s="503"/>
      <c r="P305" s="503"/>
      <c r="Q305" s="503">
        <f t="shared" si="64"/>
        <v>95.014922600000006</v>
      </c>
      <c r="R305" s="503"/>
      <c r="S305" s="503"/>
      <c r="T305" s="503"/>
      <c r="U305" s="503"/>
      <c r="V305" s="503"/>
      <c r="W305" s="503">
        <f t="shared" si="65"/>
        <v>7.4649999999991223E-2</v>
      </c>
      <c r="X305" s="503"/>
      <c r="Y305" s="503"/>
      <c r="Z305" s="503"/>
      <c r="AA305" s="503"/>
      <c r="AB305" s="503"/>
      <c r="AC305" s="525"/>
      <c r="AD305" s="526"/>
      <c r="AE305" s="526"/>
      <c r="AF305" s="526"/>
      <c r="AG305" s="526"/>
      <c r="AH305" s="527"/>
      <c r="AI305" s="233"/>
      <c r="AJ305" s="233"/>
      <c r="AK305" s="197">
        <v>294</v>
      </c>
      <c r="AL305" s="207">
        <v>95.146450000000002</v>
      </c>
      <c r="AM305" s="207">
        <v>95.075590000000005</v>
      </c>
      <c r="AN305" s="207">
        <v>95.214299999999994</v>
      </c>
      <c r="AO305" s="207">
        <v>95.33587</v>
      </c>
      <c r="AP305" s="207">
        <v>95.207310000000007</v>
      </c>
      <c r="AQ305" s="208"/>
      <c r="AR305" s="155"/>
      <c r="AS305" s="197">
        <f t="shared" si="53"/>
        <v>294</v>
      </c>
      <c r="AT305" s="175">
        <v>-0.15957739999998899</v>
      </c>
      <c r="AU305" s="163">
        <v>-9.5773999999977395E-3</v>
      </c>
      <c r="AV305" s="163">
        <v>-0.19957739999999499</v>
      </c>
      <c r="AW305" s="163">
        <v>-0.27957739999999398</v>
      </c>
      <c r="AX305" s="163">
        <v>-0.179577399999999</v>
      </c>
      <c r="AY305" s="163">
        <v>-0.179577399999999</v>
      </c>
      <c r="BA305" s="331">
        <f t="shared" si="54"/>
        <v>294</v>
      </c>
      <c r="BB305" s="332">
        <f t="shared" si="59"/>
        <v>94.986872600000012</v>
      </c>
      <c r="BC305" s="332">
        <f t="shared" si="59"/>
        <v>95.066012600000008</v>
      </c>
      <c r="BD305" s="332">
        <f t="shared" si="59"/>
        <v>95.014722599999999</v>
      </c>
      <c r="BE305" s="332">
        <f t="shared" si="59"/>
        <v>95.056292600000006</v>
      </c>
      <c r="BF305" s="332">
        <f t="shared" si="59"/>
        <v>95.027732600000007</v>
      </c>
      <c r="BG305" s="332" t="str">
        <f t="shared" si="58"/>
        <v/>
      </c>
      <c r="BH305" s="164">
        <v>294</v>
      </c>
      <c r="BI305" s="337">
        <f t="shared" si="56"/>
        <v>4.0859999999995011E-2</v>
      </c>
      <c r="BJ305" s="337">
        <f t="shared" si="56"/>
        <v>3.8280000000000314E-2</v>
      </c>
      <c r="BK305" s="337">
        <f t="shared" si="56"/>
        <v>1.3010000000008404E-2</v>
      </c>
      <c r="BL305" s="337">
        <f t="shared" si="55"/>
        <v>2.8559999999998809E-2</v>
      </c>
      <c r="BM305" s="165">
        <f t="shared" si="57"/>
        <v>4.0859999999995011E-2</v>
      </c>
    </row>
    <row r="306" spans="1:65" ht="14.85" customHeight="1">
      <c r="A306" s="238"/>
      <c r="B306" s="540" t="s">
        <v>418</v>
      </c>
      <c r="C306" s="540"/>
      <c r="D306" s="540"/>
      <c r="E306" s="503">
        <f t="shared" si="60"/>
        <v>94.947742600000012</v>
      </c>
      <c r="F306" s="503"/>
      <c r="G306" s="503"/>
      <c r="H306" s="503">
        <f t="shared" si="61"/>
        <v>95.0474526</v>
      </c>
      <c r="I306" s="503"/>
      <c r="J306" s="503"/>
      <c r="K306" s="503">
        <f t="shared" si="62"/>
        <v>95.007532600000005</v>
      </c>
      <c r="L306" s="503"/>
      <c r="M306" s="503"/>
      <c r="N306" s="503">
        <f t="shared" si="63"/>
        <v>95.039502600000006</v>
      </c>
      <c r="O306" s="503"/>
      <c r="P306" s="503"/>
      <c r="Q306" s="503">
        <f t="shared" si="64"/>
        <v>95.006522599999997</v>
      </c>
      <c r="R306" s="503"/>
      <c r="S306" s="503"/>
      <c r="T306" s="503"/>
      <c r="U306" s="503"/>
      <c r="V306" s="503"/>
      <c r="W306" s="503">
        <f t="shared" si="65"/>
        <v>5.8779999999984511E-2</v>
      </c>
      <c r="X306" s="503"/>
      <c r="Y306" s="503"/>
      <c r="Z306" s="503"/>
      <c r="AA306" s="503"/>
      <c r="AB306" s="503"/>
      <c r="AC306" s="525"/>
      <c r="AD306" s="526"/>
      <c r="AE306" s="526"/>
      <c r="AF306" s="526"/>
      <c r="AG306" s="526"/>
      <c r="AH306" s="527"/>
      <c r="AI306" s="233"/>
      <c r="AJ306" s="233"/>
      <c r="AK306" s="197">
        <v>295</v>
      </c>
      <c r="AL306" s="207">
        <v>95.151120000000006</v>
      </c>
      <c r="AM306" s="207">
        <v>95.094110000000001</v>
      </c>
      <c r="AN306" s="207">
        <v>95.230850000000004</v>
      </c>
      <c r="AO306" s="207">
        <v>95.343580000000003</v>
      </c>
      <c r="AP306" s="207">
        <v>95.203339999999997</v>
      </c>
      <c r="AQ306" s="208"/>
      <c r="AR306" s="155"/>
      <c r="AS306" s="197">
        <f t="shared" si="53"/>
        <v>295</v>
      </c>
      <c r="AT306" s="175">
        <v>-0.15957739999998899</v>
      </c>
      <c r="AU306" s="163">
        <v>-9.5773999999977395E-3</v>
      </c>
      <c r="AV306" s="163">
        <v>-0.19957739999999499</v>
      </c>
      <c r="AW306" s="163">
        <v>-0.27957739999999398</v>
      </c>
      <c r="AX306" s="163">
        <v>-0.179577399999999</v>
      </c>
      <c r="AY306" s="163">
        <v>-0.179577399999999</v>
      </c>
      <c r="BA306" s="331">
        <f t="shared" si="54"/>
        <v>295</v>
      </c>
      <c r="BB306" s="332">
        <f t="shared" si="59"/>
        <v>94.991542600000017</v>
      </c>
      <c r="BC306" s="332">
        <f t="shared" si="59"/>
        <v>95.084532600000003</v>
      </c>
      <c r="BD306" s="332">
        <f t="shared" si="59"/>
        <v>95.031272600000008</v>
      </c>
      <c r="BE306" s="332">
        <f t="shared" si="59"/>
        <v>95.064002600000009</v>
      </c>
      <c r="BF306" s="332">
        <f t="shared" si="59"/>
        <v>95.023762599999998</v>
      </c>
      <c r="BG306" s="332" t="str">
        <f t="shared" si="58"/>
        <v/>
      </c>
      <c r="BH306" s="164">
        <v>295</v>
      </c>
      <c r="BI306" s="337">
        <f t="shared" si="56"/>
        <v>3.2219999999981042E-2</v>
      </c>
      <c r="BJ306" s="337">
        <f t="shared" si="56"/>
        <v>6.0770000000005098E-2</v>
      </c>
      <c r="BK306" s="337">
        <f t="shared" si="56"/>
        <v>7.5100000000105638E-3</v>
      </c>
      <c r="BL306" s="337">
        <f t="shared" si="55"/>
        <v>4.0240000000011378E-2</v>
      </c>
      <c r="BM306" s="165">
        <f t="shared" si="57"/>
        <v>6.0770000000005098E-2</v>
      </c>
    </row>
    <row r="307" spans="1:65" ht="14.85" customHeight="1">
      <c r="A307" s="238"/>
      <c r="B307" s="540" t="s">
        <v>419</v>
      </c>
      <c r="C307" s="540"/>
      <c r="D307" s="540"/>
      <c r="E307" s="503">
        <f t="shared" si="60"/>
        <v>94.950882600000014</v>
      </c>
      <c r="F307" s="503"/>
      <c r="G307" s="503"/>
      <c r="H307" s="503">
        <f t="shared" si="61"/>
        <v>95.044602600000005</v>
      </c>
      <c r="I307" s="503"/>
      <c r="J307" s="503"/>
      <c r="K307" s="503">
        <f t="shared" si="62"/>
        <v>94.9990126</v>
      </c>
      <c r="L307" s="503"/>
      <c r="M307" s="503"/>
      <c r="N307" s="503">
        <f t="shared" si="63"/>
        <v>95.046452600000009</v>
      </c>
      <c r="O307" s="503"/>
      <c r="P307" s="503"/>
      <c r="Q307" s="503">
        <f t="shared" si="64"/>
        <v>94.997962599999994</v>
      </c>
      <c r="R307" s="503"/>
      <c r="S307" s="503"/>
      <c r="T307" s="503"/>
      <c r="U307" s="503"/>
      <c r="V307" s="503"/>
      <c r="W307" s="503">
        <f t="shared" si="65"/>
        <v>4.8490000000015243E-2</v>
      </c>
      <c r="X307" s="503"/>
      <c r="Y307" s="503"/>
      <c r="Z307" s="503"/>
      <c r="AA307" s="503"/>
      <c r="AB307" s="503"/>
      <c r="AC307" s="525"/>
      <c r="AD307" s="526"/>
      <c r="AE307" s="526"/>
      <c r="AF307" s="526"/>
      <c r="AG307" s="526"/>
      <c r="AH307" s="527"/>
      <c r="AI307" s="233"/>
      <c r="AJ307" s="233"/>
      <c r="AK307" s="197">
        <v>296</v>
      </c>
      <c r="AL307" s="207">
        <v>95.159229999999994</v>
      </c>
      <c r="AM307" s="207">
        <v>95.091499999999996</v>
      </c>
      <c r="AN307" s="207">
        <v>95.225430000000003</v>
      </c>
      <c r="AO307" s="207">
        <v>95.350449999999995</v>
      </c>
      <c r="AP307" s="207">
        <v>95.209159999999997</v>
      </c>
      <c r="AQ307" s="208"/>
      <c r="AR307" s="155"/>
      <c r="AS307" s="197">
        <f t="shared" si="53"/>
        <v>296</v>
      </c>
      <c r="AT307" s="175">
        <v>-0.15957739999998899</v>
      </c>
      <c r="AU307" s="163">
        <v>-9.5773999999977395E-3</v>
      </c>
      <c r="AV307" s="163">
        <v>-0.19957739999999499</v>
      </c>
      <c r="AW307" s="163">
        <v>-0.27957739999999398</v>
      </c>
      <c r="AX307" s="163">
        <v>-0.179577399999999</v>
      </c>
      <c r="AY307" s="163">
        <v>-0.179577399999999</v>
      </c>
      <c r="BA307" s="331">
        <f t="shared" si="54"/>
        <v>296</v>
      </c>
      <c r="BB307" s="332">
        <f t="shared" si="59"/>
        <v>94.999652600000005</v>
      </c>
      <c r="BC307" s="332">
        <f t="shared" si="59"/>
        <v>95.081922599999999</v>
      </c>
      <c r="BD307" s="332">
        <f t="shared" si="59"/>
        <v>95.025852600000007</v>
      </c>
      <c r="BE307" s="332">
        <f t="shared" si="59"/>
        <v>95.070872600000001</v>
      </c>
      <c r="BF307" s="332">
        <f t="shared" si="59"/>
        <v>95.029582599999998</v>
      </c>
      <c r="BG307" s="332" t="str">
        <f t="shared" si="58"/>
        <v/>
      </c>
      <c r="BH307" s="164">
        <v>296</v>
      </c>
      <c r="BI307" s="337">
        <f t="shared" si="56"/>
        <v>2.9929999999993129E-2</v>
      </c>
      <c r="BJ307" s="337">
        <f t="shared" si="56"/>
        <v>5.2340000000000941E-2</v>
      </c>
      <c r="BK307" s="337">
        <f t="shared" si="56"/>
        <v>3.7299999999902411E-3</v>
      </c>
      <c r="BL307" s="337">
        <f t="shared" si="55"/>
        <v>4.1290000000003602E-2</v>
      </c>
      <c r="BM307" s="165">
        <f t="shared" si="57"/>
        <v>5.2340000000000941E-2</v>
      </c>
    </row>
    <row r="308" spans="1:65" ht="14.85" customHeight="1">
      <c r="A308" s="238"/>
      <c r="B308" s="540" t="s">
        <v>420</v>
      </c>
      <c r="C308" s="540"/>
      <c r="D308" s="540"/>
      <c r="E308" s="503">
        <f t="shared" si="60"/>
        <v>94.959432600000014</v>
      </c>
      <c r="F308" s="503"/>
      <c r="G308" s="503"/>
      <c r="H308" s="503">
        <f t="shared" si="61"/>
        <v>95.040382600000001</v>
      </c>
      <c r="I308" s="503"/>
      <c r="J308" s="503"/>
      <c r="K308" s="503">
        <f t="shared" si="62"/>
        <v>94.98158260000001</v>
      </c>
      <c r="L308" s="503"/>
      <c r="M308" s="503"/>
      <c r="N308" s="503">
        <f t="shared" si="63"/>
        <v>95.046772600000011</v>
      </c>
      <c r="O308" s="503"/>
      <c r="P308" s="503"/>
      <c r="Q308" s="503">
        <f t="shared" si="64"/>
        <v>94.993582599999996</v>
      </c>
      <c r="R308" s="503"/>
      <c r="S308" s="503"/>
      <c r="T308" s="503"/>
      <c r="U308" s="503"/>
      <c r="V308" s="503"/>
      <c r="W308" s="503">
        <f t="shared" si="65"/>
        <v>5.3190000000014948E-2</v>
      </c>
      <c r="X308" s="503"/>
      <c r="Y308" s="503"/>
      <c r="Z308" s="503"/>
      <c r="AA308" s="503"/>
      <c r="AB308" s="503"/>
      <c r="AC308" s="525"/>
      <c r="AD308" s="526"/>
      <c r="AE308" s="526"/>
      <c r="AF308" s="526"/>
      <c r="AG308" s="526"/>
      <c r="AH308" s="527"/>
      <c r="AI308" s="233"/>
      <c r="AJ308" s="233"/>
      <c r="AK308" s="197">
        <v>297</v>
      </c>
      <c r="AL308" s="207">
        <v>95.167950000000005</v>
      </c>
      <c r="AM308" s="207">
        <v>95.083340000000007</v>
      </c>
      <c r="AN308" s="207">
        <v>95.219849999999994</v>
      </c>
      <c r="AO308" s="207">
        <v>95.350849999999994</v>
      </c>
      <c r="AP308" s="207">
        <v>95.220209999999994</v>
      </c>
      <c r="AQ308" s="208"/>
      <c r="AR308" s="155"/>
      <c r="AS308" s="197">
        <f t="shared" si="53"/>
        <v>297</v>
      </c>
      <c r="AT308" s="175">
        <v>-0.15957739999998899</v>
      </c>
      <c r="AU308" s="163">
        <v>-9.5773999999977395E-3</v>
      </c>
      <c r="AV308" s="163">
        <v>-0.19957739999999499</v>
      </c>
      <c r="AW308" s="163">
        <v>-0.27957739999999398</v>
      </c>
      <c r="AX308" s="163">
        <v>-0.179577399999999</v>
      </c>
      <c r="AY308" s="163">
        <v>-0.179577399999999</v>
      </c>
      <c r="BA308" s="331">
        <f t="shared" si="54"/>
        <v>297</v>
      </c>
      <c r="BB308" s="332">
        <f t="shared" si="59"/>
        <v>95.008372600000015</v>
      </c>
      <c r="BC308" s="332">
        <f t="shared" si="59"/>
        <v>95.073762600000009</v>
      </c>
      <c r="BD308" s="332">
        <f t="shared" si="59"/>
        <v>95.020272599999998</v>
      </c>
      <c r="BE308" s="332">
        <f t="shared" si="59"/>
        <v>95.0712726</v>
      </c>
      <c r="BF308" s="332">
        <f t="shared" si="59"/>
        <v>95.040632599999995</v>
      </c>
      <c r="BG308" s="332" t="str">
        <f t="shared" si="58"/>
        <v/>
      </c>
      <c r="BH308" s="164">
        <v>297</v>
      </c>
      <c r="BI308" s="337">
        <f t="shared" si="56"/>
        <v>3.2259999999979527E-2</v>
      </c>
      <c r="BJ308" s="337">
        <f t="shared" si="56"/>
        <v>3.3130000000014093E-2</v>
      </c>
      <c r="BK308" s="337">
        <f t="shared" si="56"/>
        <v>2.0359999999996603E-2</v>
      </c>
      <c r="BL308" s="337">
        <f t="shared" si="55"/>
        <v>3.064000000000533E-2</v>
      </c>
      <c r="BM308" s="165">
        <f t="shared" si="57"/>
        <v>3.3130000000014093E-2</v>
      </c>
    </row>
    <row r="309" spans="1:65" ht="14.85" customHeight="1">
      <c r="A309" s="238"/>
      <c r="B309" s="540" t="s">
        <v>421</v>
      </c>
      <c r="C309" s="540"/>
      <c r="D309" s="540"/>
      <c r="E309" s="503">
        <f t="shared" si="60"/>
        <v>94.965582600000005</v>
      </c>
      <c r="F309" s="503"/>
      <c r="G309" s="503"/>
      <c r="H309" s="503">
        <f t="shared" si="61"/>
        <v>95.0389026</v>
      </c>
      <c r="I309" s="503"/>
      <c r="J309" s="503"/>
      <c r="K309" s="503">
        <f t="shared" si="62"/>
        <v>94.967482600000011</v>
      </c>
      <c r="L309" s="503"/>
      <c r="M309" s="503"/>
      <c r="N309" s="503">
        <f t="shared" si="63"/>
        <v>95.045002600000004</v>
      </c>
      <c r="O309" s="503"/>
      <c r="P309" s="503"/>
      <c r="Q309" s="503">
        <f t="shared" si="64"/>
        <v>94.987112600000003</v>
      </c>
      <c r="R309" s="503"/>
      <c r="S309" s="503"/>
      <c r="T309" s="503"/>
      <c r="U309" s="503"/>
      <c r="V309" s="503"/>
      <c r="W309" s="503">
        <f t="shared" si="65"/>
        <v>5.7890000000000441E-2</v>
      </c>
      <c r="X309" s="503"/>
      <c r="Y309" s="503"/>
      <c r="Z309" s="503"/>
      <c r="AA309" s="503"/>
      <c r="AB309" s="503"/>
      <c r="AC309" s="525"/>
      <c r="AD309" s="526"/>
      <c r="AE309" s="526"/>
      <c r="AF309" s="526"/>
      <c r="AG309" s="526"/>
      <c r="AH309" s="527"/>
      <c r="AI309" s="233"/>
      <c r="AJ309" s="233"/>
      <c r="AK309" s="197">
        <v>298</v>
      </c>
      <c r="AL309" s="207">
        <v>95.17501</v>
      </c>
      <c r="AM309" s="207">
        <v>95.078400000000002</v>
      </c>
      <c r="AN309" s="207">
        <v>95.232020000000006</v>
      </c>
      <c r="AO309" s="207">
        <v>95.354789999999994</v>
      </c>
      <c r="AP309" s="207">
        <v>95.209159999999997</v>
      </c>
      <c r="AQ309" s="208"/>
      <c r="AR309" s="155"/>
      <c r="AS309" s="197">
        <f t="shared" si="53"/>
        <v>298</v>
      </c>
      <c r="AT309" s="175">
        <v>-0.15957739999998899</v>
      </c>
      <c r="AU309" s="163">
        <v>-9.5773999999977395E-3</v>
      </c>
      <c r="AV309" s="163">
        <v>-0.19957739999999499</v>
      </c>
      <c r="AW309" s="163">
        <v>-0.27957739999999398</v>
      </c>
      <c r="AX309" s="163">
        <v>-0.179577399999999</v>
      </c>
      <c r="AY309" s="163">
        <v>-0.179577399999999</v>
      </c>
      <c r="BA309" s="331">
        <f t="shared" si="54"/>
        <v>298</v>
      </c>
      <c r="BB309" s="332">
        <f t="shared" si="59"/>
        <v>95.015432600000011</v>
      </c>
      <c r="BC309" s="332">
        <f t="shared" si="59"/>
        <v>95.068822600000004</v>
      </c>
      <c r="BD309" s="332">
        <f t="shared" si="59"/>
        <v>95.03244260000001</v>
      </c>
      <c r="BE309" s="332">
        <f t="shared" si="59"/>
        <v>95.0752126</v>
      </c>
      <c r="BF309" s="332">
        <f t="shared" si="59"/>
        <v>95.029582599999998</v>
      </c>
      <c r="BG309" s="332" t="str">
        <f t="shared" si="58"/>
        <v/>
      </c>
      <c r="BH309" s="164">
        <v>298</v>
      </c>
      <c r="BI309" s="337">
        <f t="shared" si="56"/>
        <v>1.4149999999986562E-2</v>
      </c>
      <c r="BJ309" s="337">
        <f t="shared" si="56"/>
        <v>3.9240000000006603E-2</v>
      </c>
      <c r="BK309" s="337">
        <f t="shared" si="56"/>
        <v>2.8600000000125192E-3</v>
      </c>
      <c r="BL309" s="337">
        <f t="shared" si="55"/>
        <v>4.5630000000002724E-2</v>
      </c>
      <c r="BM309" s="165">
        <f t="shared" si="57"/>
        <v>4.5630000000002724E-2</v>
      </c>
    </row>
    <row r="310" spans="1:65" ht="14.85" customHeight="1">
      <c r="A310" s="238"/>
      <c r="B310" s="540" t="s">
        <v>422</v>
      </c>
      <c r="C310" s="540"/>
      <c r="D310" s="540"/>
      <c r="E310" s="503">
        <f t="shared" si="60"/>
        <v>94.973902600000017</v>
      </c>
      <c r="F310" s="503"/>
      <c r="G310" s="503"/>
      <c r="H310" s="503">
        <f t="shared" si="61"/>
        <v>95.037532600000006</v>
      </c>
      <c r="I310" s="503"/>
      <c r="J310" s="503"/>
      <c r="K310" s="503">
        <f t="shared" si="62"/>
        <v>94.981062600000001</v>
      </c>
      <c r="L310" s="503"/>
      <c r="M310" s="503"/>
      <c r="N310" s="503">
        <f t="shared" si="63"/>
        <v>95.042552600000008</v>
      </c>
      <c r="O310" s="503"/>
      <c r="P310" s="503"/>
      <c r="Q310" s="503">
        <f t="shared" si="64"/>
        <v>94.987522600000005</v>
      </c>
      <c r="R310" s="503"/>
      <c r="S310" s="503"/>
      <c r="T310" s="503"/>
      <c r="U310" s="503"/>
      <c r="V310" s="503"/>
      <c r="W310" s="503">
        <f t="shared" si="65"/>
        <v>5.5030000000002133E-2</v>
      </c>
      <c r="X310" s="503"/>
      <c r="Y310" s="503"/>
      <c r="Z310" s="503"/>
      <c r="AA310" s="503"/>
      <c r="AB310" s="503"/>
      <c r="AC310" s="525"/>
      <c r="AD310" s="526"/>
      <c r="AE310" s="526"/>
      <c r="AF310" s="526"/>
      <c r="AG310" s="526"/>
      <c r="AH310" s="527"/>
      <c r="AI310" s="233"/>
      <c r="AJ310" s="233"/>
      <c r="AK310" s="197">
        <v>299</v>
      </c>
      <c r="AL310" s="207">
        <v>95.176140000000004</v>
      </c>
      <c r="AM310" s="207">
        <v>95.077079999999995</v>
      </c>
      <c r="AN310" s="207">
        <v>95.206230000000005</v>
      </c>
      <c r="AO310" s="207">
        <v>95.356800000000007</v>
      </c>
      <c r="AP310" s="207">
        <v>95.207229999999996</v>
      </c>
      <c r="AQ310" s="208"/>
      <c r="AR310" s="155"/>
      <c r="AS310" s="197">
        <f t="shared" si="53"/>
        <v>299</v>
      </c>
      <c r="AT310" s="175">
        <v>-0.15957739999998899</v>
      </c>
      <c r="AU310" s="163">
        <v>-9.5773999999977395E-3</v>
      </c>
      <c r="AV310" s="163">
        <v>-0.19957739999999499</v>
      </c>
      <c r="AW310" s="163">
        <v>-0.27957739999999398</v>
      </c>
      <c r="AX310" s="163">
        <v>-0.179577399999999</v>
      </c>
      <c r="AY310" s="163">
        <v>-0.179577399999999</v>
      </c>
      <c r="BA310" s="331">
        <f t="shared" si="54"/>
        <v>299</v>
      </c>
      <c r="BB310" s="332">
        <f t="shared" si="59"/>
        <v>95.016562600000015</v>
      </c>
      <c r="BC310" s="332">
        <f t="shared" si="59"/>
        <v>95.067502599999997</v>
      </c>
      <c r="BD310" s="332">
        <f t="shared" si="59"/>
        <v>95.00665260000001</v>
      </c>
      <c r="BE310" s="332">
        <f t="shared" si="59"/>
        <v>95.077222600000013</v>
      </c>
      <c r="BF310" s="332">
        <f t="shared" si="59"/>
        <v>95.027652599999996</v>
      </c>
      <c r="BG310" s="332" t="str">
        <f t="shared" si="58"/>
        <v/>
      </c>
      <c r="BH310" s="164">
        <v>299</v>
      </c>
      <c r="BI310" s="337">
        <f t="shared" si="56"/>
        <v>1.1089999999981615E-2</v>
      </c>
      <c r="BJ310" s="337">
        <f t="shared" si="56"/>
        <v>3.9850000000001273E-2</v>
      </c>
      <c r="BK310" s="337">
        <f t="shared" si="56"/>
        <v>2.0999999999986585E-2</v>
      </c>
      <c r="BL310" s="337">
        <f t="shared" si="55"/>
        <v>4.9570000000016989E-2</v>
      </c>
      <c r="BM310" s="165">
        <f t="shared" si="57"/>
        <v>4.9570000000016989E-2</v>
      </c>
    </row>
    <row r="311" spans="1:65" ht="14.85" customHeight="1">
      <c r="A311" s="238"/>
      <c r="B311" s="540" t="s">
        <v>423</v>
      </c>
      <c r="C311" s="540"/>
      <c r="D311" s="540"/>
      <c r="E311" s="503">
        <f t="shared" si="60"/>
        <v>94.965702600000014</v>
      </c>
      <c r="F311" s="503"/>
      <c r="G311" s="503"/>
      <c r="H311" s="503">
        <f t="shared" si="61"/>
        <v>95.039422600000009</v>
      </c>
      <c r="I311" s="503"/>
      <c r="J311" s="503"/>
      <c r="K311" s="503">
        <f t="shared" si="62"/>
        <v>94.982752599999998</v>
      </c>
      <c r="L311" s="503"/>
      <c r="M311" s="503"/>
      <c r="N311" s="503">
        <f t="shared" si="63"/>
        <v>95.041422600000004</v>
      </c>
      <c r="O311" s="503"/>
      <c r="P311" s="503"/>
      <c r="Q311" s="503">
        <f t="shared" si="64"/>
        <v>94.996882600000006</v>
      </c>
      <c r="R311" s="503"/>
      <c r="S311" s="503"/>
      <c r="T311" s="503"/>
      <c r="U311" s="503"/>
      <c r="V311" s="503"/>
      <c r="W311" s="503">
        <f t="shared" si="65"/>
        <v>4.4539999999997804E-2</v>
      </c>
      <c r="X311" s="503"/>
      <c r="Y311" s="503"/>
      <c r="Z311" s="503"/>
      <c r="AA311" s="503"/>
      <c r="AB311" s="503"/>
      <c r="AC311" s="525"/>
      <c r="AD311" s="526"/>
      <c r="AE311" s="526"/>
      <c r="AF311" s="526"/>
      <c r="AG311" s="526"/>
      <c r="AH311" s="527"/>
      <c r="AI311" s="233"/>
      <c r="AJ311" s="233"/>
      <c r="AK311" s="197">
        <v>300</v>
      </c>
      <c r="AL311" s="207">
        <v>95.169510000000002</v>
      </c>
      <c r="AM311" s="207">
        <v>95.075270000000003</v>
      </c>
      <c r="AN311" s="207">
        <v>95.191800000000001</v>
      </c>
      <c r="AO311" s="207">
        <v>95.358890000000002</v>
      </c>
      <c r="AP311" s="207">
        <v>95.206590000000006</v>
      </c>
      <c r="AQ311" s="208"/>
      <c r="AR311" s="155"/>
      <c r="AS311" s="197">
        <f t="shared" si="53"/>
        <v>300</v>
      </c>
      <c r="AT311" s="175">
        <v>-0.15957739999998899</v>
      </c>
      <c r="AU311" s="163">
        <v>-9.5773999999977395E-3</v>
      </c>
      <c r="AV311" s="163">
        <v>-0.19957739999999499</v>
      </c>
      <c r="AW311" s="163">
        <v>-0.27957739999999398</v>
      </c>
      <c r="AX311" s="163">
        <v>-0.179577399999999</v>
      </c>
      <c r="AY311" s="163">
        <v>-0.179577399999999</v>
      </c>
      <c r="BA311" s="331">
        <f t="shared" si="54"/>
        <v>300</v>
      </c>
      <c r="BB311" s="332">
        <f t="shared" si="59"/>
        <v>95.009932600000013</v>
      </c>
      <c r="BC311" s="332">
        <f t="shared" si="59"/>
        <v>95.065692600000006</v>
      </c>
      <c r="BD311" s="332">
        <f t="shared" si="59"/>
        <v>94.992222600000005</v>
      </c>
      <c r="BE311" s="332">
        <f t="shared" si="59"/>
        <v>95.079312600000009</v>
      </c>
      <c r="BF311" s="332">
        <f t="shared" si="59"/>
        <v>95.027012600000006</v>
      </c>
      <c r="BG311" s="332" t="str">
        <f t="shared" si="58"/>
        <v/>
      </c>
      <c r="BH311" s="164">
        <v>300</v>
      </c>
      <c r="BI311" s="337">
        <f t="shared" si="56"/>
        <v>1.7079999999992879E-2</v>
      </c>
      <c r="BJ311" s="337">
        <f t="shared" si="56"/>
        <v>3.8679999999999382E-2</v>
      </c>
      <c r="BK311" s="337">
        <f t="shared" si="56"/>
        <v>3.4790000000000987E-2</v>
      </c>
      <c r="BL311" s="337">
        <f t="shared" si="55"/>
        <v>5.2300000000002456E-2</v>
      </c>
      <c r="BM311" s="165">
        <f t="shared" si="57"/>
        <v>5.2300000000002456E-2</v>
      </c>
    </row>
    <row r="312" spans="1:65" ht="14.85" customHeight="1">
      <c r="A312" s="238"/>
      <c r="B312" s="540" t="s">
        <v>424</v>
      </c>
      <c r="C312" s="540"/>
      <c r="D312" s="540"/>
      <c r="E312" s="503">
        <f t="shared" si="60"/>
        <v>94.956662600000016</v>
      </c>
      <c r="F312" s="503"/>
      <c r="G312" s="503"/>
      <c r="H312" s="503">
        <f t="shared" si="61"/>
        <v>95.0368426</v>
      </c>
      <c r="I312" s="503"/>
      <c r="J312" s="503"/>
      <c r="K312" s="503">
        <f t="shared" si="62"/>
        <v>94.951932600000006</v>
      </c>
      <c r="L312" s="503"/>
      <c r="M312" s="503"/>
      <c r="N312" s="503">
        <f t="shared" si="63"/>
        <v>95.054562600000011</v>
      </c>
      <c r="O312" s="503"/>
      <c r="P312" s="503"/>
      <c r="Q312" s="503">
        <f t="shared" si="64"/>
        <v>95.000782599999994</v>
      </c>
      <c r="R312" s="503"/>
      <c r="S312" s="503"/>
      <c r="T312" s="503"/>
      <c r="U312" s="503"/>
      <c r="V312" s="503"/>
      <c r="W312" s="503">
        <f t="shared" si="65"/>
        <v>5.378000000001748E-2</v>
      </c>
      <c r="X312" s="503"/>
      <c r="Y312" s="503"/>
      <c r="Z312" s="503"/>
      <c r="AA312" s="503"/>
      <c r="AB312" s="503"/>
      <c r="AC312" s="525"/>
      <c r="AD312" s="526"/>
      <c r="AE312" s="526"/>
      <c r="AF312" s="526"/>
      <c r="AG312" s="526"/>
      <c r="AH312" s="527"/>
      <c r="AI312" s="233"/>
      <c r="AJ312" s="233"/>
      <c r="AK312" s="197">
        <v>301</v>
      </c>
      <c r="AL312" s="207">
        <v>95.1524</v>
      </c>
      <c r="AM312" s="207">
        <v>95.071849999999998</v>
      </c>
      <c r="AN312" s="207">
        <v>95.194689999999994</v>
      </c>
      <c r="AO312" s="207">
        <v>95.357479999999995</v>
      </c>
      <c r="AP312" s="207">
        <v>95.207599999999999</v>
      </c>
      <c r="AQ312" s="208"/>
      <c r="AR312" s="155"/>
      <c r="AS312" s="197">
        <f t="shared" si="53"/>
        <v>301</v>
      </c>
      <c r="AT312" s="175">
        <v>-0.15957739999998899</v>
      </c>
      <c r="AU312" s="163">
        <v>-9.5773999999977395E-3</v>
      </c>
      <c r="AV312" s="163">
        <v>-0.19957739999999499</v>
      </c>
      <c r="AW312" s="163">
        <v>-0.27957739999999398</v>
      </c>
      <c r="AX312" s="163">
        <v>-0.179577399999999</v>
      </c>
      <c r="AY312" s="163">
        <v>-0.179577399999999</v>
      </c>
      <c r="BA312" s="331">
        <f t="shared" si="54"/>
        <v>301</v>
      </c>
      <c r="BB312" s="332">
        <f t="shared" si="59"/>
        <v>94.992822600000011</v>
      </c>
      <c r="BC312" s="332">
        <f t="shared" si="59"/>
        <v>95.0622726</v>
      </c>
      <c r="BD312" s="332">
        <f t="shared" si="59"/>
        <v>94.995112599999999</v>
      </c>
      <c r="BE312" s="332">
        <f t="shared" si="59"/>
        <v>95.077902600000002</v>
      </c>
      <c r="BF312" s="332">
        <f t="shared" si="59"/>
        <v>95.0280226</v>
      </c>
      <c r="BG312" s="332" t="str">
        <f t="shared" si="58"/>
        <v/>
      </c>
      <c r="BH312" s="164">
        <v>301</v>
      </c>
      <c r="BI312" s="337">
        <f t="shared" si="56"/>
        <v>3.5199999999989018E-2</v>
      </c>
      <c r="BJ312" s="337">
        <f t="shared" si="56"/>
        <v>3.4250000000000114E-2</v>
      </c>
      <c r="BK312" s="337">
        <f t="shared" si="56"/>
        <v>3.2910000000001105E-2</v>
      </c>
      <c r="BL312" s="337">
        <f t="shared" si="55"/>
        <v>4.9880000000001701E-2</v>
      </c>
      <c r="BM312" s="165">
        <f t="shared" si="57"/>
        <v>4.9880000000001701E-2</v>
      </c>
    </row>
    <row r="313" spans="1:65" ht="14.85" customHeight="1">
      <c r="A313" s="238"/>
      <c r="B313" s="540" t="s">
        <v>425</v>
      </c>
      <c r="C313" s="540"/>
      <c r="D313" s="540"/>
      <c r="E313" s="503">
        <f t="shared" si="60"/>
        <v>94.946502600000017</v>
      </c>
      <c r="F313" s="503"/>
      <c r="G313" s="503"/>
      <c r="H313" s="503">
        <f t="shared" si="61"/>
        <v>95.039902600000005</v>
      </c>
      <c r="I313" s="503"/>
      <c r="J313" s="503"/>
      <c r="K313" s="503">
        <f t="shared" si="62"/>
        <v>94.938242600000009</v>
      </c>
      <c r="L313" s="503"/>
      <c r="M313" s="503"/>
      <c r="N313" s="503">
        <f t="shared" si="63"/>
        <v>95.056082600000011</v>
      </c>
      <c r="O313" s="503"/>
      <c r="P313" s="503"/>
      <c r="Q313" s="503">
        <f t="shared" si="64"/>
        <v>94.995592599999995</v>
      </c>
      <c r="R313" s="503"/>
      <c r="S313" s="503"/>
      <c r="T313" s="503"/>
      <c r="U313" s="503"/>
      <c r="V313" s="503"/>
      <c r="W313" s="503">
        <f t="shared" si="65"/>
        <v>6.0490000000015698E-2</v>
      </c>
      <c r="X313" s="503"/>
      <c r="Y313" s="503"/>
      <c r="Z313" s="503"/>
      <c r="AA313" s="503"/>
      <c r="AB313" s="503"/>
      <c r="AC313" s="525"/>
      <c r="AD313" s="526"/>
      <c r="AE313" s="526"/>
      <c r="AF313" s="526"/>
      <c r="AG313" s="526"/>
      <c r="AH313" s="527"/>
      <c r="AI313" s="233"/>
      <c r="AJ313" s="233"/>
      <c r="AK313" s="197">
        <v>302</v>
      </c>
      <c r="AL313" s="207">
        <v>95.140870000000007</v>
      </c>
      <c r="AM313" s="207">
        <v>95.065629999999999</v>
      </c>
      <c r="AN313" s="207">
        <v>95.188389999999998</v>
      </c>
      <c r="AO313" s="207">
        <v>95.343140000000005</v>
      </c>
      <c r="AP313" s="207">
        <v>95.220529999999997</v>
      </c>
      <c r="AQ313" s="208"/>
      <c r="AR313" s="155"/>
      <c r="AS313" s="197">
        <f t="shared" si="53"/>
        <v>302</v>
      </c>
      <c r="AT313" s="175">
        <v>-0.15957739999998899</v>
      </c>
      <c r="AU313" s="163">
        <v>-9.5773999999977395E-3</v>
      </c>
      <c r="AV313" s="163">
        <v>-0.19957739999999499</v>
      </c>
      <c r="AW313" s="163">
        <v>-0.27957739999999398</v>
      </c>
      <c r="AX313" s="163">
        <v>-0.179577399999999</v>
      </c>
      <c r="AY313" s="163">
        <v>-0.179577399999999</v>
      </c>
      <c r="BA313" s="331">
        <f t="shared" si="54"/>
        <v>302</v>
      </c>
      <c r="BB313" s="332">
        <f t="shared" si="59"/>
        <v>94.981292600000018</v>
      </c>
      <c r="BC313" s="332">
        <f t="shared" si="59"/>
        <v>95.056052600000001</v>
      </c>
      <c r="BD313" s="332">
        <f t="shared" si="59"/>
        <v>94.988812600000003</v>
      </c>
      <c r="BE313" s="332">
        <f t="shared" si="59"/>
        <v>95.063562600000012</v>
      </c>
      <c r="BF313" s="332">
        <f t="shared" si="59"/>
        <v>95.040952599999997</v>
      </c>
      <c r="BG313" s="332" t="str">
        <f t="shared" si="58"/>
        <v/>
      </c>
      <c r="BH313" s="164">
        <v>302</v>
      </c>
      <c r="BI313" s="337">
        <f t="shared" si="56"/>
        <v>5.9659999999979618E-2</v>
      </c>
      <c r="BJ313" s="337">
        <f t="shared" si="56"/>
        <v>1.5100000000003888E-2</v>
      </c>
      <c r="BK313" s="337">
        <f t="shared" si="56"/>
        <v>5.2139999999994302E-2</v>
      </c>
      <c r="BL313" s="337">
        <f t="shared" si="55"/>
        <v>2.2610000000014452E-2</v>
      </c>
      <c r="BM313" s="165">
        <f t="shared" si="57"/>
        <v>5.9659999999979618E-2</v>
      </c>
    </row>
    <row r="314" spans="1:65" ht="14.85" customHeight="1">
      <c r="A314" s="238"/>
      <c r="B314" s="540" t="s">
        <v>426</v>
      </c>
      <c r="C314" s="540"/>
      <c r="D314" s="540"/>
      <c r="E314" s="503">
        <f t="shared" si="60"/>
        <v>94.939072600000017</v>
      </c>
      <c r="F314" s="503"/>
      <c r="G314" s="503"/>
      <c r="H314" s="503">
        <f t="shared" si="61"/>
        <v>95.036492600000003</v>
      </c>
      <c r="I314" s="503"/>
      <c r="J314" s="503"/>
      <c r="K314" s="503">
        <f t="shared" si="62"/>
        <v>94.940882600000009</v>
      </c>
      <c r="L314" s="503"/>
      <c r="M314" s="503"/>
      <c r="N314" s="503">
        <f t="shared" si="63"/>
        <v>95.053562600000006</v>
      </c>
      <c r="O314" s="503"/>
      <c r="P314" s="503"/>
      <c r="Q314" s="503">
        <f t="shared" si="64"/>
        <v>94.988852600000001</v>
      </c>
      <c r="R314" s="503"/>
      <c r="S314" s="503"/>
      <c r="T314" s="503"/>
      <c r="U314" s="503"/>
      <c r="V314" s="503"/>
      <c r="W314" s="503">
        <f t="shared" si="65"/>
        <v>6.4710000000005152E-2</v>
      </c>
      <c r="X314" s="503"/>
      <c r="Y314" s="503"/>
      <c r="Z314" s="503"/>
      <c r="AA314" s="503"/>
      <c r="AB314" s="503"/>
      <c r="AC314" s="525"/>
      <c r="AD314" s="526"/>
      <c r="AE314" s="526"/>
      <c r="AF314" s="526"/>
      <c r="AG314" s="526"/>
      <c r="AH314" s="527"/>
      <c r="AI314" s="233"/>
      <c r="AJ314" s="233"/>
      <c r="AK314" s="197">
        <v>303</v>
      </c>
      <c r="AL314" s="207">
        <v>95.148099999999999</v>
      </c>
      <c r="AM314" s="207">
        <v>95.063500000000005</v>
      </c>
      <c r="AN314" s="207">
        <v>95.188999999999993</v>
      </c>
      <c r="AO314" s="207">
        <v>95.338520000000003</v>
      </c>
      <c r="AP314" s="207">
        <v>95.208110000000005</v>
      </c>
      <c r="AQ314" s="208"/>
      <c r="AR314" s="155"/>
      <c r="AS314" s="197">
        <f t="shared" si="53"/>
        <v>303</v>
      </c>
      <c r="AT314" s="175">
        <v>-0.15957739999998899</v>
      </c>
      <c r="AU314" s="163">
        <v>-9.5773999999977395E-3</v>
      </c>
      <c r="AV314" s="163">
        <v>-0.19957739999999499</v>
      </c>
      <c r="AW314" s="163">
        <v>-0.27957739999999398</v>
      </c>
      <c r="AX314" s="163">
        <v>-0.179577399999999</v>
      </c>
      <c r="AY314" s="163">
        <v>-0.179577399999999</v>
      </c>
      <c r="BA314" s="331">
        <f t="shared" si="54"/>
        <v>303</v>
      </c>
      <c r="BB314" s="332">
        <f t="shared" si="59"/>
        <v>94.98852260000001</v>
      </c>
      <c r="BC314" s="332">
        <f t="shared" si="59"/>
        <v>95.053922600000007</v>
      </c>
      <c r="BD314" s="332">
        <f t="shared" si="59"/>
        <v>94.989422599999997</v>
      </c>
      <c r="BE314" s="332">
        <f t="shared" si="59"/>
        <v>95.058942600000009</v>
      </c>
      <c r="BF314" s="332">
        <f t="shared" si="59"/>
        <v>95.028532600000005</v>
      </c>
      <c r="BG314" s="332" t="str">
        <f t="shared" si="58"/>
        <v/>
      </c>
      <c r="BH314" s="164">
        <v>303</v>
      </c>
      <c r="BI314" s="337">
        <f t="shared" si="56"/>
        <v>4.0009999999995216E-2</v>
      </c>
      <c r="BJ314" s="337">
        <f t="shared" si="56"/>
        <v>2.5390000000001578E-2</v>
      </c>
      <c r="BK314" s="337">
        <f t="shared" si="56"/>
        <v>3.9110000000007972E-2</v>
      </c>
      <c r="BL314" s="337">
        <f t="shared" si="55"/>
        <v>3.0410000000003379E-2</v>
      </c>
      <c r="BM314" s="165">
        <f t="shared" si="57"/>
        <v>4.0009999999995216E-2</v>
      </c>
    </row>
    <row r="315" spans="1:65" ht="14.85" customHeight="1">
      <c r="A315" s="238"/>
      <c r="B315" s="540" t="s">
        <v>427</v>
      </c>
      <c r="C315" s="540"/>
      <c r="D315" s="540"/>
      <c r="E315" s="503">
        <f t="shared" si="60"/>
        <v>94.911552600000007</v>
      </c>
      <c r="F315" s="503"/>
      <c r="G315" s="503"/>
      <c r="H315" s="503">
        <f t="shared" si="61"/>
        <v>95.032512600000004</v>
      </c>
      <c r="I315" s="503"/>
      <c r="J315" s="503"/>
      <c r="K315" s="503">
        <f t="shared" si="62"/>
        <v>94.963582600000009</v>
      </c>
      <c r="L315" s="503"/>
      <c r="M315" s="503"/>
      <c r="N315" s="503">
        <f t="shared" si="63"/>
        <v>95.051382600000011</v>
      </c>
      <c r="O315" s="503"/>
      <c r="P315" s="503"/>
      <c r="Q315" s="503">
        <f t="shared" si="64"/>
        <v>94.9790426</v>
      </c>
      <c r="R315" s="503"/>
      <c r="S315" s="503"/>
      <c r="T315" s="503"/>
      <c r="U315" s="503"/>
      <c r="V315" s="503"/>
      <c r="W315" s="503">
        <f t="shared" si="65"/>
        <v>7.2340000000011173E-2</v>
      </c>
      <c r="X315" s="503"/>
      <c r="Y315" s="503"/>
      <c r="Z315" s="503"/>
      <c r="AA315" s="503"/>
      <c r="AB315" s="503"/>
      <c r="AC315" s="525"/>
      <c r="AD315" s="526"/>
      <c r="AE315" s="526"/>
      <c r="AF315" s="526"/>
      <c r="AG315" s="526"/>
      <c r="AH315" s="527"/>
      <c r="AI315" s="233"/>
      <c r="AJ315" s="233"/>
      <c r="AK315" s="197">
        <v>304</v>
      </c>
      <c r="AL315" s="207">
        <v>95.13982</v>
      </c>
      <c r="AM315" s="207">
        <v>95.060239999999993</v>
      </c>
      <c r="AN315" s="207">
        <v>95.191569999999999</v>
      </c>
      <c r="AO315" s="207">
        <v>95.334950000000006</v>
      </c>
      <c r="AP315" s="207">
        <v>95.191000000000003</v>
      </c>
      <c r="AQ315" s="208"/>
      <c r="AR315" s="155"/>
      <c r="AS315" s="197">
        <f t="shared" si="53"/>
        <v>304</v>
      </c>
      <c r="AT315" s="175">
        <v>-0.15957739999998899</v>
      </c>
      <c r="AU315" s="163">
        <v>-9.5773999999977395E-3</v>
      </c>
      <c r="AV315" s="163">
        <v>-0.19957739999999499</v>
      </c>
      <c r="AW315" s="163">
        <v>-0.27957739999999398</v>
      </c>
      <c r="AX315" s="163">
        <v>-0.179577399999999</v>
      </c>
      <c r="AY315" s="163">
        <v>-0.179577399999999</v>
      </c>
      <c r="BA315" s="331">
        <f t="shared" si="54"/>
        <v>304</v>
      </c>
      <c r="BB315" s="332">
        <f t="shared" si="59"/>
        <v>94.980242600000011</v>
      </c>
      <c r="BC315" s="332">
        <f t="shared" si="59"/>
        <v>95.050662599999995</v>
      </c>
      <c r="BD315" s="332">
        <f t="shared" si="59"/>
        <v>94.991992600000003</v>
      </c>
      <c r="BE315" s="332">
        <f t="shared" si="59"/>
        <v>95.055372600000013</v>
      </c>
      <c r="BF315" s="332">
        <f t="shared" si="59"/>
        <v>95.011422600000003</v>
      </c>
      <c r="BG315" s="332" t="str">
        <f t="shared" si="58"/>
        <v/>
      </c>
      <c r="BH315" s="164">
        <v>304</v>
      </c>
      <c r="BI315" s="337">
        <f t="shared" si="56"/>
        <v>3.1179999999991992E-2</v>
      </c>
      <c r="BJ315" s="337">
        <f t="shared" si="56"/>
        <v>3.9239999999992392E-2</v>
      </c>
      <c r="BK315" s="337">
        <f t="shared" si="56"/>
        <v>1.9429999999999836E-2</v>
      </c>
      <c r="BL315" s="337">
        <f t="shared" si="55"/>
        <v>4.3950000000009481E-2</v>
      </c>
      <c r="BM315" s="165">
        <f t="shared" si="57"/>
        <v>4.3950000000009481E-2</v>
      </c>
    </row>
    <row r="316" spans="1:65" ht="14.85" customHeight="1">
      <c r="A316" s="238"/>
      <c r="B316" s="540" t="s">
        <v>428</v>
      </c>
      <c r="C316" s="540"/>
      <c r="D316" s="540"/>
      <c r="E316" s="503">
        <f t="shared" si="60"/>
        <v>94.919702600000008</v>
      </c>
      <c r="F316" s="503"/>
      <c r="G316" s="503"/>
      <c r="H316" s="503">
        <f t="shared" si="61"/>
        <v>95.029062600000003</v>
      </c>
      <c r="I316" s="503"/>
      <c r="J316" s="503"/>
      <c r="K316" s="503">
        <f t="shared" si="62"/>
        <v>94.976162600000009</v>
      </c>
      <c r="L316" s="503"/>
      <c r="M316" s="503"/>
      <c r="N316" s="503">
        <f t="shared" si="63"/>
        <v>95.051312600000003</v>
      </c>
      <c r="O316" s="503"/>
      <c r="P316" s="503"/>
      <c r="Q316" s="503">
        <f t="shared" si="64"/>
        <v>94.984312599999996</v>
      </c>
      <c r="R316" s="503"/>
      <c r="S316" s="503"/>
      <c r="T316" s="503"/>
      <c r="U316" s="503"/>
      <c r="V316" s="503"/>
      <c r="W316" s="503">
        <f t="shared" si="65"/>
        <v>6.7000000000007276E-2</v>
      </c>
      <c r="X316" s="503"/>
      <c r="Y316" s="503"/>
      <c r="Z316" s="503"/>
      <c r="AA316" s="503"/>
      <c r="AB316" s="503"/>
      <c r="AC316" s="525"/>
      <c r="AD316" s="526"/>
      <c r="AE316" s="526"/>
      <c r="AF316" s="526"/>
      <c r="AG316" s="526"/>
      <c r="AH316" s="527"/>
      <c r="AI316" s="233"/>
      <c r="AJ316" s="233"/>
      <c r="AK316" s="197">
        <v>305</v>
      </c>
      <c r="AL316" s="207">
        <v>95.132909999999995</v>
      </c>
      <c r="AM316" s="207">
        <v>95.059359999999998</v>
      </c>
      <c r="AN316" s="207">
        <v>95.17698</v>
      </c>
      <c r="AO316" s="207">
        <v>95.332859999999997</v>
      </c>
      <c r="AP316" s="207">
        <v>95.186220000000006</v>
      </c>
      <c r="AQ316" s="208"/>
      <c r="AR316" s="155"/>
      <c r="AS316" s="197">
        <f t="shared" si="53"/>
        <v>305</v>
      </c>
      <c r="AT316" s="175">
        <v>-0.15957739999998899</v>
      </c>
      <c r="AU316" s="163">
        <v>-9.5773999999977395E-3</v>
      </c>
      <c r="AV316" s="163">
        <v>-0.19957739999999499</v>
      </c>
      <c r="AW316" s="163">
        <v>-0.27957739999999398</v>
      </c>
      <c r="AX316" s="163">
        <v>-0.179577399999999</v>
      </c>
      <c r="AY316" s="163">
        <v>-0.179577399999999</v>
      </c>
      <c r="BA316" s="331">
        <f t="shared" si="54"/>
        <v>305</v>
      </c>
      <c r="BB316" s="332">
        <f t="shared" si="59"/>
        <v>94.973332600000006</v>
      </c>
      <c r="BC316" s="332">
        <f t="shared" si="59"/>
        <v>95.0497826</v>
      </c>
      <c r="BD316" s="332">
        <f t="shared" si="59"/>
        <v>94.977402600000005</v>
      </c>
      <c r="BE316" s="332">
        <f t="shared" si="59"/>
        <v>95.053282600000003</v>
      </c>
      <c r="BF316" s="332">
        <f t="shared" si="59"/>
        <v>95.006642600000006</v>
      </c>
      <c r="BG316" s="332" t="str">
        <f t="shared" si="58"/>
        <v/>
      </c>
      <c r="BH316" s="164">
        <v>305</v>
      </c>
      <c r="BI316" s="337">
        <f t="shared" si="56"/>
        <v>3.3310000000000173E-2</v>
      </c>
      <c r="BJ316" s="337">
        <f t="shared" si="56"/>
        <v>4.3139999999993961E-2</v>
      </c>
      <c r="BK316" s="337">
        <f t="shared" si="56"/>
        <v>2.9240000000001487E-2</v>
      </c>
      <c r="BL316" s="337">
        <f t="shared" si="55"/>
        <v>4.6639999999996462E-2</v>
      </c>
      <c r="BM316" s="165">
        <f t="shared" si="57"/>
        <v>4.6639999999996462E-2</v>
      </c>
    </row>
    <row r="317" spans="1:65" ht="14.85" customHeight="1">
      <c r="A317" s="238"/>
      <c r="B317" s="540" t="s">
        <v>429</v>
      </c>
      <c r="C317" s="540"/>
      <c r="D317" s="540"/>
      <c r="E317" s="503">
        <f t="shared" si="60"/>
        <v>94.917012600000007</v>
      </c>
      <c r="F317" s="503"/>
      <c r="G317" s="503"/>
      <c r="H317" s="503">
        <f t="shared" si="61"/>
        <v>95.024112600000009</v>
      </c>
      <c r="I317" s="503"/>
      <c r="J317" s="503"/>
      <c r="K317" s="503">
        <f t="shared" si="62"/>
        <v>94.976032600000011</v>
      </c>
      <c r="L317" s="503"/>
      <c r="M317" s="503"/>
      <c r="N317" s="503">
        <f t="shared" si="63"/>
        <v>95.046652600000002</v>
      </c>
      <c r="O317" s="503"/>
      <c r="P317" s="503"/>
      <c r="Q317" s="503">
        <f t="shared" si="64"/>
        <v>94.979812600000002</v>
      </c>
      <c r="R317" s="503"/>
      <c r="S317" s="503"/>
      <c r="T317" s="503"/>
      <c r="U317" s="503"/>
      <c r="V317" s="503"/>
      <c r="W317" s="503">
        <f t="shared" si="65"/>
        <v>6.6839999999999122E-2</v>
      </c>
      <c r="X317" s="503"/>
      <c r="Y317" s="503"/>
      <c r="Z317" s="503"/>
      <c r="AA317" s="503"/>
      <c r="AB317" s="503"/>
      <c r="AC317" s="525"/>
      <c r="AD317" s="526"/>
      <c r="AE317" s="526"/>
      <c r="AF317" s="526"/>
      <c r="AG317" s="526"/>
      <c r="AH317" s="527"/>
      <c r="AI317" s="233"/>
      <c r="AJ317" s="233"/>
      <c r="AK317" s="197">
        <v>306</v>
      </c>
      <c r="AL317" s="207">
        <v>95.135090000000005</v>
      </c>
      <c r="AM317" s="207">
        <v>95.053730000000002</v>
      </c>
      <c r="AN317" s="207">
        <v>95.17859</v>
      </c>
      <c r="AO317" s="207">
        <v>95.339650000000006</v>
      </c>
      <c r="AP317" s="207">
        <v>95.187950000000001</v>
      </c>
      <c r="AQ317" s="208"/>
      <c r="AR317" s="155"/>
      <c r="AS317" s="197">
        <f t="shared" si="53"/>
        <v>306</v>
      </c>
      <c r="AT317" s="175">
        <v>-0.15957739999998899</v>
      </c>
      <c r="AU317" s="163">
        <v>-9.5773999999977395E-3</v>
      </c>
      <c r="AV317" s="163">
        <v>-0.19957739999999499</v>
      </c>
      <c r="AW317" s="163">
        <v>-0.27957739999999398</v>
      </c>
      <c r="AX317" s="163">
        <v>-0.179577399999999</v>
      </c>
      <c r="AY317" s="163">
        <v>-0.179577399999999</v>
      </c>
      <c r="BA317" s="331">
        <f t="shared" si="54"/>
        <v>306</v>
      </c>
      <c r="BB317" s="332">
        <f t="shared" si="59"/>
        <v>94.975512600000016</v>
      </c>
      <c r="BC317" s="332">
        <f t="shared" si="59"/>
        <v>95.044152600000004</v>
      </c>
      <c r="BD317" s="332">
        <f t="shared" si="59"/>
        <v>94.979012600000004</v>
      </c>
      <c r="BE317" s="332">
        <f t="shared" si="59"/>
        <v>95.060072600000012</v>
      </c>
      <c r="BF317" s="332">
        <f t="shared" si="59"/>
        <v>95.008372600000001</v>
      </c>
      <c r="BG317" s="332" t="str">
        <f t="shared" si="58"/>
        <v/>
      </c>
      <c r="BH317" s="164">
        <v>306</v>
      </c>
      <c r="BI317" s="337">
        <f t="shared" si="56"/>
        <v>3.2859999999985234E-2</v>
      </c>
      <c r="BJ317" s="337">
        <f t="shared" si="56"/>
        <v>3.5780000000002588E-2</v>
      </c>
      <c r="BK317" s="337">
        <f t="shared" si="56"/>
        <v>2.9359999999996944E-2</v>
      </c>
      <c r="BL317" s="337">
        <f t="shared" si="55"/>
        <v>5.1700000000010959E-2</v>
      </c>
      <c r="BM317" s="165">
        <f t="shared" si="57"/>
        <v>5.1700000000010959E-2</v>
      </c>
    </row>
    <row r="318" spans="1:65" ht="14.85" customHeight="1">
      <c r="A318" s="238"/>
      <c r="B318" s="540" t="s">
        <v>430</v>
      </c>
      <c r="C318" s="540"/>
      <c r="D318" s="540"/>
      <c r="E318" s="503">
        <f t="shared" si="60"/>
        <v>94.914842600000014</v>
      </c>
      <c r="F318" s="503"/>
      <c r="G318" s="503"/>
      <c r="H318" s="503">
        <f t="shared" si="61"/>
        <v>95.014962600000004</v>
      </c>
      <c r="I318" s="503"/>
      <c r="J318" s="503"/>
      <c r="K318" s="503">
        <f t="shared" si="62"/>
        <v>94.976032600000011</v>
      </c>
      <c r="L318" s="503"/>
      <c r="M318" s="503"/>
      <c r="N318" s="503">
        <f t="shared" si="63"/>
        <v>95.040182600000009</v>
      </c>
      <c r="O318" s="503"/>
      <c r="P318" s="503"/>
      <c r="Q318" s="503">
        <f t="shared" si="64"/>
        <v>94.982342599999996</v>
      </c>
      <c r="R318" s="503"/>
      <c r="S318" s="503"/>
      <c r="T318" s="503"/>
      <c r="U318" s="503"/>
      <c r="V318" s="503"/>
      <c r="W318" s="503">
        <f t="shared" si="65"/>
        <v>6.7499999999981242E-2</v>
      </c>
      <c r="X318" s="503"/>
      <c r="Y318" s="503"/>
      <c r="Z318" s="503"/>
      <c r="AA318" s="503"/>
      <c r="AB318" s="503"/>
      <c r="AC318" s="525"/>
      <c r="AD318" s="526"/>
      <c r="AE318" s="526"/>
      <c r="AF318" s="526"/>
      <c r="AG318" s="526"/>
      <c r="AH318" s="527"/>
      <c r="AI318" s="233"/>
      <c r="AJ318" s="233"/>
      <c r="AK318" s="197">
        <v>307</v>
      </c>
      <c r="AL318" s="207">
        <v>95.124480000000005</v>
      </c>
      <c r="AM318" s="207">
        <v>95.042249999999996</v>
      </c>
      <c r="AN318" s="207">
        <v>95.187579999999997</v>
      </c>
      <c r="AO318" s="207">
        <v>95.337549999999993</v>
      </c>
      <c r="AP318" s="207">
        <v>95.202370000000002</v>
      </c>
      <c r="AQ318" s="208"/>
      <c r="AR318" s="155"/>
      <c r="AS318" s="197">
        <f t="shared" si="53"/>
        <v>307</v>
      </c>
      <c r="AT318" s="175">
        <v>-0.15957739999998899</v>
      </c>
      <c r="AU318" s="163">
        <v>-9.5773999999977395E-3</v>
      </c>
      <c r="AV318" s="163">
        <v>-0.19957739999999499</v>
      </c>
      <c r="AW318" s="163">
        <v>-0.27957739999999398</v>
      </c>
      <c r="AX318" s="163">
        <v>-0.179577399999999</v>
      </c>
      <c r="AY318" s="163">
        <v>-0.179577399999999</v>
      </c>
      <c r="BA318" s="331">
        <f t="shared" si="54"/>
        <v>307</v>
      </c>
      <c r="BB318" s="332">
        <f t="shared" si="59"/>
        <v>94.964902600000016</v>
      </c>
      <c r="BC318" s="332">
        <f t="shared" si="59"/>
        <v>95.032672599999998</v>
      </c>
      <c r="BD318" s="332">
        <f t="shared" si="59"/>
        <v>94.988002600000002</v>
      </c>
      <c r="BE318" s="332">
        <f t="shared" si="59"/>
        <v>95.057972599999999</v>
      </c>
      <c r="BF318" s="332">
        <f t="shared" si="59"/>
        <v>95.022792600000002</v>
      </c>
      <c r="BG318" s="332" t="str">
        <f t="shared" si="58"/>
        <v/>
      </c>
      <c r="BH318" s="164">
        <v>307</v>
      </c>
      <c r="BI318" s="337">
        <f t="shared" si="56"/>
        <v>5.788999999998623E-2</v>
      </c>
      <c r="BJ318" s="337">
        <f t="shared" si="56"/>
        <v>9.879999999995448E-3</v>
      </c>
      <c r="BK318" s="337">
        <f t="shared" si="56"/>
        <v>3.4790000000000987E-2</v>
      </c>
      <c r="BL318" s="337">
        <f t="shared" si="55"/>
        <v>3.517999999999688E-2</v>
      </c>
      <c r="BM318" s="165">
        <f t="shared" si="57"/>
        <v>5.788999999998623E-2</v>
      </c>
    </row>
    <row r="319" spans="1:65" ht="14.85" customHeight="1">
      <c r="A319" s="238"/>
      <c r="B319" s="540" t="s">
        <v>431</v>
      </c>
      <c r="C319" s="540"/>
      <c r="D319" s="540"/>
      <c r="E319" s="503">
        <f t="shared" si="60"/>
        <v>94.935702600000013</v>
      </c>
      <c r="F319" s="503"/>
      <c r="G319" s="503"/>
      <c r="H319" s="503">
        <f t="shared" si="61"/>
        <v>95.016282599999997</v>
      </c>
      <c r="I319" s="503"/>
      <c r="J319" s="503"/>
      <c r="K319" s="503">
        <f t="shared" si="62"/>
        <v>94.98082260000001</v>
      </c>
      <c r="L319" s="503"/>
      <c r="M319" s="503"/>
      <c r="N319" s="503">
        <f t="shared" si="63"/>
        <v>95.036882600000013</v>
      </c>
      <c r="O319" s="503"/>
      <c r="P319" s="503"/>
      <c r="Q319" s="503">
        <f t="shared" si="64"/>
        <v>95.016692599999999</v>
      </c>
      <c r="R319" s="503"/>
      <c r="S319" s="503"/>
      <c r="T319" s="503"/>
      <c r="U319" s="503"/>
      <c r="V319" s="503"/>
      <c r="W319" s="503">
        <f t="shared" si="65"/>
        <v>8.0989999999985685E-2</v>
      </c>
      <c r="X319" s="503"/>
      <c r="Y319" s="503"/>
      <c r="Z319" s="503"/>
      <c r="AA319" s="503"/>
      <c r="AB319" s="503"/>
      <c r="AC319" s="525"/>
      <c r="AD319" s="526"/>
      <c r="AE319" s="526"/>
      <c r="AF319" s="526"/>
      <c r="AG319" s="526"/>
      <c r="AH319" s="527"/>
      <c r="AI319" s="233"/>
      <c r="AJ319" s="233"/>
      <c r="AK319" s="197">
        <v>308</v>
      </c>
      <c r="AL319" s="207">
        <v>95.133560000000003</v>
      </c>
      <c r="AM319" s="207">
        <v>95.035659999999993</v>
      </c>
      <c r="AN319" s="207">
        <v>95.185419999999993</v>
      </c>
      <c r="AO319" s="207">
        <v>95.340770000000006</v>
      </c>
      <c r="AP319" s="207">
        <v>95.215950000000007</v>
      </c>
      <c r="AQ319" s="208"/>
      <c r="AR319" s="155"/>
      <c r="AS319" s="197">
        <f t="shared" si="53"/>
        <v>308</v>
      </c>
      <c r="AT319" s="175">
        <v>-0.15957739999998899</v>
      </c>
      <c r="AU319" s="163">
        <v>-9.5773999999977395E-3</v>
      </c>
      <c r="AV319" s="163">
        <v>-0.19957739999999499</v>
      </c>
      <c r="AW319" s="163">
        <v>-0.27957739999999398</v>
      </c>
      <c r="AX319" s="163">
        <v>-0.179577399999999</v>
      </c>
      <c r="AY319" s="163">
        <v>-0.179577399999999</v>
      </c>
      <c r="BA319" s="331">
        <f t="shared" si="54"/>
        <v>308</v>
      </c>
      <c r="BB319" s="332">
        <f t="shared" si="59"/>
        <v>94.973982600000014</v>
      </c>
      <c r="BC319" s="332">
        <f t="shared" si="59"/>
        <v>95.026082599999995</v>
      </c>
      <c r="BD319" s="332">
        <f t="shared" si="59"/>
        <v>94.985842599999998</v>
      </c>
      <c r="BE319" s="332">
        <f t="shared" si="59"/>
        <v>95.061192600000012</v>
      </c>
      <c r="BF319" s="332">
        <f t="shared" si="59"/>
        <v>95.036372600000007</v>
      </c>
      <c r="BG319" s="332" t="str">
        <f t="shared" si="58"/>
        <v/>
      </c>
      <c r="BH319" s="164">
        <v>308</v>
      </c>
      <c r="BI319" s="337">
        <f t="shared" si="56"/>
        <v>6.2389999999993506E-2</v>
      </c>
      <c r="BJ319" s="337">
        <f t="shared" si="56"/>
        <v>1.0290000000011901E-2</v>
      </c>
      <c r="BK319" s="337">
        <f t="shared" si="56"/>
        <v>5.0530000000009068E-2</v>
      </c>
      <c r="BL319" s="337">
        <f t="shared" si="55"/>
        <v>2.4820000000005393E-2</v>
      </c>
      <c r="BM319" s="165">
        <f t="shared" si="57"/>
        <v>6.2389999999993506E-2</v>
      </c>
    </row>
    <row r="320" spans="1:65" ht="14.85" customHeight="1">
      <c r="A320" s="238"/>
      <c r="B320" s="540" t="s">
        <v>432</v>
      </c>
      <c r="C320" s="540"/>
      <c r="D320" s="540"/>
      <c r="E320" s="503">
        <f t="shared" si="60"/>
        <v>94.937422600000005</v>
      </c>
      <c r="F320" s="503"/>
      <c r="G320" s="503"/>
      <c r="H320" s="503">
        <f t="shared" si="61"/>
        <v>95.021822600000007</v>
      </c>
      <c r="I320" s="503"/>
      <c r="J320" s="503"/>
      <c r="K320" s="503">
        <f t="shared" si="62"/>
        <v>94.986442600000004</v>
      </c>
      <c r="L320" s="503"/>
      <c r="M320" s="503"/>
      <c r="N320" s="503">
        <f t="shared" si="63"/>
        <v>95.036722600000004</v>
      </c>
      <c r="O320" s="503"/>
      <c r="P320" s="503"/>
      <c r="Q320" s="503">
        <f t="shared" si="64"/>
        <v>95.016442600000005</v>
      </c>
      <c r="R320" s="503"/>
      <c r="S320" s="503"/>
      <c r="T320" s="503"/>
      <c r="U320" s="503"/>
      <c r="V320" s="503"/>
      <c r="W320" s="503">
        <f t="shared" si="65"/>
        <v>7.9019999999999868E-2</v>
      </c>
      <c r="X320" s="503"/>
      <c r="Y320" s="503"/>
      <c r="Z320" s="503"/>
      <c r="AA320" s="503"/>
      <c r="AB320" s="503"/>
      <c r="AC320" s="525"/>
      <c r="AD320" s="526"/>
      <c r="AE320" s="526"/>
      <c r="AF320" s="526"/>
      <c r="AG320" s="526"/>
      <c r="AH320" s="527"/>
      <c r="AI320" s="233"/>
      <c r="AJ320" s="233"/>
      <c r="AK320" s="197">
        <v>309</v>
      </c>
      <c r="AL320" s="207">
        <v>95.139060000000001</v>
      </c>
      <c r="AM320" s="207">
        <v>95.032169999999994</v>
      </c>
      <c r="AN320" s="207">
        <v>95.181439999999995</v>
      </c>
      <c r="AO320" s="207">
        <v>95.331490000000002</v>
      </c>
      <c r="AP320" s="207">
        <v>95.223500000000001</v>
      </c>
      <c r="AQ320" s="208"/>
      <c r="AR320" s="155"/>
      <c r="AS320" s="197">
        <f t="shared" si="53"/>
        <v>309</v>
      </c>
      <c r="AT320" s="175">
        <v>-0.15957739999998899</v>
      </c>
      <c r="AU320" s="163">
        <v>-9.5773999999977395E-3</v>
      </c>
      <c r="AV320" s="163">
        <v>-0.19957739999999499</v>
      </c>
      <c r="AW320" s="163">
        <v>-0.27957739999999398</v>
      </c>
      <c r="AX320" s="163">
        <v>-0.179577399999999</v>
      </c>
      <c r="AY320" s="163">
        <v>-0.179577399999999</v>
      </c>
      <c r="BA320" s="331">
        <f t="shared" si="54"/>
        <v>309</v>
      </c>
      <c r="BB320" s="332">
        <f t="shared" si="59"/>
        <v>94.979482600000011</v>
      </c>
      <c r="BC320" s="332">
        <f t="shared" si="59"/>
        <v>95.022592599999996</v>
      </c>
      <c r="BD320" s="332">
        <f t="shared" si="59"/>
        <v>94.981862599999999</v>
      </c>
      <c r="BE320" s="332">
        <f t="shared" si="59"/>
        <v>95.051912600000009</v>
      </c>
      <c r="BF320" s="332">
        <f t="shared" si="59"/>
        <v>95.043922600000002</v>
      </c>
      <c r="BG320" s="332" t="str">
        <f t="shared" si="58"/>
        <v/>
      </c>
      <c r="BH320" s="164">
        <v>309</v>
      </c>
      <c r="BI320" s="337">
        <f t="shared" si="56"/>
        <v>6.4439999999990505E-2</v>
      </c>
      <c r="BJ320" s="337">
        <f t="shared" si="56"/>
        <v>2.1330000000006066E-2</v>
      </c>
      <c r="BK320" s="337">
        <f t="shared" si="56"/>
        <v>6.2060000000002447E-2</v>
      </c>
      <c r="BL320" s="337">
        <f t="shared" si="55"/>
        <v>7.9900000000066029E-3</v>
      </c>
      <c r="BM320" s="165">
        <f t="shared" si="57"/>
        <v>6.4439999999990505E-2</v>
      </c>
    </row>
    <row r="321" spans="1:65" ht="14.85" customHeight="1">
      <c r="A321" s="238"/>
      <c r="B321" s="540" t="s">
        <v>433</v>
      </c>
      <c r="C321" s="540"/>
      <c r="D321" s="540"/>
      <c r="E321" s="503">
        <f t="shared" si="60"/>
        <v>94.928222600000012</v>
      </c>
      <c r="F321" s="503"/>
      <c r="G321" s="503"/>
      <c r="H321" s="503">
        <f t="shared" si="61"/>
        <v>95.018372600000006</v>
      </c>
      <c r="I321" s="503"/>
      <c r="J321" s="503"/>
      <c r="K321" s="503">
        <f t="shared" si="62"/>
        <v>94.997812600000003</v>
      </c>
      <c r="L321" s="503"/>
      <c r="M321" s="503"/>
      <c r="N321" s="503">
        <f t="shared" si="63"/>
        <v>95.033952600000006</v>
      </c>
      <c r="O321" s="503"/>
      <c r="P321" s="503"/>
      <c r="Q321" s="503">
        <f t="shared" si="64"/>
        <v>95.0064426</v>
      </c>
      <c r="R321" s="503"/>
      <c r="S321" s="503"/>
      <c r="T321" s="503"/>
      <c r="U321" s="503"/>
      <c r="V321" s="503"/>
      <c r="W321" s="503">
        <f t="shared" si="65"/>
        <v>7.8219999999987522E-2</v>
      </c>
      <c r="X321" s="503"/>
      <c r="Y321" s="503"/>
      <c r="Z321" s="503"/>
      <c r="AA321" s="503"/>
      <c r="AB321" s="503"/>
      <c r="AC321" s="525"/>
      <c r="AD321" s="526"/>
      <c r="AE321" s="526"/>
      <c r="AF321" s="526"/>
      <c r="AG321" s="526"/>
      <c r="AH321" s="527"/>
      <c r="AI321" s="233"/>
      <c r="AJ321" s="233"/>
      <c r="AK321" s="197">
        <v>310</v>
      </c>
      <c r="AL321" s="207">
        <v>95.132469999999998</v>
      </c>
      <c r="AM321" s="207">
        <v>95.036460000000005</v>
      </c>
      <c r="AN321" s="207">
        <v>95.172650000000004</v>
      </c>
      <c r="AO321" s="207">
        <v>95.324820000000003</v>
      </c>
      <c r="AP321" s="207">
        <v>95.216390000000004</v>
      </c>
      <c r="AQ321" s="208"/>
      <c r="AR321" s="155"/>
      <c r="AS321" s="197">
        <f t="shared" si="53"/>
        <v>310</v>
      </c>
      <c r="AT321" s="175">
        <v>-0.15957739999998899</v>
      </c>
      <c r="AU321" s="163">
        <v>-9.5773999999977395E-3</v>
      </c>
      <c r="AV321" s="163">
        <v>-0.19957739999999499</v>
      </c>
      <c r="AW321" s="163">
        <v>-0.27957739999999398</v>
      </c>
      <c r="AX321" s="163">
        <v>-0.179577399999999</v>
      </c>
      <c r="AY321" s="163">
        <v>-0.179577399999999</v>
      </c>
      <c r="BA321" s="331">
        <f t="shared" si="54"/>
        <v>310</v>
      </c>
      <c r="BB321" s="332">
        <f t="shared" si="59"/>
        <v>94.972892600000009</v>
      </c>
      <c r="BC321" s="332">
        <f t="shared" si="59"/>
        <v>95.026882600000008</v>
      </c>
      <c r="BD321" s="332">
        <f t="shared" si="59"/>
        <v>94.973072600000009</v>
      </c>
      <c r="BE321" s="332">
        <f t="shared" si="59"/>
        <v>95.045242600000009</v>
      </c>
      <c r="BF321" s="332">
        <f t="shared" si="59"/>
        <v>95.036812600000005</v>
      </c>
      <c r="BG321" s="332" t="str">
        <f t="shared" si="58"/>
        <v/>
      </c>
      <c r="BH321" s="164">
        <v>310</v>
      </c>
      <c r="BI321" s="337">
        <f t="shared" si="56"/>
        <v>6.391999999999598E-2</v>
      </c>
      <c r="BJ321" s="337">
        <f t="shared" si="56"/>
        <v>9.9299999999971078E-3</v>
      </c>
      <c r="BK321" s="337">
        <f t="shared" si="56"/>
        <v>6.3739999999995689E-2</v>
      </c>
      <c r="BL321" s="337">
        <f t="shared" si="55"/>
        <v>8.4300000000041564E-3</v>
      </c>
      <c r="BM321" s="165">
        <f t="shared" si="57"/>
        <v>6.391999999999598E-2</v>
      </c>
    </row>
    <row r="322" spans="1:65" ht="14.85" customHeight="1">
      <c r="A322" s="238"/>
      <c r="B322" s="540" t="s">
        <v>434</v>
      </c>
      <c r="C322" s="540"/>
      <c r="D322" s="540"/>
      <c r="E322" s="503">
        <f t="shared" si="60"/>
        <v>94.931682600000016</v>
      </c>
      <c r="F322" s="503"/>
      <c r="G322" s="503"/>
      <c r="H322" s="503">
        <f t="shared" si="61"/>
        <v>95.014712599999996</v>
      </c>
      <c r="I322" s="503"/>
      <c r="J322" s="503"/>
      <c r="K322" s="503">
        <f t="shared" si="62"/>
        <v>95.000262599999999</v>
      </c>
      <c r="L322" s="503"/>
      <c r="M322" s="503"/>
      <c r="N322" s="503">
        <f t="shared" si="63"/>
        <v>95.034072600000002</v>
      </c>
      <c r="O322" s="503"/>
      <c r="P322" s="503"/>
      <c r="Q322" s="503">
        <f t="shared" si="64"/>
        <v>95.011142599999999</v>
      </c>
      <c r="R322" s="503"/>
      <c r="S322" s="503"/>
      <c r="T322" s="503"/>
      <c r="U322" s="503"/>
      <c r="V322" s="503"/>
      <c r="W322" s="503">
        <f t="shared" si="65"/>
        <v>7.9459999999983211E-2</v>
      </c>
      <c r="X322" s="503"/>
      <c r="Y322" s="503"/>
      <c r="Z322" s="503"/>
      <c r="AA322" s="503"/>
      <c r="AB322" s="503"/>
      <c r="AC322" s="525"/>
      <c r="AD322" s="526"/>
      <c r="AE322" s="526"/>
      <c r="AF322" s="526"/>
      <c r="AG322" s="526"/>
      <c r="AH322" s="527"/>
      <c r="AI322" s="233"/>
      <c r="AJ322" s="233"/>
      <c r="AK322" s="197">
        <v>311</v>
      </c>
      <c r="AL322" s="207">
        <v>95.108649999999997</v>
      </c>
      <c r="AM322" s="207">
        <v>95.047510000000003</v>
      </c>
      <c r="AN322" s="207">
        <v>95.166899999999998</v>
      </c>
      <c r="AO322" s="207">
        <v>95.325699999999998</v>
      </c>
      <c r="AP322" s="207">
        <v>95.204340000000002</v>
      </c>
      <c r="AQ322" s="208"/>
      <c r="AR322" s="155"/>
      <c r="AS322" s="197">
        <f t="shared" si="53"/>
        <v>311</v>
      </c>
      <c r="AT322" s="175">
        <v>-0.15957739999998899</v>
      </c>
      <c r="AU322" s="163">
        <v>-9.5773999999977395E-3</v>
      </c>
      <c r="AV322" s="163">
        <v>-0.19957739999999499</v>
      </c>
      <c r="AW322" s="163">
        <v>-0.27957739999999398</v>
      </c>
      <c r="AX322" s="163">
        <v>-0.179577399999999</v>
      </c>
      <c r="AY322" s="163">
        <v>-0.179577399999999</v>
      </c>
      <c r="BA322" s="331">
        <f t="shared" si="54"/>
        <v>311</v>
      </c>
      <c r="BB322" s="332">
        <f t="shared" si="59"/>
        <v>94.949072600000008</v>
      </c>
      <c r="BC322" s="332">
        <f t="shared" si="59"/>
        <v>95.037932600000005</v>
      </c>
      <c r="BD322" s="332">
        <f t="shared" si="59"/>
        <v>94.967322600000003</v>
      </c>
      <c r="BE322" s="332">
        <f t="shared" si="59"/>
        <v>95.046122600000004</v>
      </c>
      <c r="BF322" s="332">
        <f t="shared" si="59"/>
        <v>95.024762600000003</v>
      </c>
      <c r="BG322" s="332" t="str">
        <f t="shared" si="58"/>
        <v/>
      </c>
      <c r="BH322" s="164">
        <v>311</v>
      </c>
      <c r="BI322" s="337">
        <f t="shared" si="56"/>
        <v>7.5689999999994484E-2</v>
      </c>
      <c r="BJ322" s="337">
        <f t="shared" si="56"/>
        <v>1.3170000000002346E-2</v>
      </c>
      <c r="BK322" s="337">
        <f t="shared" si="56"/>
        <v>5.7439999999999714E-2</v>
      </c>
      <c r="BL322" s="337">
        <f t="shared" si="55"/>
        <v>2.1360000000001378E-2</v>
      </c>
      <c r="BM322" s="165">
        <f t="shared" si="57"/>
        <v>7.5689999999994484E-2</v>
      </c>
    </row>
    <row r="323" spans="1:65" ht="14.85" customHeight="1">
      <c r="A323" s="238"/>
      <c r="B323" s="540" t="s">
        <v>435</v>
      </c>
      <c r="C323" s="540"/>
      <c r="D323" s="540"/>
      <c r="E323" s="503">
        <f t="shared" si="60"/>
        <v>94.935412600000006</v>
      </c>
      <c r="F323" s="503"/>
      <c r="G323" s="503"/>
      <c r="H323" s="503">
        <f t="shared" si="61"/>
        <v>95.004312600000006</v>
      </c>
      <c r="I323" s="503"/>
      <c r="J323" s="503"/>
      <c r="K323" s="503">
        <f t="shared" si="62"/>
        <v>94.989212600000002</v>
      </c>
      <c r="L323" s="503"/>
      <c r="M323" s="503"/>
      <c r="N323" s="503">
        <f t="shared" si="63"/>
        <v>95.042672600000003</v>
      </c>
      <c r="O323" s="503"/>
      <c r="P323" s="503"/>
      <c r="Q323" s="503">
        <f t="shared" si="64"/>
        <v>95.013272600000008</v>
      </c>
      <c r="R323" s="503"/>
      <c r="S323" s="503"/>
      <c r="T323" s="503"/>
      <c r="U323" s="503"/>
      <c r="V323" s="503"/>
      <c r="W323" s="503">
        <f t="shared" si="65"/>
        <v>7.7860000000001151E-2</v>
      </c>
      <c r="X323" s="503"/>
      <c r="Y323" s="503"/>
      <c r="Z323" s="503"/>
      <c r="AA323" s="503"/>
      <c r="AB323" s="503"/>
      <c r="AC323" s="525"/>
      <c r="AD323" s="526"/>
      <c r="AE323" s="526"/>
      <c r="AF323" s="526"/>
      <c r="AG323" s="526"/>
      <c r="AH323" s="527"/>
      <c r="AI323" s="233"/>
      <c r="AJ323" s="233"/>
      <c r="AK323" s="197">
        <v>312</v>
      </c>
      <c r="AL323" s="207">
        <v>95.107439999999997</v>
      </c>
      <c r="AM323" s="207">
        <v>95.052700000000002</v>
      </c>
      <c r="AN323" s="207">
        <v>95.124039999999994</v>
      </c>
      <c r="AO323" s="207">
        <v>95.321079999999995</v>
      </c>
      <c r="AP323" s="207">
        <v>95.192120000000003</v>
      </c>
      <c r="AQ323" s="208"/>
      <c r="AR323" s="155"/>
      <c r="AS323" s="197">
        <f t="shared" si="53"/>
        <v>312</v>
      </c>
      <c r="AT323" s="175">
        <v>-0.15957739999998899</v>
      </c>
      <c r="AU323" s="163">
        <v>-9.5773999999977395E-3</v>
      </c>
      <c r="AV323" s="163">
        <v>-0.19957739999999499</v>
      </c>
      <c r="AW323" s="163">
        <v>-0.27957739999999398</v>
      </c>
      <c r="AX323" s="163">
        <v>-0.179577399999999</v>
      </c>
      <c r="AY323" s="163">
        <v>-0.179577399999999</v>
      </c>
      <c r="BA323" s="331">
        <f t="shared" si="54"/>
        <v>312</v>
      </c>
      <c r="BB323" s="332">
        <f t="shared" si="59"/>
        <v>94.947862600000008</v>
      </c>
      <c r="BC323" s="332">
        <f t="shared" si="59"/>
        <v>95.043122600000004</v>
      </c>
      <c r="BD323" s="332">
        <f t="shared" si="59"/>
        <v>94.924462599999998</v>
      </c>
      <c r="BE323" s="332">
        <f t="shared" si="59"/>
        <v>95.041502600000001</v>
      </c>
      <c r="BF323" s="332">
        <f t="shared" si="59"/>
        <v>95.012542600000003</v>
      </c>
      <c r="BG323" s="332" t="str">
        <f t="shared" si="58"/>
        <v/>
      </c>
      <c r="BH323" s="164">
        <v>312</v>
      </c>
      <c r="BI323" s="337">
        <f t="shared" si="56"/>
        <v>6.467999999999563E-2</v>
      </c>
      <c r="BJ323" s="337">
        <f t="shared" si="56"/>
        <v>3.0580000000000496E-2</v>
      </c>
      <c r="BK323" s="337">
        <f t="shared" si="56"/>
        <v>8.8080000000005043E-2</v>
      </c>
      <c r="BL323" s="337">
        <f t="shared" si="55"/>
        <v>2.8959999999997876E-2</v>
      </c>
      <c r="BM323" s="165">
        <f t="shared" si="57"/>
        <v>8.8080000000005043E-2</v>
      </c>
    </row>
    <row r="324" spans="1:65" ht="14.85" customHeight="1">
      <c r="A324" s="238"/>
      <c r="B324" s="540" t="s">
        <v>436</v>
      </c>
      <c r="C324" s="540"/>
      <c r="D324" s="540"/>
      <c r="E324" s="503">
        <f t="shared" si="60"/>
        <v>94.936372600000013</v>
      </c>
      <c r="F324" s="503"/>
      <c r="G324" s="503"/>
      <c r="H324" s="503">
        <f t="shared" si="61"/>
        <v>95.011062600000002</v>
      </c>
      <c r="I324" s="503"/>
      <c r="J324" s="503"/>
      <c r="K324" s="503">
        <f t="shared" si="62"/>
        <v>94.987412599999999</v>
      </c>
      <c r="L324" s="503"/>
      <c r="M324" s="503"/>
      <c r="N324" s="503">
        <f t="shared" si="63"/>
        <v>95.035032600000008</v>
      </c>
      <c r="O324" s="503"/>
      <c r="P324" s="503"/>
      <c r="Q324" s="503">
        <f t="shared" si="64"/>
        <v>95.024922599999996</v>
      </c>
      <c r="R324" s="503"/>
      <c r="S324" s="503"/>
      <c r="T324" s="503"/>
      <c r="U324" s="503"/>
      <c r="V324" s="503"/>
      <c r="W324" s="503">
        <f t="shared" si="65"/>
        <v>8.8549999999983697E-2</v>
      </c>
      <c r="X324" s="503"/>
      <c r="Y324" s="503"/>
      <c r="Z324" s="503"/>
      <c r="AA324" s="503"/>
      <c r="AB324" s="503"/>
      <c r="AC324" s="525"/>
      <c r="AD324" s="526"/>
      <c r="AE324" s="526"/>
      <c r="AF324" s="526"/>
      <c r="AG324" s="526"/>
      <c r="AH324" s="527"/>
      <c r="AI324" s="233"/>
      <c r="AJ324" s="233"/>
      <c r="AK324" s="197">
        <v>313</v>
      </c>
      <c r="AL324" s="207">
        <v>95.091939999999994</v>
      </c>
      <c r="AM324" s="207">
        <v>95.059160000000006</v>
      </c>
      <c r="AN324" s="207">
        <v>95.128489999999999</v>
      </c>
      <c r="AO324" s="207">
        <v>95.310550000000006</v>
      </c>
      <c r="AP324" s="207">
        <v>95.195949999999996</v>
      </c>
      <c r="AQ324" s="208"/>
      <c r="AR324" s="155"/>
      <c r="AS324" s="197">
        <f t="shared" si="53"/>
        <v>313</v>
      </c>
      <c r="AT324" s="175">
        <v>-0.15957739999998899</v>
      </c>
      <c r="AU324" s="163">
        <v>-9.5773999999977395E-3</v>
      </c>
      <c r="AV324" s="163">
        <v>-0.19957739999999499</v>
      </c>
      <c r="AW324" s="163">
        <v>-0.27957739999999398</v>
      </c>
      <c r="AX324" s="163">
        <v>-0.179577399999999</v>
      </c>
      <c r="AY324" s="163">
        <v>-0.179577399999999</v>
      </c>
      <c r="BA324" s="331">
        <f t="shared" si="54"/>
        <v>313</v>
      </c>
      <c r="BB324" s="332">
        <f t="shared" si="59"/>
        <v>94.932362600000005</v>
      </c>
      <c r="BC324" s="332">
        <f t="shared" si="59"/>
        <v>95.049582600000008</v>
      </c>
      <c r="BD324" s="332">
        <f t="shared" si="59"/>
        <v>94.928912600000004</v>
      </c>
      <c r="BE324" s="332">
        <f t="shared" si="59"/>
        <v>95.030972600000013</v>
      </c>
      <c r="BF324" s="332">
        <f t="shared" si="59"/>
        <v>95.016372599999997</v>
      </c>
      <c r="BG324" s="332" t="str">
        <f t="shared" si="58"/>
        <v/>
      </c>
      <c r="BH324" s="164">
        <v>313</v>
      </c>
      <c r="BI324" s="337">
        <f t="shared" si="56"/>
        <v>8.4009999999992147E-2</v>
      </c>
      <c r="BJ324" s="337">
        <f t="shared" si="56"/>
        <v>3.3210000000011064E-2</v>
      </c>
      <c r="BK324" s="337">
        <f t="shared" si="56"/>
        <v>8.7459999999992988E-2</v>
      </c>
      <c r="BL324" s="337">
        <f t="shared" si="55"/>
        <v>1.4600000000015712E-2</v>
      </c>
      <c r="BM324" s="165">
        <f t="shared" si="57"/>
        <v>8.7459999999992988E-2</v>
      </c>
    </row>
    <row r="325" spans="1:65" ht="14.85" customHeight="1">
      <c r="A325" s="238"/>
      <c r="B325" s="540" t="s">
        <v>437</v>
      </c>
      <c r="C325" s="540"/>
      <c r="D325" s="540"/>
      <c r="E325" s="503">
        <f t="shared" si="60"/>
        <v>94.952532600000012</v>
      </c>
      <c r="F325" s="503"/>
      <c r="G325" s="503"/>
      <c r="H325" s="503">
        <f t="shared" si="61"/>
        <v>95.030622600000001</v>
      </c>
      <c r="I325" s="503"/>
      <c r="J325" s="503"/>
      <c r="K325" s="503">
        <f t="shared" si="62"/>
        <v>94.986762600000006</v>
      </c>
      <c r="L325" s="503"/>
      <c r="M325" s="503"/>
      <c r="N325" s="503">
        <f t="shared" si="63"/>
        <v>95.030092600000003</v>
      </c>
      <c r="O325" s="503"/>
      <c r="P325" s="503"/>
      <c r="Q325" s="503">
        <f t="shared" si="64"/>
        <v>95.016372599999997</v>
      </c>
      <c r="R325" s="503"/>
      <c r="S325" s="503"/>
      <c r="T325" s="503"/>
      <c r="U325" s="503"/>
      <c r="V325" s="503"/>
      <c r="W325" s="503">
        <f t="shared" si="65"/>
        <v>6.3839999999984798E-2</v>
      </c>
      <c r="X325" s="503"/>
      <c r="Y325" s="503"/>
      <c r="Z325" s="503"/>
      <c r="AA325" s="503"/>
      <c r="AB325" s="503"/>
      <c r="AC325" s="525"/>
      <c r="AD325" s="526"/>
      <c r="AE325" s="526"/>
      <c r="AF325" s="526"/>
      <c r="AG325" s="526"/>
      <c r="AH325" s="527"/>
      <c r="AI325" s="233"/>
      <c r="AJ325" s="233"/>
      <c r="AK325" s="197">
        <v>314</v>
      </c>
      <c r="AL325" s="207">
        <v>95.090770000000006</v>
      </c>
      <c r="AM325" s="207">
        <v>95.058880000000002</v>
      </c>
      <c r="AN325" s="207">
        <v>95.160229999999999</v>
      </c>
      <c r="AO325" s="207">
        <v>95.307659999999998</v>
      </c>
      <c r="AP325" s="207">
        <v>95.20872</v>
      </c>
      <c r="AQ325" s="208"/>
      <c r="AR325" s="155"/>
      <c r="AS325" s="197">
        <f t="shared" si="53"/>
        <v>314</v>
      </c>
      <c r="AT325" s="175">
        <v>-0.15957739999998899</v>
      </c>
      <c r="AU325" s="163">
        <v>-9.5773999999977395E-3</v>
      </c>
      <c r="AV325" s="163">
        <v>-0.19957739999999499</v>
      </c>
      <c r="AW325" s="163">
        <v>-0.27957739999999398</v>
      </c>
      <c r="AX325" s="163">
        <v>-0.179577399999999</v>
      </c>
      <c r="AY325" s="163">
        <v>-0.179577399999999</v>
      </c>
      <c r="BA325" s="331">
        <f t="shared" si="54"/>
        <v>314</v>
      </c>
      <c r="BB325" s="332">
        <f t="shared" si="59"/>
        <v>94.931192600000017</v>
      </c>
      <c r="BC325" s="332">
        <f t="shared" si="59"/>
        <v>95.049302600000004</v>
      </c>
      <c r="BD325" s="332">
        <f t="shared" si="59"/>
        <v>94.960652600000003</v>
      </c>
      <c r="BE325" s="332">
        <f t="shared" si="59"/>
        <v>95.028082600000005</v>
      </c>
      <c r="BF325" s="332">
        <f t="shared" si="59"/>
        <v>95.0291426</v>
      </c>
      <c r="BG325" s="332" t="str">
        <f t="shared" si="58"/>
        <v/>
      </c>
      <c r="BH325" s="164">
        <v>314</v>
      </c>
      <c r="BI325" s="337">
        <f t="shared" si="56"/>
        <v>9.7949999999983106E-2</v>
      </c>
      <c r="BJ325" s="337">
        <f t="shared" si="56"/>
        <v>2.0160000000004175E-2</v>
      </c>
      <c r="BK325" s="337">
        <f t="shared" si="56"/>
        <v>6.8489999999997053E-2</v>
      </c>
      <c r="BL325" s="337">
        <f t="shared" si="55"/>
        <v>1.059999999995398E-3</v>
      </c>
      <c r="BM325" s="165">
        <f t="shared" si="57"/>
        <v>9.7949999999983106E-2</v>
      </c>
    </row>
    <row r="326" spans="1:65" ht="14.85" customHeight="1">
      <c r="A326" s="238"/>
      <c r="B326" s="540" t="s">
        <v>438</v>
      </c>
      <c r="C326" s="540"/>
      <c r="D326" s="540"/>
      <c r="E326" s="503">
        <f t="shared" si="60"/>
        <v>94.961402600000014</v>
      </c>
      <c r="F326" s="503"/>
      <c r="G326" s="503"/>
      <c r="H326" s="503">
        <f t="shared" si="61"/>
        <v>95.041792600000008</v>
      </c>
      <c r="I326" s="503"/>
      <c r="J326" s="503"/>
      <c r="K326" s="503">
        <f t="shared" si="62"/>
        <v>94.9908626</v>
      </c>
      <c r="L326" s="503"/>
      <c r="M326" s="503"/>
      <c r="N326" s="503">
        <f t="shared" si="63"/>
        <v>95.026602600000004</v>
      </c>
      <c r="O326" s="503"/>
      <c r="P326" s="503"/>
      <c r="Q326" s="503">
        <f t="shared" si="64"/>
        <v>95.004152599999998</v>
      </c>
      <c r="R326" s="503"/>
      <c r="S326" s="503"/>
      <c r="T326" s="503"/>
      <c r="U326" s="503"/>
      <c r="V326" s="503"/>
      <c r="W326" s="503">
        <f t="shared" si="65"/>
        <v>4.2749999999983856E-2</v>
      </c>
      <c r="X326" s="503"/>
      <c r="Y326" s="503"/>
      <c r="Z326" s="503"/>
      <c r="AA326" s="503"/>
      <c r="AB326" s="503"/>
      <c r="AC326" s="525"/>
      <c r="AD326" s="526"/>
      <c r="AE326" s="526"/>
      <c r="AF326" s="526"/>
      <c r="AG326" s="526"/>
      <c r="AH326" s="527"/>
      <c r="AI326" s="233"/>
      <c r="AJ326" s="233"/>
      <c r="AK326" s="197">
        <v>315</v>
      </c>
      <c r="AL326" s="207">
        <v>95.103070000000002</v>
      </c>
      <c r="AM326" s="207">
        <v>95.05932</v>
      </c>
      <c r="AN326" s="207">
        <v>95.15598</v>
      </c>
      <c r="AO326" s="207">
        <v>95.310919999999996</v>
      </c>
      <c r="AP326" s="207">
        <v>95.195819999999998</v>
      </c>
      <c r="AQ326" s="208"/>
      <c r="AR326" s="155"/>
      <c r="AS326" s="197">
        <f t="shared" si="53"/>
        <v>315</v>
      </c>
      <c r="AT326" s="175">
        <v>-0.15957739999998899</v>
      </c>
      <c r="AU326" s="163">
        <v>-9.5773999999977395E-3</v>
      </c>
      <c r="AV326" s="163">
        <v>-0.19957739999999499</v>
      </c>
      <c r="AW326" s="163">
        <v>-0.27957739999999398</v>
      </c>
      <c r="AX326" s="163">
        <v>-0.179577399999999</v>
      </c>
      <c r="AY326" s="163">
        <v>-0.179577399999999</v>
      </c>
      <c r="BA326" s="331">
        <f t="shared" si="54"/>
        <v>315</v>
      </c>
      <c r="BB326" s="332">
        <f t="shared" si="59"/>
        <v>94.943492600000013</v>
      </c>
      <c r="BC326" s="332">
        <f t="shared" si="59"/>
        <v>95.049742600000002</v>
      </c>
      <c r="BD326" s="332">
        <f t="shared" si="59"/>
        <v>94.956402600000004</v>
      </c>
      <c r="BE326" s="332">
        <f t="shared" si="59"/>
        <v>95.031342600000002</v>
      </c>
      <c r="BF326" s="332">
        <f t="shared" si="59"/>
        <v>95.016242599999998</v>
      </c>
      <c r="BG326" s="332" t="str">
        <f t="shared" si="58"/>
        <v/>
      </c>
      <c r="BH326" s="164">
        <v>315</v>
      </c>
      <c r="BI326" s="337">
        <f t="shared" si="56"/>
        <v>7.2749999999984993E-2</v>
      </c>
      <c r="BJ326" s="337">
        <f t="shared" si="56"/>
        <v>3.3500000000003638E-2</v>
      </c>
      <c r="BK326" s="337">
        <f t="shared" si="56"/>
        <v>5.983999999999412E-2</v>
      </c>
      <c r="BL326" s="337">
        <f t="shared" si="55"/>
        <v>1.5100000000003888E-2</v>
      </c>
      <c r="BM326" s="165">
        <f t="shared" si="57"/>
        <v>7.2749999999984993E-2</v>
      </c>
    </row>
    <row r="327" spans="1:65" ht="14.85" customHeight="1">
      <c r="A327" s="238"/>
      <c r="B327" s="540" t="s">
        <v>439</v>
      </c>
      <c r="C327" s="540"/>
      <c r="D327" s="540"/>
      <c r="E327" s="503">
        <f t="shared" si="60"/>
        <v>94.966822600000015</v>
      </c>
      <c r="F327" s="503"/>
      <c r="G327" s="503"/>
      <c r="H327" s="503">
        <f t="shared" si="61"/>
        <v>95.043552599999998</v>
      </c>
      <c r="I327" s="503"/>
      <c r="J327" s="503"/>
      <c r="K327" s="503">
        <f t="shared" si="62"/>
        <v>94.989212600000002</v>
      </c>
      <c r="L327" s="503"/>
      <c r="M327" s="503"/>
      <c r="N327" s="503">
        <f t="shared" si="63"/>
        <v>95.024592600000005</v>
      </c>
      <c r="O327" s="503"/>
      <c r="P327" s="503"/>
      <c r="Q327" s="503">
        <f t="shared" si="64"/>
        <v>94.995392600000002</v>
      </c>
      <c r="R327" s="503"/>
      <c r="S327" s="503"/>
      <c r="T327" s="503"/>
      <c r="U327" s="503"/>
      <c r="V327" s="503"/>
      <c r="W327" s="503">
        <f t="shared" si="65"/>
        <v>4.8159999999995762E-2</v>
      </c>
      <c r="X327" s="503"/>
      <c r="Y327" s="503"/>
      <c r="Z327" s="503"/>
      <c r="AA327" s="503"/>
      <c r="AB327" s="503"/>
      <c r="AC327" s="525"/>
      <c r="AD327" s="526"/>
      <c r="AE327" s="526"/>
      <c r="AF327" s="526"/>
      <c r="AG327" s="526"/>
      <c r="AH327" s="527"/>
      <c r="AI327" s="233"/>
      <c r="AJ327" s="233"/>
      <c r="AK327" s="197">
        <v>316</v>
      </c>
      <c r="AL327" s="207">
        <v>95.113190000000003</v>
      </c>
      <c r="AM327" s="207">
        <v>95.053089999999997</v>
      </c>
      <c r="AN327" s="207">
        <v>95.152150000000006</v>
      </c>
      <c r="AO327" s="207">
        <v>95.309880000000007</v>
      </c>
      <c r="AP327" s="207">
        <v>95.182450000000003</v>
      </c>
      <c r="AQ327" s="208"/>
      <c r="AR327" s="155"/>
      <c r="AS327" s="197">
        <f t="shared" si="53"/>
        <v>316</v>
      </c>
      <c r="AT327" s="175">
        <v>-0.15957739999998899</v>
      </c>
      <c r="AU327" s="163">
        <v>-9.5773999999977395E-3</v>
      </c>
      <c r="AV327" s="163">
        <v>-0.19957739999999499</v>
      </c>
      <c r="AW327" s="163">
        <v>-0.27957739999999398</v>
      </c>
      <c r="AX327" s="163">
        <v>-0.179577399999999</v>
      </c>
      <c r="AY327" s="163">
        <v>-0.179577399999999</v>
      </c>
      <c r="BA327" s="331">
        <f t="shared" si="54"/>
        <v>316</v>
      </c>
      <c r="BB327" s="332">
        <f t="shared" si="59"/>
        <v>94.953612600000014</v>
      </c>
      <c r="BC327" s="332">
        <f t="shared" si="59"/>
        <v>95.0435126</v>
      </c>
      <c r="BD327" s="332">
        <f t="shared" si="59"/>
        <v>94.952572600000011</v>
      </c>
      <c r="BE327" s="332">
        <f t="shared" si="59"/>
        <v>95.030302600000013</v>
      </c>
      <c r="BF327" s="332">
        <f t="shared" si="59"/>
        <v>95.002872600000003</v>
      </c>
      <c r="BG327" s="332" t="str">
        <f t="shared" si="58"/>
        <v/>
      </c>
      <c r="BH327" s="164">
        <v>316</v>
      </c>
      <c r="BI327" s="337">
        <f t="shared" si="56"/>
        <v>4.9259999999989645E-2</v>
      </c>
      <c r="BJ327" s="337">
        <f t="shared" si="56"/>
        <v>4.0639999999996235E-2</v>
      </c>
      <c r="BK327" s="337">
        <f t="shared" si="56"/>
        <v>5.0299999999992906E-2</v>
      </c>
      <c r="BL327" s="337">
        <f t="shared" si="55"/>
        <v>2.7430000000009613E-2</v>
      </c>
      <c r="BM327" s="165">
        <f t="shared" si="57"/>
        <v>5.0299999999992906E-2</v>
      </c>
    </row>
    <row r="328" spans="1:65" ht="14.85" customHeight="1">
      <c r="A328" s="238"/>
      <c r="B328" s="540" t="s">
        <v>440</v>
      </c>
      <c r="C328" s="540"/>
      <c r="D328" s="540"/>
      <c r="E328" s="503">
        <f t="shared" si="60"/>
        <v>94.977432600000014</v>
      </c>
      <c r="F328" s="503"/>
      <c r="G328" s="503"/>
      <c r="H328" s="503">
        <f t="shared" si="61"/>
        <v>95.038492599999998</v>
      </c>
      <c r="I328" s="503"/>
      <c r="J328" s="503"/>
      <c r="K328" s="503">
        <f t="shared" si="62"/>
        <v>94.999822600000002</v>
      </c>
      <c r="L328" s="503"/>
      <c r="M328" s="503"/>
      <c r="N328" s="503">
        <f t="shared" si="63"/>
        <v>95.023182600000013</v>
      </c>
      <c r="O328" s="503"/>
      <c r="P328" s="503"/>
      <c r="Q328" s="503">
        <f t="shared" si="64"/>
        <v>94.999292600000004</v>
      </c>
      <c r="R328" s="503"/>
      <c r="S328" s="503"/>
      <c r="T328" s="503"/>
      <c r="U328" s="503"/>
      <c r="V328" s="503"/>
      <c r="W328" s="503">
        <f t="shared" si="65"/>
        <v>3.9199999999993906E-2</v>
      </c>
      <c r="X328" s="503"/>
      <c r="Y328" s="503"/>
      <c r="Z328" s="503"/>
      <c r="AA328" s="503"/>
      <c r="AB328" s="503"/>
      <c r="AC328" s="525"/>
      <c r="AD328" s="526"/>
      <c r="AE328" s="526"/>
      <c r="AF328" s="526"/>
      <c r="AG328" s="526"/>
      <c r="AH328" s="527"/>
      <c r="AI328" s="233"/>
      <c r="AJ328" s="233"/>
      <c r="AK328" s="197">
        <v>317</v>
      </c>
      <c r="AL328" s="207">
        <v>95.111180000000004</v>
      </c>
      <c r="AM328" s="207">
        <v>95.050399999999996</v>
      </c>
      <c r="AN328" s="207">
        <v>95.159509999999997</v>
      </c>
      <c r="AO328" s="207">
        <v>95.306139999999999</v>
      </c>
      <c r="AP328" s="207">
        <v>95.184619999999995</v>
      </c>
      <c r="AQ328" s="208"/>
      <c r="AR328" s="155"/>
      <c r="AS328" s="197">
        <f t="shared" si="53"/>
        <v>317</v>
      </c>
      <c r="AT328" s="175">
        <v>-0.15957739999998899</v>
      </c>
      <c r="AU328" s="163">
        <v>-9.5773999999977395E-3</v>
      </c>
      <c r="AV328" s="163">
        <v>-0.19957739999999499</v>
      </c>
      <c r="AW328" s="163">
        <v>-0.27957739999999398</v>
      </c>
      <c r="AX328" s="163">
        <v>-0.179577399999999</v>
      </c>
      <c r="AY328" s="163">
        <v>-0.179577399999999</v>
      </c>
      <c r="BA328" s="331">
        <f t="shared" si="54"/>
        <v>317</v>
      </c>
      <c r="BB328" s="332">
        <f t="shared" si="59"/>
        <v>94.951602600000015</v>
      </c>
      <c r="BC328" s="332">
        <f t="shared" si="59"/>
        <v>95.040822599999998</v>
      </c>
      <c r="BD328" s="332">
        <f t="shared" si="59"/>
        <v>94.959932600000002</v>
      </c>
      <c r="BE328" s="332">
        <f t="shared" si="59"/>
        <v>95.026562600000005</v>
      </c>
      <c r="BF328" s="332">
        <f t="shared" si="59"/>
        <v>95.005042599999996</v>
      </c>
      <c r="BG328" s="332" t="str">
        <f t="shared" si="58"/>
        <v/>
      </c>
      <c r="BH328" s="164">
        <v>317</v>
      </c>
      <c r="BI328" s="337">
        <f t="shared" si="56"/>
        <v>5.3439999999980614E-2</v>
      </c>
      <c r="BJ328" s="337">
        <f t="shared" si="56"/>
        <v>3.5780000000002588E-2</v>
      </c>
      <c r="BK328" s="337">
        <f t="shared" si="56"/>
        <v>4.5109999999993988E-2</v>
      </c>
      <c r="BL328" s="337">
        <f t="shared" si="55"/>
        <v>2.1520000000009532E-2</v>
      </c>
      <c r="BM328" s="165">
        <f t="shared" si="57"/>
        <v>5.3439999999980614E-2</v>
      </c>
    </row>
    <row r="329" spans="1:65" ht="14.85" customHeight="1">
      <c r="A329" s="238"/>
      <c r="B329" s="540" t="s">
        <v>441</v>
      </c>
      <c r="C329" s="540"/>
      <c r="D329" s="540"/>
      <c r="E329" s="503">
        <f t="shared" si="60"/>
        <v>94.983142600000008</v>
      </c>
      <c r="F329" s="503"/>
      <c r="G329" s="503"/>
      <c r="H329" s="503">
        <f t="shared" si="61"/>
        <v>95.043762600000008</v>
      </c>
      <c r="I329" s="503"/>
      <c r="J329" s="503"/>
      <c r="K329" s="503">
        <f t="shared" si="62"/>
        <v>94.996212600000007</v>
      </c>
      <c r="L329" s="503"/>
      <c r="M329" s="503"/>
      <c r="N329" s="503">
        <f t="shared" si="63"/>
        <v>95.025882600000003</v>
      </c>
      <c r="O329" s="503"/>
      <c r="P329" s="503"/>
      <c r="Q329" s="503">
        <f t="shared" si="64"/>
        <v>95.007202599999999</v>
      </c>
      <c r="R329" s="503"/>
      <c r="S329" s="503"/>
      <c r="T329" s="503"/>
      <c r="U329" s="503"/>
      <c r="V329" s="503"/>
      <c r="W329" s="503">
        <f t="shared" si="65"/>
        <v>3.6560000000008586E-2</v>
      </c>
      <c r="X329" s="503"/>
      <c r="Y329" s="503"/>
      <c r="Z329" s="503"/>
      <c r="AA329" s="503"/>
      <c r="AB329" s="503"/>
      <c r="AC329" s="525"/>
      <c r="AD329" s="526"/>
      <c r="AE329" s="526"/>
      <c r="AF329" s="526"/>
      <c r="AG329" s="526"/>
      <c r="AH329" s="527"/>
      <c r="AI329" s="233"/>
      <c r="AJ329" s="233"/>
      <c r="AK329" s="197">
        <v>318</v>
      </c>
      <c r="AL329" s="207">
        <v>95.117249999999999</v>
      </c>
      <c r="AM329" s="207">
        <v>95.050359999999998</v>
      </c>
      <c r="AN329" s="207">
        <v>95.175169999999994</v>
      </c>
      <c r="AO329" s="207">
        <v>95.308670000000006</v>
      </c>
      <c r="AP329" s="207">
        <v>95.188149999999993</v>
      </c>
      <c r="AQ329" s="208"/>
      <c r="AR329" s="155"/>
      <c r="AS329" s="197">
        <f t="shared" si="53"/>
        <v>318</v>
      </c>
      <c r="AT329" s="175">
        <v>-0.15957739999998899</v>
      </c>
      <c r="AU329" s="163">
        <v>-9.5773999999977395E-3</v>
      </c>
      <c r="AV329" s="163">
        <v>-0.19957739999999499</v>
      </c>
      <c r="AW329" s="163">
        <v>-0.27957739999999398</v>
      </c>
      <c r="AX329" s="163">
        <v>-0.179577399999999</v>
      </c>
      <c r="AY329" s="163">
        <v>-0.179577399999999</v>
      </c>
      <c r="BA329" s="331">
        <f t="shared" si="54"/>
        <v>318</v>
      </c>
      <c r="BB329" s="332">
        <f t="shared" si="59"/>
        <v>94.957672600000009</v>
      </c>
      <c r="BC329" s="332">
        <f t="shared" si="59"/>
        <v>95.0407826</v>
      </c>
      <c r="BD329" s="332">
        <f t="shared" si="59"/>
        <v>94.975592599999999</v>
      </c>
      <c r="BE329" s="332">
        <f t="shared" si="59"/>
        <v>95.029092600000013</v>
      </c>
      <c r="BF329" s="332">
        <f t="shared" si="59"/>
        <v>95.008572599999994</v>
      </c>
      <c r="BG329" s="332" t="str">
        <f t="shared" si="58"/>
        <v/>
      </c>
      <c r="BH329" s="164">
        <v>318</v>
      </c>
      <c r="BI329" s="337">
        <f t="shared" si="56"/>
        <v>5.0899999999984402E-2</v>
      </c>
      <c r="BJ329" s="337">
        <f t="shared" si="56"/>
        <v>3.2210000000006289E-2</v>
      </c>
      <c r="BK329" s="337">
        <f t="shared" si="56"/>
        <v>3.2979999999994902E-2</v>
      </c>
      <c r="BL329" s="337">
        <f t="shared" si="55"/>
        <v>2.0520000000018968E-2</v>
      </c>
      <c r="BM329" s="165">
        <f t="shared" si="57"/>
        <v>5.0899999999984402E-2</v>
      </c>
    </row>
    <row r="330" spans="1:65" ht="14.85" customHeight="1">
      <c r="A330" s="239"/>
      <c r="B330" s="540" t="s">
        <v>442</v>
      </c>
      <c r="C330" s="540"/>
      <c r="D330" s="540"/>
      <c r="E330" s="503">
        <f t="shared" si="60"/>
        <v>94.986392600000016</v>
      </c>
      <c r="F330" s="503"/>
      <c r="G330" s="503"/>
      <c r="H330" s="503">
        <f t="shared" si="61"/>
        <v>95.043672600000008</v>
      </c>
      <c r="I330" s="503"/>
      <c r="J330" s="503"/>
      <c r="K330" s="503">
        <f t="shared" si="62"/>
        <v>94.993992599999999</v>
      </c>
      <c r="L330" s="503"/>
      <c r="M330" s="503"/>
      <c r="N330" s="503">
        <f t="shared" si="63"/>
        <v>95.027922600000011</v>
      </c>
      <c r="O330" s="503"/>
      <c r="P330" s="503"/>
      <c r="Q330" s="503">
        <f t="shared" si="64"/>
        <v>95.009582600000002</v>
      </c>
      <c r="R330" s="503"/>
      <c r="S330" s="503"/>
      <c r="T330" s="503"/>
      <c r="U330" s="503"/>
      <c r="V330" s="503"/>
      <c r="W330" s="503">
        <f t="shared" si="65"/>
        <v>3.4090000000006171E-2</v>
      </c>
      <c r="X330" s="503"/>
      <c r="Y330" s="503"/>
      <c r="Z330" s="503"/>
      <c r="AA330" s="503"/>
      <c r="AB330" s="503"/>
      <c r="AC330" s="525"/>
      <c r="AD330" s="526"/>
      <c r="AE330" s="526"/>
      <c r="AF330" s="526"/>
      <c r="AG330" s="526"/>
      <c r="AH330" s="527"/>
      <c r="AI330" s="233"/>
      <c r="AJ330" s="233"/>
      <c r="AK330" s="197">
        <v>319</v>
      </c>
      <c r="AL330" s="207">
        <v>95.129980000000003</v>
      </c>
      <c r="AM330" s="207">
        <v>95.048590000000004</v>
      </c>
      <c r="AN330" s="207">
        <v>95.165329999999997</v>
      </c>
      <c r="AO330" s="207">
        <v>95.32</v>
      </c>
      <c r="AP330" s="207">
        <v>95.195980000000006</v>
      </c>
      <c r="AQ330" s="208"/>
      <c r="AR330" s="155"/>
      <c r="AS330" s="197">
        <f t="shared" si="53"/>
        <v>319</v>
      </c>
      <c r="AT330" s="175">
        <v>-0.15957739999998899</v>
      </c>
      <c r="AU330" s="163">
        <v>-9.5773999999977395E-3</v>
      </c>
      <c r="AV330" s="163">
        <v>-0.19957739999999499</v>
      </c>
      <c r="AW330" s="163">
        <v>-0.27957739999999398</v>
      </c>
      <c r="AX330" s="163">
        <v>-0.179577399999999</v>
      </c>
      <c r="AY330" s="163">
        <v>-0.179577399999999</v>
      </c>
      <c r="BA330" s="331">
        <f t="shared" si="54"/>
        <v>319</v>
      </c>
      <c r="BB330" s="332">
        <f t="shared" si="59"/>
        <v>94.970402600000014</v>
      </c>
      <c r="BC330" s="332">
        <f t="shared" si="59"/>
        <v>95.039012600000007</v>
      </c>
      <c r="BD330" s="332">
        <f t="shared" si="59"/>
        <v>94.965752600000002</v>
      </c>
      <c r="BE330" s="332">
        <f t="shared" si="59"/>
        <v>95.040422599999999</v>
      </c>
      <c r="BF330" s="332">
        <f t="shared" si="59"/>
        <v>95.016402600000006</v>
      </c>
      <c r="BG330" s="332" t="str">
        <f t="shared" si="58"/>
        <v/>
      </c>
      <c r="BH330" s="164">
        <v>319</v>
      </c>
      <c r="BI330" s="337">
        <f t="shared" si="56"/>
        <v>4.5999999999992269E-2</v>
      </c>
      <c r="BJ330" s="337">
        <f t="shared" si="56"/>
        <v>2.2610000000000241E-2</v>
      </c>
      <c r="BK330" s="337">
        <f t="shared" si="56"/>
        <v>5.0650000000004525E-2</v>
      </c>
      <c r="BL330" s="337">
        <f t="shared" si="55"/>
        <v>2.4019999999993047E-2</v>
      </c>
      <c r="BM330" s="165">
        <f t="shared" si="57"/>
        <v>5.0650000000004525E-2</v>
      </c>
    </row>
    <row r="331" spans="1:65" ht="14.85" customHeight="1">
      <c r="A331" s="239"/>
      <c r="B331" s="540" t="s">
        <v>443</v>
      </c>
      <c r="C331" s="540"/>
      <c r="D331" s="540"/>
      <c r="E331" s="503">
        <f t="shared" si="60"/>
        <v>94.980052600000008</v>
      </c>
      <c r="F331" s="503"/>
      <c r="G331" s="503"/>
      <c r="H331" s="503">
        <f t="shared" si="61"/>
        <v>95.041152600000004</v>
      </c>
      <c r="I331" s="503"/>
      <c r="J331" s="503"/>
      <c r="K331" s="503">
        <f t="shared" si="62"/>
        <v>94.984792600000006</v>
      </c>
      <c r="L331" s="503"/>
      <c r="M331" s="503"/>
      <c r="N331" s="503">
        <f t="shared" si="63"/>
        <v>95.032822600000003</v>
      </c>
      <c r="O331" s="503"/>
      <c r="P331" s="503"/>
      <c r="Q331" s="503">
        <f t="shared" si="64"/>
        <v>95.013072600000001</v>
      </c>
      <c r="R331" s="503"/>
      <c r="S331" s="503"/>
      <c r="T331" s="503"/>
      <c r="U331" s="503"/>
      <c r="V331" s="503"/>
      <c r="W331" s="503">
        <f t="shared" si="65"/>
        <v>3.3019999999993388E-2</v>
      </c>
      <c r="X331" s="503"/>
      <c r="Y331" s="503"/>
      <c r="Z331" s="503"/>
      <c r="AA331" s="503"/>
      <c r="AB331" s="503"/>
      <c r="AC331" s="525"/>
      <c r="AD331" s="526"/>
      <c r="AE331" s="526"/>
      <c r="AF331" s="526"/>
      <c r="AG331" s="526"/>
      <c r="AH331" s="527"/>
      <c r="AI331" s="233"/>
      <c r="AJ331" s="233"/>
      <c r="AK331" s="197">
        <v>320</v>
      </c>
      <c r="AL331" s="207">
        <v>95.137450000000001</v>
      </c>
      <c r="AM331" s="207">
        <v>95.047070000000005</v>
      </c>
      <c r="AN331" s="207">
        <v>95.162679999999995</v>
      </c>
      <c r="AO331" s="207">
        <v>95.322609999999997</v>
      </c>
      <c r="AP331" s="207">
        <v>95.190439999999995</v>
      </c>
      <c r="AQ331" s="208"/>
      <c r="AR331" s="155"/>
      <c r="AS331" s="197">
        <f t="shared" si="53"/>
        <v>320</v>
      </c>
      <c r="AT331" s="175">
        <v>-0.15957739999998899</v>
      </c>
      <c r="AU331" s="163">
        <v>-9.5773999999977395E-3</v>
      </c>
      <c r="AV331" s="163">
        <v>-0.19957739999999499</v>
      </c>
      <c r="AW331" s="163">
        <v>-0.27957739999999398</v>
      </c>
      <c r="AX331" s="163">
        <v>-0.179577399999999</v>
      </c>
      <c r="AY331" s="163">
        <v>-0.179577399999999</v>
      </c>
      <c r="BA331" s="331">
        <f t="shared" si="54"/>
        <v>320</v>
      </c>
      <c r="BB331" s="332">
        <f t="shared" si="59"/>
        <v>94.977872600000012</v>
      </c>
      <c r="BC331" s="332">
        <f t="shared" si="59"/>
        <v>95.037492600000007</v>
      </c>
      <c r="BD331" s="332">
        <f t="shared" si="59"/>
        <v>94.963102599999999</v>
      </c>
      <c r="BE331" s="332">
        <f t="shared" si="59"/>
        <v>95.043032600000004</v>
      </c>
      <c r="BF331" s="332">
        <f t="shared" si="59"/>
        <v>95.010862599999996</v>
      </c>
      <c r="BG331" s="332" t="str">
        <f t="shared" si="58"/>
        <v/>
      </c>
      <c r="BH331" s="164">
        <v>320</v>
      </c>
      <c r="BI331" s="337">
        <f t="shared" si="56"/>
        <v>3.2989999999983866E-2</v>
      </c>
      <c r="BJ331" s="337">
        <f t="shared" si="56"/>
        <v>2.6630000000011478E-2</v>
      </c>
      <c r="BK331" s="337">
        <f t="shared" si="56"/>
        <v>4.7759999999996694E-2</v>
      </c>
      <c r="BL331" s="337">
        <f t="shared" si="55"/>
        <v>3.2170000000007803E-2</v>
      </c>
      <c r="BM331" s="165">
        <f t="shared" si="57"/>
        <v>4.7759999999996694E-2</v>
      </c>
    </row>
    <row r="332" spans="1:65" ht="14.85" customHeight="1">
      <c r="A332" s="239"/>
      <c r="B332" s="540" t="s">
        <v>444</v>
      </c>
      <c r="C332" s="540"/>
      <c r="D332" s="540"/>
      <c r="E332" s="503">
        <f t="shared" si="60"/>
        <v>94.979682600000004</v>
      </c>
      <c r="F332" s="503"/>
      <c r="G332" s="503"/>
      <c r="H332" s="503">
        <f t="shared" si="61"/>
        <v>95.042352600000001</v>
      </c>
      <c r="I332" s="503"/>
      <c r="J332" s="503"/>
      <c r="K332" s="503">
        <f t="shared" si="62"/>
        <v>94.972862599999999</v>
      </c>
      <c r="L332" s="503"/>
      <c r="M332" s="503"/>
      <c r="N332" s="503">
        <f t="shared" si="63"/>
        <v>95.034712600000006</v>
      </c>
      <c r="O332" s="503"/>
      <c r="P332" s="503"/>
      <c r="Q332" s="503">
        <f t="shared" si="64"/>
        <v>95.030062599999994</v>
      </c>
      <c r="R332" s="503"/>
      <c r="S332" s="503"/>
      <c r="T332" s="503"/>
      <c r="U332" s="503"/>
      <c r="V332" s="503"/>
      <c r="W332" s="503">
        <f t="shared" si="65"/>
        <v>5.7199999999994589E-2</v>
      </c>
      <c r="X332" s="503"/>
      <c r="Y332" s="503"/>
      <c r="Z332" s="503"/>
      <c r="AA332" s="503"/>
      <c r="AB332" s="503"/>
      <c r="AC332" s="525"/>
      <c r="AD332" s="526"/>
      <c r="AE332" s="526"/>
      <c r="AF332" s="526"/>
      <c r="AG332" s="526"/>
      <c r="AH332" s="527"/>
      <c r="AI332" s="233"/>
      <c r="AJ332" s="233"/>
      <c r="AK332" s="197">
        <v>321</v>
      </c>
      <c r="AL332" s="207">
        <v>95.136650000000003</v>
      </c>
      <c r="AM332" s="207">
        <v>95.04213</v>
      </c>
      <c r="AN332" s="207">
        <v>95.164119999999997</v>
      </c>
      <c r="AO332" s="207">
        <v>95.321879999999993</v>
      </c>
      <c r="AP332" s="207">
        <v>95.195539999999994</v>
      </c>
      <c r="AQ332" s="208"/>
      <c r="AR332" s="155"/>
      <c r="AS332" s="197">
        <f t="shared" ref="AS332:AS395" si="66">AK332</f>
        <v>321</v>
      </c>
      <c r="AT332" s="175">
        <v>-0.15957739999998899</v>
      </c>
      <c r="AU332" s="163">
        <v>-9.5773999999977395E-3</v>
      </c>
      <c r="AV332" s="163">
        <v>-0.19957739999999499</v>
      </c>
      <c r="AW332" s="163">
        <v>-0.27957739999999398</v>
      </c>
      <c r="AX332" s="163">
        <v>-0.179577399999999</v>
      </c>
      <c r="AY332" s="163">
        <v>-0.179577399999999</v>
      </c>
      <c r="BA332" s="331">
        <f t="shared" ref="BA332:BA395" si="67">AK332</f>
        <v>321</v>
      </c>
      <c r="BB332" s="332">
        <f t="shared" si="59"/>
        <v>94.977072600000014</v>
      </c>
      <c r="BC332" s="332">
        <f t="shared" si="59"/>
        <v>95.032552600000002</v>
      </c>
      <c r="BD332" s="332">
        <f t="shared" si="59"/>
        <v>94.964542600000001</v>
      </c>
      <c r="BE332" s="332">
        <f t="shared" si="59"/>
        <v>95.042302599999999</v>
      </c>
      <c r="BF332" s="332">
        <f t="shared" si="59"/>
        <v>95.015962599999995</v>
      </c>
      <c r="BG332" s="332" t="str">
        <f t="shared" si="58"/>
        <v/>
      </c>
      <c r="BH332" s="164">
        <v>321</v>
      </c>
      <c r="BI332" s="337">
        <f t="shared" si="56"/>
        <v>3.8889999999980773E-2</v>
      </c>
      <c r="BJ332" s="337">
        <f t="shared" si="56"/>
        <v>1.6590000000007876E-2</v>
      </c>
      <c r="BK332" s="337">
        <f t="shared" si="56"/>
        <v>5.1419999999993138E-2</v>
      </c>
      <c r="BL332" s="337">
        <f t="shared" si="56"/>
        <v>2.6340000000004693E-2</v>
      </c>
      <c r="BM332" s="165">
        <f t="shared" si="57"/>
        <v>5.1419999999993138E-2</v>
      </c>
    </row>
    <row r="333" spans="1:65" ht="14.85" customHeight="1">
      <c r="A333" s="239"/>
      <c r="B333" s="540" t="s">
        <v>445</v>
      </c>
      <c r="C333" s="540"/>
      <c r="D333" s="540"/>
      <c r="E333" s="503">
        <f t="shared" si="60"/>
        <v>94.97052260000001</v>
      </c>
      <c r="F333" s="503"/>
      <c r="G333" s="503"/>
      <c r="H333" s="503">
        <f t="shared" si="61"/>
        <v>95.036492600000003</v>
      </c>
      <c r="I333" s="503"/>
      <c r="J333" s="503"/>
      <c r="K333" s="503">
        <f t="shared" si="62"/>
        <v>94.977682600000009</v>
      </c>
      <c r="L333" s="503"/>
      <c r="M333" s="503"/>
      <c r="N333" s="503">
        <f t="shared" si="63"/>
        <v>95.032872600000005</v>
      </c>
      <c r="O333" s="503"/>
      <c r="P333" s="503"/>
      <c r="Q333" s="503">
        <f t="shared" si="64"/>
        <v>95.016442600000005</v>
      </c>
      <c r="R333" s="503"/>
      <c r="S333" s="503"/>
      <c r="T333" s="503"/>
      <c r="U333" s="503"/>
      <c r="V333" s="503"/>
      <c r="W333" s="503">
        <f t="shared" si="65"/>
        <v>4.5919999999995298E-2</v>
      </c>
      <c r="X333" s="503"/>
      <c r="Y333" s="503"/>
      <c r="Z333" s="503"/>
      <c r="AA333" s="503"/>
      <c r="AB333" s="503"/>
      <c r="AC333" s="525"/>
      <c r="AD333" s="526"/>
      <c r="AE333" s="526"/>
      <c r="AF333" s="526"/>
      <c r="AG333" s="526"/>
      <c r="AH333" s="527"/>
      <c r="AI333" s="233"/>
      <c r="AJ333" s="233"/>
      <c r="AK333" s="197">
        <v>322</v>
      </c>
      <c r="AL333" s="207">
        <v>95.125320000000002</v>
      </c>
      <c r="AM333" s="207">
        <v>95.040400000000005</v>
      </c>
      <c r="AN333" s="207">
        <v>95.17389</v>
      </c>
      <c r="AO333" s="207">
        <v>95.324820000000003</v>
      </c>
      <c r="AP333" s="207">
        <v>95.189760000000007</v>
      </c>
      <c r="AQ333" s="208"/>
      <c r="AR333" s="155"/>
      <c r="AS333" s="197">
        <f t="shared" si="66"/>
        <v>322</v>
      </c>
      <c r="AT333" s="175">
        <v>-0.15957739999998899</v>
      </c>
      <c r="AU333" s="163">
        <v>-9.5773999999977395E-3</v>
      </c>
      <c r="AV333" s="163">
        <v>-0.19957739999999499</v>
      </c>
      <c r="AW333" s="163">
        <v>-0.27957739999999398</v>
      </c>
      <c r="AX333" s="163">
        <v>-0.179577399999999</v>
      </c>
      <c r="AY333" s="163">
        <v>-0.179577399999999</v>
      </c>
      <c r="BA333" s="331">
        <f t="shared" si="67"/>
        <v>322</v>
      </c>
      <c r="BB333" s="332">
        <f t="shared" si="59"/>
        <v>94.965742600000013</v>
      </c>
      <c r="BC333" s="332">
        <f t="shared" si="59"/>
        <v>95.030822600000008</v>
      </c>
      <c r="BD333" s="332">
        <f t="shared" si="59"/>
        <v>94.974312600000005</v>
      </c>
      <c r="BE333" s="332">
        <f t="shared" si="59"/>
        <v>95.045242600000009</v>
      </c>
      <c r="BF333" s="332">
        <f t="shared" si="59"/>
        <v>95.010182600000007</v>
      </c>
      <c r="BG333" s="332" t="str">
        <f t="shared" si="58"/>
        <v/>
      </c>
      <c r="BH333" s="164">
        <v>322</v>
      </c>
      <c r="BI333" s="337">
        <f t="shared" ref="BI333:BL396" si="68">IF(BB333="","",ABS($BF333-BB333))</f>
        <v>4.4439999999994484E-2</v>
      </c>
      <c r="BJ333" s="337">
        <f t="shared" si="68"/>
        <v>2.0640000000000214E-2</v>
      </c>
      <c r="BK333" s="337">
        <f t="shared" si="68"/>
        <v>3.5870000000002733E-2</v>
      </c>
      <c r="BL333" s="337">
        <f t="shared" si="68"/>
        <v>3.5060000000001423E-2</v>
      </c>
      <c r="BM333" s="165">
        <f t="shared" ref="BM333:BM396" si="69">IF(BF333="","",MAX(BI333:BL333))</f>
        <v>4.4439999999994484E-2</v>
      </c>
    </row>
    <row r="334" spans="1:65" ht="14.85" customHeight="1">
      <c r="A334" s="239"/>
      <c r="B334" s="540" t="s">
        <v>446</v>
      </c>
      <c r="C334" s="540"/>
      <c r="D334" s="540"/>
      <c r="E334" s="503">
        <f t="shared" si="60"/>
        <v>94.945772600000012</v>
      </c>
      <c r="F334" s="503"/>
      <c r="G334" s="503"/>
      <c r="H334" s="503">
        <f t="shared" si="61"/>
        <v>95.033592600000006</v>
      </c>
      <c r="I334" s="503"/>
      <c r="J334" s="503"/>
      <c r="K334" s="503">
        <f t="shared" si="62"/>
        <v>94.9736726</v>
      </c>
      <c r="L334" s="503"/>
      <c r="M334" s="503"/>
      <c r="N334" s="503">
        <f t="shared" si="63"/>
        <v>95.053472600000006</v>
      </c>
      <c r="O334" s="503"/>
      <c r="P334" s="503"/>
      <c r="Q334" s="503">
        <f t="shared" si="64"/>
        <v>95.008252600000006</v>
      </c>
      <c r="R334" s="503"/>
      <c r="S334" s="503"/>
      <c r="T334" s="503"/>
      <c r="U334" s="503"/>
      <c r="V334" s="503"/>
      <c r="W334" s="503">
        <f t="shared" si="65"/>
        <v>6.2479999999993652E-2</v>
      </c>
      <c r="X334" s="503"/>
      <c r="Y334" s="503"/>
      <c r="Z334" s="503"/>
      <c r="AA334" s="503"/>
      <c r="AB334" s="503"/>
      <c r="AC334" s="525"/>
      <c r="AD334" s="526"/>
      <c r="AE334" s="526"/>
      <c r="AF334" s="526"/>
      <c r="AG334" s="526"/>
      <c r="AH334" s="527"/>
      <c r="AI334" s="233"/>
      <c r="AJ334" s="233"/>
      <c r="AK334" s="197">
        <v>323</v>
      </c>
      <c r="AL334" s="207">
        <v>95.125</v>
      </c>
      <c r="AM334" s="207">
        <v>95.037270000000007</v>
      </c>
      <c r="AN334" s="207">
        <v>95.184939999999997</v>
      </c>
      <c r="AO334" s="207">
        <v>95.328599999999994</v>
      </c>
      <c r="AP334" s="207">
        <v>95.195580000000007</v>
      </c>
      <c r="AQ334" s="208"/>
      <c r="AR334" s="155"/>
      <c r="AS334" s="197">
        <f t="shared" si="66"/>
        <v>323</v>
      </c>
      <c r="AT334" s="175">
        <v>-0.15957739999998899</v>
      </c>
      <c r="AU334" s="163">
        <v>-9.5773999999977395E-3</v>
      </c>
      <c r="AV334" s="163">
        <v>-0.19957739999999499</v>
      </c>
      <c r="AW334" s="163">
        <v>-0.27957739999999398</v>
      </c>
      <c r="AX334" s="163">
        <v>-0.179577399999999</v>
      </c>
      <c r="AY334" s="163">
        <v>-0.179577399999999</v>
      </c>
      <c r="BA334" s="331">
        <f t="shared" si="67"/>
        <v>323</v>
      </c>
      <c r="BB334" s="332">
        <f t="shared" si="59"/>
        <v>94.965422600000011</v>
      </c>
      <c r="BC334" s="332">
        <f t="shared" si="59"/>
        <v>95.027692600000009</v>
      </c>
      <c r="BD334" s="332">
        <f t="shared" si="59"/>
        <v>94.985362600000002</v>
      </c>
      <c r="BE334" s="332">
        <f t="shared" si="59"/>
        <v>95.049022600000001</v>
      </c>
      <c r="BF334" s="332">
        <f t="shared" si="59"/>
        <v>95.016002600000007</v>
      </c>
      <c r="BG334" s="332" t="str">
        <f t="shared" si="58"/>
        <v/>
      </c>
      <c r="BH334" s="164">
        <v>323</v>
      </c>
      <c r="BI334" s="337">
        <f t="shared" si="68"/>
        <v>5.0579999999996517E-2</v>
      </c>
      <c r="BJ334" s="337">
        <f t="shared" si="68"/>
        <v>1.1690000000001532E-2</v>
      </c>
      <c r="BK334" s="337">
        <f t="shared" si="68"/>
        <v>3.064000000000533E-2</v>
      </c>
      <c r="BL334" s="337">
        <f t="shared" si="68"/>
        <v>3.3019999999993388E-2</v>
      </c>
      <c r="BM334" s="165">
        <f t="shared" si="69"/>
        <v>5.0579999999996517E-2</v>
      </c>
    </row>
    <row r="335" spans="1:65" ht="14.85" customHeight="1">
      <c r="A335" s="238"/>
      <c r="B335" s="540" t="s">
        <v>447</v>
      </c>
      <c r="C335" s="540"/>
      <c r="D335" s="540"/>
      <c r="E335" s="503">
        <f t="shared" si="60"/>
        <v>94.929672600000018</v>
      </c>
      <c r="F335" s="503"/>
      <c r="G335" s="503"/>
      <c r="H335" s="503">
        <f t="shared" si="61"/>
        <v>95.032832600000006</v>
      </c>
      <c r="I335" s="503"/>
      <c r="J335" s="503"/>
      <c r="K335" s="503">
        <f t="shared" si="62"/>
        <v>94.968602600000011</v>
      </c>
      <c r="L335" s="503"/>
      <c r="M335" s="503"/>
      <c r="N335" s="503">
        <f t="shared" si="63"/>
        <v>95.048812600000005</v>
      </c>
      <c r="O335" s="503"/>
      <c r="P335" s="503"/>
      <c r="Q335" s="503">
        <f t="shared" si="64"/>
        <v>94.998412599999995</v>
      </c>
      <c r="R335" s="503"/>
      <c r="S335" s="503"/>
      <c r="T335" s="503"/>
      <c r="U335" s="503"/>
      <c r="V335" s="503"/>
      <c r="W335" s="503">
        <f t="shared" si="65"/>
        <v>6.8739999999976931E-2</v>
      </c>
      <c r="X335" s="503"/>
      <c r="Y335" s="503"/>
      <c r="Z335" s="503"/>
      <c r="AA335" s="503"/>
      <c r="AB335" s="503"/>
      <c r="AC335" s="525"/>
      <c r="AD335" s="526"/>
      <c r="AE335" s="526"/>
      <c r="AF335" s="526"/>
      <c r="AG335" s="526"/>
      <c r="AH335" s="527"/>
      <c r="AI335" s="233"/>
      <c r="AJ335" s="233"/>
      <c r="AK335" s="197">
        <v>324</v>
      </c>
      <c r="AL335" s="207">
        <v>95.127009999999999</v>
      </c>
      <c r="AM335" s="207">
        <v>95.036829999999995</v>
      </c>
      <c r="AN335" s="207">
        <v>95.192890000000006</v>
      </c>
      <c r="AO335" s="207">
        <v>95.336190000000002</v>
      </c>
      <c r="AP335" s="207">
        <v>95.208839999999995</v>
      </c>
      <c r="AQ335" s="208"/>
      <c r="AR335" s="155"/>
      <c r="AS335" s="197">
        <f t="shared" si="66"/>
        <v>324</v>
      </c>
      <c r="AT335" s="175">
        <v>-0.15957739999998899</v>
      </c>
      <c r="AU335" s="163">
        <v>-9.5773999999977395E-3</v>
      </c>
      <c r="AV335" s="163">
        <v>-0.19957739999999499</v>
      </c>
      <c r="AW335" s="163">
        <v>-0.27957739999999398</v>
      </c>
      <c r="AX335" s="163">
        <v>-0.179577399999999</v>
      </c>
      <c r="AY335" s="163">
        <v>-0.179577399999999</v>
      </c>
      <c r="BA335" s="331">
        <f t="shared" si="67"/>
        <v>324</v>
      </c>
      <c r="BB335" s="332">
        <f t="shared" si="59"/>
        <v>94.967432600000009</v>
      </c>
      <c r="BC335" s="332">
        <f t="shared" si="59"/>
        <v>95.027252599999997</v>
      </c>
      <c r="BD335" s="332">
        <f t="shared" si="59"/>
        <v>94.99331260000001</v>
      </c>
      <c r="BE335" s="332">
        <f t="shared" si="59"/>
        <v>95.056612600000008</v>
      </c>
      <c r="BF335" s="332">
        <f t="shared" si="59"/>
        <v>95.029262599999996</v>
      </c>
      <c r="BG335" s="332" t="str">
        <f t="shared" si="58"/>
        <v/>
      </c>
      <c r="BH335" s="164">
        <v>324</v>
      </c>
      <c r="BI335" s="337">
        <f t="shared" si="68"/>
        <v>6.1829999999986285E-2</v>
      </c>
      <c r="BJ335" s="337">
        <f t="shared" si="68"/>
        <v>2.009999999998513E-3</v>
      </c>
      <c r="BK335" s="337">
        <f t="shared" si="68"/>
        <v>3.5949999999985494E-2</v>
      </c>
      <c r="BL335" s="337">
        <f t="shared" si="68"/>
        <v>2.7350000000012642E-2</v>
      </c>
      <c r="BM335" s="165">
        <f t="shared" si="69"/>
        <v>6.1829999999986285E-2</v>
      </c>
    </row>
    <row r="336" spans="1:65" ht="14.85" customHeight="1">
      <c r="A336" s="238"/>
      <c r="B336" s="540" t="s">
        <v>448</v>
      </c>
      <c r="C336" s="540"/>
      <c r="D336" s="540"/>
      <c r="E336" s="503">
        <f t="shared" si="60"/>
        <v>94.907332600000004</v>
      </c>
      <c r="F336" s="503"/>
      <c r="G336" s="503"/>
      <c r="H336" s="503">
        <f t="shared" si="61"/>
        <v>95.032072600000006</v>
      </c>
      <c r="I336" s="503"/>
      <c r="J336" s="503"/>
      <c r="K336" s="503">
        <f t="shared" si="62"/>
        <v>94.961862600000003</v>
      </c>
      <c r="L336" s="503"/>
      <c r="M336" s="503"/>
      <c r="N336" s="503">
        <f t="shared" si="63"/>
        <v>95.0349626</v>
      </c>
      <c r="O336" s="503"/>
      <c r="P336" s="503"/>
      <c r="Q336" s="503">
        <f t="shared" si="64"/>
        <v>94.997242600000007</v>
      </c>
      <c r="R336" s="503"/>
      <c r="S336" s="503"/>
      <c r="T336" s="503"/>
      <c r="U336" s="503"/>
      <c r="V336" s="503"/>
      <c r="W336" s="503">
        <f t="shared" si="65"/>
        <v>8.9910000000003265E-2</v>
      </c>
      <c r="X336" s="503"/>
      <c r="Y336" s="503"/>
      <c r="Z336" s="503"/>
      <c r="AA336" s="503"/>
      <c r="AB336" s="503"/>
      <c r="AC336" s="525"/>
      <c r="AD336" s="526"/>
      <c r="AE336" s="526"/>
      <c r="AF336" s="526"/>
      <c r="AG336" s="526"/>
      <c r="AH336" s="527"/>
      <c r="AI336" s="233"/>
      <c r="AJ336" s="233"/>
      <c r="AK336" s="197">
        <v>325</v>
      </c>
      <c r="AL336" s="207">
        <v>95.121790000000004</v>
      </c>
      <c r="AM336" s="207">
        <v>95.037909999999997</v>
      </c>
      <c r="AN336" s="207">
        <v>95.195099999999996</v>
      </c>
      <c r="AO336" s="207">
        <v>95.339759999999998</v>
      </c>
      <c r="AP336" s="207">
        <v>95.215100000000007</v>
      </c>
      <c r="AQ336" s="208"/>
      <c r="AR336" s="155"/>
      <c r="AS336" s="197">
        <f t="shared" si="66"/>
        <v>325</v>
      </c>
      <c r="AT336" s="175">
        <v>-0.15957739999998899</v>
      </c>
      <c r="AU336" s="163">
        <v>-9.5773999999977395E-3</v>
      </c>
      <c r="AV336" s="163">
        <v>-0.19957739999999499</v>
      </c>
      <c r="AW336" s="163">
        <v>-0.27957739999999398</v>
      </c>
      <c r="AX336" s="163">
        <v>-0.179577399999999</v>
      </c>
      <c r="AY336" s="163">
        <v>-0.179577399999999</v>
      </c>
      <c r="BA336" s="331">
        <f t="shared" si="67"/>
        <v>325</v>
      </c>
      <c r="BB336" s="332">
        <f t="shared" si="59"/>
        <v>94.962212600000015</v>
      </c>
      <c r="BC336" s="332">
        <f t="shared" si="59"/>
        <v>95.028332599999999</v>
      </c>
      <c r="BD336" s="332">
        <f t="shared" si="59"/>
        <v>94.995522600000001</v>
      </c>
      <c r="BE336" s="332">
        <f t="shared" si="59"/>
        <v>95.060182600000005</v>
      </c>
      <c r="BF336" s="332">
        <f t="shared" si="59"/>
        <v>95.035522600000007</v>
      </c>
      <c r="BG336" s="332" t="str">
        <f t="shared" si="58"/>
        <v/>
      </c>
      <c r="BH336" s="164">
        <v>325</v>
      </c>
      <c r="BI336" s="337">
        <f t="shared" si="68"/>
        <v>7.3309999999992215E-2</v>
      </c>
      <c r="BJ336" s="337">
        <f t="shared" si="68"/>
        <v>7.1900000000084674E-3</v>
      </c>
      <c r="BK336" s="337">
        <f t="shared" si="68"/>
        <v>4.0000000000006253E-2</v>
      </c>
      <c r="BL336" s="337">
        <f t="shared" si="68"/>
        <v>2.465999999999724E-2</v>
      </c>
      <c r="BM336" s="165">
        <f t="shared" si="69"/>
        <v>7.3309999999992215E-2</v>
      </c>
    </row>
    <row r="337" spans="1:65" ht="14.85" customHeight="1">
      <c r="A337" s="238"/>
      <c r="B337" s="540" t="s">
        <v>449</v>
      </c>
      <c r="C337" s="540"/>
      <c r="D337" s="540"/>
      <c r="E337" s="503">
        <f t="shared" si="60"/>
        <v>94.926332600000009</v>
      </c>
      <c r="F337" s="503"/>
      <c r="G337" s="503"/>
      <c r="H337" s="503">
        <f t="shared" si="61"/>
        <v>95.030742599999996</v>
      </c>
      <c r="I337" s="503"/>
      <c r="J337" s="503"/>
      <c r="K337" s="503">
        <f t="shared" si="62"/>
        <v>94.96206260000001</v>
      </c>
      <c r="L337" s="503"/>
      <c r="M337" s="503"/>
      <c r="N337" s="503">
        <f t="shared" si="63"/>
        <v>95.024632600000004</v>
      </c>
      <c r="O337" s="503"/>
      <c r="P337" s="503"/>
      <c r="Q337" s="503">
        <f t="shared" si="64"/>
        <v>94.993392600000007</v>
      </c>
      <c r="R337" s="503"/>
      <c r="S337" s="503"/>
      <c r="T337" s="503"/>
      <c r="U337" s="503"/>
      <c r="V337" s="503"/>
      <c r="W337" s="503">
        <f t="shared" si="65"/>
        <v>6.7059999999997899E-2</v>
      </c>
      <c r="X337" s="503"/>
      <c r="Y337" s="503"/>
      <c r="Z337" s="503"/>
      <c r="AA337" s="503"/>
      <c r="AB337" s="503"/>
      <c r="AC337" s="525"/>
      <c r="AD337" s="526"/>
      <c r="AE337" s="526"/>
      <c r="AF337" s="526"/>
      <c r="AG337" s="526"/>
      <c r="AH337" s="527"/>
      <c r="AI337" s="233"/>
      <c r="AJ337" s="233"/>
      <c r="AK337" s="197">
        <v>326</v>
      </c>
      <c r="AL337" s="207">
        <v>95.103030000000004</v>
      </c>
      <c r="AM337" s="207">
        <v>95.040559999999999</v>
      </c>
      <c r="AN337" s="207">
        <v>95.197190000000006</v>
      </c>
      <c r="AO337" s="207">
        <v>95.346440000000001</v>
      </c>
      <c r="AP337" s="207">
        <v>95.222740000000002</v>
      </c>
      <c r="AQ337" s="208"/>
      <c r="AR337" s="155"/>
      <c r="AS337" s="197">
        <f t="shared" si="66"/>
        <v>326</v>
      </c>
      <c r="AT337" s="175">
        <v>-0.15957739999998899</v>
      </c>
      <c r="AU337" s="163">
        <v>-9.5773999999977395E-3</v>
      </c>
      <c r="AV337" s="163">
        <v>-0.19957739999999499</v>
      </c>
      <c r="AW337" s="163">
        <v>-0.27957739999999398</v>
      </c>
      <c r="AX337" s="163">
        <v>-0.179577399999999</v>
      </c>
      <c r="AY337" s="163">
        <v>-0.179577399999999</v>
      </c>
      <c r="BA337" s="331">
        <f t="shared" si="67"/>
        <v>326</v>
      </c>
      <c r="BB337" s="332">
        <f t="shared" si="59"/>
        <v>94.943452600000015</v>
      </c>
      <c r="BC337" s="332">
        <f t="shared" si="59"/>
        <v>95.030982600000002</v>
      </c>
      <c r="BD337" s="332">
        <f t="shared" si="59"/>
        <v>94.997612600000011</v>
      </c>
      <c r="BE337" s="332">
        <f t="shared" si="59"/>
        <v>95.066862600000007</v>
      </c>
      <c r="BF337" s="332">
        <f t="shared" si="59"/>
        <v>95.043162600000002</v>
      </c>
      <c r="BG337" s="332" t="str">
        <f t="shared" si="58"/>
        <v/>
      </c>
      <c r="BH337" s="164">
        <v>326</v>
      </c>
      <c r="BI337" s="337">
        <f t="shared" si="68"/>
        <v>9.9709999999987531E-2</v>
      </c>
      <c r="BJ337" s="337">
        <f t="shared" si="68"/>
        <v>1.2180000000000746E-2</v>
      </c>
      <c r="BK337" s="337">
        <f t="shared" si="68"/>
        <v>4.5549999999991542E-2</v>
      </c>
      <c r="BL337" s="337">
        <f t="shared" si="68"/>
        <v>2.3700000000005161E-2</v>
      </c>
      <c r="BM337" s="165">
        <f t="shared" si="69"/>
        <v>9.9709999999987531E-2</v>
      </c>
    </row>
    <row r="338" spans="1:65" ht="14.85" customHeight="1">
      <c r="A338" s="238"/>
      <c r="B338" s="540" t="s">
        <v>450</v>
      </c>
      <c r="C338" s="540"/>
      <c r="D338" s="540"/>
      <c r="E338" s="503">
        <f t="shared" si="60"/>
        <v>94.944052600000006</v>
      </c>
      <c r="F338" s="503"/>
      <c r="G338" s="503"/>
      <c r="H338" s="503">
        <f t="shared" si="61"/>
        <v>95.027092600000003</v>
      </c>
      <c r="I338" s="503"/>
      <c r="J338" s="503"/>
      <c r="K338" s="503">
        <f t="shared" si="62"/>
        <v>94.965712600000003</v>
      </c>
      <c r="L338" s="503"/>
      <c r="M338" s="503"/>
      <c r="N338" s="503">
        <f t="shared" si="63"/>
        <v>95.0239926</v>
      </c>
      <c r="O338" s="503"/>
      <c r="P338" s="503"/>
      <c r="Q338" s="503">
        <f t="shared" si="64"/>
        <v>94.995712600000004</v>
      </c>
      <c r="R338" s="503"/>
      <c r="S338" s="503"/>
      <c r="T338" s="503"/>
      <c r="U338" s="503"/>
      <c r="V338" s="503"/>
      <c r="W338" s="503">
        <f t="shared" si="65"/>
        <v>5.1659999999998263E-2</v>
      </c>
      <c r="X338" s="503"/>
      <c r="Y338" s="503"/>
      <c r="Z338" s="503"/>
      <c r="AA338" s="503"/>
      <c r="AB338" s="503"/>
      <c r="AC338" s="525"/>
      <c r="AD338" s="526"/>
      <c r="AE338" s="526"/>
      <c r="AF338" s="526"/>
      <c r="AG338" s="526"/>
      <c r="AH338" s="527"/>
      <c r="AI338" s="233"/>
      <c r="AJ338" s="233"/>
      <c r="AK338" s="197">
        <v>327</v>
      </c>
      <c r="AL338" s="207">
        <v>95.103549999999998</v>
      </c>
      <c r="AM338" s="207">
        <v>95.039680000000004</v>
      </c>
      <c r="AN338" s="207">
        <v>95.188999999999993</v>
      </c>
      <c r="AO338" s="207">
        <v>95.350610000000003</v>
      </c>
      <c r="AP338" s="207">
        <v>95.222300000000004</v>
      </c>
      <c r="AQ338" s="208"/>
      <c r="AR338" s="155"/>
      <c r="AS338" s="197">
        <f t="shared" si="66"/>
        <v>327</v>
      </c>
      <c r="AT338" s="175">
        <v>-0.15957739999998899</v>
      </c>
      <c r="AU338" s="163">
        <v>-9.5773999999977395E-3</v>
      </c>
      <c r="AV338" s="163">
        <v>-0.19957739999999499</v>
      </c>
      <c r="AW338" s="163">
        <v>-0.27957739999999398</v>
      </c>
      <c r="AX338" s="163">
        <v>-0.179577399999999</v>
      </c>
      <c r="AY338" s="163">
        <v>-0.179577399999999</v>
      </c>
      <c r="BA338" s="331">
        <f t="shared" si="67"/>
        <v>327</v>
      </c>
      <c r="BB338" s="332">
        <f t="shared" si="59"/>
        <v>94.943972600000009</v>
      </c>
      <c r="BC338" s="332">
        <f t="shared" si="59"/>
        <v>95.030102600000006</v>
      </c>
      <c r="BD338" s="332">
        <f t="shared" si="59"/>
        <v>94.989422599999997</v>
      </c>
      <c r="BE338" s="332">
        <f t="shared" si="59"/>
        <v>95.071032600000009</v>
      </c>
      <c r="BF338" s="332">
        <f t="shared" si="59"/>
        <v>95.042722600000005</v>
      </c>
      <c r="BG338" s="332" t="str">
        <f t="shared" si="58"/>
        <v/>
      </c>
      <c r="BH338" s="164">
        <v>327</v>
      </c>
      <c r="BI338" s="337">
        <f t="shared" si="68"/>
        <v>9.8749999999995453E-2</v>
      </c>
      <c r="BJ338" s="337">
        <f t="shared" si="68"/>
        <v>1.2619999999998299E-2</v>
      </c>
      <c r="BK338" s="337">
        <f t="shared" si="68"/>
        <v>5.330000000000723E-2</v>
      </c>
      <c r="BL338" s="337">
        <f t="shared" si="68"/>
        <v>2.831000000000472E-2</v>
      </c>
      <c r="BM338" s="165">
        <f t="shared" si="69"/>
        <v>9.8749999999995453E-2</v>
      </c>
    </row>
    <row r="339" spans="1:65" ht="14.85" customHeight="1">
      <c r="A339" s="238"/>
      <c r="B339" s="540" t="s">
        <v>451</v>
      </c>
      <c r="C339" s="540"/>
      <c r="D339" s="540"/>
      <c r="E339" s="503">
        <f t="shared" si="60"/>
        <v>94.956102600000008</v>
      </c>
      <c r="F339" s="503"/>
      <c r="G339" s="503"/>
      <c r="H339" s="503">
        <f t="shared" si="61"/>
        <v>95.021622600000001</v>
      </c>
      <c r="I339" s="503"/>
      <c r="J339" s="503"/>
      <c r="K339" s="503">
        <f t="shared" si="62"/>
        <v>94.964222599999999</v>
      </c>
      <c r="L339" s="503"/>
      <c r="M339" s="503"/>
      <c r="N339" s="503">
        <f t="shared" si="63"/>
        <v>95.030622600000001</v>
      </c>
      <c r="O339" s="503"/>
      <c r="P339" s="503"/>
      <c r="Q339" s="503">
        <f t="shared" si="64"/>
        <v>94.989812600000008</v>
      </c>
      <c r="R339" s="503"/>
      <c r="S339" s="503"/>
      <c r="T339" s="503"/>
      <c r="U339" s="503"/>
      <c r="V339" s="503"/>
      <c r="W339" s="503">
        <f t="shared" si="65"/>
        <v>4.0809999999993352E-2</v>
      </c>
      <c r="X339" s="503"/>
      <c r="Y339" s="503"/>
      <c r="Z339" s="503"/>
      <c r="AA339" s="503"/>
      <c r="AB339" s="503"/>
      <c r="AC339" s="525"/>
      <c r="AD339" s="526"/>
      <c r="AE339" s="526"/>
      <c r="AF339" s="526"/>
      <c r="AG339" s="526"/>
      <c r="AH339" s="527"/>
      <c r="AI339" s="233"/>
      <c r="AJ339" s="233"/>
      <c r="AK339" s="197">
        <v>328</v>
      </c>
      <c r="AL339" s="207">
        <v>95.128489999999999</v>
      </c>
      <c r="AM339" s="207">
        <v>95.043459999999996</v>
      </c>
      <c r="AN339" s="207">
        <v>95.182329999999993</v>
      </c>
      <c r="AO339" s="207">
        <v>95.348159999999993</v>
      </c>
      <c r="AP339" s="207">
        <v>95.221050000000005</v>
      </c>
      <c r="AQ339" s="208"/>
      <c r="AR339" s="155"/>
      <c r="AS339" s="197">
        <f t="shared" si="66"/>
        <v>328</v>
      </c>
      <c r="AT339" s="175">
        <v>-0.15957739999998899</v>
      </c>
      <c r="AU339" s="163">
        <v>-9.5773999999977395E-3</v>
      </c>
      <c r="AV339" s="163">
        <v>-0.19957739999999499</v>
      </c>
      <c r="AW339" s="163">
        <v>-0.27957739999999398</v>
      </c>
      <c r="AX339" s="163">
        <v>-0.179577399999999</v>
      </c>
      <c r="AY339" s="163">
        <v>-0.179577399999999</v>
      </c>
      <c r="BA339" s="331">
        <f t="shared" si="67"/>
        <v>328</v>
      </c>
      <c r="BB339" s="332">
        <f t="shared" si="59"/>
        <v>94.96891260000001</v>
      </c>
      <c r="BC339" s="332">
        <f t="shared" si="59"/>
        <v>95.033882599999998</v>
      </c>
      <c r="BD339" s="332">
        <f t="shared" si="59"/>
        <v>94.982752599999998</v>
      </c>
      <c r="BE339" s="332">
        <f t="shared" si="59"/>
        <v>95.068582599999999</v>
      </c>
      <c r="BF339" s="332">
        <f t="shared" si="59"/>
        <v>95.041472600000006</v>
      </c>
      <c r="BG339" s="332" t="str">
        <f t="shared" si="58"/>
        <v/>
      </c>
      <c r="BH339" s="164">
        <v>328</v>
      </c>
      <c r="BI339" s="337">
        <f t="shared" si="68"/>
        <v>7.2559999999995739E-2</v>
      </c>
      <c r="BJ339" s="337">
        <f t="shared" si="68"/>
        <v>7.5900000000075352E-3</v>
      </c>
      <c r="BK339" s="337">
        <f t="shared" si="68"/>
        <v>5.8720000000008099E-2</v>
      </c>
      <c r="BL339" s="337">
        <f t="shared" si="68"/>
        <v>2.7109999999993306E-2</v>
      </c>
      <c r="BM339" s="165">
        <f t="shared" si="69"/>
        <v>7.2559999999995739E-2</v>
      </c>
    </row>
    <row r="340" spans="1:65" ht="14.85" customHeight="1">
      <c r="A340" s="238"/>
      <c r="B340" s="540" t="s">
        <v>452</v>
      </c>
      <c r="C340" s="540"/>
      <c r="D340" s="540"/>
      <c r="E340" s="503">
        <f t="shared" si="60"/>
        <v>94.967952600000004</v>
      </c>
      <c r="F340" s="503"/>
      <c r="G340" s="503"/>
      <c r="H340" s="503">
        <f t="shared" si="61"/>
        <v>95.018052600000004</v>
      </c>
      <c r="I340" s="503"/>
      <c r="J340" s="503"/>
      <c r="K340" s="503">
        <f t="shared" si="62"/>
        <v>94.968602600000011</v>
      </c>
      <c r="L340" s="503"/>
      <c r="M340" s="503"/>
      <c r="N340" s="503">
        <f t="shared" si="63"/>
        <v>95.029692600000004</v>
      </c>
      <c r="O340" s="503"/>
      <c r="P340" s="503"/>
      <c r="Q340" s="503">
        <f t="shared" si="64"/>
        <v>94.994512600000007</v>
      </c>
      <c r="R340" s="503"/>
      <c r="S340" s="503"/>
      <c r="T340" s="503"/>
      <c r="U340" s="503"/>
      <c r="V340" s="503"/>
      <c r="W340" s="503">
        <f t="shared" si="65"/>
        <v>3.517999999999688E-2</v>
      </c>
      <c r="X340" s="503"/>
      <c r="Y340" s="503"/>
      <c r="Z340" s="503"/>
      <c r="AA340" s="503"/>
      <c r="AB340" s="503"/>
      <c r="AC340" s="525"/>
      <c r="AD340" s="526"/>
      <c r="AE340" s="526"/>
      <c r="AF340" s="526"/>
      <c r="AG340" s="526"/>
      <c r="AH340" s="527"/>
      <c r="AI340" s="233"/>
      <c r="AJ340" s="233"/>
      <c r="AK340" s="197">
        <v>329</v>
      </c>
      <c r="AL340" s="207">
        <v>95.134320000000002</v>
      </c>
      <c r="AM340" s="207">
        <v>95.046509999999998</v>
      </c>
      <c r="AN340" s="207">
        <v>95.176180000000002</v>
      </c>
      <c r="AO340" s="207">
        <v>95.343220000000002</v>
      </c>
      <c r="AP340" s="207">
        <v>95.219279999999998</v>
      </c>
      <c r="AQ340" s="208"/>
      <c r="AR340" s="155"/>
      <c r="AS340" s="197">
        <f t="shared" si="66"/>
        <v>329</v>
      </c>
      <c r="AT340" s="175">
        <v>-0.15957739999998899</v>
      </c>
      <c r="AU340" s="163">
        <v>-9.5773999999977395E-3</v>
      </c>
      <c r="AV340" s="163">
        <v>-0.19957739999999499</v>
      </c>
      <c r="AW340" s="163">
        <v>-0.27957739999999398</v>
      </c>
      <c r="AX340" s="163">
        <v>-0.179577399999999</v>
      </c>
      <c r="AY340" s="163">
        <v>-0.179577399999999</v>
      </c>
      <c r="BA340" s="331">
        <f t="shared" si="67"/>
        <v>329</v>
      </c>
      <c r="BB340" s="332">
        <f t="shared" si="59"/>
        <v>94.974742600000013</v>
      </c>
      <c r="BC340" s="332">
        <f t="shared" si="59"/>
        <v>95.0369326</v>
      </c>
      <c r="BD340" s="332">
        <f t="shared" si="59"/>
        <v>94.976602600000007</v>
      </c>
      <c r="BE340" s="332">
        <f t="shared" si="59"/>
        <v>95.063642600000009</v>
      </c>
      <c r="BF340" s="332">
        <f t="shared" si="59"/>
        <v>95.039702599999998</v>
      </c>
      <c r="BG340" s="332" t="str">
        <f t="shared" si="58"/>
        <v/>
      </c>
      <c r="BH340" s="164">
        <v>329</v>
      </c>
      <c r="BI340" s="337">
        <f t="shared" si="68"/>
        <v>6.495999999998503E-2</v>
      </c>
      <c r="BJ340" s="337">
        <f t="shared" si="68"/>
        <v>2.7699999999981628E-3</v>
      </c>
      <c r="BK340" s="337">
        <f t="shared" si="68"/>
        <v>6.3099999999991496E-2</v>
      </c>
      <c r="BL340" s="337">
        <f t="shared" si="68"/>
        <v>2.3940000000010286E-2</v>
      </c>
      <c r="BM340" s="165">
        <f t="shared" si="69"/>
        <v>6.495999999998503E-2</v>
      </c>
    </row>
    <row r="341" spans="1:65" ht="14.85" customHeight="1">
      <c r="A341" s="238"/>
      <c r="B341" s="540" t="s">
        <v>453</v>
      </c>
      <c r="C341" s="540"/>
      <c r="D341" s="540"/>
      <c r="E341" s="503">
        <f t="shared" si="60"/>
        <v>94.976192600000005</v>
      </c>
      <c r="F341" s="503"/>
      <c r="G341" s="503"/>
      <c r="H341" s="503">
        <f t="shared" si="61"/>
        <v>95.024552600000007</v>
      </c>
      <c r="I341" s="503"/>
      <c r="J341" s="503"/>
      <c r="K341" s="503">
        <f t="shared" si="62"/>
        <v>94.976602600000007</v>
      </c>
      <c r="L341" s="503"/>
      <c r="M341" s="503"/>
      <c r="N341" s="503">
        <f t="shared" si="63"/>
        <v>95.032342600000007</v>
      </c>
      <c r="O341" s="503"/>
      <c r="P341" s="503"/>
      <c r="Q341" s="503">
        <f t="shared" si="64"/>
        <v>95.007892600000005</v>
      </c>
      <c r="R341" s="503"/>
      <c r="S341" s="503"/>
      <c r="T341" s="503"/>
      <c r="U341" s="503"/>
      <c r="V341" s="503"/>
      <c r="W341" s="503">
        <f t="shared" si="65"/>
        <v>3.1700000000000728E-2</v>
      </c>
      <c r="X341" s="503"/>
      <c r="Y341" s="503"/>
      <c r="Z341" s="503"/>
      <c r="AA341" s="503"/>
      <c r="AB341" s="503"/>
      <c r="AC341" s="525"/>
      <c r="AD341" s="526"/>
      <c r="AE341" s="526"/>
      <c r="AF341" s="526"/>
      <c r="AG341" s="526"/>
      <c r="AH341" s="527"/>
      <c r="AI341" s="233"/>
      <c r="AJ341" s="233"/>
      <c r="AK341" s="197">
        <v>330</v>
      </c>
      <c r="AL341" s="207">
        <v>95.137500000000003</v>
      </c>
      <c r="AM341" s="207">
        <v>95.047150000000002</v>
      </c>
      <c r="AN341" s="207">
        <v>95.178790000000006</v>
      </c>
      <c r="AO341" s="207">
        <v>95.341809999999995</v>
      </c>
      <c r="AP341" s="207">
        <v>95.206710000000001</v>
      </c>
      <c r="AQ341" s="208"/>
      <c r="AR341" s="155"/>
      <c r="AS341" s="197">
        <f t="shared" si="66"/>
        <v>330</v>
      </c>
      <c r="AT341" s="175">
        <v>-0.15957739999998899</v>
      </c>
      <c r="AU341" s="163">
        <v>-9.5773999999977395E-3</v>
      </c>
      <c r="AV341" s="163">
        <v>-0.19957739999999499</v>
      </c>
      <c r="AW341" s="163">
        <v>-0.27957739999999398</v>
      </c>
      <c r="AX341" s="163">
        <v>-0.179577399999999</v>
      </c>
      <c r="AY341" s="163">
        <v>-0.179577399999999</v>
      </c>
      <c r="BA341" s="331">
        <f t="shared" si="67"/>
        <v>330</v>
      </c>
      <c r="BB341" s="332">
        <f t="shared" si="59"/>
        <v>94.977922600000014</v>
      </c>
      <c r="BC341" s="332">
        <f t="shared" si="59"/>
        <v>95.037572600000004</v>
      </c>
      <c r="BD341" s="332">
        <f t="shared" si="59"/>
        <v>94.979212600000011</v>
      </c>
      <c r="BE341" s="332">
        <f t="shared" si="59"/>
        <v>95.062232600000002</v>
      </c>
      <c r="BF341" s="332">
        <f t="shared" si="59"/>
        <v>95.027132600000002</v>
      </c>
      <c r="BG341" s="332" t="str">
        <f t="shared" si="58"/>
        <v/>
      </c>
      <c r="BH341" s="164">
        <v>330</v>
      </c>
      <c r="BI341" s="337">
        <f t="shared" si="68"/>
        <v>4.9209999999987986E-2</v>
      </c>
      <c r="BJ341" s="337">
        <f t="shared" si="68"/>
        <v>1.0440000000002669E-2</v>
      </c>
      <c r="BK341" s="337">
        <f t="shared" si="68"/>
        <v>4.7919999999990637E-2</v>
      </c>
      <c r="BL341" s="337">
        <f t="shared" si="68"/>
        <v>3.5099999999999909E-2</v>
      </c>
      <c r="BM341" s="165">
        <f t="shared" si="69"/>
        <v>4.9209999999987986E-2</v>
      </c>
    </row>
    <row r="342" spans="1:65" ht="14.85" customHeight="1">
      <c r="A342" s="238"/>
      <c r="B342" s="540" t="s">
        <v>454</v>
      </c>
      <c r="C342" s="540"/>
      <c r="D342" s="540"/>
      <c r="E342" s="503">
        <f t="shared" si="60"/>
        <v>94.96891260000001</v>
      </c>
      <c r="F342" s="503"/>
      <c r="G342" s="503"/>
      <c r="H342" s="503">
        <f t="shared" si="61"/>
        <v>95.045162599999998</v>
      </c>
      <c r="I342" s="503"/>
      <c r="J342" s="503"/>
      <c r="K342" s="503">
        <f t="shared" si="62"/>
        <v>94.9959226</v>
      </c>
      <c r="L342" s="503"/>
      <c r="M342" s="503"/>
      <c r="N342" s="503">
        <f t="shared" si="63"/>
        <v>95.026642600000002</v>
      </c>
      <c r="O342" s="503"/>
      <c r="P342" s="503"/>
      <c r="Q342" s="503">
        <f t="shared" si="64"/>
        <v>95.0221126</v>
      </c>
      <c r="R342" s="503"/>
      <c r="S342" s="503"/>
      <c r="T342" s="503"/>
      <c r="U342" s="503"/>
      <c r="V342" s="503"/>
      <c r="W342" s="503">
        <f t="shared" si="65"/>
        <v>5.31999999999897E-2</v>
      </c>
      <c r="X342" s="503"/>
      <c r="Y342" s="503"/>
      <c r="Z342" s="503"/>
      <c r="AA342" s="503"/>
      <c r="AB342" s="503"/>
      <c r="AC342" s="525"/>
      <c r="AD342" s="526"/>
      <c r="AE342" s="526"/>
      <c r="AF342" s="526"/>
      <c r="AG342" s="526"/>
      <c r="AH342" s="527"/>
      <c r="AI342" s="233"/>
      <c r="AJ342" s="233"/>
      <c r="AK342" s="197">
        <v>331</v>
      </c>
      <c r="AL342" s="207">
        <v>95.115160000000003</v>
      </c>
      <c r="AM342" s="207">
        <v>95.05068</v>
      </c>
      <c r="AN342" s="207">
        <v>95.171639999999996</v>
      </c>
      <c r="AO342" s="207">
        <v>95.331119999999999</v>
      </c>
      <c r="AP342" s="207">
        <v>95.205020000000005</v>
      </c>
      <c r="AQ342" s="208"/>
      <c r="AR342" s="155"/>
      <c r="AS342" s="197">
        <f t="shared" si="66"/>
        <v>331</v>
      </c>
      <c r="AT342" s="175">
        <v>-0.15957739999998899</v>
      </c>
      <c r="AU342" s="163">
        <v>-9.5773999999977395E-3</v>
      </c>
      <c r="AV342" s="163">
        <v>-0.19957739999999499</v>
      </c>
      <c r="AW342" s="163">
        <v>-0.27957739999999398</v>
      </c>
      <c r="AX342" s="163">
        <v>-0.179577399999999</v>
      </c>
      <c r="AY342" s="163">
        <v>-0.179577399999999</v>
      </c>
      <c r="BA342" s="331">
        <f t="shared" si="67"/>
        <v>331</v>
      </c>
      <c r="BB342" s="332">
        <f t="shared" si="59"/>
        <v>94.955582600000014</v>
      </c>
      <c r="BC342" s="332">
        <f t="shared" si="59"/>
        <v>95.041102600000002</v>
      </c>
      <c r="BD342" s="332">
        <f t="shared" si="59"/>
        <v>94.972062600000001</v>
      </c>
      <c r="BE342" s="332">
        <f t="shared" si="59"/>
        <v>95.051542600000005</v>
      </c>
      <c r="BF342" s="332">
        <f t="shared" si="59"/>
        <v>95.025442600000005</v>
      </c>
      <c r="BG342" s="332" t="str">
        <f t="shared" si="58"/>
        <v/>
      </c>
      <c r="BH342" s="164">
        <v>331</v>
      </c>
      <c r="BI342" s="337">
        <f t="shared" si="68"/>
        <v>6.9859999999991373E-2</v>
      </c>
      <c r="BJ342" s="337">
        <f t="shared" si="68"/>
        <v>1.5659999999996899E-2</v>
      </c>
      <c r="BK342" s="337">
        <f t="shared" si="68"/>
        <v>5.3380000000004202E-2</v>
      </c>
      <c r="BL342" s="337">
        <f t="shared" si="68"/>
        <v>2.6099999999999568E-2</v>
      </c>
      <c r="BM342" s="165">
        <f t="shared" si="69"/>
        <v>6.9859999999991373E-2</v>
      </c>
    </row>
    <row r="343" spans="1:65" ht="14.85" customHeight="1">
      <c r="A343" s="238"/>
      <c r="B343" s="540" t="s">
        <v>455</v>
      </c>
      <c r="C343" s="540"/>
      <c r="D343" s="540"/>
      <c r="E343" s="503">
        <f t="shared" si="60"/>
        <v>94.940952600000017</v>
      </c>
      <c r="F343" s="503"/>
      <c r="G343" s="503"/>
      <c r="H343" s="503">
        <f t="shared" si="61"/>
        <v>95.058782600000001</v>
      </c>
      <c r="I343" s="503"/>
      <c r="J343" s="503"/>
      <c r="K343" s="503">
        <f t="shared" si="62"/>
        <v>95.003272600000003</v>
      </c>
      <c r="L343" s="503"/>
      <c r="M343" s="503"/>
      <c r="N343" s="503">
        <f t="shared" si="63"/>
        <v>95.031822600000012</v>
      </c>
      <c r="O343" s="503"/>
      <c r="P343" s="503"/>
      <c r="Q343" s="503">
        <f t="shared" si="64"/>
        <v>95.036052600000005</v>
      </c>
      <c r="R343" s="503"/>
      <c r="S343" s="503"/>
      <c r="T343" s="503"/>
      <c r="U343" s="503"/>
      <c r="V343" s="503"/>
      <c r="W343" s="503">
        <f t="shared" si="65"/>
        <v>9.5099999999987972E-2</v>
      </c>
      <c r="X343" s="503"/>
      <c r="Y343" s="503"/>
      <c r="Z343" s="503"/>
      <c r="AA343" s="503"/>
      <c r="AB343" s="503"/>
      <c r="AC343" s="525"/>
      <c r="AD343" s="526"/>
      <c r="AE343" s="526"/>
      <c r="AF343" s="526"/>
      <c r="AG343" s="526"/>
      <c r="AH343" s="527"/>
      <c r="AI343" s="233"/>
      <c r="AJ343" s="233"/>
      <c r="AK343" s="197">
        <v>332</v>
      </c>
      <c r="AL343" s="207">
        <v>95.127330000000001</v>
      </c>
      <c r="AM343" s="207">
        <v>95.060199999999995</v>
      </c>
      <c r="AN343" s="207">
        <v>95.173569999999998</v>
      </c>
      <c r="AO343" s="207">
        <v>95.323729999999998</v>
      </c>
      <c r="AP343" s="207">
        <v>95.202740000000006</v>
      </c>
      <c r="AQ343" s="208"/>
      <c r="AR343" s="155"/>
      <c r="AS343" s="197">
        <f t="shared" si="66"/>
        <v>332</v>
      </c>
      <c r="AT343" s="175">
        <v>-0.15957739999998899</v>
      </c>
      <c r="AU343" s="163">
        <v>-9.5773999999977395E-3</v>
      </c>
      <c r="AV343" s="163">
        <v>-0.19957739999999499</v>
      </c>
      <c r="AW343" s="163">
        <v>-0.27957739999999398</v>
      </c>
      <c r="AX343" s="163">
        <v>-0.179577399999999</v>
      </c>
      <c r="AY343" s="163">
        <v>-0.179577399999999</v>
      </c>
      <c r="BA343" s="331">
        <f t="shared" si="67"/>
        <v>332</v>
      </c>
      <c r="BB343" s="332">
        <f t="shared" si="59"/>
        <v>94.967752600000011</v>
      </c>
      <c r="BC343" s="332">
        <f t="shared" si="59"/>
        <v>95.050622599999997</v>
      </c>
      <c r="BD343" s="332">
        <f t="shared" si="59"/>
        <v>94.973992600000003</v>
      </c>
      <c r="BE343" s="332">
        <f t="shared" si="59"/>
        <v>95.044152600000004</v>
      </c>
      <c r="BF343" s="332">
        <f t="shared" si="59"/>
        <v>95.023162600000006</v>
      </c>
      <c r="BG343" s="332" t="str">
        <f t="shared" si="58"/>
        <v/>
      </c>
      <c r="BH343" s="164">
        <v>332</v>
      </c>
      <c r="BI343" s="337">
        <f t="shared" si="68"/>
        <v>5.5409999999994852E-2</v>
      </c>
      <c r="BJ343" s="337">
        <f t="shared" si="68"/>
        <v>2.7459999999990714E-2</v>
      </c>
      <c r="BK343" s="337">
        <f t="shared" si="68"/>
        <v>4.9170000000003711E-2</v>
      </c>
      <c r="BL343" s="337">
        <f t="shared" si="68"/>
        <v>2.0989999999997622E-2</v>
      </c>
      <c r="BM343" s="165">
        <f t="shared" si="69"/>
        <v>5.5409999999994852E-2</v>
      </c>
    </row>
    <row r="344" spans="1:65" ht="14.85" customHeight="1">
      <c r="A344" s="238"/>
      <c r="B344" s="540" t="s">
        <v>456</v>
      </c>
      <c r="C344" s="540"/>
      <c r="D344" s="540"/>
      <c r="E344" s="503">
        <f t="shared" si="60"/>
        <v>94.948112600000016</v>
      </c>
      <c r="F344" s="503"/>
      <c r="G344" s="503"/>
      <c r="H344" s="503">
        <f t="shared" si="61"/>
        <v>95.064722599999996</v>
      </c>
      <c r="I344" s="503"/>
      <c r="J344" s="503"/>
      <c r="K344" s="503">
        <f t="shared" si="62"/>
        <v>95.010632600000008</v>
      </c>
      <c r="L344" s="503"/>
      <c r="M344" s="503"/>
      <c r="N344" s="503">
        <f t="shared" si="63"/>
        <v>95.0474526</v>
      </c>
      <c r="O344" s="503"/>
      <c r="P344" s="503"/>
      <c r="Q344" s="503">
        <f t="shared" si="64"/>
        <v>95.035682600000001</v>
      </c>
      <c r="R344" s="503"/>
      <c r="S344" s="503"/>
      <c r="T344" s="503"/>
      <c r="U344" s="503"/>
      <c r="V344" s="503"/>
      <c r="W344" s="503">
        <f t="shared" si="65"/>
        <v>8.7569999999985271E-2</v>
      </c>
      <c r="X344" s="503"/>
      <c r="Y344" s="503"/>
      <c r="Z344" s="503"/>
      <c r="AA344" s="503"/>
      <c r="AB344" s="503"/>
      <c r="AC344" s="525"/>
      <c r="AD344" s="526"/>
      <c r="AE344" s="526"/>
      <c r="AF344" s="526"/>
      <c r="AG344" s="526"/>
      <c r="AH344" s="527"/>
      <c r="AI344" s="233"/>
      <c r="AJ344" s="233"/>
      <c r="AK344" s="197">
        <v>333</v>
      </c>
      <c r="AL344" s="207">
        <v>95.117159999999998</v>
      </c>
      <c r="AM344" s="207">
        <v>95.068560000000005</v>
      </c>
      <c r="AN344" s="207">
        <v>95.180440000000004</v>
      </c>
      <c r="AO344" s="207">
        <v>95.320239999999998</v>
      </c>
      <c r="AP344" s="207">
        <v>95.209800000000001</v>
      </c>
      <c r="AQ344" s="208"/>
      <c r="AR344" s="155"/>
      <c r="AS344" s="197">
        <f t="shared" si="66"/>
        <v>333</v>
      </c>
      <c r="AT344" s="175">
        <v>-0.15957739999998899</v>
      </c>
      <c r="AU344" s="163">
        <v>-9.5773999999977395E-3</v>
      </c>
      <c r="AV344" s="163">
        <v>-0.19957739999999499</v>
      </c>
      <c r="AW344" s="163">
        <v>-0.27957739999999398</v>
      </c>
      <c r="AX344" s="163">
        <v>-0.179577399999999</v>
      </c>
      <c r="AY344" s="163">
        <v>-0.179577399999999</v>
      </c>
      <c r="BA344" s="331">
        <f t="shared" si="67"/>
        <v>333</v>
      </c>
      <c r="BB344" s="332">
        <f t="shared" ref="BB344:BG388" si="70">IF(AL344="","",AL344+AT344)</f>
        <v>94.957582600000009</v>
      </c>
      <c r="BC344" s="332">
        <f t="shared" si="70"/>
        <v>95.058982600000007</v>
      </c>
      <c r="BD344" s="332">
        <f t="shared" si="70"/>
        <v>94.980862600000009</v>
      </c>
      <c r="BE344" s="332">
        <f t="shared" si="70"/>
        <v>95.040662600000005</v>
      </c>
      <c r="BF344" s="332">
        <f t="shared" si="70"/>
        <v>95.030222600000002</v>
      </c>
      <c r="BG344" s="332" t="str">
        <f t="shared" si="58"/>
        <v/>
      </c>
      <c r="BH344" s="164">
        <v>333</v>
      </c>
      <c r="BI344" s="337">
        <f t="shared" si="68"/>
        <v>7.263999999999271E-2</v>
      </c>
      <c r="BJ344" s="337">
        <f t="shared" si="68"/>
        <v>2.8760000000005448E-2</v>
      </c>
      <c r="BK344" s="337">
        <f t="shared" si="68"/>
        <v>4.9359999999992965E-2</v>
      </c>
      <c r="BL344" s="337">
        <f t="shared" si="68"/>
        <v>1.0440000000002669E-2</v>
      </c>
      <c r="BM344" s="165">
        <f t="shared" si="69"/>
        <v>7.263999999999271E-2</v>
      </c>
    </row>
    <row r="345" spans="1:65" ht="14.85" customHeight="1">
      <c r="A345" s="238"/>
      <c r="B345" s="540" t="s">
        <v>457</v>
      </c>
      <c r="C345" s="540"/>
      <c r="D345" s="540"/>
      <c r="E345" s="503">
        <f t="shared" si="60"/>
        <v>94.943972600000009</v>
      </c>
      <c r="F345" s="503"/>
      <c r="G345" s="503"/>
      <c r="H345" s="503">
        <f t="shared" si="61"/>
        <v>95.062082599999997</v>
      </c>
      <c r="I345" s="503"/>
      <c r="J345" s="503"/>
      <c r="K345" s="503">
        <f t="shared" si="62"/>
        <v>95.017292600000005</v>
      </c>
      <c r="L345" s="503"/>
      <c r="M345" s="503"/>
      <c r="N345" s="503">
        <f t="shared" si="63"/>
        <v>95.043112600000001</v>
      </c>
      <c r="O345" s="503"/>
      <c r="P345" s="503"/>
      <c r="Q345" s="503">
        <f t="shared" si="64"/>
        <v>95.030222600000002</v>
      </c>
      <c r="R345" s="503"/>
      <c r="S345" s="503"/>
      <c r="T345" s="503"/>
      <c r="U345" s="503"/>
      <c r="V345" s="503"/>
      <c r="W345" s="503">
        <f t="shared" si="65"/>
        <v>8.624999999999261E-2</v>
      </c>
      <c r="X345" s="503"/>
      <c r="Y345" s="503"/>
      <c r="Z345" s="503"/>
      <c r="AA345" s="503"/>
      <c r="AB345" s="503"/>
      <c r="AC345" s="525"/>
      <c r="AD345" s="526"/>
      <c r="AE345" s="526"/>
      <c r="AF345" s="526"/>
      <c r="AG345" s="526"/>
      <c r="AH345" s="527"/>
      <c r="AI345" s="233"/>
      <c r="AJ345" s="233"/>
      <c r="AK345" s="197">
        <v>334</v>
      </c>
      <c r="AL345" s="207">
        <v>95.085719999999995</v>
      </c>
      <c r="AM345" s="207">
        <v>95.071370000000002</v>
      </c>
      <c r="AN345" s="207">
        <v>95.186499999999995</v>
      </c>
      <c r="AO345" s="207">
        <v>95.318470000000005</v>
      </c>
      <c r="AP345" s="207">
        <v>95.201449999999994</v>
      </c>
      <c r="AQ345" s="208"/>
      <c r="AR345" s="155"/>
      <c r="AS345" s="197">
        <f t="shared" si="66"/>
        <v>334</v>
      </c>
      <c r="AT345" s="175">
        <v>-0.15957739999998899</v>
      </c>
      <c r="AU345" s="163">
        <v>-9.5773999999977395E-3</v>
      </c>
      <c r="AV345" s="163">
        <v>-0.19957739999999499</v>
      </c>
      <c r="AW345" s="163">
        <v>-0.27957739999999398</v>
      </c>
      <c r="AX345" s="163">
        <v>-0.179577399999999</v>
      </c>
      <c r="AY345" s="163">
        <v>-0.179577399999999</v>
      </c>
      <c r="BA345" s="331">
        <f t="shared" si="67"/>
        <v>334</v>
      </c>
      <c r="BB345" s="332">
        <f t="shared" si="70"/>
        <v>94.926142600000006</v>
      </c>
      <c r="BC345" s="332">
        <f t="shared" si="70"/>
        <v>95.061792600000004</v>
      </c>
      <c r="BD345" s="332">
        <f t="shared" si="70"/>
        <v>94.9869226</v>
      </c>
      <c r="BE345" s="332">
        <f t="shared" si="70"/>
        <v>95.038892600000011</v>
      </c>
      <c r="BF345" s="332">
        <f t="shared" si="70"/>
        <v>95.021872599999995</v>
      </c>
      <c r="BG345" s="332" t="str">
        <f t="shared" si="58"/>
        <v/>
      </c>
      <c r="BH345" s="164">
        <v>334</v>
      </c>
      <c r="BI345" s="337">
        <f t="shared" si="68"/>
        <v>9.5729999999988991E-2</v>
      </c>
      <c r="BJ345" s="337">
        <f t="shared" si="68"/>
        <v>3.9920000000009281E-2</v>
      </c>
      <c r="BK345" s="337">
        <f t="shared" si="68"/>
        <v>3.494999999999493E-2</v>
      </c>
      <c r="BL345" s="337">
        <f t="shared" si="68"/>
        <v>1.7020000000016466E-2</v>
      </c>
      <c r="BM345" s="165">
        <f t="shared" si="69"/>
        <v>9.5729999999988991E-2</v>
      </c>
    </row>
    <row r="346" spans="1:65" ht="14.85" customHeight="1">
      <c r="A346" s="238"/>
      <c r="B346" s="540" t="s">
        <v>458</v>
      </c>
      <c r="C346" s="540"/>
      <c r="D346" s="540"/>
      <c r="E346" s="503">
        <f t="shared" si="60"/>
        <v>94.962442600000017</v>
      </c>
      <c r="F346" s="503"/>
      <c r="G346" s="503"/>
      <c r="H346" s="503">
        <f t="shared" si="61"/>
        <v>95.051912600000009</v>
      </c>
      <c r="I346" s="503"/>
      <c r="J346" s="503"/>
      <c r="K346" s="503">
        <f t="shared" si="62"/>
        <v>95.01565260000001</v>
      </c>
      <c r="L346" s="503"/>
      <c r="M346" s="503"/>
      <c r="N346" s="503">
        <f t="shared" si="63"/>
        <v>95.04596260000001</v>
      </c>
      <c r="O346" s="503"/>
      <c r="P346" s="503"/>
      <c r="Q346" s="503">
        <f t="shared" si="64"/>
        <v>95.037052599999996</v>
      </c>
      <c r="R346" s="503"/>
      <c r="S346" s="503"/>
      <c r="T346" s="503"/>
      <c r="U346" s="503"/>
      <c r="V346" s="503"/>
      <c r="W346" s="503">
        <f t="shared" si="65"/>
        <v>7.4609999999978527E-2</v>
      </c>
      <c r="X346" s="503"/>
      <c r="Y346" s="503"/>
      <c r="Z346" s="503"/>
      <c r="AA346" s="503"/>
      <c r="AB346" s="503"/>
      <c r="AC346" s="525"/>
      <c r="AD346" s="526"/>
      <c r="AE346" s="526"/>
      <c r="AF346" s="526"/>
      <c r="AG346" s="526"/>
      <c r="AH346" s="527"/>
      <c r="AI346" s="233"/>
      <c r="AJ346" s="233"/>
      <c r="AK346" s="197">
        <v>335</v>
      </c>
      <c r="AL346" s="207">
        <v>95.091089999999994</v>
      </c>
      <c r="AM346" s="207">
        <v>95.071370000000002</v>
      </c>
      <c r="AN346" s="207">
        <v>95.179760000000002</v>
      </c>
      <c r="AO346" s="207">
        <v>95.318989999999999</v>
      </c>
      <c r="AP346" s="207">
        <v>95.19453</v>
      </c>
      <c r="AQ346" s="208"/>
      <c r="AR346" s="155"/>
      <c r="AS346" s="197">
        <f t="shared" si="66"/>
        <v>335</v>
      </c>
      <c r="AT346" s="175">
        <v>-0.15957739999998899</v>
      </c>
      <c r="AU346" s="163">
        <v>-9.5773999999977395E-3</v>
      </c>
      <c r="AV346" s="163">
        <v>-0.19957739999999499</v>
      </c>
      <c r="AW346" s="163">
        <v>-0.27957739999999398</v>
      </c>
      <c r="AX346" s="163">
        <v>-0.179577399999999</v>
      </c>
      <c r="AY346" s="163">
        <v>-0.179577399999999</v>
      </c>
      <c r="BA346" s="331">
        <f t="shared" si="67"/>
        <v>335</v>
      </c>
      <c r="BB346" s="332">
        <f t="shared" si="70"/>
        <v>94.931512600000005</v>
      </c>
      <c r="BC346" s="332">
        <f t="shared" si="70"/>
        <v>95.061792600000004</v>
      </c>
      <c r="BD346" s="332">
        <f t="shared" si="70"/>
        <v>94.980182600000006</v>
      </c>
      <c r="BE346" s="332">
        <f t="shared" si="70"/>
        <v>95.039412600000006</v>
      </c>
      <c r="BF346" s="332">
        <f t="shared" si="70"/>
        <v>95.014952600000001</v>
      </c>
      <c r="BG346" s="332" t="str">
        <f t="shared" si="58"/>
        <v/>
      </c>
      <c r="BH346" s="164">
        <v>335</v>
      </c>
      <c r="BI346" s="337">
        <f t="shared" si="68"/>
        <v>8.3439999999995962E-2</v>
      </c>
      <c r="BJ346" s="337">
        <f t="shared" si="68"/>
        <v>4.6840000000003101E-2</v>
      </c>
      <c r="BK346" s="337">
        <f t="shared" si="68"/>
        <v>3.4769999999994639E-2</v>
      </c>
      <c r="BL346" s="337">
        <f t="shared" si="68"/>
        <v>2.4460000000004811E-2</v>
      </c>
      <c r="BM346" s="165">
        <f t="shared" si="69"/>
        <v>8.3439999999995962E-2</v>
      </c>
    </row>
    <row r="347" spans="1:65" ht="14.85" customHeight="1">
      <c r="A347" s="238"/>
      <c r="B347" s="540" t="s">
        <v>459</v>
      </c>
      <c r="C347" s="540"/>
      <c r="D347" s="540"/>
      <c r="E347" s="503">
        <f t="shared" si="60"/>
        <v>94.982942600000015</v>
      </c>
      <c r="F347" s="503"/>
      <c r="G347" s="503"/>
      <c r="H347" s="503">
        <f t="shared" si="61"/>
        <v>95.049702600000003</v>
      </c>
      <c r="I347" s="503"/>
      <c r="J347" s="503"/>
      <c r="K347" s="503">
        <f t="shared" si="62"/>
        <v>95.00468260000001</v>
      </c>
      <c r="L347" s="503"/>
      <c r="M347" s="503"/>
      <c r="N347" s="503">
        <f t="shared" si="63"/>
        <v>95.0505426</v>
      </c>
      <c r="O347" s="503"/>
      <c r="P347" s="503"/>
      <c r="Q347" s="503">
        <f t="shared" si="64"/>
        <v>95.037212600000004</v>
      </c>
      <c r="R347" s="503"/>
      <c r="S347" s="503"/>
      <c r="T347" s="503"/>
      <c r="U347" s="503"/>
      <c r="V347" s="503"/>
      <c r="W347" s="503">
        <f t="shared" si="65"/>
        <v>5.4269999999988272E-2</v>
      </c>
      <c r="X347" s="503"/>
      <c r="Y347" s="503"/>
      <c r="Z347" s="503"/>
      <c r="AA347" s="503"/>
      <c r="AB347" s="503"/>
      <c r="AC347" s="525"/>
      <c r="AD347" s="526"/>
      <c r="AE347" s="526"/>
      <c r="AF347" s="526"/>
      <c r="AG347" s="526"/>
      <c r="AH347" s="527"/>
      <c r="AI347" s="233"/>
      <c r="AJ347" s="233"/>
      <c r="AK347" s="197">
        <v>336</v>
      </c>
      <c r="AL347" s="207">
        <v>95.112139999999997</v>
      </c>
      <c r="AM347" s="207">
        <v>95.065950000000001</v>
      </c>
      <c r="AN347" s="207">
        <v>95.206429999999997</v>
      </c>
      <c r="AO347" s="207">
        <v>95.31662</v>
      </c>
      <c r="AP347" s="207">
        <v>95.195499999999996</v>
      </c>
      <c r="AQ347" s="208"/>
      <c r="AR347" s="155"/>
      <c r="AS347" s="197">
        <f t="shared" si="66"/>
        <v>336</v>
      </c>
      <c r="AT347" s="175">
        <v>-0.15957739999998899</v>
      </c>
      <c r="AU347" s="163">
        <v>-9.5773999999977395E-3</v>
      </c>
      <c r="AV347" s="163">
        <v>-0.19957739999999499</v>
      </c>
      <c r="AW347" s="163">
        <v>-0.27957739999999398</v>
      </c>
      <c r="AX347" s="163">
        <v>-0.179577399999999</v>
      </c>
      <c r="AY347" s="163">
        <v>-0.179577399999999</v>
      </c>
      <c r="BA347" s="331">
        <f t="shared" si="67"/>
        <v>336</v>
      </c>
      <c r="BB347" s="332">
        <f t="shared" si="70"/>
        <v>94.952562600000007</v>
      </c>
      <c r="BC347" s="332">
        <f t="shared" si="70"/>
        <v>95.056372600000003</v>
      </c>
      <c r="BD347" s="332">
        <f t="shared" si="70"/>
        <v>95.006852600000002</v>
      </c>
      <c r="BE347" s="332">
        <f t="shared" si="70"/>
        <v>95.037042600000007</v>
      </c>
      <c r="BF347" s="332">
        <f t="shared" si="70"/>
        <v>95.015922599999996</v>
      </c>
      <c r="BG347" s="332" t="str">
        <f t="shared" si="58"/>
        <v/>
      </c>
      <c r="BH347" s="164">
        <v>336</v>
      </c>
      <c r="BI347" s="337">
        <f t="shared" si="68"/>
        <v>6.3359999999988759E-2</v>
      </c>
      <c r="BJ347" s="337">
        <f t="shared" si="68"/>
        <v>4.045000000000698E-2</v>
      </c>
      <c r="BK347" s="337">
        <f t="shared" si="68"/>
        <v>9.0699999999941383E-3</v>
      </c>
      <c r="BL347" s="337">
        <f t="shared" si="68"/>
        <v>2.1120000000010464E-2</v>
      </c>
      <c r="BM347" s="165">
        <f t="shared" si="69"/>
        <v>6.3359999999988759E-2</v>
      </c>
    </row>
    <row r="348" spans="1:65" ht="14.85" customHeight="1">
      <c r="A348" s="238"/>
      <c r="B348" s="540" t="s">
        <v>460</v>
      </c>
      <c r="C348" s="540"/>
      <c r="D348" s="540"/>
      <c r="E348" s="503">
        <f t="shared" si="60"/>
        <v>94.986872600000012</v>
      </c>
      <c r="F348" s="503"/>
      <c r="G348" s="503"/>
      <c r="H348" s="503">
        <f t="shared" si="61"/>
        <v>95.066012600000008</v>
      </c>
      <c r="I348" s="503"/>
      <c r="J348" s="503"/>
      <c r="K348" s="503">
        <f t="shared" si="62"/>
        <v>95.014722599999999</v>
      </c>
      <c r="L348" s="503"/>
      <c r="M348" s="503"/>
      <c r="N348" s="503">
        <f t="shared" si="63"/>
        <v>95.056292600000006</v>
      </c>
      <c r="O348" s="503"/>
      <c r="P348" s="503"/>
      <c r="Q348" s="503">
        <f t="shared" si="64"/>
        <v>95.027732600000007</v>
      </c>
      <c r="R348" s="503"/>
      <c r="S348" s="503"/>
      <c r="T348" s="503"/>
      <c r="U348" s="503"/>
      <c r="V348" s="503"/>
      <c r="W348" s="503">
        <f t="shared" si="65"/>
        <v>4.0859999999995011E-2</v>
      </c>
      <c r="X348" s="503"/>
      <c r="Y348" s="503"/>
      <c r="Z348" s="503"/>
      <c r="AA348" s="503"/>
      <c r="AB348" s="503"/>
      <c r="AC348" s="525"/>
      <c r="AD348" s="526"/>
      <c r="AE348" s="526"/>
      <c r="AF348" s="526"/>
      <c r="AG348" s="526"/>
      <c r="AH348" s="527"/>
      <c r="AI348" s="233"/>
      <c r="AJ348" s="233"/>
      <c r="AK348" s="197">
        <v>337</v>
      </c>
      <c r="AL348" s="207">
        <v>95.109889999999993</v>
      </c>
      <c r="AM348" s="207">
        <v>95.060770000000005</v>
      </c>
      <c r="AN348" s="207">
        <v>95.203739999999996</v>
      </c>
      <c r="AO348" s="207">
        <v>95.315340000000006</v>
      </c>
      <c r="AP348" s="207">
        <v>95.195539999999994</v>
      </c>
      <c r="AQ348" s="208"/>
      <c r="AR348" s="155"/>
      <c r="AS348" s="197">
        <f t="shared" si="66"/>
        <v>337</v>
      </c>
      <c r="AT348" s="175">
        <v>-0.15957739999998899</v>
      </c>
      <c r="AU348" s="163">
        <v>-9.5773999999977395E-3</v>
      </c>
      <c r="AV348" s="163">
        <v>-0.19957739999999499</v>
      </c>
      <c r="AW348" s="163">
        <v>-0.27957739999999398</v>
      </c>
      <c r="AX348" s="163">
        <v>-0.179577399999999</v>
      </c>
      <c r="AY348" s="163">
        <v>-0.179577399999999</v>
      </c>
      <c r="BA348" s="331">
        <f t="shared" si="67"/>
        <v>337</v>
      </c>
      <c r="BB348" s="332">
        <f t="shared" si="70"/>
        <v>94.950312600000004</v>
      </c>
      <c r="BC348" s="332">
        <f t="shared" si="70"/>
        <v>95.051192600000007</v>
      </c>
      <c r="BD348" s="332">
        <f t="shared" si="70"/>
        <v>95.004162600000001</v>
      </c>
      <c r="BE348" s="332">
        <f t="shared" si="70"/>
        <v>95.035762600000012</v>
      </c>
      <c r="BF348" s="332">
        <f t="shared" si="70"/>
        <v>95.015962599999995</v>
      </c>
      <c r="BG348" s="332" t="str">
        <f t="shared" si="58"/>
        <v/>
      </c>
      <c r="BH348" s="164">
        <v>337</v>
      </c>
      <c r="BI348" s="337">
        <f t="shared" si="68"/>
        <v>6.5649999999990882E-2</v>
      </c>
      <c r="BJ348" s="337">
        <f t="shared" si="68"/>
        <v>3.5230000000012751E-2</v>
      </c>
      <c r="BK348" s="337">
        <f t="shared" si="68"/>
        <v>1.1799999999993815E-2</v>
      </c>
      <c r="BL348" s="337">
        <f t="shared" si="68"/>
        <v>1.9800000000017803E-2</v>
      </c>
      <c r="BM348" s="165">
        <f t="shared" si="69"/>
        <v>6.5649999999990882E-2</v>
      </c>
    </row>
    <row r="349" spans="1:65" ht="14.85" customHeight="1">
      <c r="A349" s="238"/>
      <c r="B349" s="540" t="s">
        <v>461</v>
      </c>
      <c r="C349" s="540"/>
      <c r="D349" s="540"/>
      <c r="E349" s="503">
        <f t="shared" si="60"/>
        <v>94.991542600000017</v>
      </c>
      <c r="F349" s="503"/>
      <c r="G349" s="503"/>
      <c r="H349" s="503">
        <f t="shared" si="61"/>
        <v>95.084532600000003</v>
      </c>
      <c r="I349" s="503"/>
      <c r="J349" s="503"/>
      <c r="K349" s="503">
        <f t="shared" si="62"/>
        <v>95.031272600000008</v>
      </c>
      <c r="L349" s="503"/>
      <c r="M349" s="503"/>
      <c r="N349" s="503">
        <f t="shared" si="63"/>
        <v>95.064002600000009</v>
      </c>
      <c r="O349" s="503"/>
      <c r="P349" s="503"/>
      <c r="Q349" s="503">
        <f t="shared" si="64"/>
        <v>95.023762599999998</v>
      </c>
      <c r="R349" s="503"/>
      <c r="S349" s="503"/>
      <c r="T349" s="503"/>
      <c r="U349" s="503"/>
      <c r="V349" s="503"/>
      <c r="W349" s="503">
        <f t="shared" si="65"/>
        <v>6.0770000000005098E-2</v>
      </c>
      <c r="X349" s="503"/>
      <c r="Y349" s="503"/>
      <c r="Z349" s="503"/>
      <c r="AA349" s="503"/>
      <c r="AB349" s="503"/>
      <c r="AC349" s="525"/>
      <c r="AD349" s="526"/>
      <c r="AE349" s="526"/>
      <c r="AF349" s="526"/>
      <c r="AG349" s="526"/>
      <c r="AH349" s="527"/>
      <c r="AI349" s="233"/>
      <c r="AJ349" s="233"/>
      <c r="AK349" s="197">
        <v>338</v>
      </c>
      <c r="AL349" s="207">
        <v>95.113110000000006</v>
      </c>
      <c r="AM349" s="207">
        <v>95.058840000000004</v>
      </c>
      <c r="AN349" s="207">
        <v>95.180840000000003</v>
      </c>
      <c r="AO349" s="207">
        <v>95.317589999999996</v>
      </c>
      <c r="AP349" s="207">
        <v>95.186989999999994</v>
      </c>
      <c r="AQ349" s="208"/>
      <c r="AR349" s="155"/>
      <c r="AS349" s="197">
        <f t="shared" si="66"/>
        <v>338</v>
      </c>
      <c r="AT349" s="175">
        <v>-0.15957739999998899</v>
      </c>
      <c r="AU349" s="163">
        <v>-9.5773999999977395E-3</v>
      </c>
      <c r="AV349" s="163">
        <v>-0.19957739999999499</v>
      </c>
      <c r="AW349" s="163">
        <v>-0.27957739999999398</v>
      </c>
      <c r="AX349" s="163">
        <v>-0.179577399999999</v>
      </c>
      <c r="AY349" s="163">
        <v>-0.179577399999999</v>
      </c>
      <c r="BA349" s="331">
        <f t="shared" si="67"/>
        <v>338</v>
      </c>
      <c r="BB349" s="332">
        <f t="shared" si="70"/>
        <v>94.953532600000017</v>
      </c>
      <c r="BC349" s="332">
        <f t="shared" si="70"/>
        <v>95.049262600000006</v>
      </c>
      <c r="BD349" s="332">
        <f t="shared" si="70"/>
        <v>94.981262600000008</v>
      </c>
      <c r="BE349" s="332">
        <f t="shared" si="70"/>
        <v>95.038012600000002</v>
      </c>
      <c r="BF349" s="332">
        <f t="shared" si="70"/>
        <v>95.007412599999995</v>
      </c>
      <c r="BG349" s="332" t="str">
        <f t="shared" si="58"/>
        <v/>
      </c>
      <c r="BH349" s="164">
        <v>338</v>
      </c>
      <c r="BI349" s="337">
        <f t="shared" si="68"/>
        <v>5.3879999999978168E-2</v>
      </c>
      <c r="BJ349" s="337">
        <f t="shared" si="68"/>
        <v>4.1850000000010823E-2</v>
      </c>
      <c r="BK349" s="337">
        <f t="shared" si="68"/>
        <v>2.6149999999987017E-2</v>
      </c>
      <c r="BL349" s="337">
        <f t="shared" si="68"/>
        <v>3.0600000000006844E-2</v>
      </c>
      <c r="BM349" s="165">
        <f t="shared" si="69"/>
        <v>5.3879999999978168E-2</v>
      </c>
    </row>
    <row r="350" spans="1:65" ht="14.85" customHeight="1">
      <c r="A350" s="238"/>
      <c r="B350" s="540" t="s">
        <v>462</v>
      </c>
      <c r="C350" s="540"/>
      <c r="D350" s="540"/>
      <c r="E350" s="503">
        <f t="shared" si="60"/>
        <v>94.999652600000005</v>
      </c>
      <c r="F350" s="503"/>
      <c r="G350" s="503"/>
      <c r="H350" s="503">
        <f t="shared" si="61"/>
        <v>95.081922599999999</v>
      </c>
      <c r="I350" s="503"/>
      <c r="J350" s="503"/>
      <c r="K350" s="503">
        <f t="shared" si="62"/>
        <v>95.025852600000007</v>
      </c>
      <c r="L350" s="503"/>
      <c r="M350" s="503"/>
      <c r="N350" s="503">
        <f t="shared" si="63"/>
        <v>95.070872600000001</v>
      </c>
      <c r="O350" s="503"/>
      <c r="P350" s="503"/>
      <c r="Q350" s="503">
        <f t="shared" si="64"/>
        <v>95.029582599999998</v>
      </c>
      <c r="R350" s="503"/>
      <c r="S350" s="503"/>
      <c r="T350" s="503"/>
      <c r="U350" s="503"/>
      <c r="V350" s="503"/>
      <c r="W350" s="503">
        <f t="shared" si="65"/>
        <v>5.2340000000000941E-2</v>
      </c>
      <c r="X350" s="503"/>
      <c r="Y350" s="503"/>
      <c r="Z350" s="503"/>
      <c r="AA350" s="503"/>
      <c r="AB350" s="503"/>
      <c r="AC350" s="525"/>
      <c r="AD350" s="526"/>
      <c r="AE350" s="526"/>
      <c r="AF350" s="526"/>
      <c r="AG350" s="526"/>
      <c r="AH350" s="527"/>
      <c r="AI350" s="233"/>
      <c r="AJ350" s="233"/>
      <c r="AK350" s="197">
        <v>339</v>
      </c>
      <c r="AL350" s="207">
        <v>95.119860000000003</v>
      </c>
      <c r="AM350" s="207">
        <v>95.060239999999993</v>
      </c>
      <c r="AN350" s="207">
        <v>95.187190000000001</v>
      </c>
      <c r="AO350" s="207">
        <v>95.313609999999997</v>
      </c>
      <c r="AP350" s="207">
        <v>95.181200000000004</v>
      </c>
      <c r="AQ350" s="208"/>
      <c r="AR350" s="155"/>
      <c r="AS350" s="197">
        <f t="shared" si="66"/>
        <v>339</v>
      </c>
      <c r="AT350" s="175">
        <v>-0.15957739999998899</v>
      </c>
      <c r="AU350" s="163">
        <v>-9.5773999999977395E-3</v>
      </c>
      <c r="AV350" s="163">
        <v>-0.19957739999999499</v>
      </c>
      <c r="AW350" s="163">
        <v>-0.27957739999999398</v>
      </c>
      <c r="AX350" s="163">
        <v>-0.179577399999999</v>
      </c>
      <c r="AY350" s="163">
        <v>-0.179577399999999</v>
      </c>
      <c r="BA350" s="331">
        <f t="shared" si="67"/>
        <v>339</v>
      </c>
      <c r="BB350" s="332">
        <f t="shared" si="70"/>
        <v>94.960282600000014</v>
      </c>
      <c r="BC350" s="332">
        <f t="shared" si="70"/>
        <v>95.050662599999995</v>
      </c>
      <c r="BD350" s="332">
        <f t="shared" si="70"/>
        <v>94.987612600000006</v>
      </c>
      <c r="BE350" s="332">
        <f t="shared" si="70"/>
        <v>95.034032600000003</v>
      </c>
      <c r="BF350" s="332">
        <f t="shared" si="70"/>
        <v>95.001622600000005</v>
      </c>
      <c r="BG350" s="332" t="str">
        <f t="shared" si="58"/>
        <v/>
      </c>
      <c r="BH350" s="164">
        <v>339</v>
      </c>
      <c r="BI350" s="337">
        <f t="shared" si="68"/>
        <v>4.1339999999991051E-2</v>
      </c>
      <c r="BJ350" s="337">
        <f t="shared" si="68"/>
        <v>4.9039999999990869E-2</v>
      </c>
      <c r="BK350" s="337">
        <f t="shared" si="68"/>
        <v>1.4009999999998968E-2</v>
      </c>
      <c r="BL350" s="337">
        <f t="shared" si="68"/>
        <v>3.2409999999998718E-2</v>
      </c>
      <c r="BM350" s="165">
        <f t="shared" si="69"/>
        <v>4.9039999999990869E-2</v>
      </c>
    </row>
    <row r="351" spans="1:65" ht="14.85" customHeight="1">
      <c r="A351" s="238"/>
      <c r="B351" s="540" t="s">
        <v>463</v>
      </c>
      <c r="C351" s="540"/>
      <c r="D351" s="540"/>
      <c r="E351" s="503">
        <f t="shared" si="60"/>
        <v>95.008372600000015</v>
      </c>
      <c r="F351" s="503"/>
      <c r="G351" s="503"/>
      <c r="H351" s="503">
        <f t="shared" si="61"/>
        <v>95.073762600000009</v>
      </c>
      <c r="I351" s="503"/>
      <c r="J351" s="503"/>
      <c r="K351" s="503">
        <f t="shared" si="62"/>
        <v>95.020272599999998</v>
      </c>
      <c r="L351" s="503"/>
      <c r="M351" s="503"/>
      <c r="N351" s="503">
        <f t="shared" si="63"/>
        <v>95.0712726</v>
      </c>
      <c r="O351" s="503"/>
      <c r="P351" s="503"/>
      <c r="Q351" s="503">
        <f t="shared" si="64"/>
        <v>95.040632599999995</v>
      </c>
      <c r="R351" s="503"/>
      <c r="S351" s="503"/>
      <c r="T351" s="503"/>
      <c r="U351" s="503"/>
      <c r="V351" s="503"/>
      <c r="W351" s="503">
        <f t="shared" si="65"/>
        <v>3.3130000000014093E-2</v>
      </c>
      <c r="X351" s="503"/>
      <c r="Y351" s="503"/>
      <c r="Z351" s="503"/>
      <c r="AA351" s="503"/>
      <c r="AB351" s="503"/>
      <c r="AC351" s="525"/>
      <c r="AD351" s="526"/>
      <c r="AE351" s="526"/>
      <c r="AF351" s="526"/>
      <c r="AG351" s="526"/>
      <c r="AH351" s="527"/>
      <c r="AI351" s="233"/>
      <c r="AJ351" s="233"/>
      <c r="AK351" s="197">
        <v>340</v>
      </c>
      <c r="AL351" s="207">
        <v>95.13203</v>
      </c>
      <c r="AM351" s="207">
        <v>95.059280000000001</v>
      </c>
      <c r="AN351" s="207">
        <v>95.20241</v>
      </c>
      <c r="AO351" s="207">
        <v>95.314809999999994</v>
      </c>
      <c r="AP351" s="207">
        <v>95.204059999999998</v>
      </c>
      <c r="AQ351" s="208"/>
      <c r="AR351" s="155"/>
      <c r="AS351" s="197">
        <f t="shared" si="66"/>
        <v>340</v>
      </c>
      <c r="AT351" s="175">
        <v>-0.15957739999998899</v>
      </c>
      <c r="AU351" s="163">
        <v>-9.5773999999977395E-3</v>
      </c>
      <c r="AV351" s="163">
        <v>-0.19957739999999499</v>
      </c>
      <c r="AW351" s="163">
        <v>-0.27957739999999398</v>
      </c>
      <c r="AX351" s="163">
        <v>-0.179577399999999</v>
      </c>
      <c r="AY351" s="163">
        <v>-0.179577399999999</v>
      </c>
      <c r="BA351" s="331">
        <f t="shared" si="67"/>
        <v>340</v>
      </c>
      <c r="BB351" s="332">
        <f t="shared" si="70"/>
        <v>94.972452600000011</v>
      </c>
      <c r="BC351" s="332">
        <f t="shared" si="70"/>
        <v>95.049702600000003</v>
      </c>
      <c r="BD351" s="332">
        <f t="shared" si="70"/>
        <v>95.002832600000005</v>
      </c>
      <c r="BE351" s="332">
        <f t="shared" si="70"/>
        <v>95.035232600000001</v>
      </c>
      <c r="BF351" s="332">
        <f t="shared" si="70"/>
        <v>95.024482599999999</v>
      </c>
      <c r="BG351" s="332" t="str">
        <f t="shared" si="58"/>
        <v/>
      </c>
      <c r="BH351" s="164">
        <v>340</v>
      </c>
      <c r="BI351" s="337">
        <f t="shared" si="68"/>
        <v>5.2029999999987808E-2</v>
      </c>
      <c r="BJ351" s="337">
        <f t="shared" si="68"/>
        <v>2.5220000000004461E-2</v>
      </c>
      <c r="BK351" s="337">
        <f t="shared" si="68"/>
        <v>2.1649999999993952E-2</v>
      </c>
      <c r="BL351" s="337">
        <f t="shared" si="68"/>
        <v>1.0750000000001592E-2</v>
      </c>
      <c r="BM351" s="165">
        <f t="shared" si="69"/>
        <v>5.2029999999987808E-2</v>
      </c>
    </row>
    <row r="352" spans="1:65" ht="14.85" customHeight="1">
      <c r="A352" s="238"/>
      <c r="B352" s="540" t="s">
        <v>464</v>
      </c>
      <c r="C352" s="540"/>
      <c r="D352" s="540"/>
      <c r="E352" s="503">
        <f t="shared" si="60"/>
        <v>95.015432600000011</v>
      </c>
      <c r="F352" s="503"/>
      <c r="G352" s="503"/>
      <c r="H352" s="503">
        <f t="shared" si="61"/>
        <v>95.068822600000004</v>
      </c>
      <c r="I352" s="503"/>
      <c r="J352" s="503"/>
      <c r="K352" s="503">
        <f t="shared" si="62"/>
        <v>95.03244260000001</v>
      </c>
      <c r="L352" s="503"/>
      <c r="M352" s="503"/>
      <c r="N352" s="503">
        <f t="shared" si="63"/>
        <v>95.0752126</v>
      </c>
      <c r="O352" s="503"/>
      <c r="P352" s="503"/>
      <c r="Q352" s="503">
        <f t="shared" si="64"/>
        <v>95.029582599999998</v>
      </c>
      <c r="R352" s="503"/>
      <c r="S352" s="503"/>
      <c r="T352" s="503"/>
      <c r="U352" s="503"/>
      <c r="V352" s="503"/>
      <c r="W352" s="503">
        <f t="shared" si="65"/>
        <v>4.5630000000002724E-2</v>
      </c>
      <c r="X352" s="503"/>
      <c r="Y352" s="503"/>
      <c r="Z352" s="503"/>
      <c r="AA352" s="503"/>
      <c r="AB352" s="503"/>
      <c r="AC352" s="525"/>
      <c r="AD352" s="526"/>
      <c r="AE352" s="526"/>
      <c r="AF352" s="526"/>
      <c r="AG352" s="526"/>
      <c r="AH352" s="527"/>
      <c r="AI352" s="233"/>
      <c r="AJ352" s="233"/>
      <c r="AK352" s="197">
        <v>341</v>
      </c>
      <c r="AL352" s="207">
        <v>95.142520000000005</v>
      </c>
      <c r="AM352" s="207">
        <v>95.057400000000001</v>
      </c>
      <c r="AN352" s="207">
        <v>95.198040000000006</v>
      </c>
      <c r="AO352" s="207">
        <v>95.314170000000004</v>
      </c>
      <c r="AP352" s="207">
        <v>95.231219999999993</v>
      </c>
      <c r="AQ352" s="208"/>
      <c r="AR352" s="155"/>
      <c r="AS352" s="197">
        <f t="shared" si="66"/>
        <v>341</v>
      </c>
      <c r="AT352" s="175">
        <v>-0.15957739999998899</v>
      </c>
      <c r="AU352" s="163">
        <v>-9.5773999999977395E-3</v>
      </c>
      <c r="AV352" s="163">
        <v>-0.19957739999999499</v>
      </c>
      <c r="AW352" s="163">
        <v>-0.27957739999999398</v>
      </c>
      <c r="AX352" s="163">
        <v>-0.179577399999999</v>
      </c>
      <c r="AY352" s="163">
        <v>-0.179577399999999</v>
      </c>
      <c r="BA352" s="331">
        <f t="shared" si="67"/>
        <v>341</v>
      </c>
      <c r="BB352" s="332">
        <f t="shared" si="70"/>
        <v>94.982942600000015</v>
      </c>
      <c r="BC352" s="332">
        <f t="shared" si="70"/>
        <v>95.047822600000003</v>
      </c>
      <c r="BD352" s="332">
        <f t="shared" si="70"/>
        <v>94.998462600000011</v>
      </c>
      <c r="BE352" s="332">
        <f t="shared" si="70"/>
        <v>95.034592600000011</v>
      </c>
      <c r="BF352" s="332">
        <f t="shared" si="70"/>
        <v>95.051642599999994</v>
      </c>
      <c r="BG352" s="332" t="str">
        <f t="shared" si="58"/>
        <v/>
      </c>
      <c r="BH352" s="164">
        <v>341</v>
      </c>
      <c r="BI352" s="337">
        <f t="shared" si="68"/>
        <v>6.8699999999978445E-2</v>
      </c>
      <c r="BJ352" s="337">
        <f t="shared" si="68"/>
        <v>3.8199999999903866E-3</v>
      </c>
      <c r="BK352" s="337">
        <f t="shared" si="68"/>
        <v>5.3179999999983352E-2</v>
      </c>
      <c r="BL352" s="337">
        <f t="shared" si="68"/>
        <v>1.7049999999983356E-2</v>
      </c>
      <c r="BM352" s="165">
        <f t="shared" si="69"/>
        <v>6.8699999999978445E-2</v>
      </c>
    </row>
    <row r="353" spans="1:65" ht="14.85" customHeight="1">
      <c r="A353" s="238"/>
      <c r="B353" s="540" t="s">
        <v>465</v>
      </c>
      <c r="C353" s="540"/>
      <c r="D353" s="540"/>
      <c r="E353" s="503">
        <f t="shared" si="60"/>
        <v>95.016562600000015</v>
      </c>
      <c r="F353" s="503"/>
      <c r="G353" s="503"/>
      <c r="H353" s="503">
        <f t="shared" si="61"/>
        <v>95.067502599999997</v>
      </c>
      <c r="I353" s="503"/>
      <c r="J353" s="503"/>
      <c r="K353" s="503">
        <f t="shared" si="62"/>
        <v>95.00665260000001</v>
      </c>
      <c r="L353" s="503"/>
      <c r="M353" s="503"/>
      <c r="N353" s="503">
        <f t="shared" si="63"/>
        <v>95.077222600000013</v>
      </c>
      <c r="O353" s="503"/>
      <c r="P353" s="503"/>
      <c r="Q353" s="503">
        <f t="shared" si="64"/>
        <v>95.027652599999996</v>
      </c>
      <c r="R353" s="503"/>
      <c r="S353" s="503"/>
      <c r="T353" s="503"/>
      <c r="U353" s="503"/>
      <c r="V353" s="503"/>
      <c r="W353" s="503">
        <f t="shared" si="65"/>
        <v>4.9570000000016989E-2</v>
      </c>
      <c r="X353" s="503"/>
      <c r="Y353" s="503"/>
      <c r="Z353" s="503"/>
      <c r="AA353" s="503"/>
      <c r="AB353" s="503"/>
      <c r="AC353" s="525"/>
      <c r="AD353" s="526"/>
      <c r="AE353" s="526"/>
      <c r="AF353" s="526"/>
      <c r="AG353" s="526"/>
      <c r="AH353" s="527"/>
      <c r="AI353" s="233"/>
      <c r="AJ353" s="233"/>
      <c r="AK353" s="197">
        <v>342</v>
      </c>
      <c r="AL353" s="207">
        <v>95.155690000000007</v>
      </c>
      <c r="AM353" s="207">
        <v>95.051810000000003</v>
      </c>
      <c r="AN353" s="207">
        <v>95.179670000000002</v>
      </c>
      <c r="AO353" s="207">
        <v>95.330359999999999</v>
      </c>
      <c r="AP353" s="207">
        <v>95.219480000000004</v>
      </c>
      <c r="AQ353" s="208"/>
      <c r="AR353" s="155"/>
      <c r="AS353" s="197">
        <f t="shared" si="66"/>
        <v>342</v>
      </c>
      <c r="AT353" s="175">
        <v>-0.15957739999998899</v>
      </c>
      <c r="AU353" s="163">
        <v>-9.5773999999977395E-3</v>
      </c>
      <c r="AV353" s="163">
        <v>-0.19957739999999499</v>
      </c>
      <c r="AW353" s="163">
        <v>-0.27957739999999398</v>
      </c>
      <c r="AX353" s="163">
        <v>-0.179577399999999</v>
      </c>
      <c r="AY353" s="163">
        <v>-0.179577399999999</v>
      </c>
      <c r="BA353" s="331">
        <f t="shared" si="67"/>
        <v>342</v>
      </c>
      <c r="BB353" s="332">
        <f t="shared" si="70"/>
        <v>94.996112600000018</v>
      </c>
      <c r="BC353" s="332">
        <f t="shared" si="70"/>
        <v>95.042232600000006</v>
      </c>
      <c r="BD353" s="332">
        <f t="shared" si="70"/>
        <v>94.980092600000006</v>
      </c>
      <c r="BE353" s="332">
        <f t="shared" si="70"/>
        <v>95.050782600000005</v>
      </c>
      <c r="BF353" s="332">
        <f t="shared" si="70"/>
        <v>95.039902600000005</v>
      </c>
      <c r="BG353" s="332" t="str">
        <f t="shared" si="58"/>
        <v/>
      </c>
      <c r="BH353" s="164">
        <v>342</v>
      </c>
      <c r="BI353" s="337">
        <f t="shared" si="68"/>
        <v>4.3789999999987117E-2</v>
      </c>
      <c r="BJ353" s="337">
        <f t="shared" si="68"/>
        <v>2.3300000000006094E-3</v>
      </c>
      <c r="BK353" s="337">
        <f t="shared" si="68"/>
        <v>5.9809999999998809E-2</v>
      </c>
      <c r="BL353" s="337">
        <f t="shared" si="68"/>
        <v>1.0880000000000223E-2</v>
      </c>
      <c r="BM353" s="165">
        <f t="shared" si="69"/>
        <v>5.9809999999998809E-2</v>
      </c>
    </row>
    <row r="354" spans="1:65" ht="14.85" customHeight="1" thickBot="1">
      <c r="A354" s="238"/>
      <c r="B354" s="572" t="s">
        <v>466</v>
      </c>
      <c r="C354" s="572"/>
      <c r="D354" s="572"/>
      <c r="E354" s="573">
        <f t="shared" si="60"/>
        <v>95.009932600000013</v>
      </c>
      <c r="F354" s="573"/>
      <c r="G354" s="573"/>
      <c r="H354" s="573">
        <f t="shared" si="61"/>
        <v>95.065692600000006</v>
      </c>
      <c r="I354" s="573"/>
      <c r="J354" s="573"/>
      <c r="K354" s="573">
        <f t="shared" si="62"/>
        <v>94.992222600000005</v>
      </c>
      <c r="L354" s="573"/>
      <c r="M354" s="573"/>
      <c r="N354" s="573">
        <f t="shared" si="63"/>
        <v>95.079312600000009</v>
      </c>
      <c r="O354" s="573"/>
      <c r="P354" s="573"/>
      <c r="Q354" s="573">
        <f t="shared" si="64"/>
        <v>95.027012600000006</v>
      </c>
      <c r="R354" s="573"/>
      <c r="S354" s="573"/>
      <c r="T354" s="573"/>
      <c r="U354" s="573"/>
      <c r="V354" s="573"/>
      <c r="W354" s="573">
        <f t="shared" si="65"/>
        <v>5.2300000000002456E-2</v>
      </c>
      <c r="X354" s="573"/>
      <c r="Y354" s="573"/>
      <c r="Z354" s="573"/>
      <c r="AA354" s="573"/>
      <c r="AB354" s="573"/>
      <c r="AC354" s="528"/>
      <c r="AD354" s="529"/>
      <c r="AE354" s="529"/>
      <c r="AF354" s="529"/>
      <c r="AG354" s="529"/>
      <c r="AH354" s="530"/>
      <c r="AI354" s="233"/>
      <c r="AJ354" s="233"/>
      <c r="AK354" s="197">
        <v>343</v>
      </c>
      <c r="AL354" s="207">
        <v>95.158869999999993</v>
      </c>
      <c r="AM354" s="207">
        <v>95.048389999999998</v>
      </c>
      <c r="AN354" s="207">
        <v>95.177260000000004</v>
      </c>
      <c r="AO354" s="207">
        <v>95.348560000000006</v>
      </c>
      <c r="AP354" s="207">
        <v>95.230050000000006</v>
      </c>
      <c r="AQ354" s="208"/>
      <c r="AR354" s="155"/>
      <c r="AS354" s="197">
        <f t="shared" si="66"/>
        <v>343</v>
      </c>
      <c r="AT354" s="175">
        <v>-0.15957739999998899</v>
      </c>
      <c r="AU354" s="163">
        <v>-9.5773999999977395E-3</v>
      </c>
      <c r="AV354" s="163">
        <v>-0.19957739999999499</v>
      </c>
      <c r="AW354" s="163">
        <v>-0.27957739999999398</v>
      </c>
      <c r="AX354" s="163">
        <v>-0.179577399999999</v>
      </c>
      <c r="AY354" s="163">
        <v>-0.179577399999999</v>
      </c>
      <c r="BA354" s="331">
        <f t="shared" si="67"/>
        <v>343</v>
      </c>
      <c r="BB354" s="332">
        <f t="shared" si="70"/>
        <v>94.999292600000004</v>
      </c>
      <c r="BC354" s="332">
        <f t="shared" si="70"/>
        <v>95.0388126</v>
      </c>
      <c r="BD354" s="332">
        <f t="shared" si="70"/>
        <v>94.977682600000009</v>
      </c>
      <c r="BE354" s="332">
        <f t="shared" si="70"/>
        <v>95.068982600000012</v>
      </c>
      <c r="BF354" s="332">
        <f t="shared" si="70"/>
        <v>95.050472600000006</v>
      </c>
      <c r="BG354" s="332" t="str">
        <f t="shared" si="58"/>
        <v/>
      </c>
      <c r="BH354" s="164">
        <v>343</v>
      </c>
      <c r="BI354" s="337">
        <f t="shared" si="68"/>
        <v>5.1180000000002224E-2</v>
      </c>
      <c r="BJ354" s="337">
        <f t="shared" si="68"/>
        <v>1.1660000000006221E-2</v>
      </c>
      <c r="BK354" s="337">
        <f t="shared" si="68"/>
        <v>7.278999999999769E-2</v>
      </c>
      <c r="BL354" s="337">
        <f t="shared" si="68"/>
        <v>1.8510000000006244E-2</v>
      </c>
      <c r="BM354" s="165">
        <f t="shared" si="69"/>
        <v>7.278999999999769E-2</v>
      </c>
    </row>
    <row r="355" spans="1:65" ht="14.85" customHeight="1" thickTop="1">
      <c r="A355" s="239"/>
      <c r="B355" s="240"/>
      <c r="C355" s="240"/>
      <c r="D355" s="240"/>
      <c r="E355" s="252"/>
      <c r="F355" s="252"/>
      <c r="G355" s="252"/>
      <c r="H355" s="252"/>
      <c r="I355" s="252"/>
      <c r="J355" s="252"/>
      <c r="K355" s="252"/>
      <c r="L355" s="252"/>
      <c r="M355" s="252"/>
      <c r="N355" s="252"/>
      <c r="O355" s="252"/>
      <c r="P355" s="252"/>
      <c r="Q355" s="252"/>
      <c r="R355" s="252"/>
      <c r="S355" s="252"/>
      <c r="T355" s="252"/>
      <c r="U355" s="252"/>
      <c r="V355" s="252"/>
      <c r="W355" s="252"/>
      <c r="X355" s="252"/>
      <c r="Y355" s="252"/>
      <c r="Z355" s="252"/>
      <c r="AA355" s="252"/>
      <c r="AB355" s="252"/>
      <c r="AC355" s="233"/>
      <c r="AD355" s="233"/>
      <c r="AE355" s="233"/>
      <c r="AF355" s="233"/>
      <c r="AG355" s="233"/>
      <c r="AH355" s="233"/>
      <c r="AI355" s="233"/>
      <c r="AJ355" s="233"/>
      <c r="AK355" s="197">
        <v>344</v>
      </c>
      <c r="AL355" s="207">
        <v>95.150180000000006</v>
      </c>
      <c r="AM355" s="207">
        <v>95.049400000000006</v>
      </c>
      <c r="AN355" s="207">
        <v>95.182969999999997</v>
      </c>
      <c r="AO355" s="207">
        <v>95.35539</v>
      </c>
      <c r="AP355" s="207">
        <v>95.223740000000006</v>
      </c>
      <c r="AQ355" s="208"/>
      <c r="AR355" s="155"/>
      <c r="AS355" s="197">
        <f t="shared" si="66"/>
        <v>344</v>
      </c>
      <c r="AT355" s="175">
        <v>-0.15957739999998899</v>
      </c>
      <c r="AU355" s="163">
        <v>-9.5773999999977395E-3</v>
      </c>
      <c r="AV355" s="163">
        <v>-0.19957739999999499</v>
      </c>
      <c r="AW355" s="163">
        <v>-0.27957739999999398</v>
      </c>
      <c r="AX355" s="163">
        <v>-0.179577399999999</v>
      </c>
      <c r="AY355" s="163">
        <v>-0.179577399999999</v>
      </c>
      <c r="BA355" s="331">
        <f t="shared" si="67"/>
        <v>344</v>
      </c>
      <c r="BB355" s="332">
        <f t="shared" si="70"/>
        <v>94.990602600000017</v>
      </c>
      <c r="BC355" s="332">
        <f t="shared" si="70"/>
        <v>95.039822600000008</v>
      </c>
      <c r="BD355" s="332">
        <f t="shared" si="70"/>
        <v>94.983392600000002</v>
      </c>
      <c r="BE355" s="332">
        <f t="shared" si="70"/>
        <v>95.075812600000006</v>
      </c>
      <c r="BF355" s="332">
        <f t="shared" si="70"/>
        <v>95.044162600000007</v>
      </c>
      <c r="BG355" s="332" t="str">
        <f t="shared" si="70"/>
        <v/>
      </c>
      <c r="BH355" s="164">
        <v>344</v>
      </c>
      <c r="BI355" s="337">
        <f t="shared" si="68"/>
        <v>5.3559999999990282E-2</v>
      </c>
      <c r="BJ355" s="337">
        <f t="shared" si="68"/>
        <v>4.3399999999991223E-3</v>
      </c>
      <c r="BK355" s="337">
        <f t="shared" si="68"/>
        <v>6.0770000000005098E-2</v>
      </c>
      <c r="BL355" s="337">
        <f t="shared" si="68"/>
        <v>3.1649999999999068E-2</v>
      </c>
      <c r="BM355" s="165">
        <f t="shared" si="69"/>
        <v>6.0770000000005098E-2</v>
      </c>
    </row>
    <row r="356" spans="1:65" ht="14.85" customHeight="1">
      <c r="B356" s="245"/>
      <c r="C356" s="245"/>
      <c r="D356" s="245"/>
      <c r="E356" s="246"/>
      <c r="F356" s="246"/>
      <c r="G356" s="246"/>
      <c r="H356" s="247"/>
      <c r="J356" s="246"/>
      <c r="K356" s="246"/>
      <c r="AA356" s="494" t="s">
        <v>7</v>
      </c>
      <c r="AB356" s="494"/>
      <c r="AC356" s="494"/>
      <c r="AD356" s="495">
        <f>AD285+1</f>
        <v>7</v>
      </c>
      <c r="AE356" s="495"/>
      <c r="AF356" s="223" t="s">
        <v>8</v>
      </c>
      <c r="AG356" s="495">
        <f>Page1!$AR$1</f>
        <v>1</v>
      </c>
      <c r="AH356" s="495"/>
      <c r="AI356" s="218"/>
      <c r="AJ356" s="218"/>
      <c r="AK356" s="197">
        <v>345</v>
      </c>
      <c r="AL356" s="207">
        <v>95.142070000000004</v>
      </c>
      <c r="AM356" s="207">
        <v>95.054699999999997</v>
      </c>
      <c r="AN356" s="207">
        <v>95.186620000000005</v>
      </c>
      <c r="AO356" s="207">
        <v>95.35539</v>
      </c>
      <c r="AP356" s="207">
        <v>95.209440000000001</v>
      </c>
      <c r="AQ356" s="208"/>
      <c r="AR356" s="155"/>
      <c r="AS356" s="197">
        <f t="shared" si="66"/>
        <v>345</v>
      </c>
      <c r="AT356" s="175">
        <v>-0.15957739999998899</v>
      </c>
      <c r="AU356" s="163">
        <v>-9.5773999999977395E-3</v>
      </c>
      <c r="AV356" s="163">
        <v>-0.19957739999999499</v>
      </c>
      <c r="AW356" s="163">
        <v>-0.27957739999999398</v>
      </c>
      <c r="AX356" s="163">
        <v>-0.179577399999999</v>
      </c>
      <c r="AY356" s="163">
        <v>-0.179577399999999</v>
      </c>
      <c r="BA356" s="331">
        <f t="shared" si="67"/>
        <v>345</v>
      </c>
      <c r="BB356" s="332">
        <f t="shared" si="70"/>
        <v>94.982492600000015</v>
      </c>
      <c r="BC356" s="332">
        <f t="shared" si="70"/>
        <v>95.045122599999999</v>
      </c>
      <c r="BD356" s="332">
        <f t="shared" si="70"/>
        <v>94.987042600000009</v>
      </c>
      <c r="BE356" s="332">
        <f t="shared" si="70"/>
        <v>95.075812600000006</v>
      </c>
      <c r="BF356" s="332">
        <f t="shared" si="70"/>
        <v>95.029862600000001</v>
      </c>
      <c r="BG356" s="332" t="str">
        <f t="shared" si="70"/>
        <v/>
      </c>
      <c r="BH356" s="164">
        <v>345</v>
      </c>
      <c r="BI356" s="337">
        <f t="shared" si="68"/>
        <v>4.736999999998659E-2</v>
      </c>
      <c r="BJ356" s="337">
        <f t="shared" si="68"/>
        <v>1.5259999999997831E-2</v>
      </c>
      <c r="BK356" s="337">
        <f t="shared" si="68"/>
        <v>4.2819999999991865E-2</v>
      </c>
      <c r="BL356" s="337">
        <f t="shared" si="68"/>
        <v>4.595000000000482E-2</v>
      </c>
      <c r="BM356" s="165">
        <f t="shared" si="69"/>
        <v>4.736999999998659E-2</v>
      </c>
    </row>
    <row r="357" spans="1:65" ht="14.85" customHeight="1">
      <c r="B357" s="248"/>
      <c r="C357" s="248"/>
      <c r="D357" s="248"/>
      <c r="E357" s="249"/>
      <c r="F357" s="227"/>
      <c r="G357" s="249"/>
      <c r="H357" s="249"/>
      <c r="I357" s="249"/>
      <c r="J357" s="249"/>
      <c r="K357" s="249"/>
      <c r="Y357" s="222"/>
      <c r="AK357" s="197">
        <v>346</v>
      </c>
      <c r="AL357" s="207">
        <v>95.143360000000001</v>
      </c>
      <c r="AM357" s="207">
        <v>95.057670000000002</v>
      </c>
      <c r="AN357" s="207">
        <v>95.173199999999994</v>
      </c>
      <c r="AO357" s="207">
        <v>95.354190000000003</v>
      </c>
      <c r="AP357" s="207">
        <v>95.195539999999994</v>
      </c>
      <c r="AQ357" s="208"/>
      <c r="AR357" s="155"/>
      <c r="AS357" s="197">
        <f t="shared" si="66"/>
        <v>346</v>
      </c>
      <c r="AT357" s="175">
        <v>-0.15957739999998899</v>
      </c>
      <c r="AU357" s="163">
        <v>-9.5773999999977395E-3</v>
      </c>
      <c r="AV357" s="163">
        <v>-0.19957739999999499</v>
      </c>
      <c r="AW357" s="163">
        <v>-0.27957739999999398</v>
      </c>
      <c r="AX357" s="163">
        <v>-0.179577399999999</v>
      </c>
      <c r="AY357" s="163">
        <v>-0.179577399999999</v>
      </c>
      <c r="BA357" s="331">
        <f t="shared" si="67"/>
        <v>346</v>
      </c>
      <c r="BB357" s="332">
        <f t="shared" si="70"/>
        <v>94.983782600000012</v>
      </c>
      <c r="BC357" s="332">
        <f t="shared" si="70"/>
        <v>95.048092600000004</v>
      </c>
      <c r="BD357" s="332">
        <f t="shared" si="70"/>
        <v>94.973622599999999</v>
      </c>
      <c r="BE357" s="332">
        <f t="shared" si="70"/>
        <v>95.074612600000009</v>
      </c>
      <c r="BF357" s="332">
        <f t="shared" si="70"/>
        <v>95.015962599999995</v>
      </c>
      <c r="BG357" s="332" t="str">
        <f t="shared" si="70"/>
        <v/>
      </c>
      <c r="BH357" s="164">
        <v>346</v>
      </c>
      <c r="BI357" s="337">
        <f t="shared" si="68"/>
        <v>3.2179999999982556E-2</v>
      </c>
      <c r="BJ357" s="337">
        <f t="shared" si="68"/>
        <v>3.2130000000009318E-2</v>
      </c>
      <c r="BK357" s="337">
        <f t="shared" si="68"/>
        <v>4.2339999999995825E-2</v>
      </c>
      <c r="BL357" s="337">
        <f t="shared" si="68"/>
        <v>5.8650000000014302E-2</v>
      </c>
      <c r="BM357" s="165">
        <f t="shared" si="69"/>
        <v>5.8650000000014302E-2</v>
      </c>
    </row>
    <row r="358" spans="1:65" ht="14.85" customHeight="1">
      <c r="A358" s="218"/>
      <c r="B358" s="218"/>
      <c r="C358" s="218"/>
      <c r="D358" s="218"/>
      <c r="E358" s="250"/>
      <c r="K358" s="250"/>
      <c r="Y358" s="222"/>
      <c r="AK358" s="197">
        <v>347</v>
      </c>
      <c r="AL358" s="207">
        <v>95.141750000000002</v>
      </c>
      <c r="AM358" s="207">
        <v>95.052890000000005</v>
      </c>
      <c r="AN358" s="207">
        <v>95.174490000000006</v>
      </c>
      <c r="AO358" s="207">
        <v>95.348439999999997</v>
      </c>
      <c r="AP358" s="207">
        <v>95.179630000000003</v>
      </c>
      <c r="AQ358" s="208"/>
      <c r="AR358" s="155"/>
      <c r="AS358" s="197">
        <f t="shared" si="66"/>
        <v>347</v>
      </c>
      <c r="AT358" s="175">
        <v>-0.15957739999998899</v>
      </c>
      <c r="AU358" s="163">
        <v>-9.5773999999977395E-3</v>
      </c>
      <c r="AV358" s="163">
        <v>-0.19957739999999499</v>
      </c>
      <c r="AW358" s="163">
        <v>-0.27957739999999398</v>
      </c>
      <c r="AX358" s="163">
        <v>-0.179577399999999</v>
      </c>
      <c r="AY358" s="163">
        <v>-0.179577399999999</v>
      </c>
      <c r="BA358" s="331">
        <f t="shared" si="67"/>
        <v>347</v>
      </c>
      <c r="BB358" s="332">
        <f t="shared" si="70"/>
        <v>94.982172600000013</v>
      </c>
      <c r="BC358" s="332">
        <f t="shared" si="70"/>
        <v>95.043312600000007</v>
      </c>
      <c r="BD358" s="332">
        <f t="shared" si="70"/>
        <v>94.97491260000001</v>
      </c>
      <c r="BE358" s="332">
        <f t="shared" si="70"/>
        <v>95.068862600000003</v>
      </c>
      <c r="BF358" s="332">
        <f t="shared" si="70"/>
        <v>95.000052600000004</v>
      </c>
      <c r="BG358" s="332" t="str">
        <f t="shared" si="70"/>
        <v/>
      </c>
      <c r="BH358" s="164">
        <v>347</v>
      </c>
      <c r="BI358" s="337">
        <f t="shared" si="68"/>
        <v>1.7879999999991014E-2</v>
      </c>
      <c r="BJ358" s="337">
        <f t="shared" si="68"/>
        <v>4.3260000000003629E-2</v>
      </c>
      <c r="BK358" s="337">
        <f t="shared" si="68"/>
        <v>2.5139999999993279E-2</v>
      </c>
      <c r="BL358" s="337">
        <f t="shared" si="68"/>
        <v>6.880999999999915E-2</v>
      </c>
      <c r="BM358" s="165">
        <f t="shared" si="69"/>
        <v>6.880999999999915E-2</v>
      </c>
    </row>
    <row r="359" spans="1:65" ht="14.85" customHeight="1">
      <c r="A359" s="218"/>
      <c r="B359" s="218"/>
      <c r="C359" s="218"/>
      <c r="D359" s="218"/>
      <c r="E359" s="250"/>
      <c r="F359" s="227"/>
      <c r="H359" s="250"/>
      <c r="I359" s="250"/>
      <c r="J359" s="250"/>
      <c r="K359" s="250"/>
      <c r="W359" s="498" t="s">
        <v>9</v>
      </c>
      <c r="X359" s="498"/>
      <c r="Y359" s="498"/>
      <c r="Z359" s="498"/>
      <c r="AA359" s="498"/>
      <c r="AB359" s="498"/>
      <c r="AC359" s="498"/>
      <c r="AD359" s="499" t="str">
        <f>AD3</f>
        <v xml:space="preserve"> PT2/67 </v>
      </c>
      <c r="AE359" s="499"/>
      <c r="AF359" s="499"/>
      <c r="AG359" s="499"/>
      <c r="AH359" s="499"/>
      <c r="AI359" s="218"/>
      <c r="AJ359" s="218"/>
      <c r="AK359" s="197">
        <v>348</v>
      </c>
      <c r="AL359" s="207">
        <v>95.101500000000001</v>
      </c>
      <c r="AM359" s="207">
        <v>95.054019999999994</v>
      </c>
      <c r="AN359" s="207">
        <v>95.176419999999993</v>
      </c>
      <c r="AO359" s="207">
        <v>95.341250000000002</v>
      </c>
      <c r="AP359" s="207">
        <v>95.176779999999994</v>
      </c>
      <c r="AQ359" s="208"/>
      <c r="AR359" s="155"/>
      <c r="AS359" s="197">
        <f t="shared" si="66"/>
        <v>348</v>
      </c>
      <c r="AT359" s="175">
        <v>-0.15957739999998899</v>
      </c>
      <c r="AU359" s="163">
        <v>-9.5773999999977395E-3</v>
      </c>
      <c r="AV359" s="163">
        <v>-0.19957739999999499</v>
      </c>
      <c r="AW359" s="163">
        <v>-0.27957739999999398</v>
      </c>
      <c r="AX359" s="163">
        <v>-0.179577399999999</v>
      </c>
      <c r="AY359" s="163">
        <v>-0.179577399999999</v>
      </c>
      <c r="BA359" s="331">
        <f t="shared" si="67"/>
        <v>348</v>
      </c>
      <c r="BB359" s="332">
        <f t="shared" si="70"/>
        <v>94.941922600000012</v>
      </c>
      <c r="BC359" s="332">
        <f t="shared" si="70"/>
        <v>95.044442599999996</v>
      </c>
      <c r="BD359" s="332">
        <f t="shared" si="70"/>
        <v>94.976842599999998</v>
      </c>
      <c r="BE359" s="332">
        <f t="shared" si="70"/>
        <v>95.061672600000009</v>
      </c>
      <c r="BF359" s="332">
        <f t="shared" si="70"/>
        <v>94.997202599999994</v>
      </c>
      <c r="BG359" s="332" t="str">
        <f t="shared" si="70"/>
        <v/>
      </c>
      <c r="BH359" s="164">
        <v>348</v>
      </c>
      <c r="BI359" s="337">
        <f t="shared" si="68"/>
        <v>5.527999999998201E-2</v>
      </c>
      <c r="BJ359" s="337">
        <f t="shared" si="68"/>
        <v>4.7240000000002169E-2</v>
      </c>
      <c r="BK359" s="337">
        <f t="shared" si="68"/>
        <v>2.0359999999996603E-2</v>
      </c>
      <c r="BL359" s="337">
        <f t="shared" si="68"/>
        <v>6.4470000000014238E-2</v>
      </c>
      <c r="BM359" s="165">
        <f t="shared" si="69"/>
        <v>6.4470000000014238E-2</v>
      </c>
    </row>
    <row r="360" spans="1:65" ht="14.85" customHeight="1">
      <c r="A360" s="224"/>
      <c r="C360" s="224"/>
      <c r="E360" s="227"/>
      <c r="H360" s="251"/>
      <c r="L360" s="227"/>
      <c r="W360" s="498" t="s">
        <v>2</v>
      </c>
      <c r="X360" s="498"/>
      <c r="Y360" s="498"/>
      <c r="Z360" s="498"/>
      <c r="AA360" s="498"/>
      <c r="AB360" s="498"/>
      <c r="AC360" s="498"/>
      <c r="AD360" s="537" t="str">
        <f>AD4</f>
        <v>-</v>
      </c>
      <c r="AE360" s="537"/>
      <c r="AF360" s="537"/>
      <c r="AG360" s="537"/>
      <c r="AH360" s="537"/>
      <c r="AI360" s="218"/>
      <c r="AJ360" s="218"/>
      <c r="AK360" s="197">
        <v>349</v>
      </c>
      <c r="AL360" s="207">
        <v>95.101060000000004</v>
      </c>
      <c r="AM360" s="207">
        <v>95.05538</v>
      </c>
      <c r="AN360" s="207">
        <v>95.176259999999999</v>
      </c>
      <c r="AO360" s="207">
        <v>95.332369999999997</v>
      </c>
      <c r="AP360" s="207">
        <v>95.184849999999997</v>
      </c>
      <c r="AQ360" s="208"/>
      <c r="AR360" s="155"/>
      <c r="AS360" s="197">
        <f t="shared" si="66"/>
        <v>349</v>
      </c>
      <c r="AT360" s="175">
        <v>-0.15957739999998899</v>
      </c>
      <c r="AU360" s="163">
        <v>-9.5773999999977395E-3</v>
      </c>
      <c r="AV360" s="163">
        <v>-0.19957739999999499</v>
      </c>
      <c r="AW360" s="163">
        <v>-0.27957739999999398</v>
      </c>
      <c r="AX360" s="163">
        <v>-0.179577399999999</v>
      </c>
      <c r="AY360" s="163">
        <v>-0.179577399999999</v>
      </c>
      <c r="BA360" s="331">
        <f t="shared" si="67"/>
        <v>349</v>
      </c>
      <c r="BB360" s="332">
        <f t="shared" si="70"/>
        <v>94.941482600000015</v>
      </c>
      <c r="BC360" s="332">
        <f t="shared" si="70"/>
        <v>95.045802600000002</v>
      </c>
      <c r="BD360" s="332">
        <f t="shared" si="70"/>
        <v>94.976682600000004</v>
      </c>
      <c r="BE360" s="332">
        <f t="shared" si="70"/>
        <v>95.052792600000004</v>
      </c>
      <c r="BF360" s="332">
        <f t="shared" si="70"/>
        <v>95.005272599999998</v>
      </c>
      <c r="BG360" s="332" t="str">
        <f t="shared" si="70"/>
        <v/>
      </c>
      <c r="BH360" s="164">
        <v>349</v>
      </c>
      <c r="BI360" s="337">
        <f t="shared" si="68"/>
        <v>6.3789999999983138E-2</v>
      </c>
      <c r="BJ360" s="337">
        <f t="shared" si="68"/>
        <v>4.0530000000003952E-2</v>
      </c>
      <c r="BK360" s="337">
        <f t="shared" si="68"/>
        <v>2.858999999999412E-2</v>
      </c>
      <c r="BL360" s="337">
        <f t="shared" si="68"/>
        <v>4.752000000000578E-2</v>
      </c>
      <c r="BM360" s="165">
        <f t="shared" si="69"/>
        <v>6.3789999999983138E-2</v>
      </c>
    </row>
    <row r="361" spans="1:65" ht="14.85" customHeight="1" thickBot="1">
      <c r="A361" s="226"/>
      <c r="B361" s="494" t="s">
        <v>10</v>
      </c>
      <c r="C361" s="494"/>
      <c r="D361" s="494"/>
      <c r="E361" s="494"/>
      <c r="F361" s="494"/>
      <c r="G361" s="494"/>
      <c r="H361" s="494"/>
      <c r="I361" s="494"/>
      <c r="J361" s="574">
        <f>$J$3</f>
        <v>95</v>
      </c>
      <c r="K361" s="574"/>
      <c r="L361" s="574"/>
      <c r="M361" s="497" t="s">
        <v>165</v>
      </c>
      <c r="N361" s="497"/>
      <c r="O361" s="227"/>
      <c r="P361" s="227"/>
      <c r="Q361" s="227"/>
      <c r="R361" s="228"/>
      <c r="S361" s="228"/>
      <c r="T361" s="228"/>
      <c r="U361" s="228"/>
      <c r="V361" s="228"/>
      <c r="AE361" s="229"/>
      <c r="AF361" s="494"/>
      <c r="AG361" s="494"/>
      <c r="AH361" s="230"/>
      <c r="AI361" s="230"/>
      <c r="AJ361" s="230"/>
      <c r="AK361" s="197">
        <v>350</v>
      </c>
      <c r="AL361" s="207">
        <v>95.090369999999993</v>
      </c>
      <c r="AM361" s="207">
        <v>95.052009999999996</v>
      </c>
      <c r="AN361" s="207">
        <v>95.17586</v>
      </c>
      <c r="AO361" s="207">
        <v>95.326099999999997</v>
      </c>
      <c r="AP361" s="207">
        <v>95.17971</v>
      </c>
      <c r="AQ361" s="208"/>
      <c r="AR361" s="155"/>
      <c r="AS361" s="197">
        <f t="shared" si="66"/>
        <v>350</v>
      </c>
      <c r="AT361" s="175">
        <v>-0.15957739999998899</v>
      </c>
      <c r="AU361" s="163">
        <v>-9.5773999999977395E-3</v>
      </c>
      <c r="AV361" s="163">
        <v>-0.19957739999999499</v>
      </c>
      <c r="AW361" s="163">
        <v>-0.27957739999999398</v>
      </c>
      <c r="AX361" s="163">
        <v>-0.179577399999999</v>
      </c>
      <c r="AY361" s="163">
        <v>-0.179577399999999</v>
      </c>
      <c r="BA361" s="331">
        <f t="shared" si="67"/>
        <v>350</v>
      </c>
      <c r="BB361" s="332">
        <f t="shared" si="70"/>
        <v>94.930792600000004</v>
      </c>
      <c r="BC361" s="332">
        <f t="shared" si="70"/>
        <v>95.042432599999998</v>
      </c>
      <c r="BD361" s="332">
        <f t="shared" si="70"/>
        <v>94.976282600000005</v>
      </c>
      <c r="BE361" s="332">
        <f t="shared" si="70"/>
        <v>95.046522600000003</v>
      </c>
      <c r="BF361" s="332">
        <f t="shared" si="70"/>
        <v>95.000132600000001</v>
      </c>
      <c r="BG361" s="332" t="str">
        <f t="shared" si="70"/>
        <v/>
      </c>
      <c r="BH361" s="164">
        <v>350</v>
      </c>
      <c r="BI361" s="337">
        <f t="shared" si="68"/>
        <v>6.9339999999996849E-2</v>
      </c>
      <c r="BJ361" s="337">
        <f t="shared" si="68"/>
        <v>4.229999999999734E-2</v>
      </c>
      <c r="BK361" s="337">
        <f t="shared" si="68"/>
        <v>2.384999999999593E-2</v>
      </c>
      <c r="BL361" s="337">
        <f t="shared" si="68"/>
        <v>4.6390000000002374E-2</v>
      </c>
      <c r="BM361" s="165">
        <f t="shared" si="69"/>
        <v>6.9339999999996849E-2</v>
      </c>
    </row>
    <row r="362" spans="1:65" ht="14.85" customHeight="1" thickTop="1" thickBot="1">
      <c r="A362" s="231"/>
      <c r="B362" s="514" t="s">
        <v>13</v>
      </c>
      <c r="C362" s="515"/>
      <c r="D362" s="516"/>
      <c r="E362" s="517" t="s">
        <v>67</v>
      </c>
      <c r="F362" s="518"/>
      <c r="G362" s="518"/>
      <c r="H362" s="518"/>
      <c r="I362" s="518"/>
      <c r="J362" s="518"/>
      <c r="K362" s="518"/>
      <c r="L362" s="518"/>
      <c r="M362" s="518"/>
      <c r="N362" s="518"/>
      <c r="O362" s="518"/>
      <c r="P362" s="518"/>
      <c r="Q362" s="518"/>
      <c r="R362" s="518"/>
      <c r="S362" s="518"/>
      <c r="T362" s="232"/>
      <c r="U362" s="232"/>
      <c r="V362" s="232"/>
      <c r="W362" s="519" t="s">
        <v>55</v>
      </c>
      <c r="X362" s="520"/>
      <c r="Y362" s="520"/>
      <c r="Z362" s="520"/>
      <c r="AA362" s="520"/>
      <c r="AB362" s="521"/>
      <c r="AC362" s="522" t="s">
        <v>1176</v>
      </c>
      <c r="AD362" s="523"/>
      <c r="AE362" s="523"/>
      <c r="AF362" s="523"/>
      <c r="AG362" s="523"/>
      <c r="AH362" s="524"/>
      <c r="AI362" s="233"/>
      <c r="AJ362" s="233"/>
      <c r="AK362" s="197">
        <v>351</v>
      </c>
      <c r="AL362" s="207">
        <v>95.102419999999995</v>
      </c>
      <c r="AM362" s="207">
        <v>95.056070000000005</v>
      </c>
      <c r="AN362" s="207">
        <v>95.180199999999999</v>
      </c>
      <c r="AO362" s="207">
        <v>95.328479999999999</v>
      </c>
      <c r="AP362" s="207">
        <v>95.179599999999994</v>
      </c>
      <c r="AQ362" s="208"/>
      <c r="AR362" s="155"/>
      <c r="AS362" s="197">
        <f t="shared" si="66"/>
        <v>351</v>
      </c>
      <c r="AT362" s="175">
        <v>-0.15957739999998899</v>
      </c>
      <c r="AU362" s="163">
        <v>-9.5773999999977395E-3</v>
      </c>
      <c r="AV362" s="163">
        <v>-0.19957739999999499</v>
      </c>
      <c r="AW362" s="163">
        <v>-0.27957739999999398</v>
      </c>
      <c r="AX362" s="163">
        <v>-0.179577399999999</v>
      </c>
      <c r="AY362" s="163">
        <v>-0.179577399999999</v>
      </c>
      <c r="BA362" s="331">
        <f t="shared" si="67"/>
        <v>351</v>
      </c>
      <c r="BB362" s="332">
        <f t="shared" si="70"/>
        <v>94.942842600000006</v>
      </c>
      <c r="BC362" s="332">
        <f t="shared" si="70"/>
        <v>95.046492600000008</v>
      </c>
      <c r="BD362" s="332">
        <f t="shared" si="70"/>
        <v>94.980622600000004</v>
      </c>
      <c r="BE362" s="332">
        <f t="shared" si="70"/>
        <v>95.048902600000005</v>
      </c>
      <c r="BF362" s="332">
        <f t="shared" si="70"/>
        <v>95.000022599999994</v>
      </c>
      <c r="BG362" s="332" t="str">
        <f t="shared" si="70"/>
        <v/>
      </c>
      <c r="BH362" s="164">
        <v>351</v>
      </c>
      <c r="BI362" s="337">
        <f t="shared" si="68"/>
        <v>5.717999999998824E-2</v>
      </c>
      <c r="BJ362" s="337">
        <f t="shared" si="68"/>
        <v>4.6470000000013556E-2</v>
      </c>
      <c r="BK362" s="337">
        <f t="shared" si="68"/>
        <v>1.9399999999990314E-2</v>
      </c>
      <c r="BL362" s="337">
        <f t="shared" si="68"/>
        <v>4.8880000000011137E-2</v>
      </c>
      <c r="BM362" s="165">
        <f t="shared" si="69"/>
        <v>5.717999999998824E-2</v>
      </c>
    </row>
    <row r="363" spans="1:65" ht="14.85" customHeight="1" thickTop="1">
      <c r="A363" s="231"/>
      <c r="B363" s="555" t="s">
        <v>8</v>
      </c>
      <c r="C363" s="556"/>
      <c r="D363" s="557"/>
      <c r="E363" s="504" t="s">
        <v>15</v>
      </c>
      <c r="F363" s="505"/>
      <c r="G363" s="506"/>
      <c r="H363" s="504" t="s">
        <v>16</v>
      </c>
      <c r="I363" s="505"/>
      <c r="J363" s="506"/>
      <c r="K363" s="504" t="s">
        <v>17</v>
      </c>
      <c r="L363" s="505"/>
      <c r="M363" s="506"/>
      <c r="N363" s="504" t="s">
        <v>18</v>
      </c>
      <c r="O363" s="505"/>
      <c r="P363" s="506"/>
      <c r="Q363" s="504" t="s">
        <v>19</v>
      </c>
      <c r="R363" s="505"/>
      <c r="S363" s="506"/>
      <c r="T363" s="504"/>
      <c r="U363" s="505"/>
      <c r="V363" s="506"/>
      <c r="W363" s="558" t="s">
        <v>5</v>
      </c>
      <c r="X363" s="494"/>
      <c r="Y363" s="494"/>
      <c r="Z363" s="494"/>
      <c r="AA363" s="494"/>
      <c r="AB363" s="559"/>
      <c r="AC363" s="525"/>
      <c r="AD363" s="526"/>
      <c r="AE363" s="526"/>
      <c r="AF363" s="526"/>
      <c r="AG363" s="526"/>
      <c r="AH363" s="527"/>
      <c r="AI363" s="233"/>
      <c r="AJ363" s="233"/>
      <c r="AK363" s="197">
        <v>352</v>
      </c>
      <c r="AL363" s="207">
        <v>95.124639999999999</v>
      </c>
      <c r="AM363" s="207">
        <v>95.057270000000003</v>
      </c>
      <c r="AN363" s="207">
        <v>95.192689999999999</v>
      </c>
      <c r="AO363" s="207">
        <v>95.329520000000002</v>
      </c>
      <c r="AP363" s="207">
        <v>95.184939999999997</v>
      </c>
      <c r="AQ363" s="208"/>
      <c r="AR363" s="155"/>
      <c r="AS363" s="197">
        <f t="shared" si="66"/>
        <v>352</v>
      </c>
      <c r="AT363" s="175">
        <v>-0.15957739999998899</v>
      </c>
      <c r="AU363" s="163">
        <v>-9.5773999999977395E-3</v>
      </c>
      <c r="AV363" s="163">
        <v>-0.19957739999999499</v>
      </c>
      <c r="AW363" s="163">
        <v>-0.27957739999999398</v>
      </c>
      <c r="AX363" s="163">
        <v>-0.179577399999999</v>
      </c>
      <c r="AY363" s="163">
        <v>-0.179577399999999</v>
      </c>
      <c r="BA363" s="331">
        <f t="shared" si="67"/>
        <v>352</v>
      </c>
      <c r="BB363" s="332">
        <f t="shared" si="70"/>
        <v>94.96506260000001</v>
      </c>
      <c r="BC363" s="332">
        <f t="shared" si="70"/>
        <v>95.047692600000005</v>
      </c>
      <c r="BD363" s="332">
        <f t="shared" si="70"/>
        <v>94.993112600000003</v>
      </c>
      <c r="BE363" s="332">
        <f t="shared" si="70"/>
        <v>95.049942600000008</v>
      </c>
      <c r="BF363" s="332">
        <f t="shared" si="70"/>
        <v>95.005362599999998</v>
      </c>
      <c r="BG363" s="332" t="str">
        <f t="shared" si="70"/>
        <v/>
      </c>
      <c r="BH363" s="164">
        <v>352</v>
      </c>
      <c r="BI363" s="337">
        <f t="shared" si="68"/>
        <v>4.029999999998779E-2</v>
      </c>
      <c r="BJ363" s="337">
        <f t="shared" si="68"/>
        <v>4.2330000000006862E-2</v>
      </c>
      <c r="BK363" s="337">
        <f t="shared" si="68"/>
        <v>1.2249999999994543E-2</v>
      </c>
      <c r="BL363" s="337">
        <f t="shared" si="68"/>
        <v>4.45800000000105E-2</v>
      </c>
      <c r="BM363" s="165">
        <f t="shared" si="69"/>
        <v>4.45800000000105E-2</v>
      </c>
    </row>
    <row r="364" spans="1:65" ht="14.85" customHeight="1" thickBot="1">
      <c r="A364" s="234"/>
      <c r="B364" s="531" t="s">
        <v>0</v>
      </c>
      <c r="C364" s="513"/>
      <c r="D364" s="532"/>
      <c r="E364" s="507"/>
      <c r="F364" s="508"/>
      <c r="G364" s="509"/>
      <c r="H364" s="507"/>
      <c r="I364" s="508"/>
      <c r="J364" s="509"/>
      <c r="K364" s="507"/>
      <c r="L364" s="508"/>
      <c r="M364" s="509"/>
      <c r="N364" s="507"/>
      <c r="O364" s="508"/>
      <c r="P364" s="509"/>
      <c r="Q364" s="507"/>
      <c r="R364" s="508"/>
      <c r="S364" s="509"/>
      <c r="T364" s="507"/>
      <c r="U364" s="508"/>
      <c r="V364" s="509"/>
      <c r="W364" s="531"/>
      <c r="X364" s="513"/>
      <c r="Y364" s="513"/>
      <c r="Z364" s="513"/>
      <c r="AA364" s="513"/>
      <c r="AB364" s="532"/>
      <c r="AC364" s="525"/>
      <c r="AD364" s="526"/>
      <c r="AE364" s="526"/>
      <c r="AF364" s="526"/>
      <c r="AG364" s="526"/>
      <c r="AH364" s="527"/>
      <c r="AI364" s="233"/>
      <c r="AJ364" s="233"/>
      <c r="AK364" s="197">
        <v>353</v>
      </c>
      <c r="AL364" s="207">
        <v>95.12688</v>
      </c>
      <c r="AM364" s="207">
        <v>95.062929999999994</v>
      </c>
      <c r="AN364" s="207">
        <v>95.210930000000005</v>
      </c>
      <c r="AO364" s="207">
        <v>95.328069999999997</v>
      </c>
      <c r="AP364" s="207">
        <v>95.196709999999996</v>
      </c>
      <c r="AQ364" s="208"/>
      <c r="AR364" s="155"/>
      <c r="AS364" s="197">
        <f t="shared" si="66"/>
        <v>353</v>
      </c>
      <c r="AT364" s="175">
        <v>-0.15957739999998899</v>
      </c>
      <c r="AU364" s="163">
        <v>-9.5773999999977395E-3</v>
      </c>
      <c r="AV364" s="163">
        <v>-0.19957739999999499</v>
      </c>
      <c r="AW364" s="163">
        <v>-0.27957739999999398</v>
      </c>
      <c r="AX364" s="163">
        <v>-0.179577399999999</v>
      </c>
      <c r="AY364" s="163">
        <v>-0.179577399999999</v>
      </c>
      <c r="BA364" s="331">
        <f t="shared" si="67"/>
        <v>353</v>
      </c>
      <c r="BB364" s="332">
        <f t="shared" si="70"/>
        <v>94.967302600000011</v>
      </c>
      <c r="BC364" s="332">
        <f t="shared" si="70"/>
        <v>95.053352599999997</v>
      </c>
      <c r="BD364" s="332">
        <f t="shared" si="70"/>
        <v>95.011352600000009</v>
      </c>
      <c r="BE364" s="332">
        <f t="shared" si="70"/>
        <v>95.048492600000003</v>
      </c>
      <c r="BF364" s="332">
        <f t="shared" si="70"/>
        <v>95.017132599999997</v>
      </c>
      <c r="BG364" s="332" t="str">
        <f t="shared" si="70"/>
        <v/>
      </c>
      <c r="BH364" s="164">
        <v>353</v>
      </c>
      <c r="BI364" s="337">
        <f t="shared" si="68"/>
        <v>4.982999999998583E-2</v>
      </c>
      <c r="BJ364" s="337">
        <f t="shared" si="68"/>
        <v>3.6220000000000141E-2</v>
      </c>
      <c r="BK364" s="337">
        <f t="shared" si="68"/>
        <v>5.7799999999872398E-3</v>
      </c>
      <c r="BL364" s="337">
        <f t="shared" si="68"/>
        <v>3.1360000000006494E-2</v>
      </c>
      <c r="BM364" s="165">
        <f t="shared" si="69"/>
        <v>4.982999999998583E-2</v>
      </c>
    </row>
    <row r="365" spans="1:65" ht="14.85" customHeight="1" thickTop="1" thickBot="1">
      <c r="A365" s="234"/>
      <c r="B365" s="533" t="s">
        <v>20</v>
      </c>
      <c r="C365" s="534"/>
      <c r="D365" s="535"/>
      <c r="E365" s="510" t="s">
        <v>166</v>
      </c>
      <c r="F365" s="511"/>
      <c r="G365" s="512"/>
      <c r="H365" s="510" t="s">
        <v>166</v>
      </c>
      <c r="I365" s="511"/>
      <c r="J365" s="512"/>
      <c r="K365" s="510" t="s">
        <v>166</v>
      </c>
      <c r="L365" s="511"/>
      <c r="M365" s="512"/>
      <c r="N365" s="510" t="s">
        <v>166</v>
      </c>
      <c r="O365" s="511"/>
      <c r="P365" s="512"/>
      <c r="Q365" s="510" t="s">
        <v>166</v>
      </c>
      <c r="R365" s="511"/>
      <c r="S365" s="512"/>
      <c r="T365" s="510"/>
      <c r="U365" s="511"/>
      <c r="V365" s="512"/>
      <c r="W365" s="542" t="s">
        <v>166</v>
      </c>
      <c r="X365" s="543"/>
      <c r="Y365" s="543"/>
      <c r="Z365" s="543"/>
      <c r="AA365" s="543"/>
      <c r="AB365" s="544"/>
      <c r="AC365" s="525"/>
      <c r="AD365" s="526"/>
      <c r="AE365" s="526"/>
      <c r="AF365" s="526"/>
      <c r="AG365" s="526"/>
      <c r="AH365" s="527"/>
      <c r="AI365" s="233"/>
      <c r="AJ365" s="233"/>
      <c r="AK365" s="197">
        <v>354</v>
      </c>
      <c r="AL365" s="207">
        <v>95.116169999999997</v>
      </c>
      <c r="AM365" s="207">
        <v>95.054739999999995</v>
      </c>
      <c r="AN365" s="207">
        <v>95.217560000000006</v>
      </c>
      <c r="AO365" s="207">
        <v>95.330920000000006</v>
      </c>
      <c r="AP365" s="207">
        <v>95.204499999999996</v>
      </c>
      <c r="AQ365" s="208"/>
      <c r="AR365" s="155"/>
      <c r="AS365" s="197">
        <f t="shared" si="66"/>
        <v>354</v>
      </c>
      <c r="AT365" s="175">
        <v>-0.15957739999998899</v>
      </c>
      <c r="AU365" s="163">
        <v>-9.5773999999977395E-3</v>
      </c>
      <c r="AV365" s="163">
        <v>-0.19957739999999499</v>
      </c>
      <c r="AW365" s="163">
        <v>-0.27957739999999398</v>
      </c>
      <c r="AX365" s="163">
        <v>-0.179577399999999</v>
      </c>
      <c r="AY365" s="163">
        <v>-0.179577399999999</v>
      </c>
      <c r="BA365" s="331">
        <f t="shared" si="67"/>
        <v>354</v>
      </c>
      <c r="BB365" s="332">
        <f t="shared" si="70"/>
        <v>94.956592600000008</v>
      </c>
      <c r="BC365" s="332">
        <f t="shared" si="70"/>
        <v>95.045162599999998</v>
      </c>
      <c r="BD365" s="332">
        <f t="shared" si="70"/>
        <v>95.017982600000011</v>
      </c>
      <c r="BE365" s="332">
        <f t="shared" si="70"/>
        <v>95.051342600000012</v>
      </c>
      <c r="BF365" s="332">
        <f t="shared" si="70"/>
        <v>95.024922599999996</v>
      </c>
      <c r="BG365" s="332" t="str">
        <f t="shared" si="70"/>
        <v/>
      </c>
      <c r="BH365" s="164">
        <v>354</v>
      </c>
      <c r="BI365" s="337">
        <f t="shared" si="68"/>
        <v>6.83299999999889E-2</v>
      </c>
      <c r="BJ365" s="337">
        <f t="shared" si="68"/>
        <v>2.0240000000001146E-2</v>
      </c>
      <c r="BK365" s="337">
        <f t="shared" si="68"/>
        <v>6.9399999999859574E-3</v>
      </c>
      <c r="BL365" s="337">
        <f t="shared" si="68"/>
        <v>2.6420000000015875E-2</v>
      </c>
      <c r="BM365" s="165">
        <f t="shared" si="69"/>
        <v>6.83299999999889E-2</v>
      </c>
    </row>
    <row r="366" spans="1:65" ht="14.85" customHeight="1" thickTop="1">
      <c r="A366" s="238"/>
      <c r="B366" s="576" t="s">
        <v>467</v>
      </c>
      <c r="C366" s="577"/>
      <c r="D366" s="578"/>
      <c r="E366" s="502">
        <f t="shared" ref="E366:E425" si="71">BB312</f>
        <v>94.992822600000011</v>
      </c>
      <c r="F366" s="502"/>
      <c r="G366" s="502"/>
      <c r="H366" s="502">
        <f t="shared" ref="H366:H425" si="72">BC312</f>
        <v>95.0622726</v>
      </c>
      <c r="I366" s="502"/>
      <c r="J366" s="502"/>
      <c r="K366" s="502">
        <f t="shared" ref="K366:K425" si="73">BD312</f>
        <v>94.995112599999999</v>
      </c>
      <c r="L366" s="502"/>
      <c r="M366" s="502"/>
      <c r="N366" s="502">
        <f t="shared" ref="N366:N425" si="74">BE312</f>
        <v>95.077902600000002</v>
      </c>
      <c r="O366" s="502"/>
      <c r="P366" s="502"/>
      <c r="Q366" s="502">
        <f t="shared" ref="Q366:Q425" si="75">BF312</f>
        <v>95.0280226</v>
      </c>
      <c r="R366" s="502"/>
      <c r="S366" s="502"/>
      <c r="T366" s="502"/>
      <c r="U366" s="502"/>
      <c r="V366" s="502"/>
      <c r="W366" s="502">
        <f t="shared" ref="W366:W425" si="76">(BM312)</f>
        <v>4.9880000000001701E-2</v>
      </c>
      <c r="X366" s="502"/>
      <c r="Y366" s="502"/>
      <c r="Z366" s="502"/>
      <c r="AA366" s="502"/>
      <c r="AB366" s="502"/>
      <c r="AC366" s="525"/>
      <c r="AD366" s="526"/>
      <c r="AE366" s="526"/>
      <c r="AF366" s="526"/>
      <c r="AG366" s="526"/>
      <c r="AH366" s="527"/>
      <c r="AI366" s="233"/>
      <c r="AJ366" s="233"/>
      <c r="AK366" s="197">
        <v>355</v>
      </c>
      <c r="AL366" s="207">
        <v>95.126930000000002</v>
      </c>
      <c r="AM366" s="207">
        <v>95.062970000000007</v>
      </c>
      <c r="AN366" s="207">
        <v>95.228719999999996</v>
      </c>
      <c r="AO366" s="207">
        <v>95.328270000000003</v>
      </c>
      <c r="AP366" s="207">
        <v>95.219570000000004</v>
      </c>
      <c r="AQ366" s="208"/>
      <c r="AR366" s="155"/>
      <c r="AS366" s="197">
        <f t="shared" si="66"/>
        <v>355</v>
      </c>
      <c r="AT366" s="175">
        <v>-0.15957739999998899</v>
      </c>
      <c r="AU366" s="163">
        <v>-9.5773999999977395E-3</v>
      </c>
      <c r="AV366" s="163">
        <v>-0.19957739999999499</v>
      </c>
      <c r="AW366" s="163">
        <v>-0.27957739999999398</v>
      </c>
      <c r="AX366" s="163">
        <v>-0.179577399999999</v>
      </c>
      <c r="AY366" s="163">
        <v>-0.179577399999999</v>
      </c>
      <c r="BA366" s="331">
        <f t="shared" si="67"/>
        <v>355</v>
      </c>
      <c r="BB366" s="332">
        <f t="shared" si="70"/>
        <v>94.967352600000012</v>
      </c>
      <c r="BC366" s="332">
        <f t="shared" si="70"/>
        <v>95.053392600000009</v>
      </c>
      <c r="BD366" s="332">
        <f t="shared" si="70"/>
        <v>95.0291426</v>
      </c>
      <c r="BE366" s="332">
        <f t="shared" si="70"/>
        <v>95.04869260000001</v>
      </c>
      <c r="BF366" s="332">
        <f t="shared" si="70"/>
        <v>95.039992600000005</v>
      </c>
      <c r="BG366" s="332" t="str">
        <f t="shared" si="70"/>
        <v/>
      </c>
      <c r="BH366" s="164">
        <v>355</v>
      </c>
      <c r="BI366" s="337">
        <f t="shared" si="68"/>
        <v>7.263999999999271E-2</v>
      </c>
      <c r="BJ366" s="337">
        <f t="shared" si="68"/>
        <v>1.3400000000004297E-2</v>
      </c>
      <c r="BK366" s="337">
        <f t="shared" si="68"/>
        <v>1.0850000000004911E-2</v>
      </c>
      <c r="BL366" s="337">
        <f t="shared" si="68"/>
        <v>8.7000000000045929E-3</v>
      </c>
      <c r="BM366" s="165">
        <f t="shared" si="69"/>
        <v>7.263999999999271E-2</v>
      </c>
    </row>
    <row r="367" spans="1:65" ht="14.85" customHeight="1">
      <c r="A367" s="238"/>
      <c r="B367" s="540" t="s">
        <v>468</v>
      </c>
      <c r="C367" s="540"/>
      <c r="D367" s="540"/>
      <c r="E367" s="503">
        <f t="shared" si="71"/>
        <v>94.981292600000018</v>
      </c>
      <c r="F367" s="503"/>
      <c r="G367" s="503"/>
      <c r="H367" s="503">
        <f t="shared" si="72"/>
        <v>95.056052600000001</v>
      </c>
      <c r="I367" s="503"/>
      <c r="J367" s="503"/>
      <c r="K367" s="503">
        <f t="shared" si="73"/>
        <v>94.988812600000003</v>
      </c>
      <c r="L367" s="503"/>
      <c r="M367" s="503"/>
      <c r="N367" s="503">
        <f t="shared" si="74"/>
        <v>95.063562600000012</v>
      </c>
      <c r="O367" s="503"/>
      <c r="P367" s="503"/>
      <c r="Q367" s="503">
        <f t="shared" si="75"/>
        <v>95.040952599999997</v>
      </c>
      <c r="R367" s="503"/>
      <c r="S367" s="503"/>
      <c r="T367" s="503"/>
      <c r="U367" s="503"/>
      <c r="V367" s="503"/>
      <c r="W367" s="503">
        <f t="shared" si="76"/>
        <v>5.9659999999979618E-2</v>
      </c>
      <c r="X367" s="503"/>
      <c r="Y367" s="503"/>
      <c r="Z367" s="503"/>
      <c r="AA367" s="503"/>
      <c r="AB367" s="503"/>
      <c r="AC367" s="525"/>
      <c r="AD367" s="526"/>
      <c r="AE367" s="526"/>
      <c r="AF367" s="526"/>
      <c r="AG367" s="526"/>
      <c r="AH367" s="527"/>
      <c r="AI367" s="233"/>
      <c r="AJ367" s="233"/>
      <c r="AK367" s="197">
        <v>356</v>
      </c>
      <c r="AL367" s="207">
        <v>95.149349999999998</v>
      </c>
      <c r="AM367" s="207">
        <v>95.066429999999997</v>
      </c>
      <c r="AN367" s="207">
        <v>95.22193</v>
      </c>
      <c r="AO367" s="207">
        <v>95.319680000000005</v>
      </c>
      <c r="AP367" s="207">
        <v>95.227279999999993</v>
      </c>
      <c r="AQ367" s="208"/>
      <c r="AR367" s="155"/>
      <c r="AS367" s="197">
        <f t="shared" si="66"/>
        <v>356</v>
      </c>
      <c r="AT367" s="175">
        <v>-0.15957739999998899</v>
      </c>
      <c r="AU367" s="163">
        <v>-9.5773999999977395E-3</v>
      </c>
      <c r="AV367" s="163">
        <v>-0.19957739999999499</v>
      </c>
      <c r="AW367" s="163">
        <v>-0.27957739999999398</v>
      </c>
      <c r="AX367" s="163">
        <v>-0.179577399999999</v>
      </c>
      <c r="AY367" s="163">
        <v>-0.179577399999999</v>
      </c>
      <c r="BA367" s="331">
        <f t="shared" si="67"/>
        <v>356</v>
      </c>
      <c r="BB367" s="332">
        <f t="shared" si="70"/>
        <v>94.989772600000009</v>
      </c>
      <c r="BC367" s="332">
        <f t="shared" si="70"/>
        <v>95.056852599999999</v>
      </c>
      <c r="BD367" s="332">
        <f t="shared" si="70"/>
        <v>95.022352600000005</v>
      </c>
      <c r="BE367" s="332">
        <f t="shared" si="70"/>
        <v>95.040102600000012</v>
      </c>
      <c r="BF367" s="332">
        <f t="shared" si="70"/>
        <v>95.047702599999994</v>
      </c>
      <c r="BG367" s="332" t="str">
        <f t="shared" si="70"/>
        <v/>
      </c>
      <c r="BH367" s="164">
        <v>356</v>
      </c>
      <c r="BI367" s="337">
        <f t="shared" si="68"/>
        <v>5.7929999999984716E-2</v>
      </c>
      <c r="BJ367" s="337">
        <f t="shared" si="68"/>
        <v>9.1500000000053205E-3</v>
      </c>
      <c r="BK367" s="337">
        <f t="shared" si="68"/>
        <v>2.5349999999988881E-2</v>
      </c>
      <c r="BL367" s="337">
        <f t="shared" si="68"/>
        <v>7.5999999999822876E-3</v>
      </c>
      <c r="BM367" s="165">
        <f t="shared" si="69"/>
        <v>5.7929999999984716E-2</v>
      </c>
    </row>
    <row r="368" spans="1:65" ht="14.85" customHeight="1">
      <c r="A368" s="238"/>
      <c r="B368" s="540" t="s">
        <v>469</v>
      </c>
      <c r="C368" s="540"/>
      <c r="D368" s="540"/>
      <c r="E368" s="503">
        <f t="shared" si="71"/>
        <v>94.98852260000001</v>
      </c>
      <c r="F368" s="503"/>
      <c r="G368" s="503"/>
      <c r="H368" s="503">
        <f t="shared" si="72"/>
        <v>95.053922600000007</v>
      </c>
      <c r="I368" s="503"/>
      <c r="J368" s="503"/>
      <c r="K368" s="503">
        <f t="shared" si="73"/>
        <v>94.989422599999997</v>
      </c>
      <c r="L368" s="503"/>
      <c r="M368" s="503"/>
      <c r="N368" s="503">
        <f t="shared" si="74"/>
        <v>95.058942600000009</v>
      </c>
      <c r="O368" s="503"/>
      <c r="P368" s="503"/>
      <c r="Q368" s="503">
        <f t="shared" si="75"/>
        <v>95.028532600000005</v>
      </c>
      <c r="R368" s="503"/>
      <c r="S368" s="503"/>
      <c r="T368" s="503"/>
      <c r="U368" s="503"/>
      <c r="V368" s="503"/>
      <c r="W368" s="503">
        <f t="shared" si="76"/>
        <v>4.0009999999995216E-2</v>
      </c>
      <c r="X368" s="503"/>
      <c r="Y368" s="503"/>
      <c r="Z368" s="503"/>
      <c r="AA368" s="503"/>
      <c r="AB368" s="503"/>
      <c r="AC368" s="525"/>
      <c r="AD368" s="526"/>
      <c r="AE368" s="526"/>
      <c r="AF368" s="526"/>
      <c r="AG368" s="526"/>
      <c r="AH368" s="527"/>
      <c r="AI368" s="233"/>
      <c r="AJ368" s="233"/>
      <c r="AK368" s="197">
        <v>357</v>
      </c>
      <c r="AL368" s="207">
        <v>95.164090000000002</v>
      </c>
      <c r="AM368" s="207">
        <v>95.073260000000005</v>
      </c>
      <c r="AN368" s="207">
        <v>95.202849999999998</v>
      </c>
      <c r="AO368" s="207">
        <v>95.318309999999997</v>
      </c>
      <c r="AP368" s="207">
        <v>95.238650000000007</v>
      </c>
      <c r="AQ368" s="208"/>
      <c r="AR368" s="155"/>
      <c r="AS368" s="197">
        <f t="shared" si="66"/>
        <v>357</v>
      </c>
      <c r="AT368" s="175">
        <v>-0.15957739999998899</v>
      </c>
      <c r="AU368" s="163">
        <v>-9.5773999999977395E-3</v>
      </c>
      <c r="AV368" s="163">
        <v>-0.19957739999999499</v>
      </c>
      <c r="AW368" s="163">
        <v>-0.27957739999999398</v>
      </c>
      <c r="AX368" s="163">
        <v>-0.179577399999999</v>
      </c>
      <c r="AY368" s="163">
        <v>-0.179577399999999</v>
      </c>
      <c r="BA368" s="331">
        <f t="shared" si="67"/>
        <v>357</v>
      </c>
      <c r="BB368" s="332">
        <f t="shared" si="70"/>
        <v>95.004512600000012</v>
      </c>
      <c r="BC368" s="332">
        <f t="shared" si="70"/>
        <v>95.063682600000007</v>
      </c>
      <c r="BD368" s="332">
        <f t="shared" si="70"/>
        <v>95.003272600000003</v>
      </c>
      <c r="BE368" s="332">
        <f t="shared" si="70"/>
        <v>95.038732600000003</v>
      </c>
      <c r="BF368" s="332">
        <f t="shared" si="70"/>
        <v>95.059072600000007</v>
      </c>
      <c r="BG368" s="332" t="str">
        <f t="shared" si="70"/>
        <v/>
      </c>
      <c r="BH368" s="164">
        <v>357</v>
      </c>
      <c r="BI368" s="337">
        <f t="shared" si="68"/>
        <v>5.4559999999995057E-2</v>
      </c>
      <c r="BJ368" s="337">
        <f t="shared" si="68"/>
        <v>4.6099999999995589E-3</v>
      </c>
      <c r="BK368" s="337">
        <f t="shared" si="68"/>
        <v>5.5800000000004957E-2</v>
      </c>
      <c r="BL368" s="337">
        <f t="shared" si="68"/>
        <v>2.0340000000004466E-2</v>
      </c>
      <c r="BM368" s="165">
        <f t="shared" si="69"/>
        <v>5.5800000000004957E-2</v>
      </c>
    </row>
    <row r="369" spans="1:65" ht="14.85" customHeight="1">
      <c r="A369" s="238"/>
      <c r="B369" s="540" t="s">
        <v>470</v>
      </c>
      <c r="C369" s="540"/>
      <c r="D369" s="540"/>
      <c r="E369" s="503">
        <f t="shared" si="71"/>
        <v>94.980242600000011</v>
      </c>
      <c r="F369" s="503"/>
      <c r="G369" s="503"/>
      <c r="H369" s="503">
        <f t="shared" si="72"/>
        <v>95.050662599999995</v>
      </c>
      <c r="I369" s="503"/>
      <c r="J369" s="503"/>
      <c r="K369" s="503">
        <f t="shared" si="73"/>
        <v>94.991992600000003</v>
      </c>
      <c r="L369" s="503"/>
      <c r="M369" s="503"/>
      <c r="N369" s="503">
        <f t="shared" si="74"/>
        <v>95.055372600000013</v>
      </c>
      <c r="O369" s="503"/>
      <c r="P369" s="503"/>
      <c r="Q369" s="503">
        <f t="shared" si="75"/>
        <v>95.011422600000003</v>
      </c>
      <c r="R369" s="503"/>
      <c r="S369" s="503"/>
      <c r="T369" s="503"/>
      <c r="U369" s="503"/>
      <c r="V369" s="503"/>
      <c r="W369" s="503">
        <f t="shared" si="76"/>
        <v>4.3950000000009481E-2</v>
      </c>
      <c r="X369" s="503"/>
      <c r="Y369" s="503"/>
      <c r="Z369" s="503"/>
      <c r="AA369" s="503"/>
      <c r="AB369" s="503"/>
      <c r="AC369" s="525"/>
      <c r="AD369" s="526"/>
      <c r="AE369" s="526"/>
      <c r="AF369" s="526"/>
      <c r="AG369" s="526"/>
      <c r="AH369" s="527"/>
      <c r="AI369" s="233"/>
      <c r="AJ369" s="233"/>
      <c r="AK369" s="197">
        <v>358</v>
      </c>
      <c r="AL369" s="207">
        <v>95.173929999999999</v>
      </c>
      <c r="AM369" s="207">
        <v>95.076430000000002</v>
      </c>
      <c r="AN369" s="207">
        <v>95.206149999999994</v>
      </c>
      <c r="AO369" s="207">
        <v>95.326030000000003</v>
      </c>
      <c r="AP369" s="207">
        <v>95.220529999999997</v>
      </c>
      <c r="AQ369" s="208"/>
      <c r="AR369" s="155"/>
      <c r="AS369" s="197">
        <f t="shared" si="66"/>
        <v>358</v>
      </c>
      <c r="AT369" s="175">
        <v>-0.15957739999998899</v>
      </c>
      <c r="AU369" s="163">
        <v>-9.5773999999977395E-3</v>
      </c>
      <c r="AV369" s="163">
        <v>-0.19957739999999499</v>
      </c>
      <c r="AW369" s="163">
        <v>-0.27957739999999398</v>
      </c>
      <c r="AX369" s="163">
        <v>-0.179577399999999</v>
      </c>
      <c r="AY369" s="163">
        <v>-0.179577399999999</v>
      </c>
      <c r="BA369" s="331">
        <f t="shared" si="67"/>
        <v>358</v>
      </c>
      <c r="BB369" s="332">
        <f t="shared" si="70"/>
        <v>95.014352600000009</v>
      </c>
      <c r="BC369" s="332">
        <f t="shared" si="70"/>
        <v>95.066852600000004</v>
      </c>
      <c r="BD369" s="332">
        <f t="shared" si="70"/>
        <v>95.006572599999998</v>
      </c>
      <c r="BE369" s="332">
        <f t="shared" si="70"/>
        <v>95.046452600000009</v>
      </c>
      <c r="BF369" s="332">
        <f t="shared" si="70"/>
        <v>95.040952599999997</v>
      </c>
      <c r="BG369" s="332" t="str">
        <f t="shared" si="70"/>
        <v/>
      </c>
      <c r="BH369" s="164">
        <v>358</v>
      </c>
      <c r="BI369" s="337">
        <f t="shared" si="68"/>
        <v>2.6599999999987745E-2</v>
      </c>
      <c r="BJ369" s="337">
        <f t="shared" si="68"/>
        <v>2.590000000000714E-2</v>
      </c>
      <c r="BK369" s="337">
        <f t="shared" si="68"/>
        <v>3.4379999999998745E-2</v>
      </c>
      <c r="BL369" s="337">
        <f t="shared" si="68"/>
        <v>5.5000000000120508E-3</v>
      </c>
      <c r="BM369" s="165">
        <f t="shared" si="69"/>
        <v>3.4379999999998745E-2</v>
      </c>
    </row>
    <row r="370" spans="1:65" ht="14.85" customHeight="1">
      <c r="A370" s="238"/>
      <c r="B370" s="540" t="s">
        <v>471</v>
      </c>
      <c r="C370" s="540"/>
      <c r="D370" s="540"/>
      <c r="E370" s="503">
        <f t="shared" si="71"/>
        <v>94.973332600000006</v>
      </c>
      <c r="F370" s="503"/>
      <c r="G370" s="503"/>
      <c r="H370" s="503">
        <f t="shared" si="72"/>
        <v>95.0497826</v>
      </c>
      <c r="I370" s="503"/>
      <c r="J370" s="503"/>
      <c r="K370" s="503">
        <f t="shared" si="73"/>
        <v>94.977402600000005</v>
      </c>
      <c r="L370" s="503"/>
      <c r="M370" s="503"/>
      <c r="N370" s="503">
        <f t="shared" si="74"/>
        <v>95.053282600000003</v>
      </c>
      <c r="O370" s="503"/>
      <c r="P370" s="503"/>
      <c r="Q370" s="503">
        <f t="shared" si="75"/>
        <v>95.006642600000006</v>
      </c>
      <c r="R370" s="503"/>
      <c r="S370" s="503"/>
      <c r="T370" s="503"/>
      <c r="U370" s="503"/>
      <c r="V370" s="503"/>
      <c r="W370" s="503">
        <f t="shared" si="76"/>
        <v>4.6639999999996462E-2</v>
      </c>
      <c r="X370" s="503"/>
      <c r="Y370" s="503"/>
      <c r="Z370" s="503"/>
      <c r="AA370" s="503"/>
      <c r="AB370" s="503"/>
      <c r="AC370" s="525"/>
      <c r="AD370" s="526"/>
      <c r="AE370" s="526"/>
      <c r="AF370" s="526"/>
      <c r="AG370" s="526"/>
      <c r="AH370" s="527"/>
      <c r="AI370" s="233"/>
      <c r="AJ370" s="233"/>
      <c r="AK370" s="197">
        <v>359</v>
      </c>
      <c r="AL370" s="207">
        <v>95.176900000000003</v>
      </c>
      <c r="AM370" s="207">
        <v>95.079279999999997</v>
      </c>
      <c r="AN370" s="207">
        <v>95.218800000000002</v>
      </c>
      <c r="AO370" s="207">
        <v>95.330799999999996</v>
      </c>
      <c r="AP370" s="207">
        <v>95.210329999999999</v>
      </c>
      <c r="AQ370" s="208"/>
      <c r="AR370" s="155"/>
      <c r="AS370" s="197">
        <f t="shared" si="66"/>
        <v>359</v>
      </c>
      <c r="AT370" s="175">
        <v>-0.15957739999998899</v>
      </c>
      <c r="AU370" s="163">
        <v>-9.5773999999977395E-3</v>
      </c>
      <c r="AV370" s="163">
        <v>-0.19957739999999499</v>
      </c>
      <c r="AW370" s="163">
        <v>-0.27957739999999398</v>
      </c>
      <c r="AX370" s="163">
        <v>-0.179577399999999</v>
      </c>
      <c r="AY370" s="163">
        <v>-0.179577399999999</v>
      </c>
      <c r="BA370" s="331">
        <f t="shared" si="67"/>
        <v>359</v>
      </c>
      <c r="BB370" s="332">
        <f t="shared" si="70"/>
        <v>95.017322600000014</v>
      </c>
      <c r="BC370" s="332">
        <f t="shared" si="70"/>
        <v>95.069702599999999</v>
      </c>
      <c r="BD370" s="332">
        <f t="shared" si="70"/>
        <v>95.019222600000006</v>
      </c>
      <c r="BE370" s="332">
        <f t="shared" si="70"/>
        <v>95.051222600000003</v>
      </c>
      <c r="BF370" s="332">
        <f t="shared" si="70"/>
        <v>95.0307526</v>
      </c>
      <c r="BG370" s="332" t="str">
        <f t="shared" si="70"/>
        <v/>
      </c>
      <c r="BH370" s="164">
        <v>359</v>
      </c>
      <c r="BI370" s="337">
        <f t="shared" si="68"/>
        <v>1.3429999999985398E-2</v>
      </c>
      <c r="BJ370" s="337">
        <f t="shared" si="68"/>
        <v>3.8949999999999818E-2</v>
      </c>
      <c r="BK370" s="337">
        <f t="shared" si="68"/>
        <v>1.1529999999993379E-2</v>
      </c>
      <c r="BL370" s="337">
        <f t="shared" si="68"/>
        <v>2.0470000000003097E-2</v>
      </c>
      <c r="BM370" s="165">
        <f t="shared" si="69"/>
        <v>3.8949999999999818E-2</v>
      </c>
    </row>
    <row r="371" spans="1:65" ht="14.85" customHeight="1">
      <c r="A371" s="238"/>
      <c r="B371" s="540" t="s">
        <v>472</v>
      </c>
      <c r="C371" s="540"/>
      <c r="D371" s="540"/>
      <c r="E371" s="503">
        <f t="shared" si="71"/>
        <v>94.975512600000016</v>
      </c>
      <c r="F371" s="503"/>
      <c r="G371" s="503"/>
      <c r="H371" s="503">
        <f t="shared" si="72"/>
        <v>95.044152600000004</v>
      </c>
      <c r="I371" s="503"/>
      <c r="J371" s="503"/>
      <c r="K371" s="503">
        <f t="shared" si="73"/>
        <v>94.979012600000004</v>
      </c>
      <c r="L371" s="503"/>
      <c r="M371" s="503"/>
      <c r="N371" s="503">
        <f t="shared" si="74"/>
        <v>95.060072600000012</v>
      </c>
      <c r="O371" s="503"/>
      <c r="P371" s="503"/>
      <c r="Q371" s="503">
        <f t="shared" si="75"/>
        <v>95.008372600000001</v>
      </c>
      <c r="R371" s="503"/>
      <c r="S371" s="503"/>
      <c r="T371" s="503"/>
      <c r="U371" s="503"/>
      <c r="V371" s="503"/>
      <c r="W371" s="503">
        <f t="shared" si="76"/>
        <v>5.1700000000010959E-2</v>
      </c>
      <c r="X371" s="503"/>
      <c r="Y371" s="503"/>
      <c r="Z371" s="503"/>
      <c r="AA371" s="503"/>
      <c r="AB371" s="503"/>
      <c r="AC371" s="525"/>
      <c r="AD371" s="526"/>
      <c r="AE371" s="526"/>
      <c r="AF371" s="526"/>
      <c r="AG371" s="526"/>
      <c r="AH371" s="527"/>
      <c r="AI371" s="233"/>
      <c r="AJ371" s="233"/>
      <c r="AK371" s="197">
        <v>360</v>
      </c>
      <c r="AL371" s="207">
        <v>95.148820000000001</v>
      </c>
      <c r="AM371" s="207">
        <v>95.08081</v>
      </c>
      <c r="AN371" s="207">
        <v>95.213660000000004</v>
      </c>
      <c r="AO371" s="207">
        <v>95.325379999999996</v>
      </c>
      <c r="AP371" s="207">
        <v>95.212850000000003</v>
      </c>
      <c r="AQ371" s="208"/>
      <c r="AR371" s="155"/>
      <c r="AS371" s="197">
        <f t="shared" si="66"/>
        <v>360</v>
      </c>
      <c r="AT371" s="175">
        <v>-0.15957739999998899</v>
      </c>
      <c r="AU371" s="163">
        <v>-9.5773999999977395E-3</v>
      </c>
      <c r="AV371" s="163">
        <v>-0.19957739999999499</v>
      </c>
      <c r="AW371" s="163">
        <v>-0.27957739999999398</v>
      </c>
      <c r="AX371" s="163">
        <v>-0.179577399999999</v>
      </c>
      <c r="AY371" s="163">
        <v>-0.179577399999999</v>
      </c>
      <c r="BA371" s="331">
        <f t="shared" si="67"/>
        <v>360</v>
      </c>
      <c r="BB371" s="332">
        <f t="shared" si="70"/>
        <v>94.989242600000011</v>
      </c>
      <c r="BC371" s="332">
        <f t="shared" si="70"/>
        <v>95.071232600000002</v>
      </c>
      <c r="BD371" s="332">
        <f t="shared" si="70"/>
        <v>95.014082600000009</v>
      </c>
      <c r="BE371" s="332">
        <f t="shared" si="70"/>
        <v>95.045802600000002</v>
      </c>
      <c r="BF371" s="332">
        <f t="shared" si="70"/>
        <v>95.033272600000004</v>
      </c>
      <c r="BG371" s="332" t="str">
        <f t="shared" si="70"/>
        <v/>
      </c>
      <c r="BH371" s="164">
        <v>360</v>
      </c>
      <c r="BI371" s="337">
        <f t="shared" si="68"/>
        <v>4.4029999999992242E-2</v>
      </c>
      <c r="BJ371" s="337">
        <f t="shared" si="68"/>
        <v>3.7959999999998217E-2</v>
      </c>
      <c r="BK371" s="337">
        <f t="shared" si="68"/>
        <v>1.9189999999994711E-2</v>
      </c>
      <c r="BL371" s="337">
        <f t="shared" si="68"/>
        <v>1.2529999999998154E-2</v>
      </c>
      <c r="BM371" s="165">
        <f t="shared" si="69"/>
        <v>4.4029999999992242E-2</v>
      </c>
    </row>
    <row r="372" spans="1:65" ht="14.85" customHeight="1">
      <c r="A372" s="238"/>
      <c r="B372" s="540" t="s">
        <v>473</v>
      </c>
      <c r="C372" s="540"/>
      <c r="D372" s="540"/>
      <c r="E372" s="503">
        <f t="shared" si="71"/>
        <v>94.964902600000016</v>
      </c>
      <c r="F372" s="503"/>
      <c r="G372" s="503"/>
      <c r="H372" s="503">
        <f t="shared" si="72"/>
        <v>95.032672599999998</v>
      </c>
      <c r="I372" s="503"/>
      <c r="J372" s="503"/>
      <c r="K372" s="503">
        <f t="shared" si="73"/>
        <v>94.988002600000002</v>
      </c>
      <c r="L372" s="503"/>
      <c r="M372" s="503"/>
      <c r="N372" s="503">
        <f t="shared" si="74"/>
        <v>95.057972599999999</v>
      </c>
      <c r="O372" s="503"/>
      <c r="P372" s="503"/>
      <c r="Q372" s="503">
        <f t="shared" si="75"/>
        <v>95.022792600000002</v>
      </c>
      <c r="R372" s="503"/>
      <c r="S372" s="503"/>
      <c r="T372" s="503"/>
      <c r="U372" s="503"/>
      <c r="V372" s="503"/>
      <c r="W372" s="503">
        <f t="shared" si="76"/>
        <v>5.788999999998623E-2</v>
      </c>
      <c r="X372" s="503"/>
      <c r="Y372" s="503"/>
      <c r="Z372" s="503"/>
      <c r="AA372" s="503"/>
      <c r="AB372" s="503"/>
      <c r="AC372" s="525"/>
      <c r="AD372" s="526"/>
      <c r="AE372" s="526"/>
      <c r="AF372" s="526"/>
      <c r="AG372" s="526"/>
      <c r="AH372" s="527"/>
      <c r="AI372" s="233"/>
      <c r="AJ372" s="233"/>
      <c r="AK372" s="197">
        <v>361</v>
      </c>
      <c r="AL372" s="207">
        <v>95.132310000000004</v>
      </c>
      <c r="AM372" s="207">
        <v>95.081289999999996</v>
      </c>
      <c r="AN372" s="207">
        <v>95.207920000000001</v>
      </c>
      <c r="AO372" s="207">
        <v>95.327389999999994</v>
      </c>
      <c r="AP372" s="207">
        <v>95.213539999999995</v>
      </c>
      <c r="AQ372" s="208"/>
      <c r="AR372" s="155"/>
      <c r="AS372" s="197">
        <f t="shared" si="66"/>
        <v>361</v>
      </c>
      <c r="AT372" s="175">
        <v>-0.15957739999998899</v>
      </c>
      <c r="AU372" s="163">
        <v>-9.5773999999977395E-3</v>
      </c>
      <c r="AV372" s="163">
        <v>-0.19957739999999499</v>
      </c>
      <c r="AW372" s="163">
        <v>-0.27957739999999398</v>
      </c>
      <c r="AX372" s="163">
        <v>-0.179577399999999</v>
      </c>
      <c r="AY372" s="163">
        <v>-0.179577399999999</v>
      </c>
      <c r="BA372" s="331">
        <f t="shared" si="67"/>
        <v>361</v>
      </c>
      <c r="BB372" s="332">
        <f t="shared" si="70"/>
        <v>94.972732600000015</v>
      </c>
      <c r="BC372" s="332">
        <f t="shared" si="70"/>
        <v>95.071712599999998</v>
      </c>
      <c r="BD372" s="332">
        <f t="shared" si="70"/>
        <v>95.008342600000006</v>
      </c>
      <c r="BE372" s="332">
        <f t="shared" si="70"/>
        <v>95.0478126</v>
      </c>
      <c r="BF372" s="332">
        <f t="shared" si="70"/>
        <v>95.033962599999995</v>
      </c>
      <c r="BG372" s="332" t="str">
        <f t="shared" si="70"/>
        <v/>
      </c>
      <c r="BH372" s="164">
        <v>361</v>
      </c>
      <c r="BI372" s="337">
        <f t="shared" si="68"/>
        <v>6.1229999999980578E-2</v>
      </c>
      <c r="BJ372" s="337">
        <f t="shared" si="68"/>
        <v>3.7750000000002615E-2</v>
      </c>
      <c r="BK372" s="337">
        <f t="shared" si="68"/>
        <v>2.5619999999989318E-2</v>
      </c>
      <c r="BL372" s="337">
        <f t="shared" si="68"/>
        <v>1.3850000000005025E-2</v>
      </c>
      <c r="BM372" s="165">
        <f t="shared" si="69"/>
        <v>6.1229999999980578E-2</v>
      </c>
    </row>
    <row r="373" spans="1:65" ht="14.85" customHeight="1">
      <c r="A373" s="238"/>
      <c r="B373" s="540" t="s">
        <v>474</v>
      </c>
      <c r="C373" s="540"/>
      <c r="D373" s="540"/>
      <c r="E373" s="503">
        <f t="shared" si="71"/>
        <v>94.973982600000014</v>
      </c>
      <c r="F373" s="503"/>
      <c r="G373" s="503"/>
      <c r="H373" s="503">
        <f t="shared" si="72"/>
        <v>95.026082599999995</v>
      </c>
      <c r="I373" s="503"/>
      <c r="J373" s="503"/>
      <c r="K373" s="503">
        <f t="shared" si="73"/>
        <v>94.985842599999998</v>
      </c>
      <c r="L373" s="503"/>
      <c r="M373" s="503"/>
      <c r="N373" s="503">
        <f t="shared" si="74"/>
        <v>95.061192600000012</v>
      </c>
      <c r="O373" s="503"/>
      <c r="P373" s="503"/>
      <c r="Q373" s="503">
        <f t="shared" si="75"/>
        <v>95.036372600000007</v>
      </c>
      <c r="R373" s="503"/>
      <c r="S373" s="503"/>
      <c r="T373" s="503"/>
      <c r="U373" s="503"/>
      <c r="V373" s="503"/>
      <c r="W373" s="503">
        <f t="shared" si="76"/>
        <v>6.2389999999993506E-2</v>
      </c>
      <c r="X373" s="503"/>
      <c r="Y373" s="503"/>
      <c r="Z373" s="503"/>
      <c r="AA373" s="503"/>
      <c r="AB373" s="503"/>
      <c r="AC373" s="525"/>
      <c r="AD373" s="526"/>
      <c r="AE373" s="526"/>
      <c r="AF373" s="526"/>
      <c r="AG373" s="526"/>
      <c r="AH373" s="527"/>
      <c r="AI373" s="233"/>
      <c r="AJ373" s="233"/>
      <c r="AK373" s="197">
        <v>362</v>
      </c>
      <c r="AL373" s="207">
        <v>95.130459999999999</v>
      </c>
      <c r="AM373" s="207">
        <v>95.078000000000003</v>
      </c>
      <c r="AN373" s="207">
        <v>95.200649999999996</v>
      </c>
      <c r="AO373" s="207">
        <v>95.331119999999999</v>
      </c>
      <c r="AP373" s="207">
        <v>95.223100000000002</v>
      </c>
      <c r="AQ373" s="208"/>
      <c r="AR373" s="155"/>
      <c r="AS373" s="197">
        <f t="shared" si="66"/>
        <v>362</v>
      </c>
      <c r="AT373" s="175">
        <v>-0.15957739999998899</v>
      </c>
      <c r="AU373" s="163">
        <v>-9.5773999999977395E-3</v>
      </c>
      <c r="AV373" s="163">
        <v>-0.19957739999999499</v>
      </c>
      <c r="AW373" s="163">
        <v>-0.27957739999999398</v>
      </c>
      <c r="AX373" s="163">
        <v>-0.179577399999999</v>
      </c>
      <c r="AY373" s="163">
        <v>-0.179577399999999</v>
      </c>
      <c r="BA373" s="331">
        <f t="shared" si="67"/>
        <v>362</v>
      </c>
      <c r="BB373" s="332">
        <f t="shared" si="70"/>
        <v>94.97088260000001</v>
      </c>
      <c r="BC373" s="332">
        <f t="shared" si="70"/>
        <v>95.068422600000005</v>
      </c>
      <c r="BD373" s="332">
        <f t="shared" si="70"/>
        <v>95.001072600000001</v>
      </c>
      <c r="BE373" s="332">
        <f t="shared" si="70"/>
        <v>95.051542600000005</v>
      </c>
      <c r="BF373" s="332">
        <f t="shared" si="70"/>
        <v>95.043522600000003</v>
      </c>
      <c r="BG373" s="332" t="str">
        <f t="shared" si="70"/>
        <v/>
      </c>
      <c r="BH373" s="164">
        <v>362</v>
      </c>
      <c r="BI373" s="337">
        <f t="shared" si="68"/>
        <v>7.263999999999271E-2</v>
      </c>
      <c r="BJ373" s="337">
        <f t="shared" si="68"/>
        <v>2.4900000000002365E-2</v>
      </c>
      <c r="BK373" s="337">
        <f t="shared" si="68"/>
        <v>4.2450000000002319E-2</v>
      </c>
      <c r="BL373" s="337">
        <f t="shared" si="68"/>
        <v>8.0200000000019145E-3</v>
      </c>
      <c r="BM373" s="165">
        <f t="shared" si="69"/>
        <v>7.263999999999271E-2</v>
      </c>
    </row>
    <row r="374" spans="1:65" ht="14.85" customHeight="1">
      <c r="A374" s="238"/>
      <c r="B374" s="540" t="s">
        <v>475</v>
      </c>
      <c r="C374" s="540"/>
      <c r="D374" s="540"/>
      <c r="E374" s="503">
        <f t="shared" si="71"/>
        <v>94.979482600000011</v>
      </c>
      <c r="F374" s="503"/>
      <c r="G374" s="503"/>
      <c r="H374" s="503">
        <f t="shared" si="72"/>
        <v>95.022592599999996</v>
      </c>
      <c r="I374" s="503"/>
      <c r="J374" s="503"/>
      <c r="K374" s="503">
        <f t="shared" si="73"/>
        <v>94.981862599999999</v>
      </c>
      <c r="L374" s="503"/>
      <c r="M374" s="503"/>
      <c r="N374" s="503">
        <f t="shared" si="74"/>
        <v>95.051912600000009</v>
      </c>
      <c r="O374" s="503"/>
      <c r="P374" s="503"/>
      <c r="Q374" s="503">
        <f t="shared" si="75"/>
        <v>95.043922600000002</v>
      </c>
      <c r="R374" s="503"/>
      <c r="S374" s="503"/>
      <c r="T374" s="503"/>
      <c r="U374" s="503"/>
      <c r="V374" s="503"/>
      <c r="W374" s="503">
        <f t="shared" si="76"/>
        <v>6.4439999999990505E-2</v>
      </c>
      <c r="X374" s="503"/>
      <c r="Y374" s="503"/>
      <c r="Z374" s="503"/>
      <c r="AA374" s="503"/>
      <c r="AB374" s="503"/>
      <c r="AC374" s="525"/>
      <c r="AD374" s="526"/>
      <c r="AE374" s="526"/>
      <c r="AF374" s="526"/>
      <c r="AG374" s="526"/>
      <c r="AH374" s="527"/>
      <c r="AI374" s="233"/>
      <c r="AJ374" s="233"/>
      <c r="AK374" s="197">
        <v>363</v>
      </c>
      <c r="AL374" s="207">
        <v>95.136610000000005</v>
      </c>
      <c r="AM374" s="207">
        <v>95.072329999999994</v>
      </c>
      <c r="AN374" s="207">
        <v>95.200810000000004</v>
      </c>
      <c r="AO374" s="207">
        <v>95.349559999999997</v>
      </c>
      <c r="AP374" s="207">
        <v>95.218159999999997</v>
      </c>
      <c r="AQ374" s="208"/>
      <c r="AR374" s="155"/>
      <c r="AS374" s="197">
        <f t="shared" si="66"/>
        <v>363</v>
      </c>
      <c r="AT374" s="175">
        <v>-0.15957739999998899</v>
      </c>
      <c r="AU374" s="163">
        <v>-9.5773999999977395E-3</v>
      </c>
      <c r="AV374" s="163">
        <v>-0.19957739999999499</v>
      </c>
      <c r="AW374" s="163">
        <v>-0.27957739999999398</v>
      </c>
      <c r="AX374" s="163">
        <v>-0.179577399999999</v>
      </c>
      <c r="AY374" s="163">
        <v>-0.179577399999999</v>
      </c>
      <c r="BA374" s="331">
        <f t="shared" si="67"/>
        <v>363</v>
      </c>
      <c r="BB374" s="332">
        <f t="shared" si="70"/>
        <v>94.977032600000015</v>
      </c>
      <c r="BC374" s="332">
        <f t="shared" si="70"/>
        <v>95.062752599999996</v>
      </c>
      <c r="BD374" s="332">
        <f t="shared" si="70"/>
        <v>95.001232600000009</v>
      </c>
      <c r="BE374" s="332">
        <f t="shared" si="70"/>
        <v>95.069982600000003</v>
      </c>
      <c r="BF374" s="332">
        <f t="shared" si="70"/>
        <v>95.038582599999998</v>
      </c>
      <c r="BG374" s="332" t="str">
        <f t="shared" si="70"/>
        <v/>
      </c>
      <c r="BH374" s="164">
        <v>363</v>
      </c>
      <c r="BI374" s="337">
        <f t="shared" si="68"/>
        <v>6.1549999999982674E-2</v>
      </c>
      <c r="BJ374" s="337">
        <f t="shared" si="68"/>
        <v>2.4169999999998026E-2</v>
      </c>
      <c r="BK374" s="337">
        <f t="shared" si="68"/>
        <v>3.7349999999989336E-2</v>
      </c>
      <c r="BL374" s="337">
        <f t="shared" si="68"/>
        <v>3.1400000000004979E-2</v>
      </c>
      <c r="BM374" s="165">
        <f t="shared" si="69"/>
        <v>6.1549999999982674E-2</v>
      </c>
    </row>
    <row r="375" spans="1:65" ht="14.85" customHeight="1">
      <c r="A375" s="238"/>
      <c r="B375" s="540" t="s">
        <v>476</v>
      </c>
      <c r="C375" s="540"/>
      <c r="D375" s="540"/>
      <c r="E375" s="503">
        <f t="shared" si="71"/>
        <v>94.972892600000009</v>
      </c>
      <c r="F375" s="503"/>
      <c r="G375" s="503"/>
      <c r="H375" s="503">
        <f t="shared" si="72"/>
        <v>95.026882600000008</v>
      </c>
      <c r="I375" s="503"/>
      <c r="J375" s="503"/>
      <c r="K375" s="503">
        <f t="shared" si="73"/>
        <v>94.973072600000009</v>
      </c>
      <c r="L375" s="503"/>
      <c r="M375" s="503"/>
      <c r="N375" s="503">
        <f t="shared" si="74"/>
        <v>95.045242600000009</v>
      </c>
      <c r="O375" s="503"/>
      <c r="P375" s="503"/>
      <c r="Q375" s="503">
        <f t="shared" si="75"/>
        <v>95.036812600000005</v>
      </c>
      <c r="R375" s="503"/>
      <c r="S375" s="503"/>
      <c r="T375" s="503"/>
      <c r="U375" s="503"/>
      <c r="V375" s="503"/>
      <c r="W375" s="503">
        <f t="shared" si="76"/>
        <v>6.391999999999598E-2</v>
      </c>
      <c r="X375" s="503"/>
      <c r="Y375" s="503"/>
      <c r="Z375" s="503"/>
      <c r="AA375" s="503"/>
      <c r="AB375" s="503"/>
      <c r="AC375" s="525"/>
      <c r="AD375" s="526"/>
      <c r="AE375" s="526"/>
      <c r="AF375" s="526"/>
      <c r="AG375" s="526"/>
      <c r="AH375" s="527"/>
      <c r="AI375" s="233"/>
      <c r="AJ375" s="233"/>
      <c r="AK375" s="197">
        <v>364</v>
      </c>
      <c r="AL375" s="207">
        <v>95.110979999999998</v>
      </c>
      <c r="AM375" s="207">
        <v>95.067920000000001</v>
      </c>
      <c r="AN375" s="207">
        <v>95.209000000000003</v>
      </c>
      <c r="AO375" s="207">
        <v>95.360500000000002</v>
      </c>
      <c r="AP375" s="207">
        <v>95.223460000000003</v>
      </c>
      <c r="AQ375" s="208"/>
      <c r="AR375" s="155"/>
      <c r="AS375" s="197">
        <f t="shared" si="66"/>
        <v>364</v>
      </c>
      <c r="AT375" s="175">
        <v>-0.15957739999998899</v>
      </c>
      <c r="AU375" s="163">
        <v>-9.5773999999977395E-3</v>
      </c>
      <c r="AV375" s="163">
        <v>-0.19957739999999499</v>
      </c>
      <c r="AW375" s="163">
        <v>-0.27957739999999398</v>
      </c>
      <c r="AX375" s="163">
        <v>-0.179577399999999</v>
      </c>
      <c r="AY375" s="163">
        <v>-0.179577399999999</v>
      </c>
      <c r="BA375" s="331">
        <f t="shared" si="67"/>
        <v>364</v>
      </c>
      <c r="BB375" s="332">
        <f t="shared" si="70"/>
        <v>94.951402600000009</v>
      </c>
      <c r="BC375" s="332">
        <f t="shared" si="70"/>
        <v>95.058342600000003</v>
      </c>
      <c r="BD375" s="332">
        <f t="shared" si="70"/>
        <v>95.009422600000008</v>
      </c>
      <c r="BE375" s="332">
        <f t="shared" si="70"/>
        <v>95.080922600000008</v>
      </c>
      <c r="BF375" s="332">
        <f t="shared" si="70"/>
        <v>95.043882600000003</v>
      </c>
      <c r="BG375" s="332" t="str">
        <f t="shared" si="70"/>
        <v/>
      </c>
      <c r="BH375" s="164">
        <v>364</v>
      </c>
      <c r="BI375" s="337">
        <f t="shared" si="68"/>
        <v>9.2479999999994789E-2</v>
      </c>
      <c r="BJ375" s="337">
        <f t="shared" si="68"/>
        <v>1.4459999999999695E-2</v>
      </c>
      <c r="BK375" s="337">
        <f t="shared" si="68"/>
        <v>3.4459999999995716E-2</v>
      </c>
      <c r="BL375" s="337">
        <f t="shared" si="68"/>
        <v>3.7040000000004625E-2</v>
      </c>
      <c r="BM375" s="165">
        <f t="shared" si="69"/>
        <v>9.2479999999994789E-2</v>
      </c>
    </row>
    <row r="376" spans="1:65" ht="14.85" customHeight="1">
      <c r="A376" s="239"/>
      <c r="B376" s="540" t="s">
        <v>477</v>
      </c>
      <c r="C376" s="540"/>
      <c r="D376" s="540"/>
      <c r="E376" s="503">
        <f t="shared" si="71"/>
        <v>94.949072600000008</v>
      </c>
      <c r="F376" s="503"/>
      <c r="G376" s="503"/>
      <c r="H376" s="503">
        <f t="shared" si="72"/>
        <v>95.037932600000005</v>
      </c>
      <c r="I376" s="503"/>
      <c r="J376" s="503"/>
      <c r="K376" s="503">
        <f t="shared" si="73"/>
        <v>94.967322600000003</v>
      </c>
      <c r="L376" s="503"/>
      <c r="M376" s="503"/>
      <c r="N376" s="503">
        <f t="shared" si="74"/>
        <v>95.046122600000004</v>
      </c>
      <c r="O376" s="503"/>
      <c r="P376" s="503"/>
      <c r="Q376" s="503">
        <f t="shared" si="75"/>
        <v>95.024762600000003</v>
      </c>
      <c r="R376" s="503"/>
      <c r="S376" s="503"/>
      <c r="T376" s="503"/>
      <c r="U376" s="503"/>
      <c r="V376" s="503"/>
      <c r="W376" s="503">
        <f t="shared" si="76"/>
        <v>7.5689999999994484E-2</v>
      </c>
      <c r="X376" s="503"/>
      <c r="Y376" s="503"/>
      <c r="Z376" s="503"/>
      <c r="AA376" s="503"/>
      <c r="AB376" s="503"/>
      <c r="AC376" s="525"/>
      <c r="AD376" s="526"/>
      <c r="AE376" s="526"/>
      <c r="AF376" s="526"/>
      <c r="AG376" s="526"/>
      <c r="AH376" s="527"/>
      <c r="AI376" s="233"/>
      <c r="AJ376" s="233"/>
      <c r="AK376" s="197">
        <v>365</v>
      </c>
      <c r="AL376" s="207">
        <v>95.096519999999998</v>
      </c>
      <c r="AM376" s="207">
        <v>95.062860000000001</v>
      </c>
      <c r="AN376" s="207">
        <v>95.213579999999993</v>
      </c>
      <c r="AO376" s="207">
        <v>95.365229999999997</v>
      </c>
      <c r="AP376" s="207">
        <v>95.20205</v>
      </c>
      <c r="AQ376" s="208"/>
      <c r="AR376" s="155"/>
      <c r="AS376" s="197">
        <f t="shared" si="66"/>
        <v>365</v>
      </c>
      <c r="AT376" s="175">
        <v>-0.15957739999998899</v>
      </c>
      <c r="AU376" s="163">
        <v>-9.5773999999977395E-3</v>
      </c>
      <c r="AV376" s="163">
        <v>-0.19957739999999499</v>
      </c>
      <c r="AW376" s="163">
        <v>-0.27957739999999398</v>
      </c>
      <c r="AX376" s="163">
        <v>-0.179577399999999</v>
      </c>
      <c r="AY376" s="163">
        <v>-0.179577399999999</v>
      </c>
      <c r="BA376" s="331">
        <f t="shared" si="67"/>
        <v>365</v>
      </c>
      <c r="BB376" s="332">
        <f t="shared" si="70"/>
        <v>94.936942600000009</v>
      </c>
      <c r="BC376" s="332">
        <f t="shared" si="70"/>
        <v>95.053282600000003</v>
      </c>
      <c r="BD376" s="332">
        <f t="shared" si="70"/>
        <v>95.014002599999998</v>
      </c>
      <c r="BE376" s="332">
        <f t="shared" si="70"/>
        <v>95.085652600000003</v>
      </c>
      <c r="BF376" s="332">
        <f t="shared" si="70"/>
        <v>95.0224726</v>
      </c>
      <c r="BG376" s="332" t="str">
        <f t="shared" si="70"/>
        <v/>
      </c>
      <c r="BH376" s="164">
        <v>365</v>
      </c>
      <c r="BI376" s="337">
        <f t="shared" si="68"/>
        <v>8.5529999999991446E-2</v>
      </c>
      <c r="BJ376" s="337">
        <f t="shared" si="68"/>
        <v>3.0810000000002447E-2</v>
      </c>
      <c r="BK376" s="337">
        <f t="shared" si="68"/>
        <v>8.4700000000026421E-3</v>
      </c>
      <c r="BL376" s="337">
        <f t="shared" si="68"/>
        <v>6.3180000000002678E-2</v>
      </c>
      <c r="BM376" s="165">
        <f t="shared" si="69"/>
        <v>8.5529999999991446E-2</v>
      </c>
    </row>
    <row r="377" spans="1:65" ht="14.85" customHeight="1">
      <c r="A377" s="239"/>
      <c r="B377" s="540" t="s">
        <v>478</v>
      </c>
      <c r="C377" s="540"/>
      <c r="D377" s="540"/>
      <c r="E377" s="503">
        <f t="shared" si="71"/>
        <v>94.947862600000008</v>
      </c>
      <c r="F377" s="503"/>
      <c r="G377" s="503"/>
      <c r="H377" s="503">
        <f t="shared" si="72"/>
        <v>95.043122600000004</v>
      </c>
      <c r="I377" s="503"/>
      <c r="J377" s="503"/>
      <c r="K377" s="503">
        <f t="shared" si="73"/>
        <v>94.924462599999998</v>
      </c>
      <c r="L377" s="503"/>
      <c r="M377" s="503"/>
      <c r="N377" s="503">
        <f t="shared" si="74"/>
        <v>95.041502600000001</v>
      </c>
      <c r="O377" s="503"/>
      <c r="P377" s="503"/>
      <c r="Q377" s="503">
        <f t="shared" si="75"/>
        <v>95.012542600000003</v>
      </c>
      <c r="R377" s="503"/>
      <c r="S377" s="503"/>
      <c r="T377" s="503"/>
      <c r="U377" s="503"/>
      <c r="V377" s="503"/>
      <c r="W377" s="503">
        <f t="shared" si="76"/>
        <v>8.8080000000005043E-2</v>
      </c>
      <c r="X377" s="503"/>
      <c r="Y377" s="503"/>
      <c r="Z377" s="503"/>
      <c r="AA377" s="503"/>
      <c r="AB377" s="503"/>
      <c r="AC377" s="525"/>
      <c r="AD377" s="526"/>
      <c r="AE377" s="526"/>
      <c r="AF377" s="526"/>
      <c r="AG377" s="526"/>
      <c r="AH377" s="527"/>
      <c r="AI377" s="233"/>
      <c r="AJ377" s="233"/>
      <c r="AK377" s="197">
        <v>366</v>
      </c>
      <c r="AL377" s="207">
        <v>95.10154</v>
      </c>
      <c r="AM377" s="207">
        <v>95.059039999999996</v>
      </c>
      <c r="AN377" s="207">
        <v>95.194180000000003</v>
      </c>
      <c r="AO377" s="207">
        <v>95.364270000000005</v>
      </c>
      <c r="AP377" s="207">
        <v>95.194339999999997</v>
      </c>
      <c r="AQ377" s="208"/>
      <c r="AR377" s="155"/>
      <c r="AS377" s="197">
        <f t="shared" si="66"/>
        <v>366</v>
      </c>
      <c r="AT377" s="175">
        <v>-0.15957739999998899</v>
      </c>
      <c r="AU377" s="163">
        <v>-9.5773999999977395E-3</v>
      </c>
      <c r="AV377" s="163">
        <v>-0.19957739999999499</v>
      </c>
      <c r="AW377" s="163">
        <v>-0.27957739999999398</v>
      </c>
      <c r="AX377" s="163">
        <v>-0.179577399999999</v>
      </c>
      <c r="AY377" s="163">
        <v>-0.179577399999999</v>
      </c>
      <c r="BA377" s="331">
        <f t="shared" si="67"/>
        <v>366</v>
      </c>
      <c r="BB377" s="332">
        <f t="shared" si="70"/>
        <v>94.941962600000011</v>
      </c>
      <c r="BC377" s="332">
        <f t="shared" si="70"/>
        <v>95.049462599999998</v>
      </c>
      <c r="BD377" s="332">
        <f t="shared" si="70"/>
        <v>94.994602600000007</v>
      </c>
      <c r="BE377" s="332">
        <f t="shared" si="70"/>
        <v>95.084692600000011</v>
      </c>
      <c r="BF377" s="332">
        <f t="shared" si="70"/>
        <v>95.014762599999997</v>
      </c>
      <c r="BG377" s="332" t="str">
        <f t="shared" si="70"/>
        <v/>
      </c>
      <c r="BH377" s="164">
        <v>366</v>
      </c>
      <c r="BI377" s="337">
        <f t="shared" si="68"/>
        <v>7.2799999999986653E-2</v>
      </c>
      <c r="BJ377" s="337">
        <f t="shared" si="68"/>
        <v>3.4700000000000841E-2</v>
      </c>
      <c r="BK377" s="337">
        <f t="shared" si="68"/>
        <v>2.0159999999989964E-2</v>
      </c>
      <c r="BL377" s="337">
        <f t="shared" si="68"/>
        <v>6.9930000000013592E-2</v>
      </c>
      <c r="BM377" s="165">
        <f t="shared" si="69"/>
        <v>7.2799999999986653E-2</v>
      </c>
    </row>
    <row r="378" spans="1:65" ht="14.85" customHeight="1">
      <c r="A378" s="239"/>
      <c r="B378" s="540" t="s">
        <v>479</v>
      </c>
      <c r="C378" s="540"/>
      <c r="D378" s="540"/>
      <c r="E378" s="503">
        <f t="shared" si="71"/>
        <v>94.932362600000005</v>
      </c>
      <c r="F378" s="503"/>
      <c r="G378" s="503"/>
      <c r="H378" s="503">
        <f t="shared" si="72"/>
        <v>95.049582600000008</v>
      </c>
      <c r="I378" s="503"/>
      <c r="J378" s="503"/>
      <c r="K378" s="503">
        <f t="shared" si="73"/>
        <v>94.928912600000004</v>
      </c>
      <c r="L378" s="503"/>
      <c r="M378" s="503"/>
      <c r="N378" s="503">
        <f t="shared" si="74"/>
        <v>95.030972600000013</v>
      </c>
      <c r="O378" s="503"/>
      <c r="P378" s="503"/>
      <c r="Q378" s="503">
        <f t="shared" si="75"/>
        <v>95.016372599999997</v>
      </c>
      <c r="R378" s="503"/>
      <c r="S378" s="503"/>
      <c r="T378" s="503"/>
      <c r="U378" s="503"/>
      <c r="V378" s="503"/>
      <c r="W378" s="503">
        <f t="shared" si="76"/>
        <v>8.7459999999992988E-2</v>
      </c>
      <c r="X378" s="503"/>
      <c r="Y378" s="503"/>
      <c r="Z378" s="503"/>
      <c r="AA378" s="503"/>
      <c r="AB378" s="503"/>
      <c r="AC378" s="525"/>
      <c r="AD378" s="526"/>
      <c r="AE378" s="526"/>
      <c r="AF378" s="526"/>
      <c r="AG378" s="526"/>
      <c r="AH378" s="527"/>
      <c r="AI378" s="233"/>
      <c r="AJ378" s="233"/>
      <c r="AK378" s="197">
        <v>367</v>
      </c>
      <c r="AL378" s="207">
        <v>95.099090000000004</v>
      </c>
      <c r="AM378" s="207">
        <v>95.056389999999993</v>
      </c>
      <c r="AN378" s="207">
        <v>95.174369999999996</v>
      </c>
      <c r="AO378" s="207">
        <v>95.354990000000001</v>
      </c>
      <c r="AP378" s="207">
        <v>95.189120000000003</v>
      </c>
      <c r="AQ378" s="208"/>
      <c r="AR378" s="155"/>
      <c r="AS378" s="197">
        <f t="shared" si="66"/>
        <v>367</v>
      </c>
      <c r="AT378" s="175">
        <v>-0.15957739999998899</v>
      </c>
      <c r="AU378" s="163">
        <v>-9.5773999999977395E-3</v>
      </c>
      <c r="AV378" s="163">
        <v>-0.19957739999999499</v>
      </c>
      <c r="AW378" s="163">
        <v>-0.27957739999999398</v>
      </c>
      <c r="AX378" s="163">
        <v>-0.179577399999999</v>
      </c>
      <c r="AY378" s="163">
        <v>-0.179577399999999</v>
      </c>
      <c r="BA378" s="331">
        <f t="shared" si="67"/>
        <v>367</v>
      </c>
      <c r="BB378" s="332">
        <f t="shared" si="70"/>
        <v>94.939512600000015</v>
      </c>
      <c r="BC378" s="332">
        <f t="shared" si="70"/>
        <v>95.046812599999996</v>
      </c>
      <c r="BD378" s="332">
        <f t="shared" si="70"/>
        <v>94.974792600000001</v>
      </c>
      <c r="BE378" s="332">
        <f t="shared" si="70"/>
        <v>95.075412600000007</v>
      </c>
      <c r="BF378" s="332">
        <f t="shared" si="70"/>
        <v>95.009542600000003</v>
      </c>
      <c r="BG378" s="332" t="str">
        <f t="shared" si="70"/>
        <v/>
      </c>
      <c r="BH378" s="164">
        <v>367</v>
      </c>
      <c r="BI378" s="337">
        <f t="shared" si="68"/>
        <v>7.002999999998849E-2</v>
      </c>
      <c r="BJ378" s="337">
        <f t="shared" si="68"/>
        <v>3.7269999999992365E-2</v>
      </c>
      <c r="BK378" s="337">
        <f t="shared" si="68"/>
        <v>3.4750000000002501E-2</v>
      </c>
      <c r="BL378" s="337">
        <f t="shared" si="68"/>
        <v>6.587000000000387E-2</v>
      </c>
      <c r="BM378" s="165">
        <f t="shared" si="69"/>
        <v>7.002999999998849E-2</v>
      </c>
    </row>
    <row r="379" spans="1:65" ht="14.85" customHeight="1">
      <c r="A379" s="239"/>
      <c r="B379" s="540" t="s">
        <v>480</v>
      </c>
      <c r="C379" s="540"/>
      <c r="D379" s="540"/>
      <c r="E379" s="503">
        <f t="shared" si="71"/>
        <v>94.931192600000017</v>
      </c>
      <c r="F379" s="503"/>
      <c r="G379" s="503"/>
      <c r="H379" s="503">
        <f t="shared" si="72"/>
        <v>95.049302600000004</v>
      </c>
      <c r="I379" s="503"/>
      <c r="J379" s="503"/>
      <c r="K379" s="503">
        <f t="shared" si="73"/>
        <v>94.960652600000003</v>
      </c>
      <c r="L379" s="503"/>
      <c r="M379" s="503"/>
      <c r="N379" s="503">
        <f t="shared" si="74"/>
        <v>95.028082600000005</v>
      </c>
      <c r="O379" s="503"/>
      <c r="P379" s="503"/>
      <c r="Q379" s="503">
        <f t="shared" si="75"/>
        <v>95.0291426</v>
      </c>
      <c r="R379" s="503"/>
      <c r="S379" s="503"/>
      <c r="T379" s="503"/>
      <c r="U379" s="503"/>
      <c r="V379" s="503"/>
      <c r="W379" s="503">
        <f t="shared" si="76"/>
        <v>9.7949999999983106E-2</v>
      </c>
      <c r="X379" s="503"/>
      <c r="Y379" s="503"/>
      <c r="Z379" s="503"/>
      <c r="AA379" s="503"/>
      <c r="AB379" s="503"/>
      <c r="AC379" s="525"/>
      <c r="AD379" s="526"/>
      <c r="AE379" s="526"/>
      <c r="AF379" s="526"/>
      <c r="AG379" s="526"/>
      <c r="AH379" s="527"/>
      <c r="AI379" s="233"/>
      <c r="AJ379" s="233"/>
      <c r="AK379" s="197">
        <v>368</v>
      </c>
      <c r="AL379" s="207">
        <v>95.104590000000002</v>
      </c>
      <c r="AM379" s="207">
        <v>95.054699999999997</v>
      </c>
      <c r="AN379" s="207">
        <v>95.173159999999996</v>
      </c>
      <c r="AO379" s="207">
        <v>95.344700000000003</v>
      </c>
      <c r="AP379" s="207">
        <v>95.188109999999995</v>
      </c>
      <c r="AQ379" s="208"/>
      <c r="AR379" s="155"/>
      <c r="AS379" s="197">
        <f t="shared" si="66"/>
        <v>368</v>
      </c>
      <c r="AT379" s="175">
        <v>-0.15957739999998899</v>
      </c>
      <c r="AU379" s="163">
        <v>-9.5773999999977395E-3</v>
      </c>
      <c r="AV379" s="163">
        <v>-0.19957739999999499</v>
      </c>
      <c r="AW379" s="163">
        <v>-0.27957739999999398</v>
      </c>
      <c r="AX379" s="163">
        <v>-0.179577399999999</v>
      </c>
      <c r="AY379" s="163">
        <v>-0.179577399999999</v>
      </c>
      <c r="BA379" s="331">
        <f t="shared" si="67"/>
        <v>368</v>
      </c>
      <c r="BB379" s="332">
        <f t="shared" si="70"/>
        <v>94.945012600000013</v>
      </c>
      <c r="BC379" s="332">
        <f t="shared" si="70"/>
        <v>95.045122599999999</v>
      </c>
      <c r="BD379" s="332">
        <f t="shared" si="70"/>
        <v>94.9735826</v>
      </c>
      <c r="BE379" s="332">
        <f t="shared" si="70"/>
        <v>95.065122600000009</v>
      </c>
      <c r="BF379" s="332">
        <f t="shared" si="70"/>
        <v>95.008532599999995</v>
      </c>
      <c r="BG379" s="332" t="str">
        <f t="shared" si="70"/>
        <v/>
      </c>
      <c r="BH379" s="164">
        <v>368</v>
      </c>
      <c r="BI379" s="337">
        <f t="shared" si="68"/>
        <v>6.3519999999982701E-2</v>
      </c>
      <c r="BJ379" s="337">
        <f t="shared" si="68"/>
        <v>3.6590000000003897E-2</v>
      </c>
      <c r="BK379" s="337">
        <f t="shared" si="68"/>
        <v>3.494999999999493E-2</v>
      </c>
      <c r="BL379" s="337">
        <f t="shared" si="68"/>
        <v>5.6590000000014129E-2</v>
      </c>
      <c r="BM379" s="165">
        <f t="shared" si="69"/>
        <v>6.3519999999982701E-2</v>
      </c>
    </row>
    <row r="380" spans="1:65" ht="14.85" customHeight="1">
      <c r="A380" s="239"/>
      <c r="B380" s="540" t="s">
        <v>481</v>
      </c>
      <c r="C380" s="540"/>
      <c r="D380" s="540"/>
      <c r="E380" s="503">
        <f t="shared" si="71"/>
        <v>94.943492600000013</v>
      </c>
      <c r="F380" s="503"/>
      <c r="G380" s="503"/>
      <c r="H380" s="503">
        <f t="shared" si="72"/>
        <v>95.049742600000002</v>
      </c>
      <c r="I380" s="503"/>
      <c r="J380" s="503"/>
      <c r="K380" s="503">
        <f t="shared" si="73"/>
        <v>94.956402600000004</v>
      </c>
      <c r="L380" s="503"/>
      <c r="M380" s="503"/>
      <c r="N380" s="503">
        <f t="shared" si="74"/>
        <v>95.031342600000002</v>
      </c>
      <c r="O380" s="503"/>
      <c r="P380" s="503"/>
      <c r="Q380" s="503">
        <f t="shared" si="75"/>
        <v>95.016242599999998</v>
      </c>
      <c r="R380" s="503"/>
      <c r="S380" s="503"/>
      <c r="T380" s="503"/>
      <c r="U380" s="503"/>
      <c r="V380" s="503"/>
      <c r="W380" s="503">
        <f t="shared" si="76"/>
        <v>7.2749999999984993E-2</v>
      </c>
      <c r="X380" s="503"/>
      <c r="Y380" s="503"/>
      <c r="Z380" s="503"/>
      <c r="AA380" s="503"/>
      <c r="AB380" s="503"/>
      <c r="AC380" s="525"/>
      <c r="AD380" s="526"/>
      <c r="AE380" s="526"/>
      <c r="AF380" s="526"/>
      <c r="AG380" s="526"/>
      <c r="AH380" s="527"/>
      <c r="AI380" s="233"/>
      <c r="AJ380" s="233"/>
      <c r="AK380" s="197">
        <v>369</v>
      </c>
      <c r="AL380" s="207">
        <v>95.128579999999999</v>
      </c>
      <c r="AM380" s="207">
        <v>95.049840000000003</v>
      </c>
      <c r="AN380" s="207">
        <v>95.191760000000002</v>
      </c>
      <c r="AO380" s="207">
        <v>95.345870000000005</v>
      </c>
      <c r="AP380" s="207">
        <v>95.177379999999999</v>
      </c>
      <c r="AQ380" s="208"/>
      <c r="AR380" s="155"/>
      <c r="AS380" s="197">
        <f t="shared" si="66"/>
        <v>369</v>
      </c>
      <c r="AT380" s="175">
        <v>-0.15957739999998899</v>
      </c>
      <c r="AU380" s="163">
        <v>-9.5773999999977395E-3</v>
      </c>
      <c r="AV380" s="163">
        <v>-0.19957739999999499</v>
      </c>
      <c r="AW380" s="163">
        <v>-0.27957739999999398</v>
      </c>
      <c r="AX380" s="163">
        <v>-0.179577399999999</v>
      </c>
      <c r="AY380" s="163">
        <v>-0.179577399999999</v>
      </c>
      <c r="BA380" s="331">
        <f t="shared" si="67"/>
        <v>369</v>
      </c>
      <c r="BB380" s="332">
        <f t="shared" si="70"/>
        <v>94.96900260000001</v>
      </c>
      <c r="BC380" s="332">
        <f t="shared" si="70"/>
        <v>95.040262600000005</v>
      </c>
      <c r="BD380" s="332">
        <f t="shared" si="70"/>
        <v>94.992182600000007</v>
      </c>
      <c r="BE380" s="332">
        <f t="shared" si="70"/>
        <v>95.066292600000011</v>
      </c>
      <c r="BF380" s="332">
        <f t="shared" si="70"/>
        <v>94.9978026</v>
      </c>
      <c r="BG380" s="332" t="str">
        <f t="shared" si="70"/>
        <v/>
      </c>
      <c r="BH380" s="164">
        <v>369</v>
      </c>
      <c r="BI380" s="337">
        <f t="shared" si="68"/>
        <v>2.8799999999989723E-2</v>
      </c>
      <c r="BJ380" s="337">
        <f t="shared" si="68"/>
        <v>4.2460000000005493E-2</v>
      </c>
      <c r="BK380" s="337">
        <f t="shared" si="68"/>
        <v>5.619999999993297E-3</v>
      </c>
      <c r="BL380" s="337">
        <f t="shared" si="68"/>
        <v>6.8490000000011264E-2</v>
      </c>
      <c r="BM380" s="165">
        <f t="shared" si="69"/>
        <v>6.8490000000011264E-2</v>
      </c>
    </row>
    <row r="381" spans="1:65" ht="14.85" customHeight="1">
      <c r="A381" s="238"/>
      <c r="B381" s="540" t="s">
        <v>482</v>
      </c>
      <c r="C381" s="540"/>
      <c r="D381" s="540"/>
      <c r="E381" s="503">
        <f t="shared" si="71"/>
        <v>94.953612600000014</v>
      </c>
      <c r="F381" s="503"/>
      <c r="G381" s="503"/>
      <c r="H381" s="503">
        <f t="shared" si="72"/>
        <v>95.0435126</v>
      </c>
      <c r="I381" s="503"/>
      <c r="J381" s="503"/>
      <c r="K381" s="503">
        <f t="shared" si="73"/>
        <v>94.952572600000011</v>
      </c>
      <c r="L381" s="503"/>
      <c r="M381" s="503"/>
      <c r="N381" s="503">
        <f t="shared" si="74"/>
        <v>95.030302600000013</v>
      </c>
      <c r="O381" s="503"/>
      <c r="P381" s="503"/>
      <c r="Q381" s="503">
        <f t="shared" si="75"/>
        <v>95.002872600000003</v>
      </c>
      <c r="R381" s="503"/>
      <c r="S381" s="503"/>
      <c r="T381" s="503"/>
      <c r="U381" s="503"/>
      <c r="V381" s="503"/>
      <c r="W381" s="503">
        <f t="shared" si="76"/>
        <v>5.0299999999992906E-2</v>
      </c>
      <c r="X381" s="503"/>
      <c r="Y381" s="503"/>
      <c r="Z381" s="503"/>
      <c r="AA381" s="503"/>
      <c r="AB381" s="503"/>
      <c r="AC381" s="525"/>
      <c r="AD381" s="526"/>
      <c r="AE381" s="526"/>
      <c r="AF381" s="526"/>
      <c r="AG381" s="526"/>
      <c r="AH381" s="527"/>
      <c r="AI381" s="233"/>
      <c r="AJ381" s="233"/>
      <c r="AK381" s="197">
        <v>370</v>
      </c>
      <c r="AL381" s="207">
        <v>95.121830000000003</v>
      </c>
      <c r="AM381" s="207">
        <v>95.046419999999998</v>
      </c>
      <c r="AN381" s="207">
        <v>95.210449999999994</v>
      </c>
      <c r="AO381" s="207">
        <v>95.350089999999994</v>
      </c>
      <c r="AP381" s="207">
        <v>95.178389999999993</v>
      </c>
      <c r="AQ381" s="208"/>
      <c r="AR381" s="155"/>
      <c r="AS381" s="197">
        <f t="shared" si="66"/>
        <v>370</v>
      </c>
      <c r="AT381" s="175">
        <v>-0.15957739999998899</v>
      </c>
      <c r="AU381" s="163">
        <v>-9.5773999999977395E-3</v>
      </c>
      <c r="AV381" s="163">
        <v>-0.19957739999999499</v>
      </c>
      <c r="AW381" s="163">
        <v>-0.27957739999999398</v>
      </c>
      <c r="AX381" s="163">
        <v>-0.179577399999999</v>
      </c>
      <c r="AY381" s="163">
        <v>-0.179577399999999</v>
      </c>
      <c r="BA381" s="331">
        <f t="shared" si="67"/>
        <v>370</v>
      </c>
      <c r="BB381" s="332">
        <f t="shared" si="70"/>
        <v>94.962252600000014</v>
      </c>
      <c r="BC381" s="332">
        <f t="shared" si="70"/>
        <v>95.0368426</v>
      </c>
      <c r="BD381" s="332">
        <f t="shared" si="70"/>
        <v>95.010872599999999</v>
      </c>
      <c r="BE381" s="332">
        <f t="shared" si="70"/>
        <v>95.070512600000001</v>
      </c>
      <c r="BF381" s="332">
        <f t="shared" si="70"/>
        <v>94.998812599999994</v>
      </c>
      <c r="BG381" s="332" t="str">
        <f t="shared" si="70"/>
        <v/>
      </c>
      <c r="BH381" s="164">
        <v>370</v>
      </c>
      <c r="BI381" s="337">
        <f t="shared" si="68"/>
        <v>3.6559999999980164E-2</v>
      </c>
      <c r="BJ381" s="337">
        <f t="shared" si="68"/>
        <v>3.8030000000006225E-2</v>
      </c>
      <c r="BK381" s="337">
        <f t="shared" si="68"/>
        <v>1.2060000000005289E-2</v>
      </c>
      <c r="BL381" s="337">
        <f t="shared" si="68"/>
        <v>7.170000000000698E-2</v>
      </c>
      <c r="BM381" s="165">
        <f t="shared" si="69"/>
        <v>7.170000000000698E-2</v>
      </c>
    </row>
    <row r="382" spans="1:65" ht="14.85" customHeight="1">
      <c r="A382" s="238"/>
      <c r="B382" s="540" t="s">
        <v>483</v>
      </c>
      <c r="C382" s="540"/>
      <c r="D382" s="540"/>
      <c r="E382" s="503">
        <f t="shared" si="71"/>
        <v>94.951602600000015</v>
      </c>
      <c r="F382" s="503"/>
      <c r="G382" s="503"/>
      <c r="H382" s="503">
        <f t="shared" si="72"/>
        <v>95.040822599999998</v>
      </c>
      <c r="I382" s="503"/>
      <c r="J382" s="503"/>
      <c r="K382" s="503">
        <f t="shared" si="73"/>
        <v>94.959932600000002</v>
      </c>
      <c r="L382" s="503"/>
      <c r="M382" s="503"/>
      <c r="N382" s="503">
        <f t="shared" si="74"/>
        <v>95.026562600000005</v>
      </c>
      <c r="O382" s="503"/>
      <c r="P382" s="503"/>
      <c r="Q382" s="503">
        <f t="shared" si="75"/>
        <v>95.005042599999996</v>
      </c>
      <c r="R382" s="503"/>
      <c r="S382" s="503"/>
      <c r="T382" s="503"/>
      <c r="U382" s="503"/>
      <c r="V382" s="503"/>
      <c r="W382" s="503">
        <f t="shared" si="76"/>
        <v>5.3439999999980614E-2</v>
      </c>
      <c r="X382" s="503"/>
      <c r="Y382" s="503"/>
      <c r="Z382" s="503"/>
      <c r="AA382" s="503"/>
      <c r="AB382" s="503"/>
      <c r="AC382" s="525"/>
      <c r="AD382" s="526"/>
      <c r="AE382" s="526"/>
      <c r="AF382" s="526"/>
      <c r="AG382" s="526"/>
      <c r="AH382" s="527"/>
      <c r="AI382" s="233"/>
      <c r="AJ382" s="233"/>
      <c r="AK382" s="197">
        <v>371</v>
      </c>
      <c r="AL382" s="207">
        <v>95.110370000000003</v>
      </c>
      <c r="AM382" s="207">
        <v>95.048029999999997</v>
      </c>
      <c r="AN382" s="207">
        <v>95.22475</v>
      </c>
      <c r="AO382" s="207">
        <v>95.352620000000002</v>
      </c>
      <c r="AP382" s="207">
        <v>95.181849999999997</v>
      </c>
      <c r="AQ382" s="208"/>
      <c r="AR382" s="155"/>
      <c r="AS382" s="197">
        <f t="shared" si="66"/>
        <v>371</v>
      </c>
      <c r="AT382" s="175">
        <v>-0.15957739999998899</v>
      </c>
      <c r="AU382" s="163">
        <v>-9.5773999999977395E-3</v>
      </c>
      <c r="AV382" s="163">
        <v>-0.19957739999999499</v>
      </c>
      <c r="AW382" s="163">
        <v>-0.27957739999999398</v>
      </c>
      <c r="AX382" s="163">
        <v>-0.179577399999999</v>
      </c>
      <c r="AY382" s="163">
        <v>-0.179577399999999</v>
      </c>
      <c r="BA382" s="331">
        <f t="shared" si="67"/>
        <v>371</v>
      </c>
      <c r="BB382" s="332">
        <f t="shared" si="70"/>
        <v>94.950792600000014</v>
      </c>
      <c r="BC382" s="332">
        <f t="shared" si="70"/>
        <v>95.038452599999999</v>
      </c>
      <c r="BD382" s="332">
        <f t="shared" si="70"/>
        <v>95.025172600000005</v>
      </c>
      <c r="BE382" s="332">
        <f t="shared" si="70"/>
        <v>95.073042600000008</v>
      </c>
      <c r="BF382" s="332">
        <f t="shared" si="70"/>
        <v>95.002272599999998</v>
      </c>
      <c r="BG382" s="332" t="str">
        <f t="shared" si="70"/>
        <v/>
      </c>
      <c r="BH382" s="164">
        <v>371</v>
      </c>
      <c r="BI382" s="337">
        <f t="shared" si="68"/>
        <v>5.1479999999983761E-2</v>
      </c>
      <c r="BJ382" s="337">
        <f t="shared" si="68"/>
        <v>3.6180000000001655E-2</v>
      </c>
      <c r="BK382" s="337">
        <f t="shared" si="68"/>
        <v>2.2900000000007026E-2</v>
      </c>
      <c r="BL382" s="337">
        <f t="shared" si="68"/>
        <v>7.0770000000010214E-2</v>
      </c>
      <c r="BM382" s="165">
        <f t="shared" si="69"/>
        <v>7.0770000000010214E-2</v>
      </c>
    </row>
    <row r="383" spans="1:65" ht="14.85" customHeight="1">
      <c r="A383" s="238"/>
      <c r="B383" s="540" t="s">
        <v>484</v>
      </c>
      <c r="C383" s="540"/>
      <c r="D383" s="540"/>
      <c r="E383" s="503">
        <f t="shared" si="71"/>
        <v>94.957672600000009</v>
      </c>
      <c r="F383" s="503"/>
      <c r="G383" s="503"/>
      <c r="H383" s="503">
        <f t="shared" si="72"/>
        <v>95.0407826</v>
      </c>
      <c r="I383" s="503"/>
      <c r="J383" s="503"/>
      <c r="K383" s="503">
        <f t="shared" si="73"/>
        <v>94.975592599999999</v>
      </c>
      <c r="L383" s="503"/>
      <c r="M383" s="503"/>
      <c r="N383" s="503">
        <f t="shared" si="74"/>
        <v>95.029092600000013</v>
      </c>
      <c r="O383" s="503"/>
      <c r="P383" s="503"/>
      <c r="Q383" s="503">
        <f t="shared" si="75"/>
        <v>95.008572599999994</v>
      </c>
      <c r="R383" s="503"/>
      <c r="S383" s="503"/>
      <c r="T383" s="503"/>
      <c r="U383" s="503"/>
      <c r="V383" s="503"/>
      <c r="W383" s="503">
        <f t="shared" si="76"/>
        <v>5.0899999999984402E-2</v>
      </c>
      <c r="X383" s="503"/>
      <c r="Y383" s="503"/>
      <c r="Z383" s="503"/>
      <c r="AA383" s="503"/>
      <c r="AB383" s="503"/>
      <c r="AC383" s="525"/>
      <c r="AD383" s="526"/>
      <c r="AE383" s="526"/>
      <c r="AF383" s="526"/>
      <c r="AG383" s="526"/>
      <c r="AH383" s="527"/>
      <c r="AI383" s="233"/>
      <c r="AJ383" s="233"/>
      <c r="AK383" s="197">
        <v>372</v>
      </c>
      <c r="AL383" s="207">
        <v>95.113749999999996</v>
      </c>
      <c r="AM383" s="207">
        <v>95.056139999999999</v>
      </c>
      <c r="AN383" s="207">
        <v>95.227919999999997</v>
      </c>
      <c r="AO383" s="207">
        <v>95.355029999999999</v>
      </c>
      <c r="AP383" s="207">
        <v>95.171760000000006</v>
      </c>
      <c r="AQ383" s="208"/>
      <c r="AR383" s="155"/>
      <c r="AS383" s="197">
        <f t="shared" si="66"/>
        <v>372</v>
      </c>
      <c r="AT383" s="175">
        <v>-0.15957739999998899</v>
      </c>
      <c r="AU383" s="163">
        <v>-9.5773999999977395E-3</v>
      </c>
      <c r="AV383" s="163">
        <v>-0.19957739999999499</v>
      </c>
      <c r="AW383" s="163">
        <v>-0.27957739999999398</v>
      </c>
      <c r="AX383" s="163">
        <v>-0.179577399999999</v>
      </c>
      <c r="AY383" s="163">
        <v>-0.179577399999999</v>
      </c>
      <c r="BA383" s="331">
        <f t="shared" si="67"/>
        <v>372</v>
      </c>
      <c r="BB383" s="332">
        <f t="shared" si="70"/>
        <v>94.954172600000007</v>
      </c>
      <c r="BC383" s="332">
        <f t="shared" si="70"/>
        <v>95.046562600000001</v>
      </c>
      <c r="BD383" s="332">
        <f t="shared" si="70"/>
        <v>95.028342600000002</v>
      </c>
      <c r="BE383" s="332">
        <f t="shared" si="70"/>
        <v>95.075452600000006</v>
      </c>
      <c r="BF383" s="332">
        <f t="shared" si="70"/>
        <v>94.992182600000007</v>
      </c>
      <c r="BG383" s="332" t="str">
        <f t="shared" si="70"/>
        <v/>
      </c>
      <c r="BH383" s="164">
        <v>372</v>
      </c>
      <c r="BI383" s="337">
        <f t="shared" si="68"/>
        <v>3.8009999999999877E-2</v>
      </c>
      <c r="BJ383" s="337">
        <f t="shared" si="68"/>
        <v>5.4379999999994766E-2</v>
      </c>
      <c r="BK383" s="337">
        <f t="shared" si="68"/>
        <v>3.6159999999995307E-2</v>
      </c>
      <c r="BL383" s="337">
        <f t="shared" si="68"/>
        <v>8.3269999999998845E-2</v>
      </c>
      <c r="BM383" s="165">
        <f t="shared" si="69"/>
        <v>8.3269999999998845E-2</v>
      </c>
    </row>
    <row r="384" spans="1:65" ht="14.85" customHeight="1">
      <c r="A384" s="238"/>
      <c r="B384" s="540" t="s">
        <v>485</v>
      </c>
      <c r="C384" s="540"/>
      <c r="D384" s="540"/>
      <c r="E384" s="503">
        <f t="shared" si="71"/>
        <v>94.970402600000014</v>
      </c>
      <c r="F384" s="503"/>
      <c r="G384" s="503"/>
      <c r="H384" s="503">
        <f t="shared" si="72"/>
        <v>95.039012600000007</v>
      </c>
      <c r="I384" s="503"/>
      <c r="J384" s="503"/>
      <c r="K384" s="503">
        <f t="shared" si="73"/>
        <v>94.965752600000002</v>
      </c>
      <c r="L384" s="503"/>
      <c r="M384" s="503"/>
      <c r="N384" s="503">
        <f t="shared" si="74"/>
        <v>95.040422599999999</v>
      </c>
      <c r="O384" s="503"/>
      <c r="P384" s="503"/>
      <c r="Q384" s="503">
        <f t="shared" si="75"/>
        <v>95.016402600000006</v>
      </c>
      <c r="R384" s="503"/>
      <c r="S384" s="503"/>
      <c r="T384" s="503"/>
      <c r="U384" s="503"/>
      <c r="V384" s="503"/>
      <c r="W384" s="503">
        <f t="shared" si="76"/>
        <v>5.0650000000004525E-2</v>
      </c>
      <c r="X384" s="503"/>
      <c r="Y384" s="503"/>
      <c r="Z384" s="503"/>
      <c r="AA384" s="503"/>
      <c r="AB384" s="503"/>
      <c r="AC384" s="525"/>
      <c r="AD384" s="526"/>
      <c r="AE384" s="526"/>
      <c r="AF384" s="526"/>
      <c r="AG384" s="526"/>
      <c r="AH384" s="527"/>
      <c r="AI384" s="233"/>
      <c r="AJ384" s="233"/>
      <c r="AK384" s="197">
        <v>373</v>
      </c>
      <c r="AL384" s="207">
        <v>95.127849999999995</v>
      </c>
      <c r="AM384" s="207">
        <v>95.057559999999995</v>
      </c>
      <c r="AN384" s="207">
        <v>95.22551</v>
      </c>
      <c r="AO384" s="207">
        <v>95.350449999999995</v>
      </c>
      <c r="AP384" s="207">
        <v>95.176379999999995</v>
      </c>
      <c r="AQ384" s="208"/>
      <c r="AR384" s="155"/>
      <c r="AS384" s="197">
        <f t="shared" si="66"/>
        <v>373</v>
      </c>
      <c r="AT384" s="175">
        <v>-0.15957739999998899</v>
      </c>
      <c r="AU384" s="163">
        <v>-9.5773999999977395E-3</v>
      </c>
      <c r="AV384" s="163">
        <v>-0.19957739999999499</v>
      </c>
      <c r="AW384" s="163">
        <v>-0.27957739999999398</v>
      </c>
      <c r="AX384" s="163">
        <v>-0.179577399999999</v>
      </c>
      <c r="AY384" s="163">
        <v>-0.179577399999999</v>
      </c>
      <c r="BA384" s="331">
        <f t="shared" si="67"/>
        <v>373</v>
      </c>
      <c r="BB384" s="332">
        <f t="shared" si="70"/>
        <v>94.968272600000006</v>
      </c>
      <c r="BC384" s="332">
        <f t="shared" si="70"/>
        <v>95.047982599999997</v>
      </c>
      <c r="BD384" s="332">
        <f t="shared" si="70"/>
        <v>95.025932600000004</v>
      </c>
      <c r="BE384" s="332">
        <f t="shared" si="70"/>
        <v>95.070872600000001</v>
      </c>
      <c r="BF384" s="332">
        <f t="shared" si="70"/>
        <v>94.996802599999995</v>
      </c>
      <c r="BG384" s="332" t="str">
        <f t="shared" si="70"/>
        <v/>
      </c>
      <c r="BH384" s="164">
        <v>373</v>
      </c>
      <c r="BI384" s="337">
        <f t="shared" si="68"/>
        <v>2.8529999999989286E-2</v>
      </c>
      <c r="BJ384" s="337">
        <f t="shared" si="68"/>
        <v>5.1180000000002224E-2</v>
      </c>
      <c r="BK384" s="337">
        <f t="shared" si="68"/>
        <v>2.9130000000009204E-2</v>
      </c>
      <c r="BL384" s="337">
        <f t="shared" si="68"/>
        <v>7.4070000000006075E-2</v>
      </c>
      <c r="BM384" s="165">
        <f t="shared" si="69"/>
        <v>7.4070000000006075E-2</v>
      </c>
    </row>
    <row r="385" spans="1:65" ht="14.85" customHeight="1">
      <c r="A385" s="238"/>
      <c r="B385" s="540" t="s">
        <v>486</v>
      </c>
      <c r="C385" s="540"/>
      <c r="D385" s="540"/>
      <c r="E385" s="503">
        <f t="shared" si="71"/>
        <v>94.977872600000012</v>
      </c>
      <c r="F385" s="503"/>
      <c r="G385" s="503"/>
      <c r="H385" s="503">
        <f t="shared" si="72"/>
        <v>95.037492600000007</v>
      </c>
      <c r="I385" s="503"/>
      <c r="J385" s="503"/>
      <c r="K385" s="503">
        <f t="shared" si="73"/>
        <v>94.963102599999999</v>
      </c>
      <c r="L385" s="503"/>
      <c r="M385" s="503"/>
      <c r="N385" s="503">
        <f t="shared" si="74"/>
        <v>95.043032600000004</v>
      </c>
      <c r="O385" s="503"/>
      <c r="P385" s="503"/>
      <c r="Q385" s="503">
        <f t="shared" si="75"/>
        <v>95.010862599999996</v>
      </c>
      <c r="R385" s="503"/>
      <c r="S385" s="503"/>
      <c r="T385" s="503"/>
      <c r="U385" s="503"/>
      <c r="V385" s="503"/>
      <c r="W385" s="503">
        <f t="shared" si="76"/>
        <v>4.7759999999996694E-2</v>
      </c>
      <c r="X385" s="503"/>
      <c r="Y385" s="503"/>
      <c r="Z385" s="503"/>
      <c r="AA385" s="503"/>
      <c r="AB385" s="503"/>
      <c r="AC385" s="525"/>
      <c r="AD385" s="526"/>
      <c r="AE385" s="526"/>
      <c r="AF385" s="526"/>
      <c r="AG385" s="526"/>
      <c r="AH385" s="527"/>
      <c r="AI385" s="233"/>
      <c r="AJ385" s="233"/>
      <c r="AK385" s="197">
        <v>374</v>
      </c>
      <c r="AL385" s="207">
        <v>95.118369999999999</v>
      </c>
      <c r="AM385" s="207">
        <v>95.052210000000002</v>
      </c>
      <c r="AN385" s="207">
        <v>95.236959999999996</v>
      </c>
      <c r="AO385" s="207">
        <v>95.352459999999994</v>
      </c>
      <c r="AP385" s="207">
        <v>95.184169999999995</v>
      </c>
      <c r="AQ385" s="208"/>
      <c r="AR385" s="155"/>
      <c r="AS385" s="197">
        <f t="shared" si="66"/>
        <v>374</v>
      </c>
      <c r="AT385" s="175">
        <v>-0.15957739999998899</v>
      </c>
      <c r="AU385" s="163">
        <v>-9.5773999999977395E-3</v>
      </c>
      <c r="AV385" s="163">
        <v>-0.19957739999999499</v>
      </c>
      <c r="AW385" s="163">
        <v>-0.27957739999999398</v>
      </c>
      <c r="AX385" s="163">
        <v>-0.179577399999999</v>
      </c>
      <c r="AY385" s="163">
        <v>-0.179577399999999</v>
      </c>
      <c r="BA385" s="331">
        <f t="shared" si="67"/>
        <v>374</v>
      </c>
      <c r="BB385" s="332">
        <f t="shared" si="70"/>
        <v>94.95879260000001</v>
      </c>
      <c r="BC385" s="332">
        <f t="shared" si="70"/>
        <v>95.042632600000005</v>
      </c>
      <c r="BD385" s="332">
        <f t="shared" si="70"/>
        <v>95.037382600000001</v>
      </c>
      <c r="BE385" s="332">
        <f t="shared" si="70"/>
        <v>95.0728826</v>
      </c>
      <c r="BF385" s="332">
        <f t="shared" si="70"/>
        <v>95.004592599999995</v>
      </c>
      <c r="BG385" s="332" t="str">
        <f t="shared" si="70"/>
        <v/>
      </c>
      <c r="BH385" s="164">
        <v>374</v>
      </c>
      <c r="BI385" s="337">
        <f t="shared" si="68"/>
        <v>4.579999999998563E-2</v>
      </c>
      <c r="BJ385" s="337">
        <f t="shared" si="68"/>
        <v>3.80400000000094E-2</v>
      </c>
      <c r="BK385" s="337">
        <f t="shared" si="68"/>
        <v>3.2790000000005648E-2</v>
      </c>
      <c r="BL385" s="337">
        <f t="shared" si="68"/>
        <v>6.8290000000004625E-2</v>
      </c>
      <c r="BM385" s="165">
        <f t="shared" si="69"/>
        <v>6.8290000000004625E-2</v>
      </c>
    </row>
    <row r="386" spans="1:65" ht="14.85" customHeight="1">
      <c r="A386" s="238"/>
      <c r="B386" s="540" t="s">
        <v>487</v>
      </c>
      <c r="C386" s="540"/>
      <c r="D386" s="540"/>
      <c r="E386" s="503">
        <f t="shared" si="71"/>
        <v>94.977072600000014</v>
      </c>
      <c r="F386" s="503"/>
      <c r="G386" s="503"/>
      <c r="H386" s="503">
        <f t="shared" si="72"/>
        <v>95.032552600000002</v>
      </c>
      <c r="I386" s="503"/>
      <c r="J386" s="503"/>
      <c r="K386" s="503">
        <f t="shared" si="73"/>
        <v>94.964542600000001</v>
      </c>
      <c r="L386" s="503"/>
      <c r="M386" s="503"/>
      <c r="N386" s="503">
        <f t="shared" si="74"/>
        <v>95.042302599999999</v>
      </c>
      <c r="O386" s="503"/>
      <c r="P386" s="503"/>
      <c r="Q386" s="503">
        <f t="shared" si="75"/>
        <v>95.015962599999995</v>
      </c>
      <c r="R386" s="503"/>
      <c r="S386" s="503"/>
      <c r="T386" s="503"/>
      <c r="U386" s="503"/>
      <c r="V386" s="503"/>
      <c r="W386" s="503">
        <f t="shared" si="76"/>
        <v>5.1419999999993138E-2</v>
      </c>
      <c r="X386" s="503"/>
      <c r="Y386" s="503"/>
      <c r="Z386" s="503"/>
      <c r="AA386" s="503"/>
      <c r="AB386" s="503"/>
      <c r="AC386" s="525"/>
      <c r="AD386" s="526"/>
      <c r="AE386" s="526"/>
      <c r="AF386" s="526"/>
      <c r="AG386" s="526"/>
      <c r="AH386" s="527"/>
      <c r="AI386" s="233"/>
      <c r="AJ386" s="233"/>
      <c r="AK386" s="197">
        <v>375</v>
      </c>
      <c r="AL386" s="207">
        <v>95.115560000000002</v>
      </c>
      <c r="AM386" s="207">
        <v>95.041370000000001</v>
      </c>
      <c r="AN386" s="207">
        <v>95.252459999999999</v>
      </c>
      <c r="AO386" s="207">
        <v>95.355509999999995</v>
      </c>
      <c r="AP386" s="207">
        <v>95.189390000000003</v>
      </c>
      <c r="AQ386" s="208"/>
      <c r="AR386" s="155"/>
      <c r="AS386" s="197">
        <f t="shared" si="66"/>
        <v>375</v>
      </c>
      <c r="AT386" s="175">
        <v>-0.15957739999998899</v>
      </c>
      <c r="AU386" s="163">
        <v>-9.5773999999977395E-3</v>
      </c>
      <c r="AV386" s="163">
        <v>-0.19957739999999499</v>
      </c>
      <c r="AW386" s="163">
        <v>-0.27957739999999398</v>
      </c>
      <c r="AX386" s="163">
        <v>-0.179577399999999</v>
      </c>
      <c r="AY386" s="163">
        <v>-0.179577399999999</v>
      </c>
      <c r="BA386" s="331">
        <f t="shared" si="67"/>
        <v>375</v>
      </c>
      <c r="BB386" s="332">
        <f t="shared" si="70"/>
        <v>94.955982600000013</v>
      </c>
      <c r="BC386" s="332">
        <f t="shared" si="70"/>
        <v>95.031792600000003</v>
      </c>
      <c r="BD386" s="332">
        <f t="shared" si="70"/>
        <v>95.052882600000004</v>
      </c>
      <c r="BE386" s="332">
        <f t="shared" si="70"/>
        <v>95.075932600000002</v>
      </c>
      <c r="BF386" s="332">
        <f t="shared" si="70"/>
        <v>95.009812600000004</v>
      </c>
      <c r="BG386" s="332" t="str">
        <f t="shared" si="70"/>
        <v/>
      </c>
      <c r="BH386" s="164">
        <v>375</v>
      </c>
      <c r="BI386" s="337">
        <f t="shared" si="68"/>
        <v>5.3829999999990719E-2</v>
      </c>
      <c r="BJ386" s="337">
        <f t="shared" si="68"/>
        <v>2.1979999999999222E-2</v>
      </c>
      <c r="BK386" s="337">
        <f t="shared" si="68"/>
        <v>4.3070000000000164E-2</v>
      </c>
      <c r="BL386" s="337">
        <f t="shared" si="68"/>
        <v>6.6119999999997958E-2</v>
      </c>
      <c r="BM386" s="165">
        <f t="shared" si="69"/>
        <v>6.6119999999997958E-2</v>
      </c>
    </row>
    <row r="387" spans="1:65" ht="14.85" customHeight="1">
      <c r="A387" s="238"/>
      <c r="B387" s="540" t="s">
        <v>488</v>
      </c>
      <c r="C387" s="540"/>
      <c r="D387" s="540"/>
      <c r="E387" s="503">
        <f t="shared" si="71"/>
        <v>94.965742600000013</v>
      </c>
      <c r="F387" s="503"/>
      <c r="G387" s="503"/>
      <c r="H387" s="503">
        <f t="shared" si="72"/>
        <v>95.030822600000008</v>
      </c>
      <c r="I387" s="503"/>
      <c r="J387" s="503"/>
      <c r="K387" s="503">
        <f t="shared" si="73"/>
        <v>94.974312600000005</v>
      </c>
      <c r="L387" s="503"/>
      <c r="M387" s="503"/>
      <c r="N387" s="503">
        <f t="shared" si="74"/>
        <v>95.045242600000009</v>
      </c>
      <c r="O387" s="503"/>
      <c r="P387" s="503"/>
      <c r="Q387" s="503">
        <f t="shared" si="75"/>
        <v>95.010182600000007</v>
      </c>
      <c r="R387" s="503"/>
      <c r="S387" s="503"/>
      <c r="T387" s="503"/>
      <c r="U387" s="503"/>
      <c r="V387" s="503"/>
      <c r="W387" s="503">
        <f t="shared" si="76"/>
        <v>4.4439999999994484E-2</v>
      </c>
      <c r="X387" s="503"/>
      <c r="Y387" s="503"/>
      <c r="Z387" s="503"/>
      <c r="AA387" s="503"/>
      <c r="AB387" s="503"/>
      <c r="AC387" s="525"/>
      <c r="AD387" s="526"/>
      <c r="AE387" s="526"/>
      <c r="AF387" s="526"/>
      <c r="AG387" s="526"/>
      <c r="AH387" s="527"/>
      <c r="AI387" s="233"/>
      <c r="AJ387" s="233"/>
      <c r="AK387" s="197">
        <v>376</v>
      </c>
      <c r="AL387" s="207">
        <v>95.108729999999994</v>
      </c>
      <c r="AM387" s="207">
        <v>95.033850000000001</v>
      </c>
      <c r="AN387" s="207">
        <v>95.252750000000006</v>
      </c>
      <c r="AO387" s="207">
        <v>95.351410000000001</v>
      </c>
      <c r="AP387" s="207">
        <v>95.191000000000003</v>
      </c>
      <c r="AQ387" s="208"/>
      <c r="AR387" s="155"/>
      <c r="AS387" s="197">
        <f t="shared" si="66"/>
        <v>376</v>
      </c>
      <c r="AT387" s="175">
        <v>-0.15957739999998899</v>
      </c>
      <c r="AU387" s="163">
        <v>-9.5773999999977395E-3</v>
      </c>
      <c r="AV387" s="163">
        <v>-0.19957739999999499</v>
      </c>
      <c r="AW387" s="163">
        <v>-0.27957739999999398</v>
      </c>
      <c r="AX387" s="163">
        <v>-0.179577399999999</v>
      </c>
      <c r="AY387" s="163">
        <v>-0.179577399999999</v>
      </c>
      <c r="BA387" s="331">
        <f t="shared" si="67"/>
        <v>376</v>
      </c>
      <c r="BB387" s="332">
        <f t="shared" si="70"/>
        <v>94.949152600000005</v>
      </c>
      <c r="BC387" s="332">
        <f t="shared" si="70"/>
        <v>95.024272600000003</v>
      </c>
      <c r="BD387" s="332">
        <f t="shared" si="70"/>
        <v>95.053172600000011</v>
      </c>
      <c r="BE387" s="332">
        <f t="shared" si="70"/>
        <v>95.071832600000008</v>
      </c>
      <c r="BF387" s="332">
        <f t="shared" si="70"/>
        <v>95.011422600000003</v>
      </c>
      <c r="BG387" s="332" t="str">
        <f t="shared" si="70"/>
        <v/>
      </c>
      <c r="BH387" s="164">
        <v>376</v>
      </c>
      <c r="BI387" s="337">
        <f t="shared" si="68"/>
        <v>6.2269999999998049E-2</v>
      </c>
      <c r="BJ387" s="337">
        <f t="shared" si="68"/>
        <v>1.285000000000025E-2</v>
      </c>
      <c r="BK387" s="337">
        <f t="shared" si="68"/>
        <v>4.1750000000007503E-2</v>
      </c>
      <c r="BL387" s="337">
        <f t="shared" si="68"/>
        <v>6.0410000000004516E-2</v>
      </c>
      <c r="BM387" s="165">
        <f t="shared" si="69"/>
        <v>6.2269999999998049E-2</v>
      </c>
    </row>
    <row r="388" spans="1:65" ht="14.85" customHeight="1">
      <c r="A388" s="238"/>
      <c r="B388" s="540" t="s">
        <v>489</v>
      </c>
      <c r="C388" s="540"/>
      <c r="D388" s="540"/>
      <c r="E388" s="503">
        <f t="shared" si="71"/>
        <v>94.965422600000011</v>
      </c>
      <c r="F388" s="503"/>
      <c r="G388" s="503"/>
      <c r="H388" s="503">
        <f t="shared" si="72"/>
        <v>95.027692600000009</v>
      </c>
      <c r="I388" s="503"/>
      <c r="J388" s="503"/>
      <c r="K388" s="503">
        <f t="shared" si="73"/>
        <v>94.985362600000002</v>
      </c>
      <c r="L388" s="503"/>
      <c r="M388" s="503"/>
      <c r="N388" s="503">
        <f t="shared" si="74"/>
        <v>95.049022600000001</v>
      </c>
      <c r="O388" s="503"/>
      <c r="P388" s="503"/>
      <c r="Q388" s="503">
        <f t="shared" si="75"/>
        <v>95.016002600000007</v>
      </c>
      <c r="R388" s="503"/>
      <c r="S388" s="503"/>
      <c r="T388" s="503"/>
      <c r="U388" s="503"/>
      <c r="V388" s="503"/>
      <c r="W388" s="503">
        <f t="shared" si="76"/>
        <v>5.0579999999996517E-2</v>
      </c>
      <c r="X388" s="503"/>
      <c r="Y388" s="503"/>
      <c r="Z388" s="503"/>
      <c r="AA388" s="503"/>
      <c r="AB388" s="503"/>
      <c r="AC388" s="525"/>
      <c r="AD388" s="526"/>
      <c r="AE388" s="526"/>
      <c r="AF388" s="526"/>
      <c r="AG388" s="526"/>
      <c r="AH388" s="527"/>
      <c r="AI388" s="233"/>
      <c r="AJ388" s="233"/>
      <c r="AK388" s="197">
        <v>377</v>
      </c>
      <c r="AL388" s="207">
        <v>95.119060000000005</v>
      </c>
      <c r="AM388" s="207">
        <v>95.038349999999994</v>
      </c>
      <c r="AN388" s="207">
        <v>95.247249999999994</v>
      </c>
      <c r="AO388" s="207">
        <v>95.353499999999997</v>
      </c>
      <c r="AP388" s="207">
        <v>95.192890000000006</v>
      </c>
      <c r="AQ388" s="208"/>
      <c r="AR388" s="155"/>
      <c r="AS388" s="197">
        <f t="shared" si="66"/>
        <v>377</v>
      </c>
      <c r="AT388" s="175">
        <v>-0.15957739999998899</v>
      </c>
      <c r="AU388" s="163">
        <v>-9.5773999999977395E-3</v>
      </c>
      <c r="AV388" s="163">
        <v>-0.19957739999999499</v>
      </c>
      <c r="AW388" s="163">
        <v>-0.27957739999999398</v>
      </c>
      <c r="AX388" s="163">
        <v>-0.179577399999999</v>
      </c>
      <c r="AY388" s="163">
        <v>-0.179577399999999</v>
      </c>
      <c r="BA388" s="331">
        <f t="shared" si="67"/>
        <v>377</v>
      </c>
      <c r="BB388" s="332">
        <f t="shared" si="70"/>
        <v>94.959482600000015</v>
      </c>
      <c r="BC388" s="332">
        <f t="shared" si="70"/>
        <v>95.028772599999996</v>
      </c>
      <c r="BD388" s="332">
        <f t="shared" ref="BD388:BG451" si="77">IF(AN388="","",AN388+AV388)</f>
        <v>95.047672599999999</v>
      </c>
      <c r="BE388" s="332">
        <f t="shared" si="77"/>
        <v>95.073922600000003</v>
      </c>
      <c r="BF388" s="332">
        <f t="shared" si="77"/>
        <v>95.013312600000006</v>
      </c>
      <c r="BG388" s="332" t="str">
        <f t="shared" si="77"/>
        <v/>
      </c>
      <c r="BH388" s="164">
        <v>377</v>
      </c>
      <c r="BI388" s="337">
        <f t="shared" si="68"/>
        <v>5.3829999999990719E-2</v>
      </c>
      <c r="BJ388" s="337">
        <f t="shared" si="68"/>
        <v>1.5459999999990259E-2</v>
      </c>
      <c r="BK388" s="337">
        <f t="shared" si="68"/>
        <v>3.4359999999992397E-2</v>
      </c>
      <c r="BL388" s="337">
        <f t="shared" si="68"/>
        <v>6.0609999999996944E-2</v>
      </c>
      <c r="BM388" s="165">
        <f t="shared" si="69"/>
        <v>6.0609999999996944E-2</v>
      </c>
    </row>
    <row r="389" spans="1:65" ht="14.85" customHeight="1">
      <c r="A389" s="238"/>
      <c r="B389" s="540" t="s">
        <v>490</v>
      </c>
      <c r="C389" s="540"/>
      <c r="D389" s="540"/>
      <c r="E389" s="503">
        <f t="shared" si="71"/>
        <v>94.967432600000009</v>
      </c>
      <c r="F389" s="503"/>
      <c r="G389" s="503"/>
      <c r="H389" s="503">
        <f t="shared" si="72"/>
        <v>95.027252599999997</v>
      </c>
      <c r="I389" s="503"/>
      <c r="J389" s="503"/>
      <c r="K389" s="503">
        <f t="shared" si="73"/>
        <v>94.99331260000001</v>
      </c>
      <c r="L389" s="503"/>
      <c r="M389" s="503"/>
      <c r="N389" s="503">
        <f t="shared" si="74"/>
        <v>95.056612600000008</v>
      </c>
      <c r="O389" s="503"/>
      <c r="P389" s="503"/>
      <c r="Q389" s="503">
        <f t="shared" si="75"/>
        <v>95.029262599999996</v>
      </c>
      <c r="R389" s="503"/>
      <c r="S389" s="503"/>
      <c r="T389" s="503"/>
      <c r="U389" s="503"/>
      <c r="V389" s="503"/>
      <c r="W389" s="503">
        <f t="shared" si="76"/>
        <v>6.1829999999986285E-2</v>
      </c>
      <c r="X389" s="503"/>
      <c r="Y389" s="503"/>
      <c r="Z389" s="503"/>
      <c r="AA389" s="503"/>
      <c r="AB389" s="503"/>
      <c r="AC389" s="525"/>
      <c r="AD389" s="526"/>
      <c r="AE389" s="526"/>
      <c r="AF389" s="526"/>
      <c r="AG389" s="526"/>
      <c r="AH389" s="527"/>
      <c r="AI389" s="233"/>
      <c r="AJ389" s="233"/>
      <c r="AK389" s="197">
        <v>378</v>
      </c>
      <c r="AL389" s="207">
        <v>95.118610000000004</v>
      </c>
      <c r="AM389" s="207">
        <v>95.040040000000005</v>
      </c>
      <c r="AN389" s="207">
        <v>95.244429999999994</v>
      </c>
      <c r="AO389" s="207">
        <v>95.361819999999994</v>
      </c>
      <c r="AP389" s="207">
        <v>95.197670000000002</v>
      </c>
      <c r="AQ389" s="208"/>
      <c r="AR389" s="155"/>
      <c r="AS389" s="197">
        <f t="shared" si="66"/>
        <v>378</v>
      </c>
      <c r="AT389" s="175">
        <v>-0.15957739999998899</v>
      </c>
      <c r="AU389" s="163">
        <v>-9.5773999999977395E-3</v>
      </c>
      <c r="AV389" s="163">
        <v>-0.19957739999999499</v>
      </c>
      <c r="AW389" s="163">
        <v>-0.27957739999999398</v>
      </c>
      <c r="AX389" s="163">
        <v>-0.179577399999999</v>
      </c>
      <c r="AY389" s="163">
        <v>-0.179577399999999</v>
      </c>
      <c r="BA389" s="331">
        <f t="shared" si="67"/>
        <v>378</v>
      </c>
      <c r="BB389" s="332">
        <f t="shared" ref="BB389:BF452" si="78">IF(AL389="","",AL389+AT389)</f>
        <v>94.959032600000015</v>
      </c>
      <c r="BC389" s="332">
        <f t="shared" si="78"/>
        <v>95.030462600000007</v>
      </c>
      <c r="BD389" s="332">
        <f t="shared" si="77"/>
        <v>95.044852599999999</v>
      </c>
      <c r="BE389" s="332">
        <f t="shared" si="77"/>
        <v>95.082242600000001</v>
      </c>
      <c r="BF389" s="332">
        <f t="shared" si="77"/>
        <v>95.018092600000003</v>
      </c>
      <c r="BG389" s="332" t="str">
        <f t="shared" si="77"/>
        <v/>
      </c>
      <c r="BH389" s="164">
        <v>378</v>
      </c>
      <c r="BI389" s="337">
        <f t="shared" si="68"/>
        <v>5.9059999999988122E-2</v>
      </c>
      <c r="BJ389" s="337">
        <f t="shared" si="68"/>
        <v>1.2370000000004211E-2</v>
      </c>
      <c r="BK389" s="337">
        <f t="shared" si="68"/>
        <v>2.6759999999995898E-2</v>
      </c>
      <c r="BL389" s="337">
        <f t="shared" si="68"/>
        <v>6.4149999999997931E-2</v>
      </c>
      <c r="BM389" s="165">
        <f t="shared" si="69"/>
        <v>6.4149999999997931E-2</v>
      </c>
    </row>
    <row r="390" spans="1:65" ht="14.85" customHeight="1">
      <c r="A390" s="238"/>
      <c r="B390" s="540" t="s">
        <v>491</v>
      </c>
      <c r="C390" s="540"/>
      <c r="D390" s="540"/>
      <c r="E390" s="503">
        <f t="shared" si="71"/>
        <v>94.962212600000015</v>
      </c>
      <c r="F390" s="503"/>
      <c r="G390" s="503"/>
      <c r="H390" s="503">
        <f t="shared" si="72"/>
        <v>95.028332599999999</v>
      </c>
      <c r="I390" s="503"/>
      <c r="J390" s="503"/>
      <c r="K390" s="503">
        <f t="shared" si="73"/>
        <v>94.995522600000001</v>
      </c>
      <c r="L390" s="503"/>
      <c r="M390" s="503"/>
      <c r="N390" s="503">
        <f t="shared" si="74"/>
        <v>95.060182600000005</v>
      </c>
      <c r="O390" s="503"/>
      <c r="P390" s="503"/>
      <c r="Q390" s="503">
        <f t="shared" si="75"/>
        <v>95.035522600000007</v>
      </c>
      <c r="R390" s="503"/>
      <c r="S390" s="503"/>
      <c r="T390" s="503"/>
      <c r="U390" s="503"/>
      <c r="V390" s="503"/>
      <c r="W390" s="503">
        <f t="shared" si="76"/>
        <v>7.3309999999992215E-2</v>
      </c>
      <c r="X390" s="503"/>
      <c r="Y390" s="503"/>
      <c r="Z390" s="503"/>
      <c r="AA390" s="503"/>
      <c r="AB390" s="503"/>
      <c r="AC390" s="525"/>
      <c r="AD390" s="526"/>
      <c r="AE390" s="526"/>
      <c r="AF390" s="526"/>
      <c r="AG390" s="526"/>
      <c r="AH390" s="527"/>
      <c r="AI390" s="233"/>
      <c r="AJ390" s="233"/>
      <c r="AK390" s="197">
        <v>379</v>
      </c>
      <c r="AL390" s="207">
        <v>95.112669999999994</v>
      </c>
      <c r="AM390" s="207">
        <v>95.041399999999996</v>
      </c>
      <c r="AN390" s="207">
        <v>95.230609999999999</v>
      </c>
      <c r="AO390" s="207">
        <v>95.358890000000002</v>
      </c>
      <c r="AP390" s="207">
        <v>95.200680000000006</v>
      </c>
      <c r="AQ390" s="208"/>
      <c r="AR390" s="155"/>
      <c r="AS390" s="197">
        <f t="shared" si="66"/>
        <v>379</v>
      </c>
      <c r="AT390" s="175">
        <v>-0.15957739999998899</v>
      </c>
      <c r="AU390" s="163">
        <v>-9.5773999999977395E-3</v>
      </c>
      <c r="AV390" s="163">
        <v>-0.19957739999999499</v>
      </c>
      <c r="AW390" s="163">
        <v>-0.27957739999999398</v>
      </c>
      <c r="AX390" s="163">
        <v>-0.179577399999999</v>
      </c>
      <c r="AY390" s="163">
        <v>-0.179577399999999</v>
      </c>
      <c r="BA390" s="331">
        <f t="shared" si="67"/>
        <v>379</v>
      </c>
      <c r="BB390" s="332">
        <f t="shared" si="78"/>
        <v>94.953092600000005</v>
      </c>
      <c r="BC390" s="332">
        <f t="shared" si="78"/>
        <v>95.031822599999998</v>
      </c>
      <c r="BD390" s="332">
        <f t="shared" si="77"/>
        <v>95.031032600000003</v>
      </c>
      <c r="BE390" s="332">
        <f t="shared" si="77"/>
        <v>95.079312600000009</v>
      </c>
      <c r="BF390" s="332">
        <f t="shared" si="77"/>
        <v>95.021102600000006</v>
      </c>
      <c r="BG390" s="332" t="str">
        <f t="shared" si="77"/>
        <v/>
      </c>
      <c r="BH390" s="164">
        <v>379</v>
      </c>
      <c r="BI390" s="337">
        <f t="shared" si="68"/>
        <v>6.8010000000001014E-2</v>
      </c>
      <c r="BJ390" s="337">
        <f t="shared" si="68"/>
        <v>1.0719999999992069E-2</v>
      </c>
      <c r="BK390" s="337">
        <f t="shared" si="68"/>
        <v>9.9299999999971078E-3</v>
      </c>
      <c r="BL390" s="337">
        <f t="shared" si="68"/>
        <v>5.8210000000002537E-2</v>
      </c>
      <c r="BM390" s="165">
        <f t="shared" si="69"/>
        <v>6.8010000000001014E-2</v>
      </c>
    </row>
    <row r="391" spans="1:65" ht="14.85" customHeight="1">
      <c r="A391" s="238"/>
      <c r="B391" s="540" t="s">
        <v>492</v>
      </c>
      <c r="C391" s="540"/>
      <c r="D391" s="540"/>
      <c r="E391" s="503">
        <f t="shared" si="71"/>
        <v>94.943452600000015</v>
      </c>
      <c r="F391" s="503"/>
      <c r="G391" s="503"/>
      <c r="H391" s="503">
        <f t="shared" si="72"/>
        <v>95.030982600000002</v>
      </c>
      <c r="I391" s="503"/>
      <c r="J391" s="503"/>
      <c r="K391" s="503">
        <f t="shared" si="73"/>
        <v>94.997612600000011</v>
      </c>
      <c r="L391" s="503"/>
      <c r="M391" s="503"/>
      <c r="N391" s="503">
        <f t="shared" si="74"/>
        <v>95.066862600000007</v>
      </c>
      <c r="O391" s="503"/>
      <c r="P391" s="503"/>
      <c r="Q391" s="503">
        <f t="shared" si="75"/>
        <v>95.043162600000002</v>
      </c>
      <c r="R391" s="503"/>
      <c r="S391" s="503"/>
      <c r="T391" s="503"/>
      <c r="U391" s="503"/>
      <c r="V391" s="503"/>
      <c r="W391" s="503">
        <f t="shared" si="76"/>
        <v>9.9709999999987531E-2</v>
      </c>
      <c r="X391" s="503"/>
      <c r="Y391" s="503"/>
      <c r="Z391" s="503"/>
      <c r="AA391" s="503"/>
      <c r="AB391" s="503"/>
      <c r="AC391" s="525"/>
      <c r="AD391" s="526"/>
      <c r="AE391" s="526"/>
      <c r="AF391" s="526"/>
      <c r="AG391" s="526"/>
      <c r="AH391" s="527"/>
      <c r="AI391" s="233"/>
      <c r="AJ391" s="233"/>
      <c r="AK391" s="197">
        <v>380</v>
      </c>
      <c r="AL391" s="207">
        <v>95.113669999999999</v>
      </c>
      <c r="AM391" s="207">
        <v>95.042649999999995</v>
      </c>
      <c r="AN391" s="207">
        <v>95.220290000000006</v>
      </c>
      <c r="AO391" s="207">
        <v>95.349720000000005</v>
      </c>
      <c r="AP391" s="207">
        <v>95.222139999999996</v>
      </c>
      <c r="AQ391" s="208"/>
      <c r="AR391" s="155"/>
      <c r="AS391" s="197">
        <f t="shared" si="66"/>
        <v>380</v>
      </c>
      <c r="AT391" s="175">
        <v>-0.15957739999998899</v>
      </c>
      <c r="AU391" s="163">
        <v>-9.5773999999977395E-3</v>
      </c>
      <c r="AV391" s="163">
        <v>-0.19957739999999499</v>
      </c>
      <c r="AW391" s="163">
        <v>-0.27957739999999398</v>
      </c>
      <c r="AX391" s="163">
        <v>-0.179577399999999</v>
      </c>
      <c r="AY391" s="163">
        <v>-0.179577399999999</v>
      </c>
      <c r="BA391" s="331">
        <f t="shared" si="67"/>
        <v>380</v>
      </c>
      <c r="BB391" s="332">
        <f t="shared" si="78"/>
        <v>94.95409260000001</v>
      </c>
      <c r="BC391" s="332">
        <f t="shared" si="78"/>
        <v>95.033072599999997</v>
      </c>
      <c r="BD391" s="332">
        <f t="shared" si="77"/>
        <v>95.02071260000001</v>
      </c>
      <c r="BE391" s="332">
        <f t="shared" si="77"/>
        <v>95.070142600000011</v>
      </c>
      <c r="BF391" s="332">
        <f t="shared" si="77"/>
        <v>95.042562599999997</v>
      </c>
      <c r="BG391" s="332" t="str">
        <f t="shared" si="77"/>
        <v/>
      </c>
      <c r="BH391" s="164">
        <v>380</v>
      </c>
      <c r="BI391" s="337">
        <f t="shared" si="68"/>
        <v>8.8469999999986726E-2</v>
      </c>
      <c r="BJ391" s="337">
        <f t="shared" si="68"/>
        <v>9.4899999999995543E-3</v>
      </c>
      <c r="BK391" s="337">
        <f t="shared" si="68"/>
        <v>2.184999999998638E-2</v>
      </c>
      <c r="BL391" s="337">
        <f t="shared" si="68"/>
        <v>2.7580000000014593E-2</v>
      </c>
      <c r="BM391" s="165">
        <f t="shared" si="69"/>
        <v>8.8469999999986726E-2</v>
      </c>
    </row>
    <row r="392" spans="1:65" ht="14.85" customHeight="1">
      <c r="A392" s="238"/>
      <c r="B392" s="540" t="s">
        <v>493</v>
      </c>
      <c r="C392" s="540"/>
      <c r="D392" s="540"/>
      <c r="E392" s="503">
        <f t="shared" si="71"/>
        <v>94.943972600000009</v>
      </c>
      <c r="F392" s="503"/>
      <c r="G392" s="503"/>
      <c r="H392" s="503">
        <f t="shared" si="72"/>
        <v>95.030102600000006</v>
      </c>
      <c r="I392" s="503"/>
      <c r="J392" s="503"/>
      <c r="K392" s="503">
        <f t="shared" si="73"/>
        <v>94.989422599999997</v>
      </c>
      <c r="L392" s="503"/>
      <c r="M392" s="503"/>
      <c r="N392" s="503">
        <f t="shared" si="74"/>
        <v>95.071032600000009</v>
      </c>
      <c r="O392" s="503"/>
      <c r="P392" s="503"/>
      <c r="Q392" s="503">
        <f t="shared" si="75"/>
        <v>95.042722600000005</v>
      </c>
      <c r="R392" s="503"/>
      <c r="S392" s="503"/>
      <c r="T392" s="503"/>
      <c r="U392" s="503"/>
      <c r="V392" s="503"/>
      <c r="W392" s="503">
        <f t="shared" si="76"/>
        <v>9.8749999999995453E-2</v>
      </c>
      <c r="X392" s="503"/>
      <c r="Y392" s="503"/>
      <c r="Z392" s="503"/>
      <c r="AA392" s="503"/>
      <c r="AB392" s="503"/>
      <c r="AC392" s="525"/>
      <c r="AD392" s="526"/>
      <c r="AE392" s="526"/>
      <c r="AF392" s="526"/>
      <c r="AG392" s="526"/>
      <c r="AH392" s="527"/>
      <c r="AI392" s="233"/>
      <c r="AJ392" s="233"/>
      <c r="AK392" s="197">
        <v>381</v>
      </c>
      <c r="AL392" s="207">
        <v>95.119579999999999</v>
      </c>
      <c r="AM392" s="207">
        <v>95.043530000000004</v>
      </c>
      <c r="AN392" s="207">
        <v>95.211209999999994</v>
      </c>
      <c r="AO392" s="207">
        <v>95.34169</v>
      </c>
      <c r="AP392" s="207">
        <v>95.235280000000003</v>
      </c>
      <c r="AQ392" s="208"/>
      <c r="AR392" s="155"/>
      <c r="AS392" s="197">
        <f t="shared" si="66"/>
        <v>381</v>
      </c>
      <c r="AT392" s="175">
        <v>-0.15957739999998899</v>
      </c>
      <c r="AU392" s="163">
        <v>-9.5773999999977395E-3</v>
      </c>
      <c r="AV392" s="163">
        <v>-0.19957739999999499</v>
      </c>
      <c r="AW392" s="163">
        <v>-0.27957739999999398</v>
      </c>
      <c r="AX392" s="163">
        <v>-0.179577399999999</v>
      </c>
      <c r="AY392" s="163">
        <v>-0.179577399999999</v>
      </c>
      <c r="BA392" s="331">
        <f t="shared" si="67"/>
        <v>381</v>
      </c>
      <c r="BB392" s="332">
        <f t="shared" si="78"/>
        <v>94.96000260000001</v>
      </c>
      <c r="BC392" s="332">
        <f t="shared" si="78"/>
        <v>95.033952600000006</v>
      </c>
      <c r="BD392" s="332">
        <f t="shared" si="77"/>
        <v>95.011632599999999</v>
      </c>
      <c r="BE392" s="332">
        <f t="shared" si="77"/>
        <v>95.062112600000006</v>
      </c>
      <c r="BF392" s="332">
        <f t="shared" si="77"/>
        <v>95.055702600000004</v>
      </c>
      <c r="BG392" s="332" t="str">
        <f t="shared" si="77"/>
        <v/>
      </c>
      <c r="BH392" s="164">
        <v>381</v>
      </c>
      <c r="BI392" s="337">
        <f t="shared" si="68"/>
        <v>9.5699999999993679E-2</v>
      </c>
      <c r="BJ392" s="337">
        <f t="shared" si="68"/>
        <v>2.1749999999997272E-2</v>
      </c>
      <c r="BK392" s="337">
        <f t="shared" si="68"/>
        <v>4.4070000000004939E-2</v>
      </c>
      <c r="BL392" s="337">
        <f t="shared" si="68"/>
        <v>6.4100000000024693E-3</v>
      </c>
      <c r="BM392" s="165">
        <f t="shared" si="69"/>
        <v>9.5699999999993679E-2</v>
      </c>
    </row>
    <row r="393" spans="1:65" ht="14.85" customHeight="1">
      <c r="A393" s="238"/>
      <c r="B393" s="540" t="s">
        <v>494</v>
      </c>
      <c r="C393" s="540"/>
      <c r="D393" s="540"/>
      <c r="E393" s="503">
        <f t="shared" si="71"/>
        <v>94.96891260000001</v>
      </c>
      <c r="F393" s="503"/>
      <c r="G393" s="503"/>
      <c r="H393" s="503">
        <f t="shared" si="72"/>
        <v>95.033882599999998</v>
      </c>
      <c r="I393" s="503"/>
      <c r="J393" s="503"/>
      <c r="K393" s="503">
        <f t="shared" si="73"/>
        <v>94.982752599999998</v>
      </c>
      <c r="L393" s="503"/>
      <c r="M393" s="503"/>
      <c r="N393" s="503">
        <f t="shared" si="74"/>
        <v>95.068582599999999</v>
      </c>
      <c r="O393" s="503"/>
      <c r="P393" s="503"/>
      <c r="Q393" s="503">
        <f t="shared" si="75"/>
        <v>95.041472600000006</v>
      </c>
      <c r="R393" s="503"/>
      <c r="S393" s="503"/>
      <c r="T393" s="503"/>
      <c r="U393" s="503"/>
      <c r="V393" s="503"/>
      <c r="W393" s="503">
        <f t="shared" si="76"/>
        <v>7.2559999999995739E-2</v>
      </c>
      <c r="X393" s="503"/>
      <c r="Y393" s="503"/>
      <c r="Z393" s="503"/>
      <c r="AA393" s="503"/>
      <c r="AB393" s="503"/>
      <c r="AC393" s="525"/>
      <c r="AD393" s="526"/>
      <c r="AE393" s="526"/>
      <c r="AF393" s="526"/>
      <c r="AG393" s="526"/>
      <c r="AH393" s="527"/>
      <c r="AI393" s="233"/>
      <c r="AJ393" s="233"/>
      <c r="AK393" s="197">
        <v>382</v>
      </c>
      <c r="AL393" s="207">
        <v>95.095950000000002</v>
      </c>
      <c r="AM393" s="207">
        <v>95.04759</v>
      </c>
      <c r="AN393" s="207">
        <v>95.208600000000004</v>
      </c>
      <c r="AO393" s="207">
        <v>95.343819999999994</v>
      </c>
      <c r="AP393" s="207">
        <v>95.23845</v>
      </c>
      <c r="AQ393" s="208"/>
      <c r="AR393" s="155"/>
      <c r="AS393" s="197">
        <f t="shared" si="66"/>
        <v>382</v>
      </c>
      <c r="AT393" s="175">
        <v>-0.15957739999998899</v>
      </c>
      <c r="AU393" s="163">
        <v>-9.5773999999977395E-3</v>
      </c>
      <c r="AV393" s="163">
        <v>-0.19957739999999499</v>
      </c>
      <c r="AW393" s="163">
        <v>-0.27957739999999398</v>
      </c>
      <c r="AX393" s="163">
        <v>-0.179577399999999</v>
      </c>
      <c r="AY393" s="163">
        <v>-0.179577399999999</v>
      </c>
      <c r="BA393" s="331">
        <f t="shared" si="67"/>
        <v>382</v>
      </c>
      <c r="BB393" s="332">
        <f t="shared" si="78"/>
        <v>94.936372600000013</v>
      </c>
      <c r="BC393" s="332">
        <f t="shared" si="78"/>
        <v>95.038012600000002</v>
      </c>
      <c r="BD393" s="332">
        <f t="shared" si="77"/>
        <v>95.009022600000009</v>
      </c>
      <c r="BE393" s="332">
        <f t="shared" si="77"/>
        <v>95.0642426</v>
      </c>
      <c r="BF393" s="332">
        <f t="shared" si="77"/>
        <v>95.058872600000001</v>
      </c>
      <c r="BG393" s="332" t="str">
        <f t="shared" si="77"/>
        <v/>
      </c>
      <c r="BH393" s="164">
        <v>382</v>
      </c>
      <c r="BI393" s="337">
        <f t="shared" si="68"/>
        <v>0.12249999999998806</v>
      </c>
      <c r="BJ393" s="337">
        <f t="shared" si="68"/>
        <v>2.085999999999899E-2</v>
      </c>
      <c r="BK393" s="337">
        <f t="shared" si="68"/>
        <v>4.9849999999992178E-2</v>
      </c>
      <c r="BL393" s="337">
        <f t="shared" si="68"/>
        <v>5.3699999999992087E-3</v>
      </c>
      <c r="BM393" s="165">
        <f t="shared" si="69"/>
        <v>0.12249999999998806</v>
      </c>
    </row>
    <row r="394" spans="1:65" ht="14.85" customHeight="1">
      <c r="A394" s="238"/>
      <c r="B394" s="540" t="s">
        <v>495</v>
      </c>
      <c r="C394" s="540"/>
      <c r="D394" s="540"/>
      <c r="E394" s="503">
        <f t="shared" si="71"/>
        <v>94.974742600000013</v>
      </c>
      <c r="F394" s="503"/>
      <c r="G394" s="503"/>
      <c r="H394" s="503">
        <f t="shared" si="72"/>
        <v>95.0369326</v>
      </c>
      <c r="I394" s="503"/>
      <c r="J394" s="503"/>
      <c r="K394" s="503">
        <f t="shared" si="73"/>
        <v>94.976602600000007</v>
      </c>
      <c r="L394" s="503"/>
      <c r="M394" s="503"/>
      <c r="N394" s="503">
        <f t="shared" si="74"/>
        <v>95.063642600000009</v>
      </c>
      <c r="O394" s="503"/>
      <c r="P394" s="503"/>
      <c r="Q394" s="503">
        <f t="shared" si="75"/>
        <v>95.039702599999998</v>
      </c>
      <c r="R394" s="503"/>
      <c r="S394" s="503"/>
      <c r="T394" s="503"/>
      <c r="U394" s="503"/>
      <c r="V394" s="503"/>
      <c r="W394" s="503">
        <f t="shared" si="76"/>
        <v>6.495999999998503E-2</v>
      </c>
      <c r="X394" s="503"/>
      <c r="Y394" s="503"/>
      <c r="Z394" s="503"/>
      <c r="AA394" s="503"/>
      <c r="AB394" s="503"/>
      <c r="AC394" s="525"/>
      <c r="AD394" s="526"/>
      <c r="AE394" s="526"/>
      <c r="AF394" s="526"/>
      <c r="AG394" s="526"/>
      <c r="AH394" s="527"/>
      <c r="AI394" s="233"/>
      <c r="AJ394" s="233"/>
      <c r="AK394" s="197">
        <v>383</v>
      </c>
      <c r="AL394" s="207">
        <v>95.105069999999998</v>
      </c>
      <c r="AM394" s="207">
        <v>95.050799999999995</v>
      </c>
      <c r="AN394" s="207">
        <v>95.203540000000004</v>
      </c>
      <c r="AO394" s="207">
        <v>95.341170000000005</v>
      </c>
      <c r="AP394" s="207">
        <v>95.232140000000001</v>
      </c>
      <c r="AQ394" s="208"/>
      <c r="AR394" s="155"/>
      <c r="AS394" s="197">
        <f t="shared" si="66"/>
        <v>383</v>
      </c>
      <c r="AT394" s="175">
        <v>-0.15957739999998899</v>
      </c>
      <c r="AU394" s="163">
        <v>-9.5773999999977395E-3</v>
      </c>
      <c r="AV394" s="163">
        <v>-0.19957739999999499</v>
      </c>
      <c r="AW394" s="163">
        <v>-0.27957739999999398</v>
      </c>
      <c r="AX394" s="163">
        <v>-0.179577399999999</v>
      </c>
      <c r="AY394" s="163">
        <v>-0.179577399999999</v>
      </c>
      <c r="BA394" s="331">
        <f t="shared" si="67"/>
        <v>383</v>
      </c>
      <c r="BB394" s="332">
        <f t="shared" si="78"/>
        <v>94.945492600000009</v>
      </c>
      <c r="BC394" s="332">
        <f t="shared" si="78"/>
        <v>95.041222599999998</v>
      </c>
      <c r="BD394" s="332">
        <f t="shared" si="77"/>
        <v>95.003962600000008</v>
      </c>
      <c r="BE394" s="332">
        <f t="shared" si="77"/>
        <v>95.061592600000012</v>
      </c>
      <c r="BF394" s="332">
        <f t="shared" si="77"/>
        <v>95.052562600000002</v>
      </c>
      <c r="BG394" s="332" t="str">
        <f t="shared" si="77"/>
        <v/>
      </c>
      <c r="BH394" s="164">
        <v>383</v>
      </c>
      <c r="BI394" s="337">
        <f t="shared" si="68"/>
        <v>0.10706999999999312</v>
      </c>
      <c r="BJ394" s="337">
        <f t="shared" si="68"/>
        <v>1.1340000000004125E-2</v>
      </c>
      <c r="BK394" s="337">
        <f t="shared" si="68"/>
        <v>4.8599999999993315E-2</v>
      </c>
      <c r="BL394" s="337">
        <f t="shared" si="68"/>
        <v>9.0300000000098635E-3</v>
      </c>
      <c r="BM394" s="165">
        <f t="shared" si="69"/>
        <v>0.10706999999999312</v>
      </c>
    </row>
    <row r="395" spans="1:65" ht="14.85" customHeight="1">
      <c r="A395" s="238"/>
      <c r="B395" s="540" t="s">
        <v>496</v>
      </c>
      <c r="C395" s="540"/>
      <c r="D395" s="540"/>
      <c r="E395" s="503">
        <f t="shared" si="71"/>
        <v>94.977922600000014</v>
      </c>
      <c r="F395" s="503"/>
      <c r="G395" s="503"/>
      <c r="H395" s="503">
        <f t="shared" si="72"/>
        <v>95.037572600000004</v>
      </c>
      <c r="I395" s="503"/>
      <c r="J395" s="503"/>
      <c r="K395" s="503">
        <f t="shared" si="73"/>
        <v>94.979212600000011</v>
      </c>
      <c r="L395" s="503"/>
      <c r="M395" s="503"/>
      <c r="N395" s="503">
        <f t="shared" si="74"/>
        <v>95.062232600000002</v>
      </c>
      <c r="O395" s="503"/>
      <c r="P395" s="503"/>
      <c r="Q395" s="503">
        <f t="shared" si="75"/>
        <v>95.027132600000002</v>
      </c>
      <c r="R395" s="503"/>
      <c r="S395" s="503"/>
      <c r="T395" s="503"/>
      <c r="U395" s="503"/>
      <c r="V395" s="503"/>
      <c r="W395" s="503">
        <f t="shared" si="76"/>
        <v>4.9209999999987986E-2</v>
      </c>
      <c r="X395" s="503"/>
      <c r="Y395" s="503"/>
      <c r="Z395" s="503"/>
      <c r="AA395" s="503"/>
      <c r="AB395" s="503"/>
      <c r="AC395" s="525"/>
      <c r="AD395" s="526"/>
      <c r="AE395" s="526"/>
      <c r="AF395" s="526"/>
      <c r="AG395" s="526"/>
      <c r="AH395" s="527"/>
      <c r="AI395" s="233"/>
      <c r="AJ395" s="233"/>
      <c r="AK395" s="197">
        <v>384</v>
      </c>
      <c r="AL395" s="207">
        <v>95.116489999999999</v>
      </c>
      <c r="AM395" s="207">
        <v>95.057400000000001</v>
      </c>
      <c r="AN395" s="207">
        <v>95.199560000000005</v>
      </c>
      <c r="AO395" s="207">
        <v>95.338549999999998</v>
      </c>
      <c r="AP395" s="207">
        <v>95.226519999999994</v>
      </c>
      <c r="AQ395" s="208"/>
      <c r="AR395" s="155"/>
      <c r="AS395" s="197">
        <f t="shared" si="66"/>
        <v>384</v>
      </c>
      <c r="AT395" s="175">
        <v>-0.15957739999998899</v>
      </c>
      <c r="AU395" s="163">
        <v>-9.5773999999977395E-3</v>
      </c>
      <c r="AV395" s="163">
        <v>-0.19957739999999499</v>
      </c>
      <c r="AW395" s="163">
        <v>-0.27957739999999398</v>
      </c>
      <c r="AX395" s="163">
        <v>-0.179577399999999</v>
      </c>
      <c r="AY395" s="163">
        <v>-0.179577399999999</v>
      </c>
      <c r="BA395" s="331">
        <f t="shared" si="67"/>
        <v>384</v>
      </c>
      <c r="BB395" s="332">
        <f t="shared" si="78"/>
        <v>94.95691260000001</v>
      </c>
      <c r="BC395" s="332">
        <f t="shared" si="78"/>
        <v>95.047822600000003</v>
      </c>
      <c r="BD395" s="332">
        <f t="shared" si="77"/>
        <v>94.99998260000001</v>
      </c>
      <c r="BE395" s="332">
        <f t="shared" si="77"/>
        <v>95.058972600000004</v>
      </c>
      <c r="BF395" s="332">
        <f t="shared" si="77"/>
        <v>95.046942599999994</v>
      </c>
      <c r="BG395" s="332" t="str">
        <f t="shared" si="77"/>
        <v/>
      </c>
      <c r="BH395" s="164">
        <v>384</v>
      </c>
      <c r="BI395" s="337">
        <f t="shared" si="68"/>
        <v>9.0029999999984511E-2</v>
      </c>
      <c r="BJ395" s="337">
        <f t="shared" si="68"/>
        <v>8.8000000000931777E-4</v>
      </c>
      <c r="BK395" s="337">
        <f t="shared" si="68"/>
        <v>4.6959999999984348E-2</v>
      </c>
      <c r="BL395" s="337">
        <f t="shared" si="68"/>
        <v>1.2030000000009977E-2</v>
      </c>
      <c r="BM395" s="165">
        <f t="shared" si="69"/>
        <v>9.0029999999984511E-2</v>
      </c>
    </row>
    <row r="396" spans="1:65" ht="14.85" customHeight="1">
      <c r="A396" s="238"/>
      <c r="B396" s="540" t="s">
        <v>497</v>
      </c>
      <c r="C396" s="540"/>
      <c r="D396" s="540"/>
      <c r="E396" s="503">
        <f t="shared" si="71"/>
        <v>94.955582600000014</v>
      </c>
      <c r="F396" s="503"/>
      <c r="G396" s="503"/>
      <c r="H396" s="503">
        <f t="shared" si="72"/>
        <v>95.041102600000002</v>
      </c>
      <c r="I396" s="503"/>
      <c r="J396" s="503"/>
      <c r="K396" s="503">
        <f t="shared" si="73"/>
        <v>94.972062600000001</v>
      </c>
      <c r="L396" s="503"/>
      <c r="M396" s="503"/>
      <c r="N396" s="503">
        <f t="shared" si="74"/>
        <v>95.051542600000005</v>
      </c>
      <c r="O396" s="503"/>
      <c r="P396" s="503"/>
      <c r="Q396" s="503">
        <f t="shared" si="75"/>
        <v>95.025442600000005</v>
      </c>
      <c r="R396" s="503"/>
      <c r="S396" s="503"/>
      <c r="T396" s="503"/>
      <c r="U396" s="503"/>
      <c r="V396" s="503"/>
      <c r="W396" s="503">
        <f t="shared" si="76"/>
        <v>6.9859999999991373E-2</v>
      </c>
      <c r="X396" s="503"/>
      <c r="Y396" s="503"/>
      <c r="Z396" s="503"/>
      <c r="AA396" s="503"/>
      <c r="AB396" s="503"/>
      <c r="AC396" s="525"/>
      <c r="AD396" s="526"/>
      <c r="AE396" s="526"/>
      <c r="AF396" s="526"/>
      <c r="AG396" s="526"/>
      <c r="AH396" s="527"/>
      <c r="AI396" s="233"/>
      <c r="AJ396" s="233"/>
      <c r="AK396" s="197">
        <v>385</v>
      </c>
      <c r="AL396" s="207">
        <v>95.129859999999994</v>
      </c>
      <c r="AM396" s="207">
        <v>95.056749999999994</v>
      </c>
      <c r="AN396" s="207">
        <v>95.202529999999996</v>
      </c>
      <c r="AO396" s="207">
        <v>95.334860000000006</v>
      </c>
      <c r="AP396" s="207">
        <v>95.22748</v>
      </c>
      <c r="AQ396" s="208"/>
      <c r="AR396" s="155"/>
      <c r="AS396" s="197">
        <f t="shared" ref="AS396:AS459" si="79">AK396</f>
        <v>385</v>
      </c>
      <c r="AT396" s="175">
        <v>-0.15957739999998899</v>
      </c>
      <c r="AU396" s="163">
        <v>-9.5773999999977395E-3</v>
      </c>
      <c r="AV396" s="163">
        <v>-0.19957739999999499</v>
      </c>
      <c r="AW396" s="163">
        <v>-0.27957739999999398</v>
      </c>
      <c r="AX396" s="163">
        <v>-0.179577399999999</v>
      </c>
      <c r="AY396" s="163">
        <v>-0.179577399999999</v>
      </c>
      <c r="BA396" s="331">
        <f t="shared" ref="BA396:BA459" si="80">AK396</f>
        <v>385</v>
      </c>
      <c r="BB396" s="332">
        <f t="shared" si="78"/>
        <v>94.970282600000004</v>
      </c>
      <c r="BC396" s="332">
        <f t="shared" si="78"/>
        <v>95.047172599999996</v>
      </c>
      <c r="BD396" s="332">
        <f t="shared" si="77"/>
        <v>95.0029526</v>
      </c>
      <c r="BE396" s="332">
        <f t="shared" si="77"/>
        <v>95.055282600000012</v>
      </c>
      <c r="BF396" s="332">
        <f t="shared" si="77"/>
        <v>95.0479026</v>
      </c>
      <c r="BG396" s="332" t="str">
        <f t="shared" si="77"/>
        <v/>
      </c>
      <c r="BH396" s="164">
        <v>385</v>
      </c>
      <c r="BI396" s="337">
        <f t="shared" si="68"/>
        <v>7.7619999999996026E-2</v>
      </c>
      <c r="BJ396" s="337">
        <f t="shared" si="68"/>
        <v>7.3000000000433829E-4</v>
      </c>
      <c r="BK396" s="337">
        <f t="shared" si="68"/>
        <v>4.4950000000000045E-2</v>
      </c>
      <c r="BL396" s="337">
        <f t="shared" ref="BL396:BL459" si="81">IF(BE396="","",ABS($BF396-BE396))</f>
        <v>7.3800000000119326E-3</v>
      </c>
      <c r="BM396" s="165">
        <f t="shared" si="69"/>
        <v>7.7619999999996026E-2</v>
      </c>
    </row>
    <row r="397" spans="1:65" ht="14.85" customHeight="1">
      <c r="A397" s="238"/>
      <c r="B397" s="540" t="s">
        <v>498</v>
      </c>
      <c r="C397" s="540"/>
      <c r="D397" s="540"/>
      <c r="E397" s="503">
        <f t="shared" si="71"/>
        <v>94.967752600000011</v>
      </c>
      <c r="F397" s="503"/>
      <c r="G397" s="503"/>
      <c r="H397" s="503">
        <f t="shared" si="72"/>
        <v>95.050622599999997</v>
      </c>
      <c r="I397" s="503"/>
      <c r="J397" s="503"/>
      <c r="K397" s="503">
        <f t="shared" si="73"/>
        <v>94.973992600000003</v>
      </c>
      <c r="L397" s="503"/>
      <c r="M397" s="503"/>
      <c r="N397" s="503">
        <f t="shared" si="74"/>
        <v>95.044152600000004</v>
      </c>
      <c r="O397" s="503"/>
      <c r="P397" s="503"/>
      <c r="Q397" s="503">
        <f t="shared" si="75"/>
        <v>95.023162600000006</v>
      </c>
      <c r="R397" s="503"/>
      <c r="S397" s="503"/>
      <c r="T397" s="503"/>
      <c r="U397" s="503"/>
      <c r="V397" s="503"/>
      <c r="W397" s="503">
        <f t="shared" si="76"/>
        <v>5.5409999999994852E-2</v>
      </c>
      <c r="X397" s="503"/>
      <c r="Y397" s="503"/>
      <c r="Z397" s="503"/>
      <c r="AA397" s="503"/>
      <c r="AB397" s="503"/>
      <c r="AC397" s="525"/>
      <c r="AD397" s="526"/>
      <c r="AE397" s="526"/>
      <c r="AF397" s="526"/>
      <c r="AG397" s="526"/>
      <c r="AH397" s="527"/>
      <c r="AI397" s="233"/>
      <c r="AJ397" s="233"/>
      <c r="AK397" s="197">
        <v>386</v>
      </c>
      <c r="AL397" s="207">
        <v>95.130660000000006</v>
      </c>
      <c r="AM397" s="207">
        <v>95.051159999999996</v>
      </c>
      <c r="AN397" s="207">
        <v>95.199399999999997</v>
      </c>
      <c r="AO397" s="207">
        <v>95.339119999999994</v>
      </c>
      <c r="AP397" s="207">
        <v>95.219160000000002</v>
      </c>
      <c r="AQ397" s="208"/>
      <c r="AR397" s="155"/>
      <c r="AS397" s="197">
        <f t="shared" si="79"/>
        <v>386</v>
      </c>
      <c r="AT397" s="175">
        <v>-0.15957739999998899</v>
      </c>
      <c r="AU397" s="163">
        <v>-9.5773999999977395E-3</v>
      </c>
      <c r="AV397" s="163">
        <v>-0.19957739999999499</v>
      </c>
      <c r="AW397" s="163">
        <v>-0.27957739999999398</v>
      </c>
      <c r="AX397" s="163">
        <v>-0.179577399999999</v>
      </c>
      <c r="AY397" s="163">
        <v>-0.179577399999999</v>
      </c>
      <c r="BA397" s="331">
        <f t="shared" si="80"/>
        <v>386</v>
      </c>
      <c r="BB397" s="332">
        <f t="shared" si="78"/>
        <v>94.971082600000017</v>
      </c>
      <c r="BC397" s="332">
        <f t="shared" si="78"/>
        <v>95.041582599999998</v>
      </c>
      <c r="BD397" s="332">
        <f t="shared" si="77"/>
        <v>94.999822600000002</v>
      </c>
      <c r="BE397" s="332">
        <f t="shared" si="77"/>
        <v>95.0595426</v>
      </c>
      <c r="BF397" s="332">
        <f t="shared" si="77"/>
        <v>95.039582600000003</v>
      </c>
      <c r="BG397" s="332" t="str">
        <f t="shared" si="77"/>
        <v/>
      </c>
      <c r="BH397" s="164">
        <v>386</v>
      </c>
      <c r="BI397" s="337">
        <f t="shared" ref="BI397:BL460" si="82">IF(BB397="","",ABS($BF397-BB397))</f>
        <v>6.8499999999986017E-2</v>
      </c>
      <c r="BJ397" s="337">
        <f t="shared" si="82"/>
        <v>1.9999999999953388E-3</v>
      </c>
      <c r="BK397" s="337">
        <f t="shared" si="82"/>
        <v>3.9760000000001128E-2</v>
      </c>
      <c r="BL397" s="337">
        <f t="shared" si="81"/>
        <v>1.9959999999997535E-2</v>
      </c>
      <c r="BM397" s="165">
        <f t="shared" ref="BM397:BM460" si="83">IF(BF397="","",MAX(BI397:BL397))</f>
        <v>6.8499999999986017E-2</v>
      </c>
    </row>
    <row r="398" spans="1:65" ht="14.85" customHeight="1">
      <c r="A398" s="238"/>
      <c r="B398" s="540" t="s">
        <v>499</v>
      </c>
      <c r="C398" s="540"/>
      <c r="D398" s="540"/>
      <c r="E398" s="503">
        <f t="shared" si="71"/>
        <v>94.957582600000009</v>
      </c>
      <c r="F398" s="503"/>
      <c r="G398" s="503"/>
      <c r="H398" s="503">
        <f t="shared" si="72"/>
        <v>95.058982600000007</v>
      </c>
      <c r="I398" s="503"/>
      <c r="J398" s="503"/>
      <c r="K398" s="503">
        <f t="shared" si="73"/>
        <v>94.980862600000009</v>
      </c>
      <c r="L398" s="503"/>
      <c r="M398" s="503"/>
      <c r="N398" s="503">
        <f t="shared" si="74"/>
        <v>95.040662600000005</v>
      </c>
      <c r="O398" s="503"/>
      <c r="P398" s="503"/>
      <c r="Q398" s="503">
        <f t="shared" si="75"/>
        <v>95.030222600000002</v>
      </c>
      <c r="R398" s="503"/>
      <c r="S398" s="503"/>
      <c r="T398" s="503"/>
      <c r="U398" s="503"/>
      <c r="V398" s="503"/>
      <c r="W398" s="503">
        <f t="shared" si="76"/>
        <v>7.263999999999271E-2</v>
      </c>
      <c r="X398" s="503"/>
      <c r="Y398" s="503"/>
      <c r="Z398" s="503"/>
      <c r="AA398" s="503"/>
      <c r="AB398" s="503"/>
      <c r="AC398" s="525"/>
      <c r="AD398" s="526"/>
      <c r="AE398" s="526"/>
      <c r="AF398" s="526"/>
      <c r="AG398" s="526"/>
      <c r="AH398" s="527"/>
      <c r="AI398" s="233"/>
      <c r="AJ398" s="233"/>
      <c r="AK398" s="197">
        <v>387</v>
      </c>
      <c r="AL398" s="207">
        <v>95.108170000000001</v>
      </c>
      <c r="AM398" s="207">
        <v>95.044780000000003</v>
      </c>
      <c r="AN398" s="207">
        <v>95.197670000000002</v>
      </c>
      <c r="AO398" s="207">
        <v>95.341089999999994</v>
      </c>
      <c r="AP398" s="207">
        <v>95.210080000000005</v>
      </c>
      <c r="AQ398" s="208"/>
      <c r="AR398" s="155"/>
      <c r="AS398" s="197">
        <f t="shared" si="79"/>
        <v>387</v>
      </c>
      <c r="AT398" s="175">
        <v>-0.15957739999998899</v>
      </c>
      <c r="AU398" s="163">
        <v>-9.5773999999977395E-3</v>
      </c>
      <c r="AV398" s="163">
        <v>-0.19957739999999499</v>
      </c>
      <c r="AW398" s="163">
        <v>-0.27957739999999398</v>
      </c>
      <c r="AX398" s="163">
        <v>-0.179577399999999</v>
      </c>
      <c r="AY398" s="163">
        <v>-0.179577399999999</v>
      </c>
      <c r="BA398" s="331">
        <f t="shared" si="80"/>
        <v>387</v>
      </c>
      <c r="BB398" s="332">
        <f t="shared" si="78"/>
        <v>94.948592600000012</v>
      </c>
      <c r="BC398" s="332">
        <f t="shared" si="78"/>
        <v>95.035202600000005</v>
      </c>
      <c r="BD398" s="332">
        <f t="shared" si="77"/>
        <v>94.998092600000007</v>
      </c>
      <c r="BE398" s="332">
        <f t="shared" si="77"/>
        <v>95.0615126</v>
      </c>
      <c r="BF398" s="332">
        <f t="shared" si="77"/>
        <v>95.030502600000005</v>
      </c>
      <c r="BG398" s="332" t="str">
        <f t="shared" si="77"/>
        <v/>
      </c>
      <c r="BH398" s="164">
        <v>387</v>
      </c>
      <c r="BI398" s="337">
        <f t="shared" si="82"/>
        <v>8.1909999999993488E-2</v>
      </c>
      <c r="BJ398" s="337">
        <f t="shared" si="82"/>
        <v>4.6999999999997044E-3</v>
      </c>
      <c r="BK398" s="337">
        <f t="shared" si="82"/>
        <v>3.2409999999998718E-2</v>
      </c>
      <c r="BL398" s="337">
        <f t="shared" si="81"/>
        <v>3.1009999999994875E-2</v>
      </c>
      <c r="BM398" s="165">
        <f t="shared" si="83"/>
        <v>8.1909999999993488E-2</v>
      </c>
    </row>
    <row r="399" spans="1:65" ht="14.85" customHeight="1">
      <c r="A399" s="238"/>
      <c r="B399" s="540" t="s">
        <v>500</v>
      </c>
      <c r="C399" s="540"/>
      <c r="D399" s="540"/>
      <c r="E399" s="503">
        <f t="shared" si="71"/>
        <v>94.926142600000006</v>
      </c>
      <c r="F399" s="503"/>
      <c r="G399" s="503"/>
      <c r="H399" s="503">
        <f t="shared" si="72"/>
        <v>95.061792600000004</v>
      </c>
      <c r="I399" s="503"/>
      <c r="J399" s="503"/>
      <c r="K399" s="503">
        <f t="shared" si="73"/>
        <v>94.9869226</v>
      </c>
      <c r="L399" s="503"/>
      <c r="M399" s="503"/>
      <c r="N399" s="503">
        <f t="shared" si="74"/>
        <v>95.038892600000011</v>
      </c>
      <c r="O399" s="503"/>
      <c r="P399" s="503"/>
      <c r="Q399" s="503">
        <f t="shared" si="75"/>
        <v>95.021872599999995</v>
      </c>
      <c r="R399" s="503"/>
      <c r="S399" s="503"/>
      <c r="T399" s="503"/>
      <c r="U399" s="503"/>
      <c r="V399" s="503"/>
      <c r="W399" s="503">
        <f t="shared" si="76"/>
        <v>9.5729999999988991E-2</v>
      </c>
      <c r="X399" s="503"/>
      <c r="Y399" s="503"/>
      <c r="Z399" s="503"/>
      <c r="AA399" s="503"/>
      <c r="AB399" s="503"/>
      <c r="AC399" s="525"/>
      <c r="AD399" s="526"/>
      <c r="AE399" s="526"/>
      <c r="AF399" s="526"/>
      <c r="AG399" s="526"/>
      <c r="AH399" s="527"/>
      <c r="AI399" s="233"/>
      <c r="AJ399" s="233"/>
      <c r="AK399" s="197">
        <v>388</v>
      </c>
      <c r="AL399" s="207">
        <v>95.095029999999994</v>
      </c>
      <c r="AM399" s="207">
        <v>95.04</v>
      </c>
      <c r="AN399" s="207">
        <v>95.189920000000001</v>
      </c>
      <c r="AO399" s="207">
        <v>95.342169999999996</v>
      </c>
      <c r="AP399" s="207">
        <v>95.202929999999995</v>
      </c>
      <c r="AQ399" s="208"/>
      <c r="AR399" s="155"/>
      <c r="AS399" s="197">
        <f t="shared" si="79"/>
        <v>388</v>
      </c>
      <c r="AT399" s="175">
        <v>-0.15957739999998899</v>
      </c>
      <c r="AU399" s="163">
        <v>-9.5773999999977395E-3</v>
      </c>
      <c r="AV399" s="163">
        <v>-0.19957739999999499</v>
      </c>
      <c r="AW399" s="163">
        <v>-0.27957739999999398</v>
      </c>
      <c r="AX399" s="163">
        <v>-0.179577399999999</v>
      </c>
      <c r="AY399" s="163">
        <v>-0.179577399999999</v>
      </c>
      <c r="BA399" s="331">
        <f t="shared" si="80"/>
        <v>388</v>
      </c>
      <c r="BB399" s="332">
        <f t="shared" si="78"/>
        <v>94.935452600000005</v>
      </c>
      <c r="BC399" s="332">
        <f t="shared" si="78"/>
        <v>95.030422600000009</v>
      </c>
      <c r="BD399" s="332">
        <f t="shared" si="77"/>
        <v>94.990342600000005</v>
      </c>
      <c r="BE399" s="332">
        <f t="shared" si="77"/>
        <v>95.062592600000002</v>
      </c>
      <c r="BF399" s="332">
        <f t="shared" si="77"/>
        <v>95.023352599999996</v>
      </c>
      <c r="BG399" s="332" t="str">
        <f t="shared" si="77"/>
        <v/>
      </c>
      <c r="BH399" s="164">
        <v>388</v>
      </c>
      <c r="BI399" s="337">
        <f t="shared" si="82"/>
        <v>8.7899999999990541E-2</v>
      </c>
      <c r="BJ399" s="337">
        <f t="shared" si="82"/>
        <v>7.0700000000130103E-3</v>
      </c>
      <c r="BK399" s="337">
        <f t="shared" si="82"/>
        <v>3.3009999999990214E-2</v>
      </c>
      <c r="BL399" s="337">
        <f t="shared" si="81"/>
        <v>3.9240000000006603E-2</v>
      </c>
      <c r="BM399" s="165">
        <f t="shared" si="83"/>
        <v>8.7899999999990541E-2</v>
      </c>
    </row>
    <row r="400" spans="1:65" ht="14.85" customHeight="1">
      <c r="A400" s="238"/>
      <c r="B400" s="540" t="s">
        <v>501</v>
      </c>
      <c r="C400" s="540"/>
      <c r="D400" s="540"/>
      <c r="E400" s="503">
        <f t="shared" si="71"/>
        <v>94.931512600000005</v>
      </c>
      <c r="F400" s="503"/>
      <c r="G400" s="503"/>
      <c r="H400" s="503">
        <f t="shared" si="72"/>
        <v>95.061792600000004</v>
      </c>
      <c r="I400" s="503"/>
      <c r="J400" s="503"/>
      <c r="K400" s="503">
        <f t="shared" si="73"/>
        <v>94.980182600000006</v>
      </c>
      <c r="L400" s="503"/>
      <c r="M400" s="503"/>
      <c r="N400" s="503">
        <f t="shared" si="74"/>
        <v>95.039412600000006</v>
      </c>
      <c r="O400" s="503"/>
      <c r="P400" s="503"/>
      <c r="Q400" s="503">
        <f t="shared" si="75"/>
        <v>95.014952600000001</v>
      </c>
      <c r="R400" s="503"/>
      <c r="S400" s="503"/>
      <c r="T400" s="503"/>
      <c r="U400" s="503"/>
      <c r="V400" s="503"/>
      <c r="W400" s="503">
        <f t="shared" si="76"/>
        <v>8.3439999999995962E-2</v>
      </c>
      <c r="X400" s="503"/>
      <c r="Y400" s="503"/>
      <c r="Z400" s="503"/>
      <c r="AA400" s="503"/>
      <c r="AB400" s="503"/>
      <c r="AC400" s="525"/>
      <c r="AD400" s="526"/>
      <c r="AE400" s="526"/>
      <c r="AF400" s="526"/>
      <c r="AG400" s="526"/>
      <c r="AH400" s="527"/>
      <c r="AI400" s="233"/>
      <c r="AJ400" s="233"/>
      <c r="AK400" s="197">
        <v>389</v>
      </c>
      <c r="AL400" s="207">
        <v>95.077839999999995</v>
      </c>
      <c r="AM400" s="207">
        <v>95.041210000000007</v>
      </c>
      <c r="AN400" s="207">
        <v>95.190359999999998</v>
      </c>
      <c r="AO400" s="207">
        <v>95.341290000000001</v>
      </c>
      <c r="AP400" s="207">
        <v>95.203130000000002</v>
      </c>
      <c r="AQ400" s="208"/>
      <c r="AR400" s="155"/>
      <c r="AS400" s="197">
        <f t="shared" si="79"/>
        <v>389</v>
      </c>
      <c r="AT400" s="175">
        <v>-0.15957739999998899</v>
      </c>
      <c r="AU400" s="163">
        <v>-9.5773999999977395E-3</v>
      </c>
      <c r="AV400" s="163">
        <v>-0.19957739999999499</v>
      </c>
      <c r="AW400" s="163">
        <v>-0.27957739999999398</v>
      </c>
      <c r="AX400" s="163">
        <v>-0.179577399999999</v>
      </c>
      <c r="AY400" s="163">
        <v>-0.179577399999999</v>
      </c>
      <c r="BA400" s="331">
        <f t="shared" si="80"/>
        <v>389</v>
      </c>
      <c r="BB400" s="332">
        <f t="shared" si="78"/>
        <v>94.918262600000006</v>
      </c>
      <c r="BC400" s="332">
        <f t="shared" si="78"/>
        <v>95.031632600000009</v>
      </c>
      <c r="BD400" s="332">
        <f t="shared" si="77"/>
        <v>94.990782600000003</v>
      </c>
      <c r="BE400" s="332">
        <f t="shared" si="77"/>
        <v>95.061712600000007</v>
      </c>
      <c r="BF400" s="332">
        <f t="shared" si="77"/>
        <v>95.023552600000002</v>
      </c>
      <c r="BG400" s="332" t="str">
        <f t="shared" si="77"/>
        <v/>
      </c>
      <c r="BH400" s="164">
        <v>389</v>
      </c>
      <c r="BI400" s="337">
        <f t="shared" si="82"/>
        <v>0.10528999999999655</v>
      </c>
      <c r="BJ400" s="337">
        <f t="shared" si="82"/>
        <v>8.0800000000067485E-3</v>
      </c>
      <c r="BK400" s="337">
        <f t="shared" si="82"/>
        <v>3.27699999999993E-2</v>
      </c>
      <c r="BL400" s="337">
        <f t="shared" si="81"/>
        <v>3.8160000000004857E-2</v>
      </c>
      <c r="BM400" s="165">
        <f t="shared" si="83"/>
        <v>0.10528999999999655</v>
      </c>
    </row>
    <row r="401" spans="1:65" ht="14.85" customHeight="1">
      <c r="A401" s="238"/>
      <c r="B401" s="540" t="s">
        <v>502</v>
      </c>
      <c r="C401" s="540"/>
      <c r="D401" s="540"/>
      <c r="E401" s="503">
        <f t="shared" si="71"/>
        <v>94.952562600000007</v>
      </c>
      <c r="F401" s="503"/>
      <c r="G401" s="503"/>
      <c r="H401" s="503">
        <f t="shared" si="72"/>
        <v>95.056372600000003</v>
      </c>
      <c r="I401" s="503"/>
      <c r="J401" s="503"/>
      <c r="K401" s="503">
        <f t="shared" si="73"/>
        <v>95.006852600000002</v>
      </c>
      <c r="L401" s="503"/>
      <c r="M401" s="503"/>
      <c r="N401" s="503">
        <f t="shared" si="74"/>
        <v>95.037042600000007</v>
      </c>
      <c r="O401" s="503"/>
      <c r="P401" s="503"/>
      <c r="Q401" s="503">
        <f t="shared" si="75"/>
        <v>95.015922599999996</v>
      </c>
      <c r="R401" s="503"/>
      <c r="S401" s="503"/>
      <c r="T401" s="503"/>
      <c r="U401" s="503"/>
      <c r="V401" s="503"/>
      <c r="W401" s="503">
        <f t="shared" si="76"/>
        <v>6.3359999999988759E-2</v>
      </c>
      <c r="X401" s="503"/>
      <c r="Y401" s="503"/>
      <c r="Z401" s="503"/>
      <c r="AA401" s="503"/>
      <c r="AB401" s="503"/>
      <c r="AC401" s="525"/>
      <c r="AD401" s="526"/>
      <c r="AE401" s="526"/>
      <c r="AF401" s="526"/>
      <c r="AG401" s="526"/>
      <c r="AH401" s="527"/>
      <c r="AI401" s="233"/>
      <c r="AJ401" s="233"/>
      <c r="AK401" s="197">
        <v>390</v>
      </c>
      <c r="AL401" s="207">
        <v>95.084869999999995</v>
      </c>
      <c r="AM401" s="207">
        <v>95.042609999999996</v>
      </c>
      <c r="AN401" s="207">
        <v>95.195340000000002</v>
      </c>
      <c r="AO401" s="207">
        <v>95.337630000000004</v>
      </c>
      <c r="AP401" s="207">
        <v>95.199879999999993</v>
      </c>
      <c r="AQ401" s="208"/>
      <c r="AR401" s="155"/>
      <c r="AS401" s="197">
        <f t="shared" si="79"/>
        <v>390</v>
      </c>
      <c r="AT401" s="175">
        <v>-0.15957739999998899</v>
      </c>
      <c r="AU401" s="163">
        <v>-9.5773999999977395E-3</v>
      </c>
      <c r="AV401" s="163">
        <v>-0.19957739999999499</v>
      </c>
      <c r="AW401" s="163">
        <v>-0.27957739999999398</v>
      </c>
      <c r="AX401" s="163">
        <v>-0.179577399999999</v>
      </c>
      <c r="AY401" s="163">
        <v>-0.179577399999999</v>
      </c>
      <c r="BA401" s="331">
        <f t="shared" si="80"/>
        <v>390</v>
      </c>
      <c r="BB401" s="332">
        <f t="shared" si="78"/>
        <v>94.925292600000006</v>
      </c>
      <c r="BC401" s="332">
        <f t="shared" si="78"/>
        <v>95.033032599999999</v>
      </c>
      <c r="BD401" s="332">
        <f t="shared" si="77"/>
        <v>94.995762600000006</v>
      </c>
      <c r="BE401" s="332">
        <f t="shared" si="77"/>
        <v>95.058052600000011</v>
      </c>
      <c r="BF401" s="332">
        <f t="shared" si="77"/>
        <v>95.020302599999994</v>
      </c>
      <c r="BG401" s="332" t="str">
        <f t="shared" si="77"/>
        <v/>
      </c>
      <c r="BH401" s="164">
        <v>390</v>
      </c>
      <c r="BI401" s="337">
        <f t="shared" si="82"/>
        <v>9.5009999999987826E-2</v>
      </c>
      <c r="BJ401" s="337">
        <f t="shared" si="82"/>
        <v>1.2730000000004793E-2</v>
      </c>
      <c r="BK401" s="337">
        <f t="shared" si="82"/>
        <v>2.4539999999987572E-2</v>
      </c>
      <c r="BL401" s="337">
        <f t="shared" si="81"/>
        <v>3.7750000000016826E-2</v>
      </c>
      <c r="BM401" s="165">
        <f t="shared" si="83"/>
        <v>9.5009999999987826E-2</v>
      </c>
    </row>
    <row r="402" spans="1:65" ht="14.85" customHeight="1">
      <c r="A402" s="238"/>
      <c r="B402" s="540" t="s">
        <v>503</v>
      </c>
      <c r="C402" s="540"/>
      <c r="D402" s="540"/>
      <c r="E402" s="503">
        <f t="shared" si="71"/>
        <v>94.950312600000004</v>
      </c>
      <c r="F402" s="503"/>
      <c r="G402" s="503"/>
      <c r="H402" s="503">
        <f t="shared" si="72"/>
        <v>95.051192600000007</v>
      </c>
      <c r="I402" s="503"/>
      <c r="J402" s="503"/>
      <c r="K402" s="503">
        <f t="shared" si="73"/>
        <v>95.004162600000001</v>
      </c>
      <c r="L402" s="503"/>
      <c r="M402" s="503"/>
      <c r="N402" s="503">
        <f t="shared" si="74"/>
        <v>95.035762600000012</v>
      </c>
      <c r="O402" s="503"/>
      <c r="P402" s="503"/>
      <c r="Q402" s="503">
        <f t="shared" si="75"/>
        <v>95.015962599999995</v>
      </c>
      <c r="R402" s="503"/>
      <c r="S402" s="503"/>
      <c r="T402" s="503"/>
      <c r="U402" s="503"/>
      <c r="V402" s="503"/>
      <c r="W402" s="503">
        <f t="shared" si="76"/>
        <v>6.5649999999990882E-2</v>
      </c>
      <c r="X402" s="503"/>
      <c r="Y402" s="503"/>
      <c r="Z402" s="503"/>
      <c r="AA402" s="503"/>
      <c r="AB402" s="503"/>
      <c r="AC402" s="525"/>
      <c r="AD402" s="526"/>
      <c r="AE402" s="526"/>
      <c r="AF402" s="526"/>
      <c r="AG402" s="526"/>
      <c r="AH402" s="527"/>
      <c r="AI402" s="233"/>
      <c r="AJ402" s="233"/>
      <c r="AK402" s="197">
        <v>391</v>
      </c>
      <c r="AL402" s="207">
        <v>95.093909999999994</v>
      </c>
      <c r="AM402" s="207">
        <v>95.046989999999994</v>
      </c>
      <c r="AN402" s="207">
        <v>95.201610000000002</v>
      </c>
      <c r="AO402" s="207">
        <v>95.332809999999995</v>
      </c>
      <c r="AP402" s="207">
        <v>95.186660000000003</v>
      </c>
      <c r="AQ402" s="208"/>
      <c r="AR402" s="155"/>
      <c r="AS402" s="197">
        <f t="shared" si="79"/>
        <v>391</v>
      </c>
      <c r="AT402" s="175">
        <v>-0.15957739999998899</v>
      </c>
      <c r="AU402" s="163">
        <v>-9.5773999999977395E-3</v>
      </c>
      <c r="AV402" s="163">
        <v>-0.19957739999999499</v>
      </c>
      <c r="AW402" s="163">
        <v>-0.27957739999999398</v>
      </c>
      <c r="AX402" s="163">
        <v>-0.179577399999999</v>
      </c>
      <c r="AY402" s="163">
        <v>-0.179577399999999</v>
      </c>
      <c r="BA402" s="331">
        <f t="shared" si="80"/>
        <v>391</v>
      </c>
      <c r="BB402" s="332">
        <f t="shared" si="78"/>
        <v>94.934332600000005</v>
      </c>
      <c r="BC402" s="332">
        <f t="shared" si="78"/>
        <v>95.037412599999996</v>
      </c>
      <c r="BD402" s="332">
        <f t="shared" si="77"/>
        <v>95.002032600000007</v>
      </c>
      <c r="BE402" s="332">
        <f t="shared" si="77"/>
        <v>95.053232600000001</v>
      </c>
      <c r="BF402" s="332">
        <f t="shared" si="77"/>
        <v>95.007082600000004</v>
      </c>
      <c r="BG402" s="332" t="str">
        <f t="shared" si="77"/>
        <v/>
      </c>
      <c r="BH402" s="164">
        <v>391</v>
      </c>
      <c r="BI402" s="337">
        <f t="shared" si="82"/>
        <v>7.2749999999999204E-2</v>
      </c>
      <c r="BJ402" s="337">
        <f t="shared" si="82"/>
        <v>3.0329999999992197E-2</v>
      </c>
      <c r="BK402" s="337">
        <f t="shared" si="82"/>
        <v>5.0499999999971124E-3</v>
      </c>
      <c r="BL402" s="337">
        <f t="shared" si="81"/>
        <v>4.6149999999997249E-2</v>
      </c>
      <c r="BM402" s="165">
        <f t="shared" si="83"/>
        <v>7.2749999999999204E-2</v>
      </c>
    </row>
    <row r="403" spans="1:65" ht="14.85" customHeight="1">
      <c r="A403" s="238"/>
      <c r="B403" s="540" t="s">
        <v>504</v>
      </c>
      <c r="C403" s="540"/>
      <c r="D403" s="540"/>
      <c r="E403" s="503">
        <f t="shared" si="71"/>
        <v>94.953532600000017</v>
      </c>
      <c r="F403" s="503"/>
      <c r="G403" s="503"/>
      <c r="H403" s="503">
        <f t="shared" si="72"/>
        <v>95.049262600000006</v>
      </c>
      <c r="I403" s="503"/>
      <c r="J403" s="503"/>
      <c r="K403" s="503">
        <f t="shared" si="73"/>
        <v>94.981262600000008</v>
      </c>
      <c r="L403" s="503"/>
      <c r="M403" s="503"/>
      <c r="N403" s="503">
        <f t="shared" si="74"/>
        <v>95.038012600000002</v>
      </c>
      <c r="O403" s="503"/>
      <c r="P403" s="503"/>
      <c r="Q403" s="503">
        <f t="shared" si="75"/>
        <v>95.007412599999995</v>
      </c>
      <c r="R403" s="503"/>
      <c r="S403" s="503"/>
      <c r="T403" s="503"/>
      <c r="U403" s="503"/>
      <c r="V403" s="503"/>
      <c r="W403" s="503">
        <f t="shared" si="76"/>
        <v>5.3879999999978168E-2</v>
      </c>
      <c r="X403" s="503"/>
      <c r="Y403" s="503"/>
      <c r="Z403" s="503"/>
      <c r="AA403" s="503"/>
      <c r="AB403" s="503"/>
      <c r="AC403" s="525"/>
      <c r="AD403" s="526"/>
      <c r="AE403" s="526"/>
      <c r="AF403" s="526"/>
      <c r="AG403" s="526"/>
      <c r="AH403" s="527"/>
      <c r="AI403" s="233"/>
      <c r="AJ403" s="233"/>
      <c r="AK403" s="197">
        <v>392</v>
      </c>
      <c r="AL403" s="207">
        <v>95.076999999999998</v>
      </c>
      <c r="AM403" s="207">
        <v>95.05153</v>
      </c>
      <c r="AN403" s="207">
        <v>95.205060000000003</v>
      </c>
      <c r="AO403" s="207">
        <v>95.334500000000006</v>
      </c>
      <c r="AP403" s="207">
        <v>95.181079999999994</v>
      </c>
      <c r="AQ403" s="208"/>
      <c r="AR403" s="155"/>
      <c r="AS403" s="197">
        <f t="shared" si="79"/>
        <v>392</v>
      </c>
      <c r="AT403" s="175">
        <v>-0.15957739999998899</v>
      </c>
      <c r="AU403" s="163">
        <v>-9.5773999999977395E-3</v>
      </c>
      <c r="AV403" s="163">
        <v>-0.19957739999999499</v>
      </c>
      <c r="AW403" s="163">
        <v>-0.27957739999999398</v>
      </c>
      <c r="AX403" s="163">
        <v>-0.179577399999999</v>
      </c>
      <c r="AY403" s="163">
        <v>-0.179577399999999</v>
      </c>
      <c r="BA403" s="331">
        <f t="shared" si="80"/>
        <v>392</v>
      </c>
      <c r="BB403" s="332">
        <f t="shared" si="78"/>
        <v>94.917422600000009</v>
      </c>
      <c r="BC403" s="332">
        <f t="shared" si="78"/>
        <v>95.041952600000002</v>
      </c>
      <c r="BD403" s="332">
        <f t="shared" si="77"/>
        <v>95.005482600000008</v>
      </c>
      <c r="BE403" s="332">
        <f t="shared" si="77"/>
        <v>95.054922600000012</v>
      </c>
      <c r="BF403" s="332">
        <f t="shared" si="77"/>
        <v>95.001502599999995</v>
      </c>
      <c r="BG403" s="332" t="str">
        <f t="shared" si="77"/>
        <v/>
      </c>
      <c r="BH403" s="164">
        <v>392</v>
      </c>
      <c r="BI403" s="337">
        <f t="shared" si="82"/>
        <v>8.4079999999985944E-2</v>
      </c>
      <c r="BJ403" s="337">
        <f t="shared" si="82"/>
        <v>4.045000000000698E-2</v>
      </c>
      <c r="BK403" s="337">
        <f t="shared" si="82"/>
        <v>3.9800000000127511E-3</v>
      </c>
      <c r="BL403" s="337">
        <f t="shared" si="81"/>
        <v>5.3420000000016898E-2</v>
      </c>
      <c r="BM403" s="165">
        <f t="shared" si="83"/>
        <v>8.4079999999985944E-2</v>
      </c>
    </row>
    <row r="404" spans="1:65" ht="14.85" customHeight="1">
      <c r="A404" s="238"/>
      <c r="B404" s="540" t="s">
        <v>505</v>
      </c>
      <c r="C404" s="540"/>
      <c r="D404" s="540"/>
      <c r="E404" s="503">
        <f t="shared" si="71"/>
        <v>94.960282600000014</v>
      </c>
      <c r="F404" s="503"/>
      <c r="G404" s="503"/>
      <c r="H404" s="503">
        <f t="shared" si="72"/>
        <v>95.050662599999995</v>
      </c>
      <c r="I404" s="503"/>
      <c r="J404" s="503"/>
      <c r="K404" s="503">
        <f t="shared" si="73"/>
        <v>94.987612600000006</v>
      </c>
      <c r="L404" s="503"/>
      <c r="M404" s="503"/>
      <c r="N404" s="503">
        <f t="shared" si="74"/>
        <v>95.034032600000003</v>
      </c>
      <c r="O404" s="503"/>
      <c r="P404" s="503"/>
      <c r="Q404" s="503">
        <f t="shared" si="75"/>
        <v>95.001622600000005</v>
      </c>
      <c r="R404" s="503"/>
      <c r="S404" s="503"/>
      <c r="T404" s="503"/>
      <c r="U404" s="503"/>
      <c r="V404" s="503"/>
      <c r="W404" s="503">
        <f t="shared" si="76"/>
        <v>4.9039999999990869E-2</v>
      </c>
      <c r="X404" s="503"/>
      <c r="Y404" s="503"/>
      <c r="Z404" s="503"/>
      <c r="AA404" s="503"/>
      <c r="AB404" s="503"/>
      <c r="AC404" s="525"/>
      <c r="AD404" s="526"/>
      <c r="AE404" s="526"/>
      <c r="AF404" s="526"/>
      <c r="AG404" s="526"/>
      <c r="AH404" s="527"/>
      <c r="AI404" s="233"/>
      <c r="AJ404" s="233"/>
      <c r="AK404" s="197">
        <v>393</v>
      </c>
      <c r="AL404" s="207">
        <v>95.088399999999993</v>
      </c>
      <c r="AM404" s="207">
        <v>95.053659999999994</v>
      </c>
      <c r="AN404" s="207">
        <v>95.198149999999998</v>
      </c>
      <c r="AO404" s="207">
        <v>95.333690000000004</v>
      </c>
      <c r="AP404" s="207">
        <v>95.169110000000003</v>
      </c>
      <c r="AQ404" s="208"/>
      <c r="AR404" s="155"/>
      <c r="AS404" s="197">
        <f t="shared" si="79"/>
        <v>393</v>
      </c>
      <c r="AT404" s="175">
        <v>-0.15957739999998899</v>
      </c>
      <c r="AU404" s="163">
        <v>-9.5773999999977395E-3</v>
      </c>
      <c r="AV404" s="163">
        <v>-0.19957739999999499</v>
      </c>
      <c r="AW404" s="163">
        <v>-0.27957739999999398</v>
      </c>
      <c r="AX404" s="163">
        <v>-0.179577399999999</v>
      </c>
      <c r="AY404" s="163">
        <v>-0.179577399999999</v>
      </c>
      <c r="BA404" s="331">
        <f t="shared" si="80"/>
        <v>393</v>
      </c>
      <c r="BB404" s="332">
        <f t="shared" si="78"/>
        <v>94.928822600000004</v>
      </c>
      <c r="BC404" s="332">
        <f t="shared" si="78"/>
        <v>95.044082599999996</v>
      </c>
      <c r="BD404" s="332">
        <f t="shared" si="77"/>
        <v>94.998572600000003</v>
      </c>
      <c r="BE404" s="332">
        <f t="shared" si="77"/>
        <v>95.054112600000011</v>
      </c>
      <c r="BF404" s="332">
        <f t="shared" si="77"/>
        <v>94.989532600000004</v>
      </c>
      <c r="BG404" s="332" t="str">
        <f t="shared" si="77"/>
        <v/>
      </c>
      <c r="BH404" s="164">
        <v>393</v>
      </c>
      <c r="BI404" s="337">
        <f t="shared" si="82"/>
        <v>6.0710000000000264E-2</v>
      </c>
      <c r="BJ404" s="337">
        <f t="shared" si="82"/>
        <v>5.4549999999991883E-2</v>
      </c>
      <c r="BK404" s="337">
        <f t="shared" si="82"/>
        <v>9.0399999999988268E-3</v>
      </c>
      <c r="BL404" s="337">
        <f t="shared" si="81"/>
        <v>6.4580000000006521E-2</v>
      </c>
      <c r="BM404" s="165">
        <f t="shared" si="83"/>
        <v>6.4580000000006521E-2</v>
      </c>
    </row>
    <row r="405" spans="1:65" ht="14.85" customHeight="1">
      <c r="A405" s="238"/>
      <c r="B405" s="540" t="s">
        <v>506</v>
      </c>
      <c r="C405" s="540"/>
      <c r="D405" s="540"/>
      <c r="E405" s="503">
        <f t="shared" si="71"/>
        <v>94.972452600000011</v>
      </c>
      <c r="F405" s="503"/>
      <c r="G405" s="503"/>
      <c r="H405" s="503">
        <f t="shared" si="72"/>
        <v>95.049702600000003</v>
      </c>
      <c r="I405" s="503"/>
      <c r="J405" s="503"/>
      <c r="K405" s="503">
        <f t="shared" si="73"/>
        <v>95.002832600000005</v>
      </c>
      <c r="L405" s="503"/>
      <c r="M405" s="503"/>
      <c r="N405" s="503">
        <f t="shared" si="74"/>
        <v>95.035232600000001</v>
      </c>
      <c r="O405" s="503"/>
      <c r="P405" s="503"/>
      <c r="Q405" s="503">
        <f t="shared" si="75"/>
        <v>95.024482599999999</v>
      </c>
      <c r="R405" s="503"/>
      <c r="S405" s="503"/>
      <c r="T405" s="503"/>
      <c r="U405" s="503"/>
      <c r="V405" s="503"/>
      <c r="W405" s="503">
        <f t="shared" si="76"/>
        <v>5.2029999999987808E-2</v>
      </c>
      <c r="X405" s="503"/>
      <c r="Y405" s="503"/>
      <c r="Z405" s="503"/>
      <c r="AA405" s="503"/>
      <c r="AB405" s="503"/>
      <c r="AC405" s="525"/>
      <c r="AD405" s="526"/>
      <c r="AE405" s="526"/>
      <c r="AF405" s="526"/>
      <c r="AG405" s="526"/>
      <c r="AH405" s="527"/>
      <c r="AI405" s="233"/>
      <c r="AJ405" s="233"/>
      <c r="AK405" s="197">
        <v>394</v>
      </c>
      <c r="AL405" s="207">
        <v>95.110979999999998</v>
      </c>
      <c r="AM405" s="207">
        <v>95.052970000000002</v>
      </c>
      <c r="AN405" s="207">
        <v>95.174610000000001</v>
      </c>
      <c r="AO405" s="207">
        <v>95.335660000000004</v>
      </c>
      <c r="AP405" s="207">
        <v>95.163600000000002</v>
      </c>
      <c r="AQ405" s="208"/>
      <c r="AR405" s="155"/>
      <c r="AS405" s="197">
        <f t="shared" si="79"/>
        <v>394</v>
      </c>
      <c r="AT405" s="175">
        <v>-0.15957739999998899</v>
      </c>
      <c r="AU405" s="163">
        <v>-9.5773999999977395E-3</v>
      </c>
      <c r="AV405" s="163">
        <v>-0.19957739999999499</v>
      </c>
      <c r="AW405" s="163">
        <v>-0.27957739999999398</v>
      </c>
      <c r="AX405" s="163">
        <v>-0.179577399999999</v>
      </c>
      <c r="AY405" s="163">
        <v>-0.179577399999999</v>
      </c>
      <c r="BA405" s="331">
        <f t="shared" si="80"/>
        <v>394</v>
      </c>
      <c r="BB405" s="332">
        <f t="shared" si="78"/>
        <v>94.951402600000009</v>
      </c>
      <c r="BC405" s="332">
        <f t="shared" si="78"/>
        <v>95.043392600000004</v>
      </c>
      <c r="BD405" s="332">
        <f t="shared" si="77"/>
        <v>94.975032600000006</v>
      </c>
      <c r="BE405" s="332">
        <f t="shared" si="77"/>
        <v>95.056082600000011</v>
      </c>
      <c r="BF405" s="332">
        <f t="shared" si="77"/>
        <v>94.984022600000003</v>
      </c>
      <c r="BG405" s="332" t="str">
        <f t="shared" si="77"/>
        <v/>
      </c>
      <c r="BH405" s="164">
        <v>394</v>
      </c>
      <c r="BI405" s="337">
        <f t="shared" si="82"/>
        <v>3.261999999999432E-2</v>
      </c>
      <c r="BJ405" s="337">
        <f t="shared" si="82"/>
        <v>5.9370000000001255E-2</v>
      </c>
      <c r="BK405" s="337">
        <f t="shared" si="82"/>
        <v>8.9899999999971669E-3</v>
      </c>
      <c r="BL405" s="337">
        <f t="shared" si="81"/>
        <v>7.2060000000007562E-2</v>
      </c>
      <c r="BM405" s="165">
        <f t="shared" si="83"/>
        <v>7.2060000000007562E-2</v>
      </c>
    </row>
    <row r="406" spans="1:65" ht="14.85" customHeight="1">
      <c r="A406" s="238"/>
      <c r="B406" s="540" t="s">
        <v>507</v>
      </c>
      <c r="C406" s="540"/>
      <c r="D406" s="540"/>
      <c r="E406" s="503">
        <f t="shared" si="71"/>
        <v>94.982942600000015</v>
      </c>
      <c r="F406" s="503"/>
      <c r="G406" s="503"/>
      <c r="H406" s="503">
        <f t="shared" si="72"/>
        <v>95.047822600000003</v>
      </c>
      <c r="I406" s="503"/>
      <c r="J406" s="503"/>
      <c r="K406" s="503">
        <f t="shared" si="73"/>
        <v>94.998462600000011</v>
      </c>
      <c r="L406" s="503"/>
      <c r="M406" s="503"/>
      <c r="N406" s="503">
        <f t="shared" si="74"/>
        <v>95.034592600000011</v>
      </c>
      <c r="O406" s="503"/>
      <c r="P406" s="503"/>
      <c r="Q406" s="503">
        <f t="shared" si="75"/>
        <v>95.051642599999994</v>
      </c>
      <c r="R406" s="503"/>
      <c r="S406" s="503"/>
      <c r="T406" s="503"/>
      <c r="U406" s="503"/>
      <c r="V406" s="503"/>
      <c r="W406" s="503">
        <f t="shared" si="76"/>
        <v>6.8699999999978445E-2</v>
      </c>
      <c r="X406" s="503"/>
      <c r="Y406" s="503"/>
      <c r="Z406" s="503"/>
      <c r="AA406" s="503"/>
      <c r="AB406" s="503"/>
      <c r="AC406" s="525"/>
      <c r="AD406" s="526"/>
      <c r="AE406" s="526"/>
      <c r="AF406" s="526"/>
      <c r="AG406" s="526"/>
      <c r="AH406" s="527"/>
      <c r="AI406" s="233"/>
      <c r="AJ406" s="233"/>
      <c r="AK406" s="197">
        <v>395</v>
      </c>
      <c r="AL406" s="207">
        <v>95.125240000000005</v>
      </c>
      <c r="AM406" s="207">
        <v>95.040199999999999</v>
      </c>
      <c r="AN406" s="207">
        <v>95.185180000000003</v>
      </c>
      <c r="AO406" s="207">
        <v>95.324939999999998</v>
      </c>
      <c r="AP406" s="207">
        <v>95.149140000000003</v>
      </c>
      <c r="AQ406" s="208"/>
      <c r="AR406" s="155"/>
      <c r="AS406" s="197">
        <f t="shared" si="79"/>
        <v>395</v>
      </c>
      <c r="AT406" s="175">
        <v>-0.15957739999998899</v>
      </c>
      <c r="AU406" s="163">
        <v>-9.5773999999977395E-3</v>
      </c>
      <c r="AV406" s="163">
        <v>-0.19957739999999499</v>
      </c>
      <c r="AW406" s="163">
        <v>-0.27957739999999398</v>
      </c>
      <c r="AX406" s="163">
        <v>-0.179577399999999</v>
      </c>
      <c r="AY406" s="163">
        <v>-0.179577399999999</v>
      </c>
      <c r="BA406" s="331">
        <f t="shared" si="80"/>
        <v>395</v>
      </c>
      <c r="BB406" s="332">
        <f t="shared" si="78"/>
        <v>94.965662600000016</v>
      </c>
      <c r="BC406" s="332">
        <f t="shared" si="78"/>
        <v>95.030622600000001</v>
      </c>
      <c r="BD406" s="332">
        <f t="shared" si="77"/>
        <v>94.985602600000007</v>
      </c>
      <c r="BE406" s="332">
        <f t="shared" si="77"/>
        <v>95.045362600000004</v>
      </c>
      <c r="BF406" s="332">
        <f t="shared" si="77"/>
        <v>94.969562600000003</v>
      </c>
      <c r="BG406" s="332" t="str">
        <f t="shared" si="77"/>
        <v/>
      </c>
      <c r="BH406" s="164">
        <v>395</v>
      </c>
      <c r="BI406" s="337">
        <f t="shared" si="82"/>
        <v>3.899999999987358E-3</v>
      </c>
      <c r="BJ406" s="337">
        <f t="shared" si="82"/>
        <v>6.1059999999997672E-2</v>
      </c>
      <c r="BK406" s="337">
        <f t="shared" si="82"/>
        <v>1.6040000000003829E-2</v>
      </c>
      <c r="BL406" s="337">
        <f t="shared" si="81"/>
        <v>7.5800000000000978E-2</v>
      </c>
      <c r="BM406" s="165">
        <f t="shared" si="83"/>
        <v>7.5800000000000978E-2</v>
      </c>
    </row>
    <row r="407" spans="1:65" ht="14.85" customHeight="1">
      <c r="A407" s="238"/>
      <c r="B407" s="540" t="s">
        <v>508</v>
      </c>
      <c r="C407" s="540"/>
      <c r="D407" s="540"/>
      <c r="E407" s="503">
        <f t="shared" si="71"/>
        <v>94.996112600000018</v>
      </c>
      <c r="F407" s="503"/>
      <c r="G407" s="503"/>
      <c r="H407" s="503">
        <f t="shared" si="72"/>
        <v>95.042232600000006</v>
      </c>
      <c r="I407" s="503"/>
      <c r="J407" s="503"/>
      <c r="K407" s="503">
        <f t="shared" si="73"/>
        <v>94.980092600000006</v>
      </c>
      <c r="L407" s="503"/>
      <c r="M407" s="503"/>
      <c r="N407" s="503">
        <f t="shared" si="74"/>
        <v>95.050782600000005</v>
      </c>
      <c r="O407" s="503"/>
      <c r="P407" s="503"/>
      <c r="Q407" s="503">
        <f t="shared" si="75"/>
        <v>95.039902600000005</v>
      </c>
      <c r="R407" s="503"/>
      <c r="S407" s="503"/>
      <c r="T407" s="503"/>
      <c r="U407" s="503"/>
      <c r="V407" s="503"/>
      <c r="W407" s="503">
        <f t="shared" si="76"/>
        <v>5.9809999999998809E-2</v>
      </c>
      <c r="X407" s="503"/>
      <c r="Y407" s="503"/>
      <c r="Z407" s="503"/>
      <c r="AA407" s="503"/>
      <c r="AB407" s="503"/>
      <c r="AC407" s="525"/>
      <c r="AD407" s="526"/>
      <c r="AE407" s="526"/>
      <c r="AF407" s="526"/>
      <c r="AG407" s="526"/>
      <c r="AH407" s="527"/>
      <c r="AI407" s="233"/>
      <c r="AJ407" s="233"/>
      <c r="AK407" s="197">
        <v>396</v>
      </c>
      <c r="AL407" s="207">
        <v>95.131749999999997</v>
      </c>
      <c r="AM407" s="207">
        <v>95.034379999999999</v>
      </c>
      <c r="AN407" s="207">
        <v>95.199520000000007</v>
      </c>
      <c r="AO407" s="207">
        <v>95.321759999999998</v>
      </c>
      <c r="AP407" s="207">
        <v>95.148060000000001</v>
      </c>
      <c r="AQ407" s="208"/>
      <c r="AR407" s="155"/>
      <c r="AS407" s="197">
        <f t="shared" si="79"/>
        <v>396</v>
      </c>
      <c r="AT407" s="175">
        <v>-0.15957739999998899</v>
      </c>
      <c r="AU407" s="163">
        <v>-9.5773999999977395E-3</v>
      </c>
      <c r="AV407" s="163">
        <v>-0.19957739999999499</v>
      </c>
      <c r="AW407" s="163">
        <v>-0.27957739999999398</v>
      </c>
      <c r="AX407" s="163">
        <v>-0.179577399999999</v>
      </c>
      <c r="AY407" s="163">
        <v>-0.179577399999999</v>
      </c>
      <c r="BA407" s="331">
        <f t="shared" si="80"/>
        <v>396</v>
      </c>
      <c r="BB407" s="332">
        <f t="shared" si="78"/>
        <v>94.972172600000007</v>
      </c>
      <c r="BC407" s="332">
        <f t="shared" si="78"/>
        <v>95.024802600000001</v>
      </c>
      <c r="BD407" s="332">
        <f t="shared" si="77"/>
        <v>94.999942600000011</v>
      </c>
      <c r="BE407" s="332">
        <f t="shared" si="77"/>
        <v>95.042182600000004</v>
      </c>
      <c r="BF407" s="332">
        <f t="shared" si="77"/>
        <v>94.968482600000002</v>
      </c>
      <c r="BG407" s="332" t="str">
        <f t="shared" si="77"/>
        <v/>
      </c>
      <c r="BH407" s="164">
        <v>396</v>
      </c>
      <c r="BI407" s="337">
        <f t="shared" si="82"/>
        <v>3.6900000000059663E-3</v>
      </c>
      <c r="BJ407" s="337">
        <f t="shared" si="82"/>
        <v>5.6319999999999482E-2</v>
      </c>
      <c r="BK407" s="337">
        <f t="shared" si="82"/>
        <v>3.1460000000009813E-2</v>
      </c>
      <c r="BL407" s="337">
        <f t="shared" si="81"/>
        <v>7.3700000000002319E-2</v>
      </c>
      <c r="BM407" s="165">
        <f t="shared" si="83"/>
        <v>7.3700000000002319E-2</v>
      </c>
    </row>
    <row r="408" spans="1:65" ht="14.85" customHeight="1">
      <c r="A408" s="238"/>
      <c r="B408" s="540" t="s">
        <v>509</v>
      </c>
      <c r="C408" s="540"/>
      <c r="D408" s="540"/>
      <c r="E408" s="503">
        <f t="shared" si="71"/>
        <v>94.999292600000004</v>
      </c>
      <c r="F408" s="503"/>
      <c r="G408" s="503"/>
      <c r="H408" s="503">
        <f t="shared" si="72"/>
        <v>95.0388126</v>
      </c>
      <c r="I408" s="503"/>
      <c r="J408" s="503"/>
      <c r="K408" s="503">
        <f t="shared" si="73"/>
        <v>94.977682600000009</v>
      </c>
      <c r="L408" s="503"/>
      <c r="M408" s="503"/>
      <c r="N408" s="503">
        <f t="shared" si="74"/>
        <v>95.068982600000012</v>
      </c>
      <c r="O408" s="503"/>
      <c r="P408" s="503"/>
      <c r="Q408" s="503">
        <f t="shared" si="75"/>
        <v>95.050472600000006</v>
      </c>
      <c r="R408" s="503"/>
      <c r="S408" s="503"/>
      <c r="T408" s="503"/>
      <c r="U408" s="503"/>
      <c r="V408" s="503"/>
      <c r="W408" s="503">
        <f t="shared" si="76"/>
        <v>7.278999999999769E-2</v>
      </c>
      <c r="X408" s="503"/>
      <c r="Y408" s="503"/>
      <c r="Z408" s="503"/>
      <c r="AA408" s="503"/>
      <c r="AB408" s="503"/>
      <c r="AC408" s="525"/>
      <c r="AD408" s="526"/>
      <c r="AE408" s="526"/>
      <c r="AF408" s="526"/>
      <c r="AG408" s="526"/>
      <c r="AH408" s="527"/>
      <c r="AI408" s="233"/>
      <c r="AJ408" s="233"/>
      <c r="AK408" s="197">
        <v>397</v>
      </c>
      <c r="AL408" s="207">
        <v>95.136009999999999</v>
      </c>
      <c r="AM408" s="207">
        <v>95.038349999999994</v>
      </c>
      <c r="AN408" s="207">
        <v>95.208110000000005</v>
      </c>
      <c r="AO408" s="207">
        <v>95.316419999999994</v>
      </c>
      <c r="AP408" s="207">
        <v>95.153959999999998</v>
      </c>
      <c r="AQ408" s="208"/>
      <c r="AR408" s="155"/>
      <c r="AS408" s="197">
        <f t="shared" si="79"/>
        <v>397</v>
      </c>
      <c r="AT408" s="175">
        <v>-0.15957739999998899</v>
      </c>
      <c r="AU408" s="163">
        <v>-9.5773999999977395E-3</v>
      </c>
      <c r="AV408" s="163">
        <v>-0.19957739999999499</v>
      </c>
      <c r="AW408" s="163">
        <v>-0.27957739999999398</v>
      </c>
      <c r="AX408" s="163">
        <v>-0.179577399999999</v>
      </c>
      <c r="AY408" s="163">
        <v>-0.179577399999999</v>
      </c>
      <c r="BA408" s="331">
        <f t="shared" si="80"/>
        <v>397</v>
      </c>
      <c r="BB408" s="332">
        <f t="shared" si="78"/>
        <v>94.97643260000001</v>
      </c>
      <c r="BC408" s="332">
        <f t="shared" si="78"/>
        <v>95.028772599999996</v>
      </c>
      <c r="BD408" s="332">
        <f t="shared" si="77"/>
        <v>95.008532600000009</v>
      </c>
      <c r="BE408" s="332">
        <f t="shared" si="77"/>
        <v>95.0368426</v>
      </c>
      <c r="BF408" s="332">
        <f t="shared" si="77"/>
        <v>94.974382599999998</v>
      </c>
      <c r="BG408" s="332" t="str">
        <f t="shared" si="77"/>
        <v/>
      </c>
      <c r="BH408" s="164">
        <v>397</v>
      </c>
      <c r="BI408" s="337">
        <f t="shared" si="82"/>
        <v>2.0500000000112095E-3</v>
      </c>
      <c r="BJ408" s="337">
        <f t="shared" si="82"/>
        <v>5.438999999999794E-2</v>
      </c>
      <c r="BK408" s="337">
        <f t="shared" si="82"/>
        <v>3.4150000000011005E-2</v>
      </c>
      <c r="BL408" s="337">
        <f t="shared" si="81"/>
        <v>6.2460000000001514E-2</v>
      </c>
      <c r="BM408" s="165">
        <f t="shared" si="83"/>
        <v>6.2460000000001514E-2</v>
      </c>
    </row>
    <row r="409" spans="1:65" ht="14.85" customHeight="1">
      <c r="A409" s="238"/>
      <c r="B409" s="540" t="s">
        <v>510</v>
      </c>
      <c r="C409" s="540"/>
      <c r="D409" s="540"/>
      <c r="E409" s="503">
        <f t="shared" si="71"/>
        <v>94.990602600000017</v>
      </c>
      <c r="F409" s="503"/>
      <c r="G409" s="503"/>
      <c r="H409" s="503">
        <f t="shared" si="72"/>
        <v>95.039822600000008</v>
      </c>
      <c r="I409" s="503"/>
      <c r="J409" s="503"/>
      <c r="K409" s="503">
        <f t="shared" si="73"/>
        <v>94.983392600000002</v>
      </c>
      <c r="L409" s="503"/>
      <c r="M409" s="503"/>
      <c r="N409" s="503">
        <f t="shared" si="74"/>
        <v>95.075812600000006</v>
      </c>
      <c r="O409" s="503"/>
      <c r="P409" s="503"/>
      <c r="Q409" s="503">
        <f t="shared" si="75"/>
        <v>95.044162600000007</v>
      </c>
      <c r="R409" s="503"/>
      <c r="S409" s="503"/>
      <c r="T409" s="503"/>
      <c r="U409" s="503"/>
      <c r="V409" s="503"/>
      <c r="W409" s="503">
        <f t="shared" si="76"/>
        <v>6.0770000000005098E-2</v>
      </c>
      <c r="X409" s="503"/>
      <c r="Y409" s="503"/>
      <c r="Z409" s="503"/>
      <c r="AA409" s="503"/>
      <c r="AB409" s="503"/>
      <c r="AC409" s="525"/>
      <c r="AD409" s="526"/>
      <c r="AE409" s="526"/>
      <c r="AF409" s="526"/>
      <c r="AG409" s="526"/>
      <c r="AH409" s="527"/>
      <c r="AI409" s="233"/>
      <c r="AJ409" s="233"/>
      <c r="AK409" s="197">
        <v>398</v>
      </c>
      <c r="AL409" s="207">
        <v>95.141109999999998</v>
      </c>
      <c r="AM409" s="207">
        <v>95.034379999999999</v>
      </c>
      <c r="AN409" s="207">
        <v>95.214870000000005</v>
      </c>
      <c r="AO409" s="207">
        <v>95.311359999999993</v>
      </c>
      <c r="AP409" s="207">
        <v>95.165859999999995</v>
      </c>
      <c r="AQ409" s="208"/>
      <c r="AR409" s="155"/>
      <c r="AS409" s="197">
        <f t="shared" si="79"/>
        <v>398</v>
      </c>
      <c r="AT409" s="175">
        <v>-0.15957739999998899</v>
      </c>
      <c r="AU409" s="163">
        <v>-9.5773999999977395E-3</v>
      </c>
      <c r="AV409" s="163">
        <v>-0.19957739999999499</v>
      </c>
      <c r="AW409" s="163">
        <v>-0.27957739999999398</v>
      </c>
      <c r="AX409" s="163">
        <v>-0.179577399999999</v>
      </c>
      <c r="AY409" s="163">
        <v>-0.179577399999999</v>
      </c>
      <c r="BA409" s="331">
        <f t="shared" si="80"/>
        <v>398</v>
      </c>
      <c r="BB409" s="332">
        <f t="shared" si="78"/>
        <v>94.981532600000008</v>
      </c>
      <c r="BC409" s="332">
        <f t="shared" si="78"/>
        <v>95.024802600000001</v>
      </c>
      <c r="BD409" s="332">
        <f t="shared" si="77"/>
        <v>95.015292600000009</v>
      </c>
      <c r="BE409" s="332">
        <f t="shared" si="77"/>
        <v>95.0317826</v>
      </c>
      <c r="BF409" s="332">
        <f t="shared" si="77"/>
        <v>94.986282599999996</v>
      </c>
      <c r="BG409" s="332" t="str">
        <f t="shared" si="77"/>
        <v/>
      </c>
      <c r="BH409" s="164">
        <v>398</v>
      </c>
      <c r="BI409" s="337">
        <f t="shared" si="82"/>
        <v>4.7499999999871534E-3</v>
      </c>
      <c r="BJ409" s="337">
        <f t="shared" si="82"/>
        <v>3.8520000000005439E-2</v>
      </c>
      <c r="BK409" s="337">
        <f t="shared" si="82"/>
        <v>2.9010000000013747E-2</v>
      </c>
      <c r="BL409" s="337">
        <f t="shared" si="81"/>
        <v>4.5500000000004093E-2</v>
      </c>
      <c r="BM409" s="165">
        <f t="shared" si="83"/>
        <v>4.5500000000004093E-2</v>
      </c>
    </row>
    <row r="410" spans="1:65" ht="14.85" customHeight="1">
      <c r="A410" s="238"/>
      <c r="B410" s="540" t="s">
        <v>511</v>
      </c>
      <c r="C410" s="540"/>
      <c r="D410" s="540"/>
      <c r="E410" s="503">
        <f t="shared" si="71"/>
        <v>94.982492600000015</v>
      </c>
      <c r="F410" s="503"/>
      <c r="G410" s="503"/>
      <c r="H410" s="503">
        <f t="shared" si="72"/>
        <v>95.045122599999999</v>
      </c>
      <c r="I410" s="503"/>
      <c r="J410" s="503"/>
      <c r="K410" s="503">
        <f t="shared" si="73"/>
        <v>94.987042600000009</v>
      </c>
      <c r="L410" s="503"/>
      <c r="M410" s="503"/>
      <c r="N410" s="503">
        <f t="shared" si="74"/>
        <v>95.075812600000006</v>
      </c>
      <c r="O410" s="503"/>
      <c r="P410" s="503"/>
      <c r="Q410" s="503">
        <f t="shared" si="75"/>
        <v>95.029862600000001</v>
      </c>
      <c r="R410" s="503"/>
      <c r="S410" s="503"/>
      <c r="T410" s="503"/>
      <c r="U410" s="503"/>
      <c r="V410" s="503"/>
      <c r="W410" s="503">
        <f t="shared" si="76"/>
        <v>4.736999999998659E-2</v>
      </c>
      <c r="X410" s="503"/>
      <c r="Y410" s="503"/>
      <c r="Z410" s="503"/>
      <c r="AA410" s="503"/>
      <c r="AB410" s="503"/>
      <c r="AC410" s="525"/>
      <c r="AD410" s="526"/>
      <c r="AE410" s="526"/>
      <c r="AF410" s="526"/>
      <c r="AG410" s="526"/>
      <c r="AH410" s="527"/>
      <c r="AI410" s="233"/>
      <c r="AJ410" s="233"/>
      <c r="AK410" s="197">
        <v>399</v>
      </c>
      <c r="AL410" s="207">
        <v>95.133560000000003</v>
      </c>
      <c r="AM410" s="207">
        <v>95.030109999999993</v>
      </c>
      <c r="AN410" s="207">
        <v>95.200969999999998</v>
      </c>
      <c r="AO410" s="207">
        <v>95.311599999999999</v>
      </c>
      <c r="AP410" s="207">
        <v>95.181719999999999</v>
      </c>
      <c r="AQ410" s="208"/>
      <c r="AR410" s="155"/>
      <c r="AS410" s="197">
        <f t="shared" si="79"/>
        <v>399</v>
      </c>
      <c r="AT410" s="175">
        <v>-0.15957739999998899</v>
      </c>
      <c r="AU410" s="163">
        <v>-9.5773999999977395E-3</v>
      </c>
      <c r="AV410" s="163">
        <v>-0.19957739999999499</v>
      </c>
      <c r="AW410" s="163">
        <v>-0.27957739999999398</v>
      </c>
      <c r="AX410" s="163">
        <v>-0.179577399999999</v>
      </c>
      <c r="AY410" s="163">
        <v>-0.179577399999999</v>
      </c>
      <c r="BA410" s="331">
        <f t="shared" si="80"/>
        <v>399</v>
      </c>
      <c r="BB410" s="332">
        <f t="shared" si="78"/>
        <v>94.973982600000014</v>
      </c>
      <c r="BC410" s="332">
        <f t="shared" si="78"/>
        <v>95.020532599999996</v>
      </c>
      <c r="BD410" s="332">
        <f t="shared" si="77"/>
        <v>95.001392600000003</v>
      </c>
      <c r="BE410" s="332">
        <f t="shared" si="77"/>
        <v>95.032022600000005</v>
      </c>
      <c r="BF410" s="332">
        <f t="shared" si="77"/>
        <v>95.002142599999999</v>
      </c>
      <c r="BG410" s="332" t="str">
        <f t="shared" si="77"/>
        <v/>
      </c>
      <c r="BH410" s="164">
        <v>399</v>
      </c>
      <c r="BI410" s="337">
        <f t="shared" si="82"/>
        <v>2.815999999998553E-2</v>
      </c>
      <c r="BJ410" s="337">
        <f t="shared" si="82"/>
        <v>1.8389999999996576E-2</v>
      </c>
      <c r="BK410" s="337">
        <f t="shared" si="82"/>
        <v>7.4999999999647571E-4</v>
      </c>
      <c r="BL410" s="337">
        <f t="shared" si="81"/>
        <v>2.988000000000568E-2</v>
      </c>
      <c r="BM410" s="165">
        <f t="shared" si="83"/>
        <v>2.988000000000568E-2</v>
      </c>
    </row>
    <row r="411" spans="1:65" ht="14.85" customHeight="1">
      <c r="A411" s="239"/>
      <c r="B411" s="540" t="s">
        <v>512</v>
      </c>
      <c r="C411" s="540"/>
      <c r="D411" s="540"/>
      <c r="E411" s="503">
        <f t="shared" si="71"/>
        <v>94.983782600000012</v>
      </c>
      <c r="F411" s="503"/>
      <c r="G411" s="503"/>
      <c r="H411" s="503">
        <f t="shared" si="72"/>
        <v>95.048092600000004</v>
      </c>
      <c r="I411" s="503"/>
      <c r="J411" s="503"/>
      <c r="K411" s="503">
        <f t="shared" si="73"/>
        <v>94.973622599999999</v>
      </c>
      <c r="L411" s="503"/>
      <c r="M411" s="503"/>
      <c r="N411" s="503">
        <f t="shared" si="74"/>
        <v>95.074612600000009</v>
      </c>
      <c r="O411" s="503"/>
      <c r="P411" s="503"/>
      <c r="Q411" s="503">
        <f t="shared" si="75"/>
        <v>95.015962599999995</v>
      </c>
      <c r="R411" s="503"/>
      <c r="S411" s="503"/>
      <c r="T411" s="503"/>
      <c r="U411" s="503"/>
      <c r="V411" s="503"/>
      <c r="W411" s="503">
        <f t="shared" si="76"/>
        <v>5.8650000000014302E-2</v>
      </c>
      <c r="X411" s="503"/>
      <c r="Y411" s="503"/>
      <c r="Z411" s="503"/>
      <c r="AA411" s="503"/>
      <c r="AB411" s="503"/>
      <c r="AC411" s="525"/>
      <c r="AD411" s="526"/>
      <c r="AE411" s="526"/>
      <c r="AF411" s="526"/>
      <c r="AG411" s="526"/>
      <c r="AH411" s="527"/>
      <c r="AI411" s="233"/>
      <c r="AJ411" s="233"/>
      <c r="AK411" s="197">
        <v>400</v>
      </c>
      <c r="AL411" s="207">
        <v>95.111500000000007</v>
      </c>
      <c r="AM411" s="207">
        <v>95.02843</v>
      </c>
      <c r="AN411" s="207">
        <v>95.185540000000003</v>
      </c>
      <c r="AO411" s="207">
        <v>95.313090000000003</v>
      </c>
      <c r="AP411" s="207">
        <v>95.199839999999995</v>
      </c>
      <c r="AQ411" s="208"/>
      <c r="AR411" s="155"/>
      <c r="AS411" s="197">
        <f t="shared" si="79"/>
        <v>400</v>
      </c>
      <c r="AT411" s="175">
        <v>-0.15957739999998899</v>
      </c>
      <c r="AU411" s="163">
        <v>-9.5773999999977395E-3</v>
      </c>
      <c r="AV411" s="163">
        <v>-0.19957739999999499</v>
      </c>
      <c r="AW411" s="163">
        <v>-0.27957739999999398</v>
      </c>
      <c r="AX411" s="163">
        <v>-0.179577399999999</v>
      </c>
      <c r="AY411" s="163">
        <v>-0.179577399999999</v>
      </c>
      <c r="BA411" s="331">
        <f t="shared" si="80"/>
        <v>400</v>
      </c>
      <c r="BB411" s="332">
        <f t="shared" si="78"/>
        <v>94.951922600000017</v>
      </c>
      <c r="BC411" s="332">
        <f t="shared" si="78"/>
        <v>95.018852600000002</v>
      </c>
      <c r="BD411" s="332">
        <f t="shared" si="77"/>
        <v>94.985962600000008</v>
      </c>
      <c r="BE411" s="332">
        <f t="shared" si="77"/>
        <v>95.033512600000009</v>
      </c>
      <c r="BF411" s="332">
        <f t="shared" si="77"/>
        <v>95.020262599999995</v>
      </c>
      <c r="BG411" s="332" t="str">
        <f t="shared" si="77"/>
        <v/>
      </c>
      <c r="BH411" s="164">
        <v>400</v>
      </c>
      <c r="BI411" s="337">
        <f t="shared" si="82"/>
        <v>6.8339999999977863E-2</v>
      </c>
      <c r="BJ411" s="337">
        <f t="shared" si="82"/>
        <v>1.4099999999928059E-3</v>
      </c>
      <c r="BK411" s="337">
        <f t="shared" si="82"/>
        <v>3.4299999999987563E-2</v>
      </c>
      <c r="BL411" s="337">
        <f t="shared" si="81"/>
        <v>1.3250000000013529E-2</v>
      </c>
      <c r="BM411" s="165">
        <f t="shared" si="83"/>
        <v>6.8339999999977863E-2</v>
      </c>
    </row>
    <row r="412" spans="1:65" ht="14.85" customHeight="1">
      <c r="A412" s="239"/>
      <c r="B412" s="540" t="s">
        <v>513</v>
      </c>
      <c r="C412" s="540"/>
      <c r="D412" s="540"/>
      <c r="E412" s="503">
        <f t="shared" si="71"/>
        <v>94.982172600000013</v>
      </c>
      <c r="F412" s="503"/>
      <c r="G412" s="503"/>
      <c r="H412" s="503">
        <f t="shared" si="72"/>
        <v>95.043312600000007</v>
      </c>
      <c r="I412" s="503"/>
      <c r="J412" s="503"/>
      <c r="K412" s="503">
        <f t="shared" si="73"/>
        <v>94.97491260000001</v>
      </c>
      <c r="L412" s="503"/>
      <c r="M412" s="503"/>
      <c r="N412" s="503">
        <f t="shared" si="74"/>
        <v>95.068862600000003</v>
      </c>
      <c r="O412" s="503"/>
      <c r="P412" s="503"/>
      <c r="Q412" s="503">
        <f t="shared" si="75"/>
        <v>95.000052600000004</v>
      </c>
      <c r="R412" s="503"/>
      <c r="S412" s="503"/>
      <c r="T412" s="503"/>
      <c r="U412" s="503"/>
      <c r="V412" s="503"/>
      <c r="W412" s="503">
        <f t="shared" si="76"/>
        <v>6.880999999999915E-2</v>
      </c>
      <c r="X412" s="503"/>
      <c r="Y412" s="503"/>
      <c r="Z412" s="503"/>
      <c r="AA412" s="503"/>
      <c r="AB412" s="503"/>
      <c r="AC412" s="525"/>
      <c r="AD412" s="526"/>
      <c r="AE412" s="526"/>
      <c r="AF412" s="526"/>
      <c r="AG412" s="526"/>
      <c r="AH412" s="527"/>
      <c r="AI412" s="233"/>
      <c r="AJ412" s="233"/>
      <c r="AK412" s="197">
        <v>401</v>
      </c>
      <c r="AL412" s="207">
        <v>95.100620000000006</v>
      </c>
      <c r="AM412" s="207">
        <v>95.02843</v>
      </c>
      <c r="AN412" s="207">
        <v>95.179349999999999</v>
      </c>
      <c r="AO412" s="207">
        <v>95.314899999999994</v>
      </c>
      <c r="AP412" s="207">
        <v>95.200879999999998</v>
      </c>
      <c r="AQ412" s="208"/>
      <c r="AR412" s="155"/>
      <c r="AS412" s="197">
        <f t="shared" si="79"/>
        <v>401</v>
      </c>
      <c r="AT412" s="175">
        <v>-0.15957739999998899</v>
      </c>
      <c r="AU412" s="163">
        <v>-9.5773999999977395E-3</v>
      </c>
      <c r="AV412" s="163">
        <v>-0.19957739999999499</v>
      </c>
      <c r="AW412" s="163">
        <v>-0.27957739999999398</v>
      </c>
      <c r="AX412" s="163">
        <v>-0.179577399999999</v>
      </c>
      <c r="AY412" s="163">
        <v>-0.179577399999999</v>
      </c>
      <c r="BA412" s="331">
        <f t="shared" si="80"/>
        <v>401</v>
      </c>
      <c r="BB412" s="332">
        <f t="shared" si="78"/>
        <v>94.941042600000017</v>
      </c>
      <c r="BC412" s="332">
        <f t="shared" si="78"/>
        <v>95.018852600000002</v>
      </c>
      <c r="BD412" s="332">
        <f t="shared" si="77"/>
        <v>94.979772600000004</v>
      </c>
      <c r="BE412" s="332">
        <f t="shared" si="77"/>
        <v>95.035322600000001</v>
      </c>
      <c r="BF412" s="332">
        <f t="shared" si="77"/>
        <v>95.021302599999999</v>
      </c>
      <c r="BG412" s="332" t="str">
        <f t="shared" si="77"/>
        <v/>
      </c>
      <c r="BH412" s="164">
        <v>401</v>
      </c>
      <c r="BI412" s="337">
        <f t="shared" si="82"/>
        <v>8.0259999999981346E-2</v>
      </c>
      <c r="BJ412" s="337">
        <f t="shared" si="82"/>
        <v>2.4499999999960664E-3</v>
      </c>
      <c r="BK412" s="337">
        <f t="shared" si="82"/>
        <v>4.1529999999994516E-2</v>
      </c>
      <c r="BL412" s="337">
        <f t="shared" si="81"/>
        <v>1.4020000000002142E-2</v>
      </c>
      <c r="BM412" s="165">
        <f t="shared" si="83"/>
        <v>8.0259999999981346E-2</v>
      </c>
    </row>
    <row r="413" spans="1:65" ht="14.85" customHeight="1">
      <c r="A413" s="239"/>
      <c r="B413" s="540" t="s">
        <v>514</v>
      </c>
      <c r="C413" s="540"/>
      <c r="D413" s="540"/>
      <c r="E413" s="503">
        <f t="shared" si="71"/>
        <v>94.941922600000012</v>
      </c>
      <c r="F413" s="503"/>
      <c r="G413" s="503"/>
      <c r="H413" s="503">
        <f t="shared" si="72"/>
        <v>95.044442599999996</v>
      </c>
      <c r="I413" s="503"/>
      <c r="J413" s="503"/>
      <c r="K413" s="503">
        <f t="shared" si="73"/>
        <v>94.976842599999998</v>
      </c>
      <c r="L413" s="503"/>
      <c r="M413" s="503"/>
      <c r="N413" s="503">
        <f t="shared" si="74"/>
        <v>95.061672600000009</v>
      </c>
      <c r="O413" s="503"/>
      <c r="P413" s="503"/>
      <c r="Q413" s="503">
        <f t="shared" si="75"/>
        <v>94.997202599999994</v>
      </c>
      <c r="R413" s="503"/>
      <c r="S413" s="503"/>
      <c r="T413" s="503"/>
      <c r="U413" s="503"/>
      <c r="V413" s="503"/>
      <c r="W413" s="503">
        <f t="shared" si="76"/>
        <v>6.4470000000014238E-2</v>
      </c>
      <c r="X413" s="503"/>
      <c r="Y413" s="503"/>
      <c r="Z413" s="503"/>
      <c r="AA413" s="503"/>
      <c r="AB413" s="503"/>
      <c r="AC413" s="525"/>
      <c r="AD413" s="526"/>
      <c r="AE413" s="526"/>
      <c r="AF413" s="526"/>
      <c r="AG413" s="526"/>
      <c r="AH413" s="527"/>
      <c r="AI413" s="233"/>
      <c r="AJ413" s="233"/>
      <c r="AK413" s="197">
        <v>402</v>
      </c>
      <c r="AL413" s="207">
        <v>95.092500000000001</v>
      </c>
      <c r="AM413" s="207">
        <v>95.028790000000001</v>
      </c>
      <c r="AN413" s="207">
        <v>95.174170000000004</v>
      </c>
      <c r="AO413" s="207">
        <v>95.317670000000007</v>
      </c>
      <c r="AP413" s="207">
        <v>95.200159999999997</v>
      </c>
      <c r="AQ413" s="208"/>
      <c r="AR413" s="155"/>
      <c r="AS413" s="197">
        <f t="shared" si="79"/>
        <v>402</v>
      </c>
      <c r="AT413" s="175">
        <v>-0.15957739999998899</v>
      </c>
      <c r="AU413" s="163">
        <v>-9.5773999999977395E-3</v>
      </c>
      <c r="AV413" s="163">
        <v>-0.19957739999999499</v>
      </c>
      <c r="AW413" s="163">
        <v>-0.27957739999999398</v>
      </c>
      <c r="AX413" s="163">
        <v>-0.179577399999999</v>
      </c>
      <c r="AY413" s="163">
        <v>-0.179577399999999</v>
      </c>
      <c r="BA413" s="331">
        <f t="shared" si="80"/>
        <v>402</v>
      </c>
      <c r="BB413" s="332">
        <f t="shared" si="78"/>
        <v>94.932922600000012</v>
      </c>
      <c r="BC413" s="332">
        <f t="shared" si="78"/>
        <v>95.019212600000003</v>
      </c>
      <c r="BD413" s="332">
        <f t="shared" si="77"/>
        <v>94.974592600000008</v>
      </c>
      <c r="BE413" s="332">
        <f t="shared" si="77"/>
        <v>95.038092600000013</v>
      </c>
      <c r="BF413" s="332">
        <f t="shared" si="77"/>
        <v>95.020582599999997</v>
      </c>
      <c r="BG413" s="332" t="str">
        <f t="shared" si="77"/>
        <v/>
      </c>
      <c r="BH413" s="164">
        <v>402</v>
      </c>
      <c r="BI413" s="337">
        <f t="shared" si="82"/>
        <v>8.7659999999985416E-2</v>
      </c>
      <c r="BJ413" s="337">
        <f t="shared" si="82"/>
        <v>1.3699999999943202E-3</v>
      </c>
      <c r="BK413" s="337">
        <f t="shared" si="82"/>
        <v>4.5989999999989095E-2</v>
      </c>
      <c r="BL413" s="337">
        <f t="shared" si="81"/>
        <v>1.751000000001568E-2</v>
      </c>
      <c r="BM413" s="165">
        <f t="shared" si="83"/>
        <v>8.7659999999985416E-2</v>
      </c>
    </row>
    <row r="414" spans="1:65" ht="14.85" customHeight="1">
      <c r="A414" s="239"/>
      <c r="B414" s="540" t="s">
        <v>515</v>
      </c>
      <c r="C414" s="540"/>
      <c r="D414" s="540"/>
      <c r="E414" s="503">
        <f t="shared" si="71"/>
        <v>94.941482600000015</v>
      </c>
      <c r="F414" s="503"/>
      <c r="G414" s="503"/>
      <c r="H414" s="503">
        <f t="shared" si="72"/>
        <v>95.045802600000002</v>
      </c>
      <c r="I414" s="503"/>
      <c r="J414" s="503"/>
      <c r="K414" s="503">
        <f t="shared" si="73"/>
        <v>94.976682600000004</v>
      </c>
      <c r="L414" s="503"/>
      <c r="M414" s="503"/>
      <c r="N414" s="503">
        <f t="shared" si="74"/>
        <v>95.052792600000004</v>
      </c>
      <c r="O414" s="503"/>
      <c r="P414" s="503"/>
      <c r="Q414" s="503">
        <f t="shared" si="75"/>
        <v>95.005272599999998</v>
      </c>
      <c r="R414" s="503"/>
      <c r="S414" s="503"/>
      <c r="T414" s="503"/>
      <c r="U414" s="503"/>
      <c r="V414" s="503"/>
      <c r="W414" s="503">
        <f t="shared" si="76"/>
        <v>6.3789999999983138E-2</v>
      </c>
      <c r="X414" s="503"/>
      <c r="Y414" s="503"/>
      <c r="Z414" s="503"/>
      <c r="AA414" s="503"/>
      <c r="AB414" s="503"/>
      <c r="AC414" s="525"/>
      <c r="AD414" s="526"/>
      <c r="AE414" s="526"/>
      <c r="AF414" s="526"/>
      <c r="AG414" s="526"/>
      <c r="AH414" s="527"/>
      <c r="AI414" s="233"/>
      <c r="AJ414" s="233"/>
      <c r="AK414" s="197">
        <v>403</v>
      </c>
      <c r="AL414" s="207">
        <v>95.09496</v>
      </c>
      <c r="AM414" s="207">
        <v>95.028710000000004</v>
      </c>
      <c r="AN414" s="207">
        <v>95.164119999999997</v>
      </c>
      <c r="AO414" s="207">
        <v>95.322730000000007</v>
      </c>
      <c r="AP414" s="207">
        <v>95.198229999999995</v>
      </c>
      <c r="AQ414" s="208"/>
      <c r="AR414" s="155"/>
      <c r="AS414" s="197">
        <f t="shared" si="79"/>
        <v>403</v>
      </c>
      <c r="AT414" s="175">
        <v>-0.15957739999998899</v>
      </c>
      <c r="AU414" s="163">
        <v>-9.5773999999977395E-3</v>
      </c>
      <c r="AV414" s="163">
        <v>-0.19957739999999499</v>
      </c>
      <c r="AW414" s="163">
        <v>-0.27957739999999398</v>
      </c>
      <c r="AX414" s="163">
        <v>-0.179577399999999</v>
      </c>
      <c r="AY414" s="163">
        <v>-0.179577399999999</v>
      </c>
      <c r="BA414" s="331">
        <f t="shared" si="80"/>
        <v>403</v>
      </c>
      <c r="BB414" s="332">
        <f t="shared" si="78"/>
        <v>94.935382600000011</v>
      </c>
      <c r="BC414" s="332">
        <f t="shared" si="78"/>
        <v>95.019132600000006</v>
      </c>
      <c r="BD414" s="332">
        <f t="shared" si="77"/>
        <v>94.964542600000001</v>
      </c>
      <c r="BE414" s="332">
        <f t="shared" si="77"/>
        <v>95.043152600000013</v>
      </c>
      <c r="BF414" s="332">
        <f t="shared" si="77"/>
        <v>95.018652599999996</v>
      </c>
      <c r="BG414" s="332" t="str">
        <f t="shared" si="77"/>
        <v/>
      </c>
      <c r="BH414" s="164">
        <v>403</v>
      </c>
      <c r="BI414" s="337">
        <f t="shared" si="82"/>
        <v>8.3269999999984634E-2</v>
      </c>
      <c r="BJ414" s="337">
        <f t="shared" si="82"/>
        <v>4.8000000001025001E-4</v>
      </c>
      <c r="BK414" s="337">
        <f t="shared" si="82"/>
        <v>5.4109999999994329E-2</v>
      </c>
      <c r="BL414" s="337">
        <f t="shared" si="81"/>
        <v>2.4500000000017508E-2</v>
      </c>
      <c r="BM414" s="165">
        <f t="shared" si="83"/>
        <v>8.3269999999984634E-2</v>
      </c>
    </row>
    <row r="415" spans="1:65" ht="14.85" customHeight="1">
      <c r="A415" s="239"/>
      <c r="B415" s="540" t="s">
        <v>516</v>
      </c>
      <c r="C415" s="540"/>
      <c r="D415" s="540"/>
      <c r="E415" s="503">
        <f t="shared" si="71"/>
        <v>94.930792600000004</v>
      </c>
      <c r="F415" s="503"/>
      <c r="G415" s="503"/>
      <c r="H415" s="503">
        <f t="shared" si="72"/>
        <v>95.042432599999998</v>
      </c>
      <c r="I415" s="503"/>
      <c r="J415" s="503"/>
      <c r="K415" s="503">
        <f t="shared" si="73"/>
        <v>94.976282600000005</v>
      </c>
      <c r="L415" s="503"/>
      <c r="M415" s="503"/>
      <c r="N415" s="503">
        <f t="shared" si="74"/>
        <v>95.046522600000003</v>
      </c>
      <c r="O415" s="503"/>
      <c r="P415" s="503"/>
      <c r="Q415" s="503">
        <f t="shared" si="75"/>
        <v>95.000132600000001</v>
      </c>
      <c r="R415" s="503"/>
      <c r="S415" s="503"/>
      <c r="T415" s="503"/>
      <c r="U415" s="503"/>
      <c r="V415" s="503"/>
      <c r="W415" s="503">
        <f t="shared" si="76"/>
        <v>6.9339999999996849E-2</v>
      </c>
      <c r="X415" s="503"/>
      <c r="Y415" s="503"/>
      <c r="Z415" s="503"/>
      <c r="AA415" s="503"/>
      <c r="AB415" s="503"/>
      <c r="AC415" s="525"/>
      <c r="AD415" s="526"/>
      <c r="AE415" s="526"/>
      <c r="AF415" s="526"/>
      <c r="AG415" s="526"/>
      <c r="AH415" s="527"/>
      <c r="AI415" s="233"/>
      <c r="AJ415" s="233"/>
      <c r="AK415" s="197">
        <v>404</v>
      </c>
      <c r="AL415" s="207">
        <v>95.098849999999999</v>
      </c>
      <c r="AM415" s="207">
        <v>95.026949999999999</v>
      </c>
      <c r="AN415" s="207">
        <v>95.156899999999993</v>
      </c>
      <c r="AO415" s="207">
        <v>95.322810000000004</v>
      </c>
      <c r="AP415" s="207">
        <v>95.189030000000002</v>
      </c>
      <c r="AQ415" s="208"/>
      <c r="AR415" s="155"/>
      <c r="AS415" s="197">
        <f t="shared" si="79"/>
        <v>404</v>
      </c>
      <c r="AT415" s="175">
        <v>-0.15957739999998899</v>
      </c>
      <c r="AU415" s="163">
        <v>-9.5773999999977395E-3</v>
      </c>
      <c r="AV415" s="163">
        <v>-0.19957739999999499</v>
      </c>
      <c r="AW415" s="163">
        <v>-0.27957739999999398</v>
      </c>
      <c r="AX415" s="163">
        <v>-0.179577399999999</v>
      </c>
      <c r="AY415" s="163">
        <v>-0.179577399999999</v>
      </c>
      <c r="BA415" s="331">
        <f t="shared" si="80"/>
        <v>404</v>
      </c>
      <c r="BB415" s="332">
        <f t="shared" si="78"/>
        <v>94.93927260000001</v>
      </c>
      <c r="BC415" s="332">
        <f t="shared" si="78"/>
        <v>95.017372600000002</v>
      </c>
      <c r="BD415" s="332">
        <f t="shared" si="77"/>
        <v>94.957322599999998</v>
      </c>
      <c r="BE415" s="332">
        <f t="shared" si="77"/>
        <v>95.04323260000001</v>
      </c>
      <c r="BF415" s="332">
        <f t="shared" si="77"/>
        <v>95.009452600000003</v>
      </c>
      <c r="BG415" s="332" t="str">
        <f t="shared" si="77"/>
        <v/>
      </c>
      <c r="BH415" s="164">
        <v>404</v>
      </c>
      <c r="BI415" s="337">
        <f t="shared" si="82"/>
        <v>7.017999999999347E-2</v>
      </c>
      <c r="BJ415" s="337">
        <f t="shared" si="82"/>
        <v>7.9199999999985948E-3</v>
      </c>
      <c r="BK415" s="337">
        <f t="shared" si="82"/>
        <v>5.2130000000005339E-2</v>
      </c>
      <c r="BL415" s="337">
        <f t="shared" si="81"/>
        <v>3.3780000000007249E-2</v>
      </c>
      <c r="BM415" s="165">
        <f t="shared" si="83"/>
        <v>7.017999999999347E-2</v>
      </c>
    </row>
    <row r="416" spans="1:65" ht="14.85" customHeight="1">
      <c r="A416" s="238"/>
      <c r="B416" s="540" t="s">
        <v>517</v>
      </c>
      <c r="C416" s="540"/>
      <c r="D416" s="540"/>
      <c r="E416" s="503">
        <f t="shared" si="71"/>
        <v>94.942842600000006</v>
      </c>
      <c r="F416" s="503"/>
      <c r="G416" s="503"/>
      <c r="H416" s="503">
        <f t="shared" si="72"/>
        <v>95.046492600000008</v>
      </c>
      <c r="I416" s="503"/>
      <c r="J416" s="503"/>
      <c r="K416" s="503">
        <f t="shared" si="73"/>
        <v>94.980622600000004</v>
      </c>
      <c r="L416" s="503"/>
      <c r="M416" s="503"/>
      <c r="N416" s="503">
        <f t="shared" si="74"/>
        <v>95.048902600000005</v>
      </c>
      <c r="O416" s="503"/>
      <c r="P416" s="503"/>
      <c r="Q416" s="503">
        <f t="shared" si="75"/>
        <v>95.000022599999994</v>
      </c>
      <c r="R416" s="503"/>
      <c r="S416" s="503"/>
      <c r="T416" s="503"/>
      <c r="U416" s="503"/>
      <c r="V416" s="503"/>
      <c r="W416" s="503">
        <f t="shared" si="76"/>
        <v>5.717999999998824E-2</v>
      </c>
      <c r="X416" s="503"/>
      <c r="Y416" s="503"/>
      <c r="Z416" s="503"/>
      <c r="AA416" s="503"/>
      <c r="AB416" s="503"/>
      <c r="AC416" s="525"/>
      <c r="AD416" s="526"/>
      <c r="AE416" s="526"/>
      <c r="AF416" s="526"/>
      <c r="AG416" s="526"/>
      <c r="AH416" s="527"/>
      <c r="AI416" s="233"/>
      <c r="AJ416" s="233"/>
      <c r="AK416" s="197">
        <v>405</v>
      </c>
      <c r="AL416" s="207">
        <v>95.083539999999999</v>
      </c>
      <c r="AM416" s="207">
        <v>95.023690000000002</v>
      </c>
      <c r="AN416" s="207">
        <v>95.165819999999997</v>
      </c>
      <c r="AO416" s="207">
        <v>95.329719999999995</v>
      </c>
      <c r="AP416" s="207">
        <v>95.171120000000002</v>
      </c>
      <c r="AQ416" s="208"/>
      <c r="AR416" s="155"/>
      <c r="AS416" s="197">
        <f t="shared" si="79"/>
        <v>405</v>
      </c>
      <c r="AT416" s="175">
        <v>-0.15957739999998899</v>
      </c>
      <c r="AU416" s="163">
        <v>-9.5773999999977395E-3</v>
      </c>
      <c r="AV416" s="163">
        <v>-0.19957739999999499</v>
      </c>
      <c r="AW416" s="163">
        <v>-0.27957739999999398</v>
      </c>
      <c r="AX416" s="163">
        <v>-0.179577399999999</v>
      </c>
      <c r="AY416" s="163">
        <v>-0.179577399999999</v>
      </c>
      <c r="BA416" s="331">
        <f t="shared" si="80"/>
        <v>405</v>
      </c>
      <c r="BB416" s="332">
        <f t="shared" si="78"/>
        <v>94.92396260000001</v>
      </c>
      <c r="BC416" s="332">
        <f t="shared" si="78"/>
        <v>95.014112600000004</v>
      </c>
      <c r="BD416" s="332">
        <f t="shared" si="77"/>
        <v>94.966242600000001</v>
      </c>
      <c r="BE416" s="332">
        <f t="shared" si="77"/>
        <v>95.050142600000001</v>
      </c>
      <c r="BF416" s="332">
        <f t="shared" si="77"/>
        <v>94.991542600000002</v>
      </c>
      <c r="BG416" s="332" t="str">
        <f t="shared" si="77"/>
        <v/>
      </c>
      <c r="BH416" s="164">
        <v>405</v>
      </c>
      <c r="BI416" s="337">
        <f t="shared" si="82"/>
        <v>6.7579999999992424E-2</v>
      </c>
      <c r="BJ416" s="337">
        <f t="shared" si="82"/>
        <v>2.2570000000001755E-2</v>
      </c>
      <c r="BK416" s="337">
        <f t="shared" si="82"/>
        <v>2.5300000000001432E-2</v>
      </c>
      <c r="BL416" s="337">
        <f t="shared" si="81"/>
        <v>5.8599999999998431E-2</v>
      </c>
      <c r="BM416" s="165">
        <f t="shared" si="83"/>
        <v>6.7579999999992424E-2</v>
      </c>
    </row>
    <row r="417" spans="1:65" ht="14.85" customHeight="1">
      <c r="A417" s="238"/>
      <c r="B417" s="540" t="s">
        <v>518</v>
      </c>
      <c r="C417" s="540"/>
      <c r="D417" s="540"/>
      <c r="E417" s="503">
        <f t="shared" si="71"/>
        <v>94.96506260000001</v>
      </c>
      <c r="F417" s="503"/>
      <c r="G417" s="503"/>
      <c r="H417" s="503">
        <f t="shared" si="72"/>
        <v>95.047692600000005</v>
      </c>
      <c r="I417" s="503"/>
      <c r="J417" s="503"/>
      <c r="K417" s="503">
        <f t="shared" si="73"/>
        <v>94.993112600000003</v>
      </c>
      <c r="L417" s="503"/>
      <c r="M417" s="503"/>
      <c r="N417" s="503">
        <f t="shared" si="74"/>
        <v>95.049942600000008</v>
      </c>
      <c r="O417" s="503"/>
      <c r="P417" s="503"/>
      <c r="Q417" s="503">
        <f t="shared" si="75"/>
        <v>95.005362599999998</v>
      </c>
      <c r="R417" s="503"/>
      <c r="S417" s="503"/>
      <c r="T417" s="503"/>
      <c r="U417" s="503"/>
      <c r="V417" s="503"/>
      <c r="W417" s="503">
        <f t="shared" si="76"/>
        <v>4.45800000000105E-2</v>
      </c>
      <c r="X417" s="503"/>
      <c r="Y417" s="503"/>
      <c r="Z417" s="503"/>
      <c r="AA417" s="503"/>
      <c r="AB417" s="503"/>
      <c r="AC417" s="525"/>
      <c r="AD417" s="526"/>
      <c r="AE417" s="526"/>
      <c r="AF417" s="526"/>
      <c r="AG417" s="526"/>
      <c r="AH417" s="527"/>
      <c r="AI417" s="233"/>
      <c r="AJ417" s="233"/>
      <c r="AK417" s="197">
        <v>406</v>
      </c>
      <c r="AL417" s="207">
        <v>95.050889999999995</v>
      </c>
      <c r="AM417" s="207">
        <v>95.023929999999993</v>
      </c>
      <c r="AN417" s="207">
        <v>95.163960000000003</v>
      </c>
      <c r="AO417" s="207">
        <v>95.324700000000007</v>
      </c>
      <c r="AP417" s="207">
        <v>95.170519999999996</v>
      </c>
      <c r="AQ417" s="208"/>
      <c r="AR417" s="155"/>
      <c r="AS417" s="197">
        <f t="shared" si="79"/>
        <v>406</v>
      </c>
      <c r="AT417" s="175">
        <v>-0.15957739999998899</v>
      </c>
      <c r="AU417" s="163">
        <v>-9.5773999999977395E-3</v>
      </c>
      <c r="AV417" s="163">
        <v>-0.19957739999999499</v>
      </c>
      <c r="AW417" s="163">
        <v>-0.27957739999999398</v>
      </c>
      <c r="AX417" s="163">
        <v>-0.179577399999999</v>
      </c>
      <c r="AY417" s="163">
        <v>-0.179577399999999</v>
      </c>
      <c r="BA417" s="331">
        <f t="shared" si="80"/>
        <v>406</v>
      </c>
      <c r="BB417" s="332">
        <f t="shared" si="78"/>
        <v>94.891312600000006</v>
      </c>
      <c r="BC417" s="332">
        <f t="shared" si="78"/>
        <v>95.014352599999995</v>
      </c>
      <c r="BD417" s="332">
        <f t="shared" si="77"/>
        <v>94.964382600000008</v>
      </c>
      <c r="BE417" s="332">
        <f t="shared" si="77"/>
        <v>95.045122600000013</v>
      </c>
      <c r="BF417" s="332">
        <f t="shared" si="77"/>
        <v>94.990942599999997</v>
      </c>
      <c r="BG417" s="332" t="str">
        <f t="shared" si="77"/>
        <v/>
      </c>
      <c r="BH417" s="164">
        <v>406</v>
      </c>
      <c r="BI417" s="337">
        <f t="shared" si="82"/>
        <v>9.9629999999990559E-2</v>
      </c>
      <c r="BJ417" s="337">
        <f t="shared" si="82"/>
        <v>2.3409999999998377E-2</v>
      </c>
      <c r="BK417" s="337">
        <f t="shared" si="82"/>
        <v>2.6559999999989259E-2</v>
      </c>
      <c r="BL417" s="337">
        <f t="shared" si="81"/>
        <v>5.4180000000016548E-2</v>
      </c>
      <c r="BM417" s="165">
        <f t="shared" si="83"/>
        <v>9.9629999999990559E-2</v>
      </c>
    </row>
    <row r="418" spans="1:65" ht="14.85" customHeight="1">
      <c r="A418" s="238"/>
      <c r="B418" s="540" t="s">
        <v>519</v>
      </c>
      <c r="C418" s="540"/>
      <c r="D418" s="540"/>
      <c r="E418" s="503">
        <f t="shared" si="71"/>
        <v>94.967302600000011</v>
      </c>
      <c r="F418" s="503"/>
      <c r="G418" s="503"/>
      <c r="H418" s="503">
        <f t="shared" si="72"/>
        <v>95.053352599999997</v>
      </c>
      <c r="I418" s="503"/>
      <c r="J418" s="503"/>
      <c r="K418" s="503">
        <f t="shared" si="73"/>
        <v>95.011352600000009</v>
      </c>
      <c r="L418" s="503"/>
      <c r="M418" s="503"/>
      <c r="N418" s="503">
        <f t="shared" si="74"/>
        <v>95.048492600000003</v>
      </c>
      <c r="O418" s="503"/>
      <c r="P418" s="503"/>
      <c r="Q418" s="503">
        <f t="shared" si="75"/>
        <v>95.017132599999997</v>
      </c>
      <c r="R418" s="503"/>
      <c r="S418" s="503"/>
      <c r="T418" s="503"/>
      <c r="U418" s="503"/>
      <c r="V418" s="503"/>
      <c r="W418" s="503">
        <f t="shared" si="76"/>
        <v>4.982999999998583E-2</v>
      </c>
      <c r="X418" s="503"/>
      <c r="Y418" s="503"/>
      <c r="Z418" s="503"/>
      <c r="AA418" s="503"/>
      <c r="AB418" s="503"/>
      <c r="AC418" s="525"/>
      <c r="AD418" s="526"/>
      <c r="AE418" s="526"/>
      <c r="AF418" s="526"/>
      <c r="AG418" s="526"/>
      <c r="AH418" s="527"/>
      <c r="AI418" s="233"/>
      <c r="AJ418" s="233"/>
      <c r="AK418" s="197">
        <v>407</v>
      </c>
      <c r="AL418" s="207">
        <v>95.057950000000005</v>
      </c>
      <c r="AM418" s="207">
        <v>95.021559999999994</v>
      </c>
      <c r="AN418" s="207">
        <v>95.164050000000003</v>
      </c>
      <c r="AO418" s="207">
        <v>95.321439999999996</v>
      </c>
      <c r="AP418" s="207">
        <v>95.177790000000002</v>
      </c>
      <c r="AQ418" s="208"/>
      <c r="AR418" s="155"/>
      <c r="AS418" s="197">
        <f t="shared" si="79"/>
        <v>407</v>
      </c>
      <c r="AT418" s="175">
        <v>-0.15957739999998899</v>
      </c>
      <c r="AU418" s="163">
        <v>-9.5773999999977395E-3</v>
      </c>
      <c r="AV418" s="163">
        <v>-0.19957739999999499</v>
      </c>
      <c r="AW418" s="163">
        <v>-0.27957739999999398</v>
      </c>
      <c r="AX418" s="163">
        <v>-0.179577399999999</v>
      </c>
      <c r="AY418" s="163">
        <v>-0.179577399999999</v>
      </c>
      <c r="BA418" s="331">
        <f t="shared" si="80"/>
        <v>407</v>
      </c>
      <c r="BB418" s="332">
        <f t="shared" si="78"/>
        <v>94.898372600000016</v>
      </c>
      <c r="BC418" s="332">
        <f t="shared" si="78"/>
        <v>95.011982599999996</v>
      </c>
      <c r="BD418" s="332">
        <f t="shared" si="77"/>
        <v>94.964472600000008</v>
      </c>
      <c r="BE418" s="332">
        <f t="shared" si="77"/>
        <v>95.041862600000002</v>
      </c>
      <c r="BF418" s="332">
        <f t="shared" si="77"/>
        <v>94.998212600000002</v>
      </c>
      <c r="BG418" s="332" t="str">
        <f t="shared" si="77"/>
        <v/>
      </c>
      <c r="BH418" s="164">
        <v>407</v>
      </c>
      <c r="BI418" s="337">
        <f t="shared" si="82"/>
        <v>9.9839999999986162E-2</v>
      </c>
      <c r="BJ418" s="337">
        <f t="shared" si="82"/>
        <v>1.3769999999993843E-2</v>
      </c>
      <c r="BK418" s="337">
        <f t="shared" si="82"/>
        <v>3.3739999999994552E-2</v>
      </c>
      <c r="BL418" s="337">
        <f t="shared" si="81"/>
        <v>4.3649999999999523E-2</v>
      </c>
      <c r="BM418" s="165">
        <f t="shared" si="83"/>
        <v>9.9839999999986162E-2</v>
      </c>
    </row>
    <row r="419" spans="1:65" ht="14.85" customHeight="1">
      <c r="A419" s="238"/>
      <c r="B419" s="540" t="s">
        <v>520</v>
      </c>
      <c r="C419" s="540"/>
      <c r="D419" s="540"/>
      <c r="E419" s="503">
        <f t="shared" si="71"/>
        <v>94.956592600000008</v>
      </c>
      <c r="F419" s="503"/>
      <c r="G419" s="503"/>
      <c r="H419" s="503">
        <f t="shared" si="72"/>
        <v>95.045162599999998</v>
      </c>
      <c r="I419" s="503"/>
      <c r="J419" s="503"/>
      <c r="K419" s="503">
        <f t="shared" si="73"/>
        <v>95.017982600000011</v>
      </c>
      <c r="L419" s="503"/>
      <c r="M419" s="503"/>
      <c r="N419" s="503">
        <f t="shared" si="74"/>
        <v>95.051342600000012</v>
      </c>
      <c r="O419" s="503"/>
      <c r="P419" s="503"/>
      <c r="Q419" s="503">
        <f t="shared" si="75"/>
        <v>95.024922599999996</v>
      </c>
      <c r="R419" s="503"/>
      <c r="S419" s="503"/>
      <c r="T419" s="503"/>
      <c r="U419" s="503"/>
      <c r="V419" s="503"/>
      <c r="W419" s="503">
        <f t="shared" si="76"/>
        <v>6.83299999999889E-2</v>
      </c>
      <c r="X419" s="503"/>
      <c r="Y419" s="503"/>
      <c r="Z419" s="503"/>
      <c r="AA419" s="503"/>
      <c r="AB419" s="503"/>
      <c r="AC419" s="525"/>
      <c r="AD419" s="526"/>
      <c r="AE419" s="526"/>
      <c r="AF419" s="526"/>
      <c r="AG419" s="526"/>
      <c r="AH419" s="527"/>
      <c r="AI419" s="233"/>
      <c r="AJ419" s="233"/>
      <c r="AK419" s="197">
        <v>408</v>
      </c>
      <c r="AL419" s="207">
        <v>95.070130000000006</v>
      </c>
      <c r="AM419" s="207">
        <v>95.018100000000004</v>
      </c>
      <c r="AN419" s="207">
        <v>95.164209999999997</v>
      </c>
      <c r="AO419" s="207">
        <v>95.323250000000002</v>
      </c>
      <c r="AP419" s="207">
        <v>95.180599999999998</v>
      </c>
      <c r="AQ419" s="208"/>
      <c r="AR419" s="155"/>
      <c r="AS419" s="197">
        <f t="shared" si="79"/>
        <v>408</v>
      </c>
      <c r="AT419" s="175">
        <v>-0.15957739999998899</v>
      </c>
      <c r="AU419" s="163">
        <v>-9.5773999999977395E-3</v>
      </c>
      <c r="AV419" s="163">
        <v>-0.19957739999999499</v>
      </c>
      <c r="AW419" s="163">
        <v>-0.27957739999999398</v>
      </c>
      <c r="AX419" s="163">
        <v>-0.179577399999999</v>
      </c>
      <c r="AY419" s="163">
        <v>-0.179577399999999</v>
      </c>
      <c r="BA419" s="331">
        <f t="shared" si="80"/>
        <v>408</v>
      </c>
      <c r="BB419" s="332">
        <f t="shared" si="78"/>
        <v>94.910552600000017</v>
      </c>
      <c r="BC419" s="332">
        <f t="shared" si="78"/>
        <v>95.008522600000006</v>
      </c>
      <c r="BD419" s="332">
        <f t="shared" si="77"/>
        <v>94.964632600000002</v>
      </c>
      <c r="BE419" s="332">
        <f t="shared" si="77"/>
        <v>95.043672600000008</v>
      </c>
      <c r="BF419" s="332">
        <f t="shared" si="77"/>
        <v>95.001022599999999</v>
      </c>
      <c r="BG419" s="332" t="str">
        <f t="shared" si="77"/>
        <v/>
      </c>
      <c r="BH419" s="164">
        <v>408</v>
      </c>
      <c r="BI419" s="337">
        <f t="shared" si="82"/>
        <v>9.0469999999982065E-2</v>
      </c>
      <c r="BJ419" s="337">
        <f t="shared" si="82"/>
        <v>7.5000000000073896E-3</v>
      </c>
      <c r="BK419" s="337">
        <f t="shared" si="82"/>
        <v>3.6389999999997258E-2</v>
      </c>
      <c r="BL419" s="337">
        <f t="shared" si="81"/>
        <v>4.2650000000008959E-2</v>
      </c>
      <c r="BM419" s="165">
        <f t="shared" si="83"/>
        <v>9.0469999999982065E-2</v>
      </c>
    </row>
    <row r="420" spans="1:65" ht="14.85" customHeight="1">
      <c r="A420" s="238"/>
      <c r="B420" s="540" t="s">
        <v>521</v>
      </c>
      <c r="C420" s="540"/>
      <c r="D420" s="540"/>
      <c r="E420" s="503">
        <f t="shared" si="71"/>
        <v>94.967352600000012</v>
      </c>
      <c r="F420" s="503"/>
      <c r="G420" s="503"/>
      <c r="H420" s="503">
        <f t="shared" si="72"/>
        <v>95.053392600000009</v>
      </c>
      <c r="I420" s="503"/>
      <c r="J420" s="503"/>
      <c r="K420" s="503">
        <f t="shared" si="73"/>
        <v>95.0291426</v>
      </c>
      <c r="L420" s="503"/>
      <c r="M420" s="503"/>
      <c r="N420" s="503">
        <f t="shared" si="74"/>
        <v>95.04869260000001</v>
      </c>
      <c r="O420" s="503"/>
      <c r="P420" s="503"/>
      <c r="Q420" s="503">
        <f t="shared" si="75"/>
        <v>95.039992600000005</v>
      </c>
      <c r="R420" s="503"/>
      <c r="S420" s="503"/>
      <c r="T420" s="503"/>
      <c r="U420" s="503"/>
      <c r="V420" s="503"/>
      <c r="W420" s="503">
        <f t="shared" si="76"/>
        <v>7.263999999999271E-2</v>
      </c>
      <c r="X420" s="503"/>
      <c r="Y420" s="503"/>
      <c r="Z420" s="503"/>
      <c r="AA420" s="503"/>
      <c r="AB420" s="503"/>
      <c r="AC420" s="525"/>
      <c r="AD420" s="526"/>
      <c r="AE420" s="526"/>
      <c r="AF420" s="526"/>
      <c r="AG420" s="526"/>
      <c r="AH420" s="527"/>
      <c r="AI420" s="233"/>
      <c r="AJ420" s="233"/>
      <c r="AK420" s="197">
        <v>409</v>
      </c>
      <c r="AL420" s="207">
        <v>95.083539999999999</v>
      </c>
      <c r="AM420" s="207">
        <v>95.01746</v>
      </c>
      <c r="AN420" s="207">
        <v>95.165859999999995</v>
      </c>
      <c r="AO420" s="207">
        <v>95.322770000000006</v>
      </c>
      <c r="AP420" s="207">
        <v>95.179630000000003</v>
      </c>
      <c r="AQ420" s="208"/>
      <c r="AR420" s="155"/>
      <c r="AS420" s="197">
        <f t="shared" si="79"/>
        <v>409</v>
      </c>
      <c r="AT420" s="175">
        <v>-0.15957739999998899</v>
      </c>
      <c r="AU420" s="163">
        <v>-9.5773999999977395E-3</v>
      </c>
      <c r="AV420" s="163">
        <v>-0.19957739999999499</v>
      </c>
      <c r="AW420" s="163">
        <v>-0.27957739999999398</v>
      </c>
      <c r="AX420" s="163">
        <v>-0.179577399999999</v>
      </c>
      <c r="AY420" s="163">
        <v>-0.179577399999999</v>
      </c>
      <c r="BA420" s="331">
        <f t="shared" si="80"/>
        <v>409</v>
      </c>
      <c r="BB420" s="332">
        <f t="shared" si="78"/>
        <v>94.92396260000001</v>
      </c>
      <c r="BC420" s="332">
        <f t="shared" si="78"/>
        <v>95.007882600000002</v>
      </c>
      <c r="BD420" s="332">
        <f t="shared" si="77"/>
        <v>94.9662826</v>
      </c>
      <c r="BE420" s="332">
        <f t="shared" si="77"/>
        <v>95.043192600000012</v>
      </c>
      <c r="BF420" s="332">
        <f t="shared" si="77"/>
        <v>95.000052600000004</v>
      </c>
      <c r="BG420" s="332" t="str">
        <f t="shared" si="77"/>
        <v/>
      </c>
      <c r="BH420" s="164">
        <v>409</v>
      </c>
      <c r="BI420" s="337">
        <f t="shared" si="82"/>
        <v>7.6089999999993552E-2</v>
      </c>
      <c r="BJ420" s="337">
        <f t="shared" si="82"/>
        <v>7.8299999999984493E-3</v>
      </c>
      <c r="BK420" s="337">
        <f t="shared" si="82"/>
        <v>3.3770000000004075E-2</v>
      </c>
      <c r="BL420" s="337">
        <f t="shared" si="81"/>
        <v>4.3140000000008172E-2</v>
      </c>
      <c r="BM420" s="165">
        <f t="shared" si="83"/>
        <v>7.6089999999993552E-2</v>
      </c>
    </row>
    <row r="421" spans="1:65" ht="14.85" customHeight="1">
      <c r="A421" s="238"/>
      <c r="B421" s="540" t="s">
        <v>522</v>
      </c>
      <c r="C421" s="540"/>
      <c r="D421" s="540"/>
      <c r="E421" s="503">
        <f t="shared" si="71"/>
        <v>94.989772600000009</v>
      </c>
      <c r="F421" s="503"/>
      <c r="G421" s="503"/>
      <c r="H421" s="503">
        <f t="shared" si="72"/>
        <v>95.056852599999999</v>
      </c>
      <c r="I421" s="503"/>
      <c r="J421" s="503"/>
      <c r="K421" s="503">
        <f t="shared" si="73"/>
        <v>95.022352600000005</v>
      </c>
      <c r="L421" s="503"/>
      <c r="M421" s="503"/>
      <c r="N421" s="503">
        <f t="shared" si="74"/>
        <v>95.040102600000012</v>
      </c>
      <c r="O421" s="503"/>
      <c r="P421" s="503"/>
      <c r="Q421" s="503">
        <f t="shared" si="75"/>
        <v>95.047702599999994</v>
      </c>
      <c r="R421" s="503"/>
      <c r="S421" s="503"/>
      <c r="T421" s="503"/>
      <c r="U421" s="503"/>
      <c r="V421" s="503"/>
      <c r="W421" s="503">
        <f t="shared" si="76"/>
        <v>5.7929999999984716E-2</v>
      </c>
      <c r="X421" s="503"/>
      <c r="Y421" s="503"/>
      <c r="Z421" s="503"/>
      <c r="AA421" s="503"/>
      <c r="AB421" s="503"/>
      <c r="AC421" s="525"/>
      <c r="AD421" s="526"/>
      <c r="AE421" s="526"/>
      <c r="AF421" s="526"/>
      <c r="AG421" s="526"/>
      <c r="AH421" s="527"/>
      <c r="AI421" s="233"/>
      <c r="AJ421" s="233"/>
      <c r="AK421" s="197">
        <v>410</v>
      </c>
      <c r="AL421" s="207">
        <v>95.092659999999995</v>
      </c>
      <c r="AM421" s="207">
        <v>95.021559999999994</v>
      </c>
      <c r="AN421" s="207">
        <v>95.166340000000005</v>
      </c>
      <c r="AO421" s="207">
        <v>95.327190000000002</v>
      </c>
      <c r="AP421" s="207">
        <v>95.177189999999996</v>
      </c>
      <c r="AQ421" s="208"/>
      <c r="AR421" s="155"/>
      <c r="AS421" s="197">
        <f t="shared" si="79"/>
        <v>410</v>
      </c>
      <c r="AT421" s="175">
        <v>-0.15957739999998899</v>
      </c>
      <c r="AU421" s="163">
        <v>-9.5773999999977395E-3</v>
      </c>
      <c r="AV421" s="163">
        <v>-0.19957739999999499</v>
      </c>
      <c r="AW421" s="163">
        <v>-0.27957739999999398</v>
      </c>
      <c r="AX421" s="163">
        <v>-0.179577399999999</v>
      </c>
      <c r="AY421" s="163">
        <v>-0.179577399999999</v>
      </c>
      <c r="BA421" s="331">
        <f t="shared" si="80"/>
        <v>410</v>
      </c>
      <c r="BB421" s="332">
        <f t="shared" si="78"/>
        <v>94.933082600000006</v>
      </c>
      <c r="BC421" s="332">
        <f t="shared" si="78"/>
        <v>95.011982599999996</v>
      </c>
      <c r="BD421" s="332">
        <f t="shared" si="77"/>
        <v>94.96676260000001</v>
      </c>
      <c r="BE421" s="332">
        <f t="shared" si="77"/>
        <v>95.047612600000008</v>
      </c>
      <c r="BF421" s="332">
        <f t="shared" si="77"/>
        <v>94.997612599999997</v>
      </c>
      <c r="BG421" s="332" t="str">
        <f t="shared" si="77"/>
        <v/>
      </c>
      <c r="BH421" s="164">
        <v>410</v>
      </c>
      <c r="BI421" s="337">
        <f t="shared" si="82"/>
        <v>6.452999999999065E-2</v>
      </c>
      <c r="BJ421" s="337">
        <f t="shared" si="82"/>
        <v>1.436999999999955E-2</v>
      </c>
      <c r="BK421" s="337">
        <f t="shared" si="82"/>
        <v>3.0849999999986721E-2</v>
      </c>
      <c r="BL421" s="337">
        <f t="shared" si="81"/>
        <v>5.0000000000011369E-2</v>
      </c>
      <c r="BM421" s="165">
        <f t="shared" si="83"/>
        <v>6.452999999999065E-2</v>
      </c>
    </row>
    <row r="422" spans="1:65" ht="14.85" customHeight="1">
      <c r="A422" s="238"/>
      <c r="B422" s="540" t="s">
        <v>523</v>
      </c>
      <c r="C422" s="540"/>
      <c r="D422" s="540"/>
      <c r="E422" s="503">
        <f t="shared" si="71"/>
        <v>95.004512600000012</v>
      </c>
      <c r="F422" s="503"/>
      <c r="G422" s="503"/>
      <c r="H422" s="503">
        <f t="shared" si="72"/>
        <v>95.063682600000007</v>
      </c>
      <c r="I422" s="503"/>
      <c r="J422" s="503"/>
      <c r="K422" s="503">
        <f t="shared" si="73"/>
        <v>95.003272600000003</v>
      </c>
      <c r="L422" s="503"/>
      <c r="M422" s="503"/>
      <c r="N422" s="503">
        <f t="shared" si="74"/>
        <v>95.038732600000003</v>
      </c>
      <c r="O422" s="503"/>
      <c r="P422" s="503"/>
      <c r="Q422" s="503">
        <f t="shared" si="75"/>
        <v>95.059072600000007</v>
      </c>
      <c r="R422" s="503"/>
      <c r="S422" s="503"/>
      <c r="T422" s="503"/>
      <c r="U422" s="503"/>
      <c r="V422" s="503"/>
      <c r="W422" s="503">
        <f t="shared" si="76"/>
        <v>5.5800000000004957E-2</v>
      </c>
      <c r="X422" s="503"/>
      <c r="Y422" s="503"/>
      <c r="Z422" s="503"/>
      <c r="AA422" s="503"/>
      <c r="AB422" s="503"/>
      <c r="AC422" s="525"/>
      <c r="AD422" s="526"/>
      <c r="AE422" s="526"/>
      <c r="AF422" s="526"/>
      <c r="AG422" s="526"/>
      <c r="AH422" s="527"/>
      <c r="AI422" s="233"/>
      <c r="AJ422" s="233"/>
      <c r="AK422" s="197">
        <v>411</v>
      </c>
      <c r="AL422" s="207">
        <v>95.085269999999994</v>
      </c>
      <c r="AM422" s="207">
        <v>95.025049999999993</v>
      </c>
      <c r="AN422" s="207">
        <v>95.175899999999999</v>
      </c>
      <c r="AO422" s="207">
        <v>95.324700000000007</v>
      </c>
      <c r="AP422" s="207">
        <v>95.179230000000004</v>
      </c>
      <c r="AQ422" s="208"/>
      <c r="AR422" s="155"/>
      <c r="AS422" s="197">
        <f t="shared" si="79"/>
        <v>411</v>
      </c>
      <c r="AT422" s="175">
        <v>-0.15957739999998899</v>
      </c>
      <c r="AU422" s="163">
        <v>-9.5773999999977395E-3</v>
      </c>
      <c r="AV422" s="163">
        <v>-0.19957739999999499</v>
      </c>
      <c r="AW422" s="163">
        <v>-0.27957739999999398</v>
      </c>
      <c r="AX422" s="163">
        <v>-0.179577399999999</v>
      </c>
      <c r="AY422" s="163">
        <v>-0.179577399999999</v>
      </c>
      <c r="BA422" s="331">
        <f t="shared" si="80"/>
        <v>411</v>
      </c>
      <c r="BB422" s="332">
        <f t="shared" si="78"/>
        <v>94.925692600000005</v>
      </c>
      <c r="BC422" s="332">
        <f t="shared" si="78"/>
        <v>95.015472599999995</v>
      </c>
      <c r="BD422" s="332">
        <f t="shared" si="77"/>
        <v>94.976322600000003</v>
      </c>
      <c r="BE422" s="332">
        <f t="shared" si="77"/>
        <v>95.045122600000013</v>
      </c>
      <c r="BF422" s="332">
        <f t="shared" si="77"/>
        <v>94.999652600000005</v>
      </c>
      <c r="BG422" s="332" t="str">
        <f t="shared" si="77"/>
        <v/>
      </c>
      <c r="BH422" s="164">
        <v>411</v>
      </c>
      <c r="BI422" s="337">
        <f t="shared" si="82"/>
        <v>7.3959999999999582E-2</v>
      </c>
      <c r="BJ422" s="337">
        <f t="shared" si="82"/>
        <v>1.5819999999990841E-2</v>
      </c>
      <c r="BK422" s="337">
        <f t="shared" si="82"/>
        <v>2.3330000000001405E-2</v>
      </c>
      <c r="BL422" s="337">
        <f t="shared" si="81"/>
        <v>4.5470000000008781E-2</v>
      </c>
      <c r="BM422" s="165">
        <f t="shared" si="83"/>
        <v>7.3959999999999582E-2</v>
      </c>
    </row>
    <row r="423" spans="1:65" ht="14.85" customHeight="1">
      <c r="A423" s="238"/>
      <c r="B423" s="540" t="s">
        <v>524</v>
      </c>
      <c r="C423" s="540"/>
      <c r="D423" s="540"/>
      <c r="E423" s="503">
        <f t="shared" si="71"/>
        <v>95.014352600000009</v>
      </c>
      <c r="F423" s="503"/>
      <c r="G423" s="503"/>
      <c r="H423" s="503">
        <f t="shared" si="72"/>
        <v>95.066852600000004</v>
      </c>
      <c r="I423" s="503"/>
      <c r="J423" s="503"/>
      <c r="K423" s="503">
        <f t="shared" si="73"/>
        <v>95.006572599999998</v>
      </c>
      <c r="L423" s="503"/>
      <c r="M423" s="503"/>
      <c r="N423" s="503">
        <f t="shared" si="74"/>
        <v>95.046452600000009</v>
      </c>
      <c r="O423" s="503"/>
      <c r="P423" s="503"/>
      <c r="Q423" s="503">
        <f t="shared" si="75"/>
        <v>95.040952599999997</v>
      </c>
      <c r="R423" s="503"/>
      <c r="S423" s="503"/>
      <c r="T423" s="503"/>
      <c r="U423" s="503"/>
      <c r="V423" s="503"/>
      <c r="W423" s="503">
        <f t="shared" si="76"/>
        <v>3.4379999999998745E-2</v>
      </c>
      <c r="X423" s="503"/>
      <c r="Y423" s="503"/>
      <c r="Z423" s="503"/>
      <c r="AA423" s="503"/>
      <c r="AB423" s="503"/>
      <c r="AC423" s="525"/>
      <c r="AD423" s="526"/>
      <c r="AE423" s="526"/>
      <c r="AF423" s="526"/>
      <c r="AG423" s="526"/>
      <c r="AH423" s="527"/>
      <c r="AI423" s="233"/>
      <c r="AJ423" s="233"/>
      <c r="AK423" s="197">
        <v>412</v>
      </c>
      <c r="AL423" s="207">
        <v>95.093310000000002</v>
      </c>
      <c r="AM423" s="207">
        <v>95.038269999999997</v>
      </c>
      <c r="AN423" s="207">
        <v>95.192729999999997</v>
      </c>
      <c r="AO423" s="207">
        <v>95.323049999999995</v>
      </c>
      <c r="AP423" s="207">
        <v>95.17268</v>
      </c>
      <c r="AQ423" s="208"/>
      <c r="AR423" s="155"/>
      <c r="AS423" s="197">
        <f t="shared" si="79"/>
        <v>412</v>
      </c>
      <c r="AT423" s="175">
        <v>-0.15957739999998899</v>
      </c>
      <c r="AU423" s="163">
        <v>-9.5773999999977395E-3</v>
      </c>
      <c r="AV423" s="163">
        <v>-0.19957739999999499</v>
      </c>
      <c r="AW423" s="163">
        <v>-0.27957739999999398</v>
      </c>
      <c r="AX423" s="163">
        <v>-0.179577399999999</v>
      </c>
      <c r="AY423" s="163">
        <v>-0.179577399999999</v>
      </c>
      <c r="BA423" s="331">
        <f t="shared" si="80"/>
        <v>412</v>
      </c>
      <c r="BB423" s="332">
        <f t="shared" si="78"/>
        <v>94.933732600000013</v>
      </c>
      <c r="BC423" s="332">
        <f t="shared" si="78"/>
        <v>95.028692599999999</v>
      </c>
      <c r="BD423" s="332">
        <f t="shared" si="77"/>
        <v>94.993152600000002</v>
      </c>
      <c r="BE423" s="332">
        <f t="shared" si="77"/>
        <v>95.043472600000001</v>
      </c>
      <c r="BF423" s="332">
        <f t="shared" si="77"/>
        <v>94.9931026</v>
      </c>
      <c r="BG423" s="332" t="str">
        <f t="shared" si="77"/>
        <v/>
      </c>
      <c r="BH423" s="164">
        <v>412</v>
      </c>
      <c r="BI423" s="337">
        <f t="shared" si="82"/>
        <v>5.9369999999987044E-2</v>
      </c>
      <c r="BJ423" s="337">
        <f t="shared" si="82"/>
        <v>3.5589999999999122E-2</v>
      </c>
      <c r="BK423" s="337">
        <f t="shared" si="82"/>
        <v>5.0000000001659828E-5</v>
      </c>
      <c r="BL423" s="337">
        <f t="shared" si="81"/>
        <v>5.0370000000000914E-2</v>
      </c>
      <c r="BM423" s="165">
        <f t="shared" si="83"/>
        <v>5.9369999999987044E-2</v>
      </c>
    </row>
    <row r="424" spans="1:65" ht="14.85" customHeight="1">
      <c r="A424" s="238"/>
      <c r="B424" s="540" t="s">
        <v>525</v>
      </c>
      <c r="C424" s="540"/>
      <c r="D424" s="540"/>
      <c r="E424" s="503">
        <f t="shared" si="71"/>
        <v>95.017322600000014</v>
      </c>
      <c r="F424" s="503"/>
      <c r="G424" s="503"/>
      <c r="H424" s="503">
        <f t="shared" si="72"/>
        <v>95.069702599999999</v>
      </c>
      <c r="I424" s="503"/>
      <c r="J424" s="503"/>
      <c r="K424" s="503">
        <f t="shared" si="73"/>
        <v>95.019222600000006</v>
      </c>
      <c r="L424" s="503"/>
      <c r="M424" s="503"/>
      <c r="N424" s="503">
        <f t="shared" si="74"/>
        <v>95.051222600000003</v>
      </c>
      <c r="O424" s="503"/>
      <c r="P424" s="503"/>
      <c r="Q424" s="503">
        <f t="shared" si="75"/>
        <v>95.0307526</v>
      </c>
      <c r="R424" s="503"/>
      <c r="S424" s="503"/>
      <c r="T424" s="503"/>
      <c r="U424" s="503"/>
      <c r="V424" s="503"/>
      <c r="W424" s="503">
        <f t="shared" si="76"/>
        <v>3.8949999999999818E-2</v>
      </c>
      <c r="X424" s="503"/>
      <c r="Y424" s="503"/>
      <c r="Z424" s="503"/>
      <c r="AA424" s="503"/>
      <c r="AB424" s="503"/>
      <c r="AC424" s="525"/>
      <c r="AD424" s="526"/>
      <c r="AE424" s="526"/>
      <c r="AF424" s="526"/>
      <c r="AG424" s="526"/>
      <c r="AH424" s="527"/>
      <c r="AI424" s="233"/>
      <c r="AJ424" s="233"/>
      <c r="AK424" s="197">
        <v>413</v>
      </c>
      <c r="AL424" s="207">
        <v>95.107320000000001</v>
      </c>
      <c r="AM424" s="207">
        <v>95.047309999999996</v>
      </c>
      <c r="AN424" s="207">
        <v>95.204620000000006</v>
      </c>
      <c r="AO424" s="207">
        <v>95.314049999999995</v>
      </c>
      <c r="AP424" s="207">
        <v>95.167140000000003</v>
      </c>
      <c r="AQ424" s="208"/>
      <c r="AR424" s="155"/>
      <c r="AS424" s="197">
        <f t="shared" si="79"/>
        <v>413</v>
      </c>
      <c r="AT424" s="175">
        <v>-0.15957739999998899</v>
      </c>
      <c r="AU424" s="163">
        <v>-9.5773999999977395E-3</v>
      </c>
      <c r="AV424" s="163">
        <v>-0.19957739999999499</v>
      </c>
      <c r="AW424" s="163">
        <v>-0.27957739999999398</v>
      </c>
      <c r="AX424" s="163">
        <v>-0.179577399999999</v>
      </c>
      <c r="AY424" s="163">
        <v>-0.179577399999999</v>
      </c>
      <c r="BA424" s="331">
        <f t="shared" si="80"/>
        <v>413</v>
      </c>
      <c r="BB424" s="332">
        <f t="shared" si="78"/>
        <v>94.947742600000012</v>
      </c>
      <c r="BC424" s="332">
        <f t="shared" si="78"/>
        <v>95.037732599999998</v>
      </c>
      <c r="BD424" s="332">
        <f t="shared" si="77"/>
        <v>95.00504260000001</v>
      </c>
      <c r="BE424" s="332">
        <f t="shared" si="77"/>
        <v>95.034472600000001</v>
      </c>
      <c r="BF424" s="332">
        <f t="shared" si="77"/>
        <v>94.987562600000004</v>
      </c>
      <c r="BG424" s="332" t="str">
        <f t="shared" si="77"/>
        <v/>
      </c>
      <c r="BH424" s="164">
        <v>413</v>
      </c>
      <c r="BI424" s="337">
        <f t="shared" si="82"/>
        <v>3.9819999999991751E-2</v>
      </c>
      <c r="BJ424" s="337">
        <f t="shared" si="82"/>
        <v>5.0169999999994275E-2</v>
      </c>
      <c r="BK424" s="337">
        <f t="shared" si="82"/>
        <v>1.7480000000006157E-2</v>
      </c>
      <c r="BL424" s="337">
        <f t="shared" si="81"/>
        <v>4.6909999999996899E-2</v>
      </c>
      <c r="BM424" s="165">
        <f t="shared" si="83"/>
        <v>5.0169999999994275E-2</v>
      </c>
    </row>
    <row r="425" spans="1:65" ht="14.85" customHeight="1" thickBot="1">
      <c r="A425" s="238"/>
      <c r="B425" s="572" t="s">
        <v>526</v>
      </c>
      <c r="C425" s="572"/>
      <c r="D425" s="572"/>
      <c r="E425" s="573">
        <f t="shared" si="71"/>
        <v>94.989242600000011</v>
      </c>
      <c r="F425" s="573"/>
      <c r="G425" s="573"/>
      <c r="H425" s="573">
        <f t="shared" si="72"/>
        <v>95.071232600000002</v>
      </c>
      <c r="I425" s="573"/>
      <c r="J425" s="573"/>
      <c r="K425" s="573">
        <f t="shared" si="73"/>
        <v>95.014082600000009</v>
      </c>
      <c r="L425" s="573"/>
      <c r="M425" s="573"/>
      <c r="N425" s="573">
        <f t="shared" si="74"/>
        <v>95.045802600000002</v>
      </c>
      <c r="O425" s="573"/>
      <c r="P425" s="573"/>
      <c r="Q425" s="573">
        <f t="shared" si="75"/>
        <v>95.033272600000004</v>
      </c>
      <c r="R425" s="573"/>
      <c r="S425" s="573"/>
      <c r="T425" s="573"/>
      <c r="U425" s="573"/>
      <c r="V425" s="573"/>
      <c r="W425" s="573">
        <f t="shared" si="76"/>
        <v>4.4029999999992242E-2</v>
      </c>
      <c r="X425" s="573"/>
      <c r="Y425" s="573"/>
      <c r="Z425" s="573"/>
      <c r="AA425" s="573"/>
      <c r="AB425" s="573"/>
      <c r="AC425" s="528"/>
      <c r="AD425" s="529"/>
      <c r="AE425" s="529"/>
      <c r="AF425" s="529"/>
      <c r="AG425" s="529"/>
      <c r="AH425" s="530"/>
      <c r="AI425" s="233"/>
      <c r="AJ425" s="233"/>
      <c r="AK425" s="197">
        <v>414</v>
      </c>
      <c r="AL425" s="207">
        <v>95.115160000000003</v>
      </c>
      <c r="AM425" s="207">
        <v>95.055750000000003</v>
      </c>
      <c r="AN425" s="207">
        <v>95.196460000000002</v>
      </c>
      <c r="AO425" s="207">
        <v>95.311319999999995</v>
      </c>
      <c r="AP425" s="207">
        <v>95.162719999999993</v>
      </c>
      <c r="AQ425" s="208"/>
      <c r="AR425" s="155"/>
      <c r="AS425" s="197">
        <f t="shared" si="79"/>
        <v>414</v>
      </c>
      <c r="AT425" s="175">
        <v>-0.15957739999998899</v>
      </c>
      <c r="AU425" s="163">
        <v>-9.5773999999977395E-3</v>
      </c>
      <c r="AV425" s="163">
        <v>-0.19957739999999499</v>
      </c>
      <c r="AW425" s="163">
        <v>-0.27957739999999398</v>
      </c>
      <c r="AX425" s="163">
        <v>-0.179577399999999</v>
      </c>
      <c r="AY425" s="163">
        <v>-0.179577399999999</v>
      </c>
      <c r="BA425" s="331">
        <f t="shared" si="80"/>
        <v>414</v>
      </c>
      <c r="BB425" s="332">
        <f t="shared" si="78"/>
        <v>94.955582600000014</v>
      </c>
      <c r="BC425" s="332">
        <f t="shared" si="78"/>
        <v>95.046172600000006</v>
      </c>
      <c r="BD425" s="332">
        <f t="shared" si="77"/>
        <v>94.996882600000006</v>
      </c>
      <c r="BE425" s="332">
        <f t="shared" si="77"/>
        <v>95.031742600000001</v>
      </c>
      <c r="BF425" s="332">
        <f t="shared" si="77"/>
        <v>94.983142599999994</v>
      </c>
      <c r="BG425" s="332" t="str">
        <f t="shared" si="77"/>
        <v/>
      </c>
      <c r="BH425" s="164">
        <v>414</v>
      </c>
      <c r="BI425" s="337">
        <f t="shared" si="82"/>
        <v>2.7559999999979823E-2</v>
      </c>
      <c r="BJ425" s="337">
        <f t="shared" si="82"/>
        <v>6.303000000001191E-2</v>
      </c>
      <c r="BK425" s="337">
        <f t="shared" si="82"/>
        <v>1.3740000000012742E-2</v>
      </c>
      <c r="BL425" s="337">
        <f t="shared" si="81"/>
        <v>4.8600000000007526E-2</v>
      </c>
      <c r="BM425" s="165">
        <f t="shared" si="83"/>
        <v>6.303000000001191E-2</v>
      </c>
    </row>
    <row r="426" spans="1:65" ht="14.85" customHeight="1" thickTop="1">
      <c r="A426" s="239"/>
      <c r="B426" s="240"/>
      <c r="C426" s="240"/>
      <c r="D426" s="240"/>
      <c r="E426" s="252"/>
      <c r="F426" s="252"/>
      <c r="G426" s="252"/>
      <c r="H426" s="252"/>
      <c r="I426" s="252"/>
      <c r="J426" s="252"/>
      <c r="K426" s="252"/>
      <c r="L426" s="252"/>
      <c r="M426" s="252"/>
      <c r="N426" s="252"/>
      <c r="O426" s="252"/>
      <c r="P426" s="252"/>
      <c r="Q426" s="252"/>
      <c r="R426" s="252"/>
      <c r="S426" s="252"/>
      <c r="T426" s="252"/>
      <c r="U426" s="252"/>
      <c r="V426" s="252"/>
      <c r="W426" s="252"/>
      <c r="X426" s="252"/>
      <c r="Y426" s="252"/>
      <c r="Z426" s="252"/>
      <c r="AA426" s="252"/>
      <c r="AB426" s="252"/>
      <c r="AC426" s="233"/>
      <c r="AD426" s="233"/>
      <c r="AE426" s="233"/>
      <c r="AF426" s="233"/>
      <c r="AG426" s="233"/>
      <c r="AH426" s="233"/>
      <c r="AI426" s="233"/>
      <c r="AJ426" s="233"/>
      <c r="AK426" s="197">
        <v>415</v>
      </c>
      <c r="AL426" s="207">
        <v>95.12809</v>
      </c>
      <c r="AM426" s="207">
        <v>95.055019999999999</v>
      </c>
      <c r="AN426" s="207">
        <v>95.213579999999993</v>
      </c>
      <c r="AO426" s="207">
        <v>95.311719999999994</v>
      </c>
      <c r="AP426" s="207">
        <v>95.175420000000003</v>
      </c>
      <c r="AQ426" s="208"/>
      <c r="AR426" s="155"/>
      <c r="AS426" s="197">
        <f t="shared" si="79"/>
        <v>415</v>
      </c>
      <c r="AT426" s="175">
        <v>-0.15957739999998899</v>
      </c>
      <c r="AU426" s="163">
        <v>-9.5773999999977395E-3</v>
      </c>
      <c r="AV426" s="163">
        <v>-0.19957739999999499</v>
      </c>
      <c r="AW426" s="163">
        <v>-0.27957739999999398</v>
      </c>
      <c r="AX426" s="163">
        <v>-0.179577399999999</v>
      </c>
      <c r="AY426" s="163">
        <v>-0.179577399999999</v>
      </c>
      <c r="BA426" s="331">
        <f t="shared" si="80"/>
        <v>415</v>
      </c>
      <c r="BB426" s="332">
        <f t="shared" si="78"/>
        <v>94.968512600000011</v>
      </c>
      <c r="BC426" s="332">
        <f t="shared" si="78"/>
        <v>95.045442600000001</v>
      </c>
      <c r="BD426" s="332">
        <f t="shared" si="77"/>
        <v>95.014002599999998</v>
      </c>
      <c r="BE426" s="332">
        <f t="shared" si="77"/>
        <v>95.0321426</v>
      </c>
      <c r="BF426" s="332">
        <f t="shared" si="77"/>
        <v>94.995842600000003</v>
      </c>
      <c r="BG426" s="332" t="str">
        <f t="shared" si="77"/>
        <v/>
      </c>
      <c r="BH426" s="164">
        <v>415</v>
      </c>
      <c r="BI426" s="337">
        <f t="shared" si="82"/>
        <v>2.7329999999992083E-2</v>
      </c>
      <c r="BJ426" s="337">
        <f t="shared" si="82"/>
        <v>4.959999999999809E-2</v>
      </c>
      <c r="BK426" s="337">
        <f t="shared" si="82"/>
        <v>1.8159999999994625E-2</v>
      </c>
      <c r="BL426" s="337">
        <f t="shared" si="81"/>
        <v>3.6299999999997112E-2</v>
      </c>
      <c r="BM426" s="165">
        <f t="shared" si="83"/>
        <v>4.959999999999809E-2</v>
      </c>
    </row>
    <row r="427" spans="1:65" ht="14.85" customHeight="1">
      <c r="B427" s="245"/>
      <c r="C427" s="245"/>
      <c r="D427" s="245"/>
      <c r="E427" s="246"/>
      <c r="F427" s="246"/>
      <c r="G427" s="246"/>
      <c r="H427" s="247"/>
      <c r="J427" s="246"/>
      <c r="K427" s="246"/>
      <c r="AA427" s="494" t="s">
        <v>7</v>
      </c>
      <c r="AB427" s="494"/>
      <c r="AC427" s="494"/>
      <c r="AD427" s="495">
        <f>AD356+1</f>
        <v>8</v>
      </c>
      <c r="AE427" s="495"/>
      <c r="AF427" s="223" t="s">
        <v>8</v>
      </c>
      <c r="AG427" s="495">
        <f>Page1!$AR$1</f>
        <v>1</v>
      </c>
      <c r="AH427" s="495"/>
      <c r="AI427" s="218"/>
      <c r="AJ427" s="218"/>
      <c r="AK427" s="197">
        <v>416</v>
      </c>
      <c r="AL427" s="207">
        <v>95.136930000000007</v>
      </c>
      <c r="AM427" s="207">
        <v>95.051209999999998</v>
      </c>
      <c r="AN427" s="207">
        <v>95.216999999999999</v>
      </c>
      <c r="AO427" s="207">
        <v>95.316140000000004</v>
      </c>
      <c r="AP427" s="207">
        <v>95.17107</v>
      </c>
      <c r="AQ427" s="208"/>
      <c r="AR427" s="155"/>
      <c r="AS427" s="197">
        <f t="shared" si="79"/>
        <v>416</v>
      </c>
      <c r="AT427" s="175">
        <v>-0.15957739999998899</v>
      </c>
      <c r="AU427" s="163">
        <v>-9.5773999999977395E-3</v>
      </c>
      <c r="AV427" s="163">
        <v>-0.19957739999999499</v>
      </c>
      <c r="AW427" s="163">
        <v>-0.27957739999999398</v>
      </c>
      <c r="AX427" s="163">
        <v>-0.179577399999999</v>
      </c>
      <c r="AY427" s="163">
        <v>-0.179577399999999</v>
      </c>
      <c r="BA427" s="331">
        <f t="shared" si="80"/>
        <v>416</v>
      </c>
      <c r="BB427" s="332">
        <f t="shared" si="78"/>
        <v>94.977352600000017</v>
      </c>
      <c r="BC427" s="332">
        <f t="shared" si="78"/>
        <v>95.0416326</v>
      </c>
      <c r="BD427" s="332">
        <f t="shared" si="77"/>
        <v>95.017422600000003</v>
      </c>
      <c r="BE427" s="332">
        <f t="shared" si="77"/>
        <v>95.036562600000011</v>
      </c>
      <c r="BF427" s="332">
        <f t="shared" si="77"/>
        <v>94.991492600000001</v>
      </c>
      <c r="BG427" s="332" t="str">
        <f t="shared" si="77"/>
        <v/>
      </c>
      <c r="BH427" s="164">
        <v>416</v>
      </c>
      <c r="BI427" s="337">
        <f t="shared" si="82"/>
        <v>1.4139999999983388E-2</v>
      </c>
      <c r="BJ427" s="337">
        <f t="shared" si="82"/>
        <v>5.0139999999998963E-2</v>
      </c>
      <c r="BK427" s="337">
        <f t="shared" si="82"/>
        <v>2.5930000000002451E-2</v>
      </c>
      <c r="BL427" s="337">
        <f t="shared" si="81"/>
        <v>4.5070000000009713E-2</v>
      </c>
      <c r="BM427" s="165">
        <f t="shared" si="83"/>
        <v>5.0139999999998963E-2</v>
      </c>
    </row>
    <row r="428" spans="1:65" ht="14.85" customHeight="1">
      <c r="B428" s="248"/>
      <c r="C428" s="248"/>
      <c r="D428" s="248"/>
      <c r="E428" s="249"/>
      <c r="F428" s="227"/>
      <c r="G428" s="249"/>
      <c r="H428" s="249"/>
      <c r="I428" s="249"/>
      <c r="J428" s="249"/>
      <c r="K428" s="249"/>
      <c r="Y428" s="222"/>
      <c r="AK428" s="197">
        <v>417</v>
      </c>
      <c r="AL428" s="207">
        <v>95.142430000000004</v>
      </c>
      <c r="AM428" s="207">
        <v>95.044979999999995</v>
      </c>
      <c r="AN428" s="207">
        <v>95.219160000000002</v>
      </c>
      <c r="AO428" s="207">
        <v>95.318389999999994</v>
      </c>
      <c r="AP428" s="207">
        <v>95.183040000000005</v>
      </c>
      <c r="AQ428" s="208"/>
      <c r="AR428" s="155"/>
      <c r="AS428" s="197">
        <f t="shared" si="79"/>
        <v>417</v>
      </c>
      <c r="AT428" s="175">
        <v>-0.15957739999998899</v>
      </c>
      <c r="AU428" s="163">
        <v>-9.5773999999977395E-3</v>
      </c>
      <c r="AV428" s="163">
        <v>-0.19957739999999499</v>
      </c>
      <c r="AW428" s="163">
        <v>-0.27957739999999398</v>
      </c>
      <c r="AX428" s="163">
        <v>-0.179577399999999</v>
      </c>
      <c r="AY428" s="163">
        <v>-0.179577399999999</v>
      </c>
      <c r="BA428" s="331">
        <f t="shared" si="80"/>
        <v>417</v>
      </c>
      <c r="BB428" s="332">
        <f t="shared" si="78"/>
        <v>94.982852600000015</v>
      </c>
      <c r="BC428" s="332">
        <f t="shared" si="78"/>
        <v>95.035402599999998</v>
      </c>
      <c r="BD428" s="332">
        <f t="shared" si="77"/>
        <v>95.019582600000007</v>
      </c>
      <c r="BE428" s="332">
        <f t="shared" si="77"/>
        <v>95.0388126</v>
      </c>
      <c r="BF428" s="332">
        <f t="shared" si="77"/>
        <v>95.003462600000006</v>
      </c>
      <c r="BG428" s="332" t="str">
        <f t="shared" si="77"/>
        <v/>
      </c>
      <c r="BH428" s="164">
        <v>417</v>
      </c>
      <c r="BI428" s="337">
        <f t="shared" si="82"/>
        <v>2.0609999999990691E-2</v>
      </c>
      <c r="BJ428" s="337">
        <f t="shared" si="82"/>
        <v>3.1939999999991642E-2</v>
      </c>
      <c r="BK428" s="337">
        <f t="shared" si="82"/>
        <v>1.61200000000008E-2</v>
      </c>
      <c r="BL428" s="337">
        <f t="shared" si="81"/>
        <v>3.5349999999993997E-2</v>
      </c>
      <c r="BM428" s="165">
        <f t="shared" si="83"/>
        <v>3.5349999999993997E-2</v>
      </c>
    </row>
    <row r="429" spans="1:65" ht="14.85" customHeight="1">
      <c r="A429" s="218"/>
      <c r="B429" s="218"/>
      <c r="C429" s="218"/>
      <c r="D429" s="218"/>
      <c r="E429" s="250"/>
      <c r="K429" s="250"/>
      <c r="Y429" s="222"/>
      <c r="AK429" s="197">
        <v>418</v>
      </c>
      <c r="AL429" s="207">
        <v>95.144679999999994</v>
      </c>
      <c r="AM429" s="207">
        <v>95.045180000000002</v>
      </c>
      <c r="AN429" s="207">
        <v>95.22166</v>
      </c>
      <c r="AO429" s="207">
        <v>95.321719999999999</v>
      </c>
      <c r="AP429" s="207">
        <v>95.198040000000006</v>
      </c>
      <c r="AQ429" s="208"/>
      <c r="AR429" s="155"/>
      <c r="AS429" s="197">
        <f t="shared" si="79"/>
        <v>418</v>
      </c>
      <c r="AT429" s="175">
        <v>-0.15957739999998899</v>
      </c>
      <c r="AU429" s="163">
        <v>-9.5773999999977395E-3</v>
      </c>
      <c r="AV429" s="163">
        <v>-0.19957739999999499</v>
      </c>
      <c r="AW429" s="163">
        <v>-0.27957739999999398</v>
      </c>
      <c r="AX429" s="163">
        <v>-0.179577399999999</v>
      </c>
      <c r="AY429" s="163">
        <v>-0.179577399999999</v>
      </c>
      <c r="BA429" s="331">
        <f t="shared" si="80"/>
        <v>418</v>
      </c>
      <c r="BB429" s="332">
        <f t="shared" si="78"/>
        <v>94.985102600000005</v>
      </c>
      <c r="BC429" s="332">
        <f t="shared" si="78"/>
        <v>95.035602600000004</v>
      </c>
      <c r="BD429" s="332">
        <f t="shared" si="77"/>
        <v>95.022082600000005</v>
      </c>
      <c r="BE429" s="332">
        <f t="shared" si="77"/>
        <v>95.042142600000005</v>
      </c>
      <c r="BF429" s="332">
        <f t="shared" si="77"/>
        <v>95.018462600000007</v>
      </c>
      <c r="BG429" s="332" t="str">
        <f t="shared" si="77"/>
        <v/>
      </c>
      <c r="BH429" s="164">
        <v>418</v>
      </c>
      <c r="BI429" s="337">
        <f t="shared" si="82"/>
        <v>3.3360000000001833E-2</v>
      </c>
      <c r="BJ429" s="337">
        <f t="shared" si="82"/>
        <v>1.7139999999997713E-2</v>
      </c>
      <c r="BK429" s="337">
        <f t="shared" si="82"/>
        <v>3.6199999999979582E-3</v>
      </c>
      <c r="BL429" s="337">
        <f t="shared" si="81"/>
        <v>2.3679999999998813E-2</v>
      </c>
      <c r="BM429" s="165">
        <f t="shared" si="83"/>
        <v>3.3360000000001833E-2</v>
      </c>
    </row>
    <row r="430" spans="1:65" ht="14.85" customHeight="1">
      <c r="A430" s="218"/>
      <c r="B430" s="218"/>
      <c r="C430" s="218"/>
      <c r="D430" s="218"/>
      <c r="E430" s="250"/>
      <c r="F430" s="227"/>
      <c r="H430" s="250"/>
      <c r="I430" s="250"/>
      <c r="J430" s="250"/>
      <c r="K430" s="250"/>
      <c r="W430" s="498" t="s">
        <v>9</v>
      </c>
      <c r="X430" s="498"/>
      <c r="Y430" s="498"/>
      <c r="Z430" s="498"/>
      <c r="AA430" s="498"/>
      <c r="AB430" s="498"/>
      <c r="AC430" s="498"/>
      <c r="AD430" s="499" t="str">
        <f>AD3</f>
        <v xml:space="preserve"> PT2/67 </v>
      </c>
      <c r="AE430" s="499"/>
      <c r="AF430" s="499"/>
      <c r="AG430" s="499"/>
      <c r="AH430" s="499"/>
      <c r="AI430" s="218"/>
      <c r="AJ430" s="218"/>
      <c r="AK430" s="197">
        <v>419</v>
      </c>
      <c r="AL430" s="207">
        <v>95.151030000000006</v>
      </c>
      <c r="AM430" s="207">
        <v>95.045749999999998</v>
      </c>
      <c r="AN430" s="207">
        <v>95.215149999999994</v>
      </c>
      <c r="AO430" s="207">
        <v>95.33117</v>
      </c>
      <c r="AP430" s="207">
        <v>95.201930000000004</v>
      </c>
      <c r="AQ430" s="208"/>
      <c r="AR430" s="155"/>
      <c r="AS430" s="197">
        <f t="shared" si="79"/>
        <v>419</v>
      </c>
      <c r="AT430" s="175">
        <v>-0.15957739999998899</v>
      </c>
      <c r="AU430" s="163">
        <v>-9.5773999999977395E-3</v>
      </c>
      <c r="AV430" s="163">
        <v>-0.19957739999999499</v>
      </c>
      <c r="AW430" s="163">
        <v>-0.27957739999999398</v>
      </c>
      <c r="AX430" s="163">
        <v>-0.179577399999999</v>
      </c>
      <c r="AY430" s="163">
        <v>-0.179577399999999</v>
      </c>
      <c r="BA430" s="331">
        <f t="shared" si="80"/>
        <v>419</v>
      </c>
      <c r="BB430" s="332">
        <f t="shared" si="78"/>
        <v>94.991452600000017</v>
      </c>
      <c r="BC430" s="332">
        <f t="shared" si="78"/>
        <v>95.0361726</v>
      </c>
      <c r="BD430" s="332">
        <f t="shared" si="77"/>
        <v>95.015572599999999</v>
      </c>
      <c r="BE430" s="332">
        <f t="shared" si="77"/>
        <v>95.051592600000006</v>
      </c>
      <c r="BF430" s="332">
        <f t="shared" si="77"/>
        <v>95.022352600000005</v>
      </c>
      <c r="BG430" s="332" t="str">
        <f t="shared" si="77"/>
        <v/>
      </c>
      <c r="BH430" s="164">
        <v>419</v>
      </c>
      <c r="BI430" s="337">
        <f t="shared" si="82"/>
        <v>3.0899999999988381E-2</v>
      </c>
      <c r="BJ430" s="337">
        <f t="shared" si="82"/>
        <v>1.3819999999995503E-2</v>
      </c>
      <c r="BK430" s="337">
        <f t="shared" si="82"/>
        <v>6.7800000000062255E-3</v>
      </c>
      <c r="BL430" s="337">
        <f t="shared" si="81"/>
        <v>2.9240000000001487E-2</v>
      </c>
      <c r="BM430" s="165">
        <f t="shared" si="83"/>
        <v>3.0899999999988381E-2</v>
      </c>
    </row>
    <row r="431" spans="1:65" ht="14.85" customHeight="1">
      <c r="A431" s="224"/>
      <c r="C431" s="224"/>
      <c r="E431" s="227"/>
      <c r="H431" s="251"/>
      <c r="L431" s="227"/>
      <c r="W431" s="498" t="s">
        <v>2</v>
      </c>
      <c r="X431" s="498"/>
      <c r="Y431" s="498"/>
      <c r="Z431" s="498"/>
      <c r="AA431" s="498"/>
      <c r="AB431" s="498"/>
      <c r="AC431" s="498"/>
      <c r="AD431" s="537" t="str">
        <f>AD4</f>
        <v>-</v>
      </c>
      <c r="AE431" s="537"/>
      <c r="AF431" s="537"/>
      <c r="AG431" s="537"/>
      <c r="AH431" s="537"/>
      <c r="AI431" s="218"/>
      <c r="AJ431" s="218"/>
      <c r="AK431" s="197">
        <v>420</v>
      </c>
      <c r="AL431" s="207">
        <v>95.139470000000003</v>
      </c>
      <c r="AM431" s="207">
        <v>95.04213</v>
      </c>
      <c r="AN431" s="207">
        <v>95.19932</v>
      </c>
      <c r="AO431" s="207">
        <v>95.328829999999996</v>
      </c>
      <c r="AP431" s="207">
        <v>95.200280000000006</v>
      </c>
      <c r="AQ431" s="208"/>
      <c r="AR431" s="155"/>
      <c r="AS431" s="197">
        <f t="shared" si="79"/>
        <v>420</v>
      </c>
      <c r="AT431" s="175">
        <v>-0.15957739999998899</v>
      </c>
      <c r="AU431" s="163">
        <v>-9.5773999999977395E-3</v>
      </c>
      <c r="AV431" s="163">
        <v>-0.19957739999999499</v>
      </c>
      <c r="AW431" s="163">
        <v>-0.27957739999999398</v>
      </c>
      <c r="AX431" s="163">
        <v>-0.179577399999999</v>
      </c>
      <c r="AY431" s="163">
        <v>-0.179577399999999</v>
      </c>
      <c r="BA431" s="331">
        <f t="shared" si="80"/>
        <v>420</v>
      </c>
      <c r="BB431" s="332">
        <f t="shared" si="78"/>
        <v>94.979892600000014</v>
      </c>
      <c r="BC431" s="332">
        <f t="shared" si="78"/>
        <v>95.032552600000002</v>
      </c>
      <c r="BD431" s="332">
        <f t="shared" si="77"/>
        <v>94.999742600000005</v>
      </c>
      <c r="BE431" s="332">
        <f t="shared" si="77"/>
        <v>95.049252600000003</v>
      </c>
      <c r="BF431" s="332">
        <f t="shared" si="77"/>
        <v>95.020702600000007</v>
      </c>
      <c r="BG431" s="332" t="str">
        <f t="shared" si="77"/>
        <v/>
      </c>
      <c r="BH431" s="164">
        <v>420</v>
      </c>
      <c r="BI431" s="337">
        <f t="shared" si="82"/>
        <v>4.0809999999993352E-2</v>
      </c>
      <c r="BJ431" s="337">
        <f t="shared" si="82"/>
        <v>1.1849999999995475E-2</v>
      </c>
      <c r="BK431" s="337">
        <f t="shared" si="82"/>
        <v>2.096000000000231E-2</v>
      </c>
      <c r="BL431" s="337">
        <f t="shared" si="81"/>
        <v>2.8549999999995634E-2</v>
      </c>
      <c r="BM431" s="165">
        <f t="shared" si="83"/>
        <v>4.0809999999993352E-2</v>
      </c>
    </row>
    <row r="432" spans="1:65" ht="14.85" customHeight="1" thickBot="1">
      <c r="A432" s="226"/>
      <c r="B432" s="494" t="s">
        <v>10</v>
      </c>
      <c r="C432" s="494"/>
      <c r="D432" s="494"/>
      <c r="E432" s="494"/>
      <c r="F432" s="494"/>
      <c r="G432" s="494"/>
      <c r="H432" s="494"/>
      <c r="I432" s="494"/>
      <c r="J432" s="574">
        <f>$J$3</f>
        <v>95</v>
      </c>
      <c r="K432" s="574"/>
      <c r="L432" s="574"/>
      <c r="M432" s="497" t="s">
        <v>165</v>
      </c>
      <c r="N432" s="497"/>
      <c r="O432" s="227"/>
      <c r="P432" s="227"/>
      <c r="Q432" s="227"/>
      <c r="R432" s="228"/>
      <c r="S432" s="228"/>
      <c r="T432" s="228"/>
      <c r="U432" s="228"/>
      <c r="V432" s="228"/>
      <c r="AE432" s="229"/>
      <c r="AF432" s="494"/>
      <c r="AG432" s="494"/>
      <c r="AH432" s="230"/>
      <c r="AI432" s="230"/>
      <c r="AJ432" s="230"/>
      <c r="AK432" s="197">
        <v>421</v>
      </c>
      <c r="AL432" s="207">
        <v>95.130939999999995</v>
      </c>
      <c r="AM432" s="207">
        <v>95.041439999999994</v>
      </c>
      <c r="AN432" s="207">
        <v>95.17662</v>
      </c>
      <c r="AO432" s="207">
        <v>95.330039999999997</v>
      </c>
      <c r="AP432" s="207">
        <v>95.203130000000002</v>
      </c>
      <c r="AQ432" s="208"/>
      <c r="AR432" s="155"/>
      <c r="AS432" s="197">
        <f t="shared" si="79"/>
        <v>421</v>
      </c>
      <c r="AT432" s="175">
        <v>-0.15957739999998899</v>
      </c>
      <c r="AU432" s="163">
        <v>-9.5773999999977395E-3</v>
      </c>
      <c r="AV432" s="163">
        <v>-0.19957739999999499</v>
      </c>
      <c r="AW432" s="163">
        <v>-0.27957739999999398</v>
      </c>
      <c r="AX432" s="163">
        <v>-0.179577399999999</v>
      </c>
      <c r="AY432" s="163">
        <v>-0.179577399999999</v>
      </c>
      <c r="BA432" s="331">
        <f t="shared" si="80"/>
        <v>421</v>
      </c>
      <c r="BB432" s="332">
        <f t="shared" si="78"/>
        <v>94.971362600000006</v>
      </c>
      <c r="BC432" s="332">
        <f t="shared" si="78"/>
        <v>95.031862599999997</v>
      </c>
      <c r="BD432" s="332">
        <f t="shared" si="77"/>
        <v>94.977042600000004</v>
      </c>
      <c r="BE432" s="332">
        <f t="shared" si="77"/>
        <v>95.050462600000003</v>
      </c>
      <c r="BF432" s="332">
        <f t="shared" si="77"/>
        <v>95.023552600000002</v>
      </c>
      <c r="BG432" s="332" t="str">
        <f t="shared" si="77"/>
        <v/>
      </c>
      <c r="BH432" s="164">
        <v>421</v>
      </c>
      <c r="BI432" s="337">
        <f t="shared" si="82"/>
        <v>5.2189999999995962E-2</v>
      </c>
      <c r="BJ432" s="337">
        <f t="shared" si="82"/>
        <v>8.3099999999944885E-3</v>
      </c>
      <c r="BK432" s="337">
        <f t="shared" si="82"/>
        <v>4.6509999999997831E-2</v>
      </c>
      <c r="BL432" s="337">
        <f t="shared" si="81"/>
        <v>2.6910000000000878E-2</v>
      </c>
      <c r="BM432" s="165">
        <f t="shared" si="83"/>
        <v>5.2189999999995962E-2</v>
      </c>
    </row>
    <row r="433" spans="1:65" ht="14.85" customHeight="1" thickTop="1" thickBot="1">
      <c r="A433" s="231"/>
      <c r="B433" s="514" t="s">
        <v>13</v>
      </c>
      <c r="C433" s="515"/>
      <c r="D433" s="516"/>
      <c r="E433" s="517" t="s">
        <v>67</v>
      </c>
      <c r="F433" s="518"/>
      <c r="G433" s="518"/>
      <c r="H433" s="518"/>
      <c r="I433" s="518"/>
      <c r="J433" s="518"/>
      <c r="K433" s="518"/>
      <c r="L433" s="518"/>
      <c r="M433" s="518"/>
      <c r="N433" s="518"/>
      <c r="O433" s="518"/>
      <c r="P433" s="518"/>
      <c r="Q433" s="518"/>
      <c r="R433" s="518"/>
      <c r="S433" s="518"/>
      <c r="T433" s="232"/>
      <c r="U433" s="232"/>
      <c r="V433" s="232"/>
      <c r="W433" s="519" t="s">
        <v>55</v>
      </c>
      <c r="X433" s="520"/>
      <c r="Y433" s="520"/>
      <c r="Z433" s="520"/>
      <c r="AA433" s="520"/>
      <c r="AB433" s="521"/>
      <c r="AC433" s="522" t="s">
        <v>1176</v>
      </c>
      <c r="AD433" s="523"/>
      <c r="AE433" s="523"/>
      <c r="AF433" s="523"/>
      <c r="AG433" s="523"/>
      <c r="AH433" s="524"/>
      <c r="AI433" s="233"/>
      <c r="AJ433" s="233"/>
      <c r="AK433" s="197">
        <v>422</v>
      </c>
      <c r="AL433" s="207">
        <v>95.137090000000001</v>
      </c>
      <c r="AM433" s="207">
        <v>95.041889999999995</v>
      </c>
      <c r="AN433" s="207">
        <v>95.177700000000002</v>
      </c>
      <c r="AO433" s="207">
        <v>95.329920000000001</v>
      </c>
      <c r="AP433" s="207">
        <v>95.199560000000005</v>
      </c>
      <c r="AQ433" s="208"/>
      <c r="AR433" s="155"/>
      <c r="AS433" s="197">
        <f t="shared" si="79"/>
        <v>422</v>
      </c>
      <c r="AT433" s="175">
        <v>-0.15957739999998899</v>
      </c>
      <c r="AU433" s="163">
        <v>-9.5773999999977395E-3</v>
      </c>
      <c r="AV433" s="163">
        <v>-0.19957739999999499</v>
      </c>
      <c r="AW433" s="163">
        <v>-0.27957739999999398</v>
      </c>
      <c r="AX433" s="163">
        <v>-0.179577399999999</v>
      </c>
      <c r="AY433" s="163">
        <v>-0.179577399999999</v>
      </c>
      <c r="BA433" s="331">
        <f t="shared" si="80"/>
        <v>422</v>
      </c>
      <c r="BB433" s="332">
        <f t="shared" si="78"/>
        <v>94.977512600000011</v>
      </c>
      <c r="BC433" s="332">
        <f t="shared" si="78"/>
        <v>95.032312599999997</v>
      </c>
      <c r="BD433" s="332">
        <f t="shared" si="77"/>
        <v>94.978122600000006</v>
      </c>
      <c r="BE433" s="332">
        <f t="shared" si="77"/>
        <v>95.050342600000008</v>
      </c>
      <c r="BF433" s="332">
        <f t="shared" si="77"/>
        <v>95.019982600000006</v>
      </c>
      <c r="BG433" s="332" t="str">
        <f t="shared" si="77"/>
        <v/>
      </c>
      <c r="BH433" s="164">
        <v>422</v>
      </c>
      <c r="BI433" s="337">
        <f t="shared" si="82"/>
        <v>4.2469999999994457E-2</v>
      </c>
      <c r="BJ433" s="337">
        <f t="shared" si="82"/>
        <v>1.2329999999991514E-2</v>
      </c>
      <c r="BK433" s="337">
        <f t="shared" si="82"/>
        <v>4.1859999999999786E-2</v>
      </c>
      <c r="BL433" s="337">
        <f t="shared" si="81"/>
        <v>3.0360000000001719E-2</v>
      </c>
      <c r="BM433" s="165">
        <f t="shared" si="83"/>
        <v>4.2469999999994457E-2</v>
      </c>
    </row>
    <row r="434" spans="1:65" ht="14.85" customHeight="1" thickTop="1">
      <c r="A434" s="231"/>
      <c r="B434" s="555" t="s">
        <v>8</v>
      </c>
      <c r="C434" s="556"/>
      <c r="D434" s="557"/>
      <c r="E434" s="504" t="s">
        <v>15</v>
      </c>
      <c r="F434" s="505"/>
      <c r="G434" s="506"/>
      <c r="H434" s="504" t="s">
        <v>16</v>
      </c>
      <c r="I434" s="505"/>
      <c r="J434" s="506"/>
      <c r="K434" s="504" t="s">
        <v>17</v>
      </c>
      <c r="L434" s="505"/>
      <c r="M434" s="506"/>
      <c r="N434" s="504" t="s">
        <v>18</v>
      </c>
      <c r="O434" s="505"/>
      <c r="P434" s="506"/>
      <c r="Q434" s="504" t="s">
        <v>19</v>
      </c>
      <c r="R434" s="505"/>
      <c r="S434" s="506"/>
      <c r="T434" s="504"/>
      <c r="U434" s="505"/>
      <c r="V434" s="506"/>
      <c r="W434" s="558" t="s">
        <v>5</v>
      </c>
      <c r="X434" s="494"/>
      <c r="Y434" s="494"/>
      <c r="Z434" s="494"/>
      <c r="AA434" s="494"/>
      <c r="AB434" s="559"/>
      <c r="AC434" s="525"/>
      <c r="AD434" s="526"/>
      <c r="AE434" s="526"/>
      <c r="AF434" s="526"/>
      <c r="AG434" s="526"/>
      <c r="AH434" s="527"/>
      <c r="AI434" s="233"/>
      <c r="AJ434" s="233"/>
      <c r="AK434" s="197">
        <v>423</v>
      </c>
      <c r="AL434" s="207">
        <v>95.128330000000005</v>
      </c>
      <c r="AM434" s="207">
        <v>95.042850000000001</v>
      </c>
      <c r="AN434" s="207">
        <v>95.182850000000002</v>
      </c>
      <c r="AO434" s="207">
        <v>95.328959999999995</v>
      </c>
      <c r="AP434" s="207">
        <v>95.19896</v>
      </c>
      <c r="AQ434" s="208"/>
      <c r="AR434" s="155"/>
      <c r="AS434" s="197">
        <f t="shared" si="79"/>
        <v>423</v>
      </c>
      <c r="AT434" s="175">
        <v>-0.15957739999998899</v>
      </c>
      <c r="AU434" s="163">
        <v>-9.5773999999977395E-3</v>
      </c>
      <c r="AV434" s="163">
        <v>-0.19957739999999499</v>
      </c>
      <c r="AW434" s="163">
        <v>-0.27957739999999398</v>
      </c>
      <c r="AX434" s="163">
        <v>-0.179577399999999</v>
      </c>
      <c r="AY434" s="163">
        <v>-0.179577399999999</v>
      </c>
      <c r="BA434" s="331">
        <f t="shared" si="80"/>
        <v>423</v>
      </c>
      <c r="BB434" s="332">
        <f t="shared" si="78"/>
        <v>94.968752600000016</v>
      </c>
      <c r="BC434" s="332">
        <f t="shared" si="78"/>
        <v>95.033272600000004</v>
      </c>
      <c r="BD434" s="332">
        <f t="shared" si="77"/>
        <v>94.983272600000006</v>
      </c>
      <c r="BE434" s="332">
        <f t="shared" si="77"/>
        <v>95.049382600000001</v>
      </c>
      <c r="BF434" s="332">
        <f t="shared" si="77"/>
        <v>95.0193826</v>
      </c>
      <c r="BG434" s="332" t="str">
        <f t="shared" si="77"/>
        <v/>
      </c>
      <c r="BH434" s="164">
        <v>423</v>
      </c>
      <c r="BI434" s="337">
        <f t="shared" si="82"/>
        <v>5.0629999999983966E-2</v>
      </c>
      <c r="BJ434" s="337">
        <f t="shared" si="82"/>
        <v>1.3890000000003511E-2</v>
      </c>
      <c r="BK434" s="337">
        <f t="shared" si="82"/>
        <v>3.6109999999993647E-2</v>
      </c>
      <c r="BL434" s="337">
        <f t="shared" si="81"/>
        <v>3.0000000000001137E-2</v>
      </c>
      <c r="BM434" s="165">
        <f t="shared" si="83"/>
        <v>5.0629999999983966E-2</v>
      </c>
    </row>
    <row r="435" spans="1:65" ht="14.85" customHeight="1" thickBot="1">
      <c r="A435" s="234"/>
      <c r="B435" s="531" t="s">
        <v>0</v>
      </c>
      <c r="C435" s="513"/>
      <c r="D435" s="532"/>
      <c r="E435" s="507"/>
      <c r="F435" s="508"/>
      <c r="G435" s="509"/>
      <c r="H435" s="507"/>
      <c r="I435" s="508"/>
      <c r="J435" s="509"/>
      <c r="K435" s="507"/>
      <c r="L435" s="508"/>
      <c r="M435" s="509"/>
      <c r="N435" s="507"/>
      <c r="O435" s="508"/>
      <c r="P435" s="509"/>
      <c r="Q435" s="507"/>
      <c r="R435" s="508"/>
      <c r="S435" s="509"/>
      <c r="T435" s="507"/>
      <c r="U435" s="508"/>
      <c r="V435" s="509"/>
      <c r="W435" s="531"/>
      <c r="X435" s="513"/>
      <c r="Y435" s="513"/>
      <c r="Z435" s="513"/>
      <c r="AA435" s="513"/>
      <c r="AB435" s="532"/>
      <c r="AC435" s="525"/>
      <c r="AD435" s="526"/>
      <c r="AE435" s="526"/>
      <c r="AF435" s="526"/>
      <c r="AG435" s="526"/>
      <c r="AH435" s="527"/>
      <c r="AI435" s="233"/>
      <c r="AJ435" s="233"/>
      <c r="AK435" s="197">
        <v>424</v>
      </c>
      <c r="AL435" s="207">
        <v>95.1387</v>
      </c>
      <c r="AM435" s="207">
        <v>95.043570000000003</v>
      </c>
      <c r="AN435" s="207">
        <v>95.191850000000002</v>
      </c>
      <c r="AO435" s="207">
        <v>95.328159999999997</v>
      </c>
      <c r="AP435" s="207">
        <v>95.209850000000003</v>
      </c>
      <c r="AQ435" s="208"/>
      <c r="AR435" s="155"/>
      <c r="AS435" s="197">
        <f t="shared" si="79"/>
        <v>424</v>
      </c>
      <c r="AT435" s="175">
        <v>-0.15957739999998899</v>
      </c>
      <c r="AU435" s="163">
        <v>-9.5773999999977395E-3</v>
      </c>
      <c r="AV435" s="163">
        <v>-0.19957739999999499</v>
      </c>
      <c r="AW435" s="163">
        <v>-0.27957739999999398</v>
      </c>
      <c r="AX435" s="163">
        <v>-0.179577399999999</v>
      </c>
      <c r="AY435" s="163">
        <v>-0.179577399999999</v>
      </c>
      <c r="BA435" s="331">
        <f t="shared" si="80"/>
        <v>424</v>
      </c>
      <c r="BB435" s="332">
        <f t="shared" si="78"/>
        <v>94.979122600000011</v>
      </c>
      <c r="BC435" s="332">
        <f t="shared" si="78"/>
        <v>95.033992600000005</v>
      </c>
      <c r="BD435" s="332">
        <f t="shared" si="77"/>
        <v>94.992272600000007</v>
      </c>
      <c r="BE435" s="332">
        <f t="shared" si="77"/>
        <v>95.048582600000003</v>
      </c>
      <c r="BF435" s="332">
        <f t="shared" si="77"/>
        <v>95.030272600000004</v>
      </c>
      <c r="BG435" s="332" t="str">
        <f t="shared" si="77"/>
        <v/>
      </c>
      <c r="BH435" s="164">
        <v>424</v>
      </c>
      <c r="BI435" s="337">
        <f t="shared" si="82"/>
        <v>5.1149999999992701E-2</v>
      </c>
      <c r="BJ435" s="337">
        <f t="shared" si="82"/>
        <v>3.7200000000012778E-3</v>
      </c>
      <c r="BK435" s="337">
        <f t="shared" si="82"/>
        <v>3.7999999999996703E-2</v>
      </c>
      <c r="BL435" s="337">
        <f t="shared" si="81"/>
        <v>1.8309999999999604E-2</v>
      </c>
      <c r="BM435" s="165">
        <f t="shared" si="83"/>
        <v>5.1149999999992701E-2</v>
      </c>
    </row>
    <row r="436" spans="1:65" ht="14.85" customHeight="1" thickTop="1" thickBot="1">
      <c r="A436" s="234"/>
      <c r="B436" s="533" t="s">
        <v>20</v>
      </c>
      <c r="C436" s="534"/>
      <c r="D436" s="535"/>
      <c r="E436" s="510" t="s">
        <v>166</v>
      </c>
      <c r="F436" s="511"/>
      <c r="G436" s="512"/>
      <c r="H436" s="510" t="s">
        <v>166</v>
      </c>
      <c r="I436" s="511"/>
      <c r="J436" s="512"/>
      <c r="K436" s="510" t="s">
        <v>166</v>
      </c>
      <c r="L436" s="511"/>
      <c r="M436" s="512"/>
      <c r="N436" s="510" t="s">
        <v>166</v>
      </c>
      <c r="O436" s="511"/>
      <c r="P436" s="512"/>
      <c r="Q436" s="510" t="s">
        <v>166</v>
      </c>
      <c r="R436" s="511"/>
      <c r="S436" s="512"/>
      <c r="T436" s="510"/>
      <c r="U436" s="511"/>
      <c r="V436" s="512"/>
      <c r="W436" s="542" t="s">
        <v>166</v>
      </c>
      <c r="X436" s="543"/>
      <c r="Y436" s="543"/>
      <c r="Z436" s="543"/>
      <c r="AA436" s="543"/>
      <c r="AB436" s="544"/>
      <c r="AC436" s="525"/>
      <c r="AD436" s="526"/>
      <c r="AE436" s="526"/>
      <c r="AF436" s="526"/>
      <c r="AG436" s="526"/>
      <c r="AH436" s="527"/>
      <c r="AI436" s="233"/>
      <c r="AJ436" s="233"/>
      <c r="AK436" s="197">
        <v>425</v>
      </c>
      <c r="AL436" s="207">
        <v>95.128460000000004</v>
      </c>
      <c r="AM436" s="207">
        <v>95.038589999999999</v>
      </c>
      <c r="AN436" s="207">
        <v>95.195740000000001</v>
      </c>
      <c r="AO436" s="207">
        <v>95.328109999999995</v>
      </c>
      <c r="AP436" s="207">
        <v>95.210080000000005</v>
      </c>
      <c r="AQ436" s="208"/>
      <c r="AR436" s="155"/>
      <c r="AS436" s="197">
        <f t="shared" si="79"/>
        <v>425</v>
      </c>
      <c r="AT436" s="175">
        <v>-0.15957739999998899</v>
      </c>
      <c r="AU436" s="163">
        <v>-9.5773999999977395E-3</v>
      </c>
      <c r="AV436" s="163">
        <v>-0.19957739999999499</v>
      </c>
      <c r="AW436" s="163">
        <v>-0.27957739999999398</v>
      </c>
      <c r="AX436" s="163">
        <v>-0.179577399999999</v>
      </c>
      <c r="AY436" s="163">
        <v>-0.179577399999999</v>
      </c>
      <c r="BA436" s="331">
        <f t="shared" si="80"/>
        <v>425</v>
      </c>
      <c r="BB436" s="332">
        <f t="shared" si="78"/>
        <v>94.968882600000015</v>
      </c>
      <c r="BC436" s="332">
        <f t="shared" si="78"/>
        <v>95.029012600000001</v>
      </c>
      <c r="BD436" s="332">
        <f t="shared" si="77"/>
        <v>94.996162600000005</v>
      </c>
      <c r="BE436" s="332">
        <f t="shared" si="77"/>
        <v>95.048532600000001</v>
      </c>
      <c r="BF436" s="332">
        <f t="shared" si="77"/>
        <v>95.030502600000005</v>
      </c>
      <c r="BG436" s="332" t="str">
        <f t="shared" si="77"/>
        <v/>
      </c>
      <c r="BH436" s="164">
        <v>425</v>
      </c>
      <c r="BI436" s="337">
        <f t="shared" si="82"/>
        <v>6.1619999999990682E-2</v>
      </c>
      <c r="BJ436" s="337">
        <f t="shared" si="82"/>
        <v>1.4900000000039881E-3</v>
      </c>
      <c r="BK436" s="337">
        <f t="shared" si="82"/>
        <v>3.4340000000000259E-2</v>
      </c>
      <c r="BL436" s="337">
        <f t="shared" si="81"/>
        <v>1.8029999999995994E-2</v>
      </c>
      <c r="BM436" s="165">
        <f t="shared" si="83"/>
        <v>6.1619999999990682E-2</v>
      </c>
    </row>
    <row r="437" spans="1:65" ht="14.85" customHeight="1" thickTop="1">
      <c r="A437" s="238"/>
      <c r="B437" s="576" t="s">
        <v>527</v>
      </c>
      <c r="C437" s="577"/>
      <c r="D437" s="578"/>
      <c r="E437" s="502">
        <f t="shared" ref="E437:E496" si="84">BB372</f>
        <v>94.972732600000015</v>
      </c>
      <c r="F437" s="502"/>
      <c r="G437" s="502"/>
      <c r="H437" s="502">
        <f t="shared" ref="H437:H496" si="85">BC372</f>
        <v>95.071712599999998</v>
      </c>
      <c r="I437" s="502"/>
      <c r="J437" s="502"/>
      <c r="K437" s="502">
        <f t="shared" ref="K437:K496" si="86">BD372</f>
        <v>95.008342600000006</v>
      </c>
      <c r="L437" s="502"/>
      <c r="M437" s="502"/>
      <c r="N437" s="502">
        <f t="shared" ref="N437:N496" si="87">BE372</f>
        <v>95.0478126</v>
      </c>
      <c r="O437" s="502"/>
      <c r="P437" s="502"/>
      <c r="Q437" s="502">
        <f t="shared" ref="Q437:Q496" si="88">BF372</f>
        <v>95.033962599999995</v>
      </c>
      <c r="R437" s="502"/>
      <c r="S437" s="502"/>
      <c r="T437" s="502"/>
      <c r="U437" s="502"/>
      <c r="V437" s="502"/>
      <c r="W437" s="502">
        <f t="shared" ref="W437:W496" si="89">(BM372)</f>
        <v>6.1229999999980578E-2</v>
      </c>
      <c r="X437" s="502"/>
      <c r="Y437" s="502"/>
      <c r="Z437" s="502"/>
      <c r="AA437" s="502"/>
      <c r="AB437" s="502"/>
      <c r="AC437" s="525"/>
      <c r="AD437" s="526"/>
      <c r="AE437" s="526"/>
      <c r="AF437" s="526"/>
      <c r="AG437" s="526"/>
      <c r="AH437" s="527"/>
      <c r="AI437" s="233"/>
      <c r="AJ437" s="233"/>
      <c r="AK437" s="197">
        <v>426</v>
      </c>
      <c r="AL437" s="207">
        <v>95.120140000000006</v>
      </c>
      <c r="AM437" s="207">
        <v>95.033249999999995</v>
      </c>
      <c r="AN437" s="207">
        <v>95.187349999999995</v>
      </c>
      <c r="AO437" s="207">
        <v>95.326580000000007</v>
      </c>
      <c r="AP437" s="207">
        <v>95.211529999999996</v>
      </c>
      <c r="AQ437" s="208"/>
      <c r="AR437" s="155"/>
      <c r="AS437" s="197">
        <f t="shared" si="79"/>
        <v>426</v>
      </c>
      <c r="AT437" s="175">
        <v>-0.15957739999998899</v>
      </c>
      <c r="AU437" s="163">
        <v>-9.5773999999977395E-3</v>
      </c>
      <c r="AV437" s="163">
        <v>-0.19957739999999499</v>
      </c>
      <c r="AW437" s="163">
        <v>-0.27957739999999398</v>
      </c>
      <c r="AX437" s="163">
        <v>-0.179577399999999</v>
      </c>
      <c r="AY437" s="163">
        <v>-0.179577399999999</v>
      </c>
      <c r="BA437" s="331">
        <f t="shared" si="80"/>
        <v>426</v>
      </c>
      <c r="BB437" s="332">
        <f t="shared" si="78"/>
        <v>94.960562600000017</v>
      </c>
      <c r="BC437" s="332">
        <f t="shared" si="78"/>
        <v>95.023672599999998</v>
      </c>
      <c r="BD437" s="332">
        <f t="shared" si="77"/>
        <v>94.9877726</v>
      </c>
      <c r="BE437" s="332">
        <f t="shared" si="77"/>
        <v>95.047002600000013</v>
      </c>
      <c r="BF437" s="332">
        <f t="shared" si="77"/>
        <v>95.031952599999997</v>
      </c>
      <c r="BG437" s="332" t="str">
        <f t="shared" si="77"/>
        <v/>
      </c>
      <c r="BH437" s="164">
        <v>426</v>
      </c>
      <c r="BI437" s="337">
        <f t="shared" si="82"/>
        <v>7.1389999999979636E-2</v>
      </c>
      <c r="BJ437" s="337">
        <f t="shared" si="82"/>
        <v>8.2799999999991769E-3</v>
      </c>
      <c r="BK437" s="337">
        <f t="shared" si="82"/>
        <v>4.4179999999997221E-2</v>
      </c>
      <c r="BL437" s="337">
        <f t="shared" si="81"/>
        <v>1.5050000000016439E-2</v>
      </c>
      <c r="BM437" s="165">
        <f t="shared" si="83"/>
        <v>7.1389999999979636E-2</v>
      </c>
    </row>
    <row r="438" spans="1:65" ht="14.85" customHeight="1">
      <c r="A438" s="238"/>
      <c r="B438" s="540" t="s">
        <v>528</v>
      </c>
      <c r="C438" s="540"/>
      <c r="D438" s="540"/>
      <c r="E438" s="503">
        <f t="shared" si="84"/>
        <v>94.97088260000001</v>
      </c>
      <c r="F438" s="503"/>
      <c r="G438" s="503"/>
      <c r="H438" s="503">
        <f t="shared" si="85"/>
        <v>95.068422600000005</v>
      </c>
      <c r="I438" s="503"/>
      <c r="J438" s="503"/>
      <c r="K438" s="503">
        <f t="shared" si="86"/>
        <v>95.001072600000001</v>
      </c>
      <c r="L438" s="503"/>
      <c r="M438" s="503"/>
      <c r="N438" s="503">
        <f t="shared" si="87"/>
        <v>95.051542600000005</v>
      </c>
      <c r="O438" s="503"/>
      <c r="P438" s="503"/>
      <c r="Q438" s="503">
        <f t="shared" si="88"/>
        <v>95.043522600000003</v>
      </c>
      <c r="R438" s="503"/>
      <c r="S438" s="503"/>
      <c r="T438" s="503"/>
      <c r="U438" s="503"/>
      <c r="V438" s="503"/>
      <c r="W438" s="503">
        <f t="shared" si="89"/>
        <v>7.263999999999271E-2</v>
      </c>
      <c r="X438" s="503"/>
      <c r="Y438" s="503"/>
      <c r="Z438" s="503"/>
      <c r="AA438" s="503"/>
      <c r="AB438" s="503"/>
      <c r="AC438" s="525"/>
      <c r="AD438" s="526"/>
      <c r="AE438" s="526"/>
      <c r="AF438" s="526"/>
      <c r="AG438" s="526"/>
      <c r="AH438" s="527"/>
      <c r="AI438" s="233"/>
      <c r="AJ438" s="233"/>
      <c r="AK438" s="197">
        <v>427</v>
      </c>
      <c r="AL438" s="207">
        <v>95.088769999999997</v>
      </c>
      <c r="AM438" s="207">
        <v>95.032079999999993</v>
      </c>
      <c r="AN438" s="207">
        <v>95.180109999999999</v>
      </c>
      <c r="AO438" s="207">
        <v>95.316220000000001</v>
      </c>
      <c r="AP438" s="207">
        <v>95.207350000000005</v>
      </c>
      <c r="AQ438" s="208"/>
      <c r="AR438" s="155"/>
      <c r="AS438" s="197">
        <f t="shared" si="79"/>
        <v>427</v>
      </c>
      <c r="AT438" s="175">
        <v>-0.15957739999998899</v>
      </c>
      <c r="AU438" s="163">
        <v>-9.5773999999977395E-3</v>
      </c>
      <c r="AV438" s="163">
        <v>-0.19957739999999499</v>
      </c>
      <c r="AW438" s="163">
        <v>-0.27957739999999398</v>
      </c>
      <c r="AX438" s="163">
        <v>-0.179577399999999</v>
      </c>
      <c r="AY438" s="163">
        <v>-0.179577399999999</v>
      </c>
      <c r="BA438" s="331">
        <f t="shared" si="80"/>
        <v>427</v>
      </c>
      <c r="BB438" s="332">
        <f t="shared" si="78"/>
        <v>94.929192600000007</v>
      </c>
      <c r="BC438" s="332">
        <f t="shared" si="78"/>
        <v>95.022502599999996</v>
      </c>
      <c r="BD438" s="332">
        <f t="shared" si="77"/>
        <v>94.980532600000004</v>
      </c>
      <c r="BE438" s="332">
        <f t="shared" si="77"/>
        <v>95.036642600000008</v>
      </c>
      <c r="BF438" s="332">
        <f t="shared" si="77"/>
        <v>95.027772600000006</v>
      </c>
      <c r="BG438" s="332" t="str">
        <f t="shared" si="77"/>
        <v/>
      </c>
      <c r="BH438" s="164">
        <v>427</v>
      </c>
      <c r="BI438" s="337">
        <f t="shared" si="82"/>
        <v>9.8579999999998336E-2</v>
      </c>
      <c r="BJ438" s="337">
        <f t="shared" si="82"/>
        <v>5.2700000000100999E-3</v>
      </c>
      <c r="BK438" s="337">
        <f t="shared" si="82"/>
        <v>4.7240000000002169E-2</v>
      </c>
      <c r="BL438" s="337">
        <f t="shared" si="81"/>
        <v>8.8700000000017099E-3</v>
      </c>
      <c r="BM438" s="165">
        <f t="shared" si="83"/>
        <v>9.8579999999998336E-2</v>
      </c>
    </row>
    <row r="439" spans="1:65" ht="14.85" customHeight="1">
      <c r="A439" s="238"/>
      <c r="B439" s="540" t="s">
        <v>529</v>
      </c>
      <c r="C439" s="540"/>
      <c r="D439" s="540"/>
      <c r="E439" s="503">
        <f t="shared" si="84"/>
        <v>94.977032600000015</v>
      </c>
      <c r="F439" s="503"/>
      <c r="G439" s="503"/>
      <c r="H439" s="503">
        <f t="shared" si="85"/>
        <v>95.062752599999996</v>
      </c>
      <c r="I439" s="503"/>
      <c r="J439" s="503"/>
      <c r="K439" s="503">
        <f t="shared" si="86"/>
        <v>95.001232600000009</v>
      </c>
      <c r="L439" s="503"/>
      <c r="M439" s="503"/>
      <c r="N439" s="503">
        <f t="shared" si="87"/>
        <v>95.069982600000003</v>
      </c>
      <c r="O439" s="503"/>
      <c r="P439" s="503"/>
      <c r="Q439" s="503">
        <f t="shared" si="88"/>
        <v>95.038582599999998</v>
      </c>
      <c r="R439" s="503"/>
      <c r="S439" s="503"/>
      <c r="T439" s="503"/>
      <c r="U439" s="503"/>
      <c r="V439" s="503"/>
      <c r="W439" s="503">
        <f t="shared" si="89"/>
        <v>6.1549999999982674E-2</v>
      </c>
      <c r="X439" s="503"/>
      <c r="Y439" s="503"/>
      <c r="Z439" s="503"/>
      <c r="AA439" s="503"/>
      <c r="AB439" s="503"/>
      <c r="AC439" s="525"/>
      <c r="AD439" s="526"/>
      <c r="AE439" s="526"/>
      <c r="AF439" s="526"/>
      <c r="AG439" s="526"/>
      <c r="AH439" s="527"/>
      <c r="AI439" s="233"/>
      <c r="AJ439" s="233"/>
      <c r="AK439" s="197">
        <v>428</v>
      </c>
      <c r="AL439" s="207">
        <v>95.067440000000005</v>
      </c>
      <c r="AM439" s="207">
        <v>95.033289999999994</v>
      </c>
      <c r="AN439" s="207">
        <v>95.176739999999995</v>
      </c>
      <c r="AO439" s="207">
        <v>95.313130000000001</v>
      </c>
      <c r="AP439" s="207">
        <v>95.208600000000004</v>
      </c>
      <c r="AQ439" s="208"/>
      <c r="AR439" s="155"/>
      <c r="AS439" s="197">
        <f t="shared" si="79"/>
        <v>428</v>
      </c>
      <c r="AT439" s="175">
        <v>-0.15957739999998899</v>
      </c>
      <c r="AU439" s="163">
        <v>-9.5773999999977395E-3</v>
      </c>
      <c r="AV439" s="163">
        <v>-0.19957739999999499</v>
      </c>
      <c r="AW439" s="163">
        <v>-0.27957739999999398</v>
      </c>
      <c r="AX439" s="163">
        <v>-0.179577399999999</v>
      </c>
      <c r="AY439" s="163">
        <v>-0.179577399999999</v>
      </c>
      <c r="BA439" s="331">
        <f t="shared" si="80"/>
        <v>428</v>
      </c>
      <c r="BB439" s="332">
        <f t="shared" si="78"/>
        <v>94.907862600000016</v>
      </c>
      <c r="BC439" s="332">
        <f t="shared" si="78"/>
        <v>95.023712599999996</v>
      </c>
      <c r="BD439" s="332">
        <f t="shared" si="77"/>
        <v>94.9771626</v>
      </c>
      <c r="BE439" s="332">
        <f t="shared" si="77"/>
        <v>95.033552600000007</v>
      </c>
      <c r="BF439" s="332">
        <f t="shared" si="77"/>
        <v>95.029022600000005</v>
      </c>
      <c r="BG439" s="332" t="str">
        <f t="shared" si="77"/>
        <v/>
      </c>
      <c r="BH439" s="164">
        <v>428</v>
      </c>
      <c r="BI439" s="337">
        <f t="shared" si="82"/>
        <v>0.12115999999998905</v>
      </c>
      <c r="BJ439" s="337">
        <f t="shared" si="82"/>
        <v>5.3100000000085856E-3</v>
      </c>
      <c r="BK439" s="337">
        <f t="shared" si="82"/>
        <v>5.1860000000004902E-2</v>
      </c>
      <c r="BL439" s="337">
        <f t="shared" si="81"/>
        <v>4.5300000000025875E-3</v>
      </c>
      <c r="BM439" s="165">
        <f t="shared" si="83"/>
        <v>0.12115999999998905</v>
      </c>
    </row>
    <row r="440" spans="1:65" ht="14.85" customHeight="1">
      <c r="A440" s="238"/>
      <c r="B440" s="540" t="s">
        <v>530</v>
      </c>
      <c r="C440" s="540"/>
      <c r="D440" s="540"/>
      <c r="E440" s="503">
        <f t="shared" si="84"/>
        <v>94.951402600000009</v>
      </c>
      <c r="F440" s="503"/>
      <c r="G440" s="503"/>
      <c r="H440" s="503">
        <f t="shared" si="85"/>
        <v>95.058342600000003</v>
      </c>
      <c r="I440" s="503"/>
      <c r="J440" s="503"/>
      <c r="K440" s="503">
        <f t="shared" si="86"/>
        <v>95.009422600000008</v>
      </c>
      <c r="L440" s="503"/>
      <c r="M440" s="503"/>
      <c r="N440" s="503">
        <f t="shared" si="87"/>
        <v>95.080922600000008</v>
      </c>
      <c r="O440" s="503"/>
      <c r="P440" s="503"/>
      <c r="Q440" s="503">
        <f t="shared" si="88"/>
        <v>95.043882600000003</v>
      </c>
      <c r="R440" s="503"/>
      <c r="S440" s="503"/>
      <c r="T440" s="503"/>
      <c r="U440" s="503"/>
      <c r="V440" s="503"/>
      <c r="W440" s="503">
        <f t="shared" si="89"/>
        <v>9.2479999999994789E-2</v>
      </c>
      <c r="X440" s="503"/>
      <c r="Y440" s="503"/>
      <c r="Z440" s="503"/>
      <c r="AA440" s="503"/>
      <c r="AB440" s="503"/>
      <c r="AC440" s="525"/>
      <c r="AD440" s="526"/>
      <c r="AE440" s="526"/>
      <c r="AF440" s="526"/>
      <c r="AG440" s="526"/>
      <c r="AH440" s="527"/>
      <c r="AI440" s="233"/>
      <c r="AJ440" s="233"/>
      <c r="AK440" s="197">
        <v>429</v>
      </c>
      <c r="AL440" s="207">
        <v>95.077960000000004</v>
      </c>
      <c r="AM440" s="207">
        <v>95.04</v>
      </c>
      <c r="AN440" s="207">
        <v>95.184740000000005</v>
      </c>
      <c r="AO440" s="207">
        <v>95.316460000000006</v>
      </c>
      <c r="AP440" s="207">
        <v>95.202969999999993</v>
      </c>
      <c r="AQ440" s="208"/>
      <c r="AR440" s="155"/>
      <c r="AS440" s="197">
        <f t="shared" si="79"/>
        <v>429</v>
      </c>
      <c r="AT440" s="175">
        <v>-0.15957739999998899</v>
      </c>
      <c r="AU440" s="163">
        <v>-9.5773999999977395E-3</v>
      </c>
      <c r="AV440" s="163">
        <v>-0.19957739999999499</v>
      </c>
      <c r="AW440" s="163">
        <v>-0.27957739999999398</v>
      </c>
      <c r="AX440" s="163">
        <v>-0.179577399999999</v>
      </c>
      <c r="AY440" s="163">
        <v>-0.179577399999999</v>
      </c>
      <c r="BA440" s="331">
        <f t="shared" si="80"/>
        <v>429</v>
      </c>
      <c r="BB440" s="332">
        <f t="shared" si="78"/>
        <v>94.918382600000015</v>
      </c>
      <c r="BC440" s="332">
        <f t="shared" si="78"/>
        <v>95.030422600000009</v>
      </c>
      <c r="BD440" s="332">
        <f t="shared" si="77"/>
        <v>94.98516260000001</v>
      </c>
      <c r="BE440" s="332">
        <f t="shared" si="77"/>
        <v>95.036882600000013</v>
      </c>
      <c r="BF440" s="332">
        <f t="shared" si="77"/>
        <v>95.023392599999994</v>
      </c>
      <c r="BG440" s="332" t="str">
        <f t="shared" si="77"/>
        <v/>
      </c>
      <c r="BH440" s="164">
        <v>429</v>
      </c>
      <c r="BI440" s="337">
        <f t="shared" si="82"/>
        <v>0.10500999999997873</v>
      </c>
      <c r="BJ440" s="337">
        <f t="shared" si="82"/>
        <v>7.0300000000145246E-3</v>
      </c>
      <c r="BK440" s="337">
        <f t="shared" si="82"/>
        <v>3.8229999999984443E-2</v>
      </c>
      <c r="BL440" s="337">
        <f t="shared" si="81"/>
        <v>1.3490000000018654E-2</v>
      </c>
      <c r="BM440" s="165">
        <f t="shared" si="83"/>
        <v>0.10500999999997873</v>
      </c>
    </row>
    <row r="441" spans="1:65" ht="14.85" customHeight="1">
      <c r="A441" s="238"/>
      <c r="B441" s="540" t="s">
        <v>531</v>
      </c>
      <c r="C441" s="540"/>
      <c r="D441" s="540"/>
      <c r="E441" s="503">
        <f t="shared" si="84"/>
        <v>94.936942600000009</v>
      </c>
      <c r="F441" s="503"/>
      <c r="G441" s="503"/>
      <c r="H441" s="503">
        <f t="shared" si="85"/>
        <v>95.053282600000003</v>
      </c>
      <c r="I441" s="503"/>
      <c r="J441" s="503"/>
      <c r="K441" s="503">
        <f t="shared" si="86"/>
        <v>95.014002599999998</v>
      </c>
      <c r="L441" s="503"/>
      <c r="M441" s="503"/>
      <c r="N441" s="503">
        <f t="shared" si="87"/>
        <v>95.085652600000003</v>
      </c>
      <c r="O441" s="503"/>
      <c r="P441" s="503"/>
      <c r="Q441" s="503">
        <f t="shared" si="88"/>
        <v>95.0224726</v>
      </c>
      <c r="R441" s="503"/>
      <c r="S441" s="503"/>
      <c r="T441" s="503"/>
      <c r="U441" s="503"/>
      <c r="V441" s="503"/>
      <c r="W441" s="503">
        <f t="shared" si="89"/>
        <v>8.5529999999991446E-2</v>
      </c>
      <c r="X441" s="503"/>
      <c r="Y441" s="503"/>
      <c r="Z441" s="503"/>
      <c r="AA441" s="503"/>
      <c r="AB441" s="503"/>
      <c r="AC441" s="525"/>
      <c r="AD441" s="526"/>
      <c r="AE441" s="526"/>
      <c r="AF441" s="526"/>
      <c r="AG441" s="526"/>
      <c r="AH441" s="527"/>
      <c r="AI441" s="233"/>
      <c r="AJ441" s="233"/>
      <c r="AK441" s="197">
        <v>430</v>
      </c>
      <c r="AL441" s="207">
        <v>95.091380000000001</v>
      </c>
      <c r="AM441" s="207">
        <v>95.051689999999994</v>
      </c>
      <c r="AN441" s="207">
        <v>95.189920000000001</v>
      </c>
      <c r="AO441" s="207">
        <v>95.308909999999997</v>
      </c>
      <c r="AP441" s="207">
        <v>95.191689999999994</v>
      </c>
      <c r="AQ441" s="208"/>
      <c r="AR441" s="155"/>
      <c r="AS441" s="197">
        <f t="shared" si="79"/>
        <v>430</v>
      </c>
      <c r="AT441" s="175">
        <v>-0.15957739999998899</v>
      </c>
      <c r="AU441" s="163">
        <v>-9.5773999999977395E-3</v>
      </c>
      <c r="AV441" s="163">
        <v>-0.19957739999999499</v>
      </c>
      <c r="AW441" s="163">
        <v>-0.27957739999999398</v>
      </c>
      <c r="AX441" s="163">
        <v>-0.179577399999999</v>
      </c>
      <c r="AY441" s="163">
        <v>-0.179577399999999</v>
      </c>
      <c r="BA441" s="331">
        <f t="shared" si="80"/>
        <v>430</v>
      </c>
      <c r="BB441" s="332">
        <f t="shared" si="78"/>
        <v>94.931802600000012</v>
      </c>
      <c r="BC441" s="332">
        <f t="shared" si="78"/>
        <v>95.042112599999996</v>
      </c>
      <c r="BD441" s="332">
        <f t="shared" si="77"/>
        <v>94.990342600000005</v>
      </c>
      <c r="BE441" s="332">
        <f t="shared" si="77"/>
        <v>95.029332600000004</v>
      </c>
      <c r="BF441" s="332">
        <f t="shared" si="77"/>
        <v>95.012112599999995</v>
      </c>
      <c r="BG441" s="332" t="str">
        <f t="shared" si="77"/>
        <v/>
      </c>
      <c r="BH441" s="164">
        <v>430</v>
      </c>
      <c r="BI441" s="337">
        <f t="shared" si="82"/>
        <v>8.0309999999983006E-2</v>
      </c>
      <c r="BJ441" s="337">
        <f t="shared" si="82"/>
        <v>3.0000000000001137E-2</v>
      </c>
      <c r="BK441" s="337">
        <f t="shared" si="82"/>
        <v>2.1769999999989409E-2</v>
      </c>
      <c r="BL441" s="337">
        <f t="shared" si="81"/>
        <v>1.7220000000008895E-2</v>
      </c>
      <c r="BM441" s="165">
        <f t="shared" si="83"/>
        <v>8.0309999999983006E-2</v>
      </c>
    </row>
    <row r="442" spans="1:65" ht="14.85" customHeight="1">
      <c r="A442" s="238"/>
      <c r="B442" s="540" t="s">
        <v>532</v>
      </c>
      <c r="C442" s="540"/>
      <c r="D442" s="540"/>
      <c r="E442" s="503">
        <f t="shared" si="84"/>
        <v>94.941962600000011</v>
      </c>
      <c r="F442" s="503"/>
      <c r="G442" s="503"/>
      <c r="H442" s="503">
        <f t="shared" si="85"/>
        <v>95.049462599999998</v>
      </c>
      <c r="I442" s="503"/>
      <c r="J442" s="503"/>
      <c r="K442" s="503">
        <f t="shared" si="86"/>
        <v>94.994602600000007</v>
      </c>
      <c r="L442" s="503"/>
      <c r="M442" s="503"/>
      <c r="N442" s="503">
        <f t="shared" si="87"/>
        <v>95.084692600000011</v>
      </c>
      <c r="O442" s="503"/>
      <c r="P442" s="503"/>
      <c r="Q442" s="503">
        <f t="shared" si="88"/>
        <v>95.014762599999997</v>
      </c>
      <c r="R442" s="503"/>
      <c r="S442" s="503"/>
      <c r="T442" s="503"/>
      <c r="U442" s="503"/>
      <c r="V442" s="503"/>
      <c r="W442" s="503">
        <f t="shared" si="89"/>
        <v>7.2799999999986653E-2</v>
      </c>
      <c r="X442" s="503"/>
      <c r="Y442" s="503"/>
      <c r="Z442" s="503"/>
      <c r="AA442" s="503"/>
      <c r="AB442" s="503"/>
      <c r="AC442" s="525"/>
      <c r="AD442" s="526"/>
      <c r="AE442" s="526"/>
      <c r="AF442" s="526"/>
      <c r="AG442" s="526"/>
      <c r="AH442" s="527"/>
      <c r="AI442" s="233"/>
      <c r="AJ442" s="233"/>
      <c r="AK442" s="197">
        <v>431</v>
      </c>
      <c r="AL442" s="207">
        <v>95.096720000000005</v>
      </c>
      <c r="AM442" s="207">
        <v>95.049319999999994</v>
      </c>
      <c r="AN442" s="207">
        <v>95.200599999999994</v>
      </c>
      <c r="AO442" s="207">
        <v>95.308670000000006</v>
      </c>
      <c r="AP442" s="207">
        <v>95.19623</v>
      </c>
      <c r="AQ442" s="208"/>
      <c r="AR442" s="155"/>
      <c r="AS442" s="197">
        <f t="shared" si="79"/>
        <v>431</v>
      </c>
      <c r="AT442" s="175">
        <v>-0.15957739999998899</v>
      </c>
      <c r="AU442" s="163">
        <v>-9.5773999999977395E-3</v>
      </c>
      <c r="AV442" s="163">
        <v>-0.19957739999999499</v>
      </c>
      <c r="AW442" s="163">
        <v>-0.27957739999999398</v>
      </c>
      <c r="AX442" s="163">
        <v>-0.179577399999999</v>
      </c>
      <c r="AY442" s="163">
        <v>-0.179577399999999</v>
      </c>
      <c r="BA442" s="331">
        <f t="shared" si="80"/>
        <v>431</v>
      </c>
      <c r="BB442" s="332">
        <f t="shared" si="78"/>
        <v>94.937142600000016</v>
      </c>
      <c r="BC442" s="332">
        <f t="shared" si="78"/>
        <v>95.039742599999997</v>
      </c>
      <c r="BD442" s="332">
        <f t="shared" si="77"/>
        <v>95.001022599999999</v>
      </c>
      <c r="BE442" s="332">
        <f t="shared" si="77"/>
        <v>95.029092600000013</v>
      </c>
      <c r="BF442" s="332">
        <f t="shared" si="77"/>
        <v>95.0166526</v>
      </c>
      <c r="BG442" s="332" t="str">
        <f t="shared" si="77"/>
        <v/>
      </c>
      <c r="BH442" s="164">
        <v>431</v>
      </c>
      <c r="BI442" s="337">
        <f t="shared" si="82"/>
        <v>7.9509999999984871E-2</v>
      </c>
      <c r="BJ442" s="337">
        <f t="shared" si="82"/>
        <v>2.308999999999628E-2</v>
      </c>
      <c r="BK442" s="337">
        <f t="shared" si="82"/>
        <v>1.5630000000001587E-2</v>
      </c>
      <c r="BL442" s="337">
        <f t="shared" si="81"/>
        <v>1.2440000000012219E-2</v>
      </c>
      <c r="BM442" s="165">
        <f t="shared" si="83"/>
        <v>7.9509999999984871E-2</v>
      </c>
    </row>
    <row r="443" spans="1:65" ht="14.85" customHeight="1">
      <c r="A443" s="238"/>
      <c r="B443" s="540" t="s">
        <v>533</v>
      </c>
      <c r="C443" s="540"/>
      <c r="D443" s="540"/>
      <c r="E443" s="503">
        <f t="shared" si="84"/>
        <v>94.939512600000015</v>
      </c>
      <c r="F443" s="503"/>
      <c r="G443" s="503"/>
      <c r="H443" s="503">
        <f t="shared" si="85"/>
        <v>95.046812599999996</v>
      </c>
      <c r="I443" s="503"/>
      <c r="J443" s="503"/>
      <c r="K443" s="503">
        <f t="shared" si="86"/>
        <v>94.974792600000001</v>
      </c>
      <c r="L443" s="503"/>
      <c r="M443" s="503"/>
      <c r="N443" s="503">
        <f t="shared" si="87"/>
        <v>95.075412600000007</v>
      </c>
      <c r="O443" s="503"/>
      <c r="P443" s="503"/>
      <c r="Q443" s="503">
        <f t="shared" si="88"/>
        <v>95.009542600000003</v>
      </c>
      <c r="R443" s="503"/>
      <c r="S443" s="503"/>
      <c r="T443" s="503"/>
      <c r="U443" s="503"/>
      <c r="V443" s="503"/>
      <c r="W443" s="503">
        <f t="shared" si="89"/>
        <v>7.002999999998849E-2</v>
      </c>
      <c r="X443" s="503"/>
      <c r="Y443" s="503"/>
      <c r="Z443" s="503"/>
      <c r="AA443" s="503"/>
      <c r="AB443" s="503"/>
      <c r="AC443" s="525"/>
      <c r="AD443" s="526"/>
      <c r="AE443" s="526"/>
      <c r="AF443" s="526"/>
      <c r="AG443" s="526"/>
      <c r="AH443" s="527"/>
      <c r="AI443" s="233"/>
      <c r="AJ443" s="233"/>
      <c r="AK443" s="197">
        <v>432</v>
      </c>
      <c r="AL443" s="207">
        <v>95.098650000000006</v>
      </c>
      <c r="AM443" s="207">
        <v>95.050319999999999</v>
      </c>
      <c r="AN443" s="207">
        <v>95.215509999999995</v>
      </c>
      <c r="AO443" s="207">
        <v>95.309349999999995</v>
      </c>
      <c r="AP443" s="207">
        <v>95.177379999999999</v>
      </c>
      <c r="AQ443" s="208"/>
      <c r="AR443" s="155"/>
      <c r="AS443" s="197">
        <f t="shared" si="79"/>
        <v>432</v>
      </c>
      <c r="AT443" s="175">
        <v>-0.15957739999998899</v>
      </c>
      <c r="AU443" s="163">
        <v>-9.5773999999977395E-3</v>
      </c>
      <c r="AV443" s="163">
        <v>-0.19957739999999499</v>
      </c>
      <c r="AW443" s="163">
        <v>-0.27957739999999398</v>
      </c>
      <c r="AX443" s="163">
        <v>-0.179577399999999</v>
      </c>
      <c r="AY443" s="163">
        <v>-0.179577399999999</v>
      </c>
      <c r="BA443" s="331">
        <f t="shared" si="80"/>
        <v>432</v>
      </c>
      <c r="BB443" s="332">
        <f t="shared" si="78"/>
        <v>94.939072600000017</v>
      </c>
      <c r="BC443" s="332">
        <f t="shared" si="78"/>
        <v>95.040742600000002</v>
      </c>
      <c r="BD443" s="332">
        <f t="shared" si="77"/>
        <v>95.015932599999999</v>
      </c>
      <c r="BE443" s="332">
        <f t="shared" si="77"/>
        <v>95.029772600000001</v>
      </c>
      <c r="BF443" s="332">
        <f t="shared" si="77"/>
        <v>94.9978026</v>
      </c>
      <c r="BG443" s="332" t="str">
        <f t="shared" si="77"/>
        <v/>
      </c>
      <c r="BH443" s="164">
        <v>432</v>
      </c>
      <c r="BI443" s="337">
        <f t="shared" si="82"/>
        <v>5.8729999999982851E-2</v>
      </c>
      <c r="BJ443" s="337">
        <f t="shared" si="82"/>
        <v>4.2940000000001532E-2</v>
      </c>
      <c r="BK443" s="337">
        <f t="shared" si="82"/>
        <v>1.8129999999999313E-2</v>
      </c>
      <c r="BL443" s="337">
        <f t="shared" si="81"/>
        <v>3.1970000000001164E-2</v>
      </c>
      <c r="BM443" s="165">
        <f t="shared" si="83"/>
        <v>5.8729999999982851E-2</v>
      </c>
    </row>
    <row r="444" spans="1:65" ht="14.85" customHeight="1">
      <c r="A444" s="238"/>
      <c r="B444" s="540" t="s">
        <v>534</v>
      </c>
      <c r="C444" s="540"/>
      <c r="D444" s="540"/>
      <c r="E444" s="503">
        <f t="shared" si="84"/>
        <v>94.945012600000013</v>
      </c>
      <c r="F444" s="503"/>
      <c r="G444" s="503"/>
      <c r="H444" s="503">
        <f t="shared" si="85"/>
        <v>95.045122599999999</v>
      </c>
      <c r="I444" s="503"/>
      <c r="J444" s="503"/>
      <c r="K444" s="503">
        <f t="shared" si="86"/>
        <v>94.9735826</v>
      </c>
      <c r="L444" s="503"/>
      <c r="M444" s="503"/>
      <c r="N444" s="503">
        <f t="shared" si="87"/>
        <v>95.065122600000009</v>
      </c>
      <c r="O444" s="503"/>
      <c r="P444" s="503"/>
      <c r="Q444" s="503">
        <f t="shared" si="88"/>
        <v>95.008532599999995</v>
      </c>
      <c r="R444" s="503"/>
      <c r="S444" s="503"/>
      <c r="T444" s="503"/>
      <c r="U444" s="503"/>
      <c r="V444" s="503"/>
      <c r="W444" s="503">
        <f t="shared" si="89"/>
        <v>6.3519999999982701E-2</v>
      </c>
      <c r="X444" s="503"/>
      <c r="Y444" s="503"/>
      <c r="Z444" s="503"/>
      <c r="AA444" s="503"/>
      <c r="AB444" s="503"/>
      <c r="AC444" s="525"/>
      <c r="AD444" s="526"/>
      <c r="AE444" s="526"/>
      <c r="AF444" s="526"/>
      <c r="AG444" s="526"/>
      <c r="AH444" s="527"/>
      <c r="AI444" s="233"/>
      <c r="AJ444" s="233"/>
      <c r="AK444" s="197">
        <v>433</v>
      </c>
      <c r="AL444" s="207">
        <v>95.119860000000003</v>
      </c>
      <c r="AM444" s="207">
        <v>95.052490000000006</v>
      </c>
      <c r="AN444" s="207">
        <v>95.217280000000002</v>
      </c>
      <c r="AO444" s="207">
        <v>95.312970000000007</v>
      </c>
      <c r="AP444" s="207">
        <v>95.168620000000004</v>
      </c>
      <c r="AQ444" s="208"/>
      <c r="AR444" s="155"/>
      <c r="AS444" s="197">
        <f t="shared" si="79"/>
        <v>433</v>
      </c>
      <c r="AT444" s="175">
        <v>-0.15957739999998899</v>
      </c>
      <c r="AU444" s="163">
        <v>-9.5773999999977395E-3</v>
      </c>
      <c r="AV444" s="163">
        <v>-0.19957739999999499</v>
      </c>
      <c r="AW444" s="163">
        <v>-0.27957739999999398</v>
      </c>
      <c r="AX444" s="163">
        <v>-0.179577399999999</v>
      </c>
      <c r="AY444" s="163">
        <v>-0.179577399999999</v>
      </c>
      <c r="BA444" s="331">
        <f t="shared" si="80"/>
        <v>433</v>
      </c>
      <c r="BB444" s="332">
        <f t="shared" si="78"/>
        <v>94.960282600000014</v>
      </c>
      <c r="BC444" s="332">
        <f t="shared" si="78"/>
        <v>95.042912600000008</v>
      </c>
      <c r="BD444" s="332">
        <f t="shared" si="77"/>
        <v>95.017702600000007</v>
      </c>
      <c r="BE444" s="332">
        <f t="shared" si="77"/>
        <v>95.033392600000013</v>
      </c>
      <c r="BF444" s="332">
        <f t="shared" si="77"/>
        <v>94.989042600000005</v>
      </c>
      <c r="BG444" s="332" t="str">
        <f t="shared" si="77"/>
        <v/>
      </c>
      <c r="BH444" s="164">
        <v>433</v>
      </c>
      <c r="BI444" s="337">
        <f t="shared" si="82"/>
        <v>2.8759999999991237E-2</v>
      </c>
      <c r="BJ444" s="337">
        <f t="shared" si="82"/>
        <v>5.3870000000003415E-2</v>
      </c>
      <c r="BK444" s="337">
        <f t="shared" si="82"/>
        <v>2.8660000000002128E-2</v>
      </c>
      <c r="BL444" s="337">
        <f t="shared" si="81"/>
        <v>4.4350000000008549E-2</v>
      </c>
      <c r="BM444" s="165">
        <f t="shared" si="83"/>
        <v>5.3870000000003415E-2</v>
      </c>
    </row>
    <row r="445" spans="1:65" ht="14.85" customHeight="1">
      <c r="A445" s="238"/>
      <c r="B445" s="540" t="s">
        <v>535</v>
      </c>
      <c r="C445" s="540"/>
      <c r="D445" s="540"/>
      <c r="E445" s="503">
        <f t="shared" si="84"/>
        <v>94.96900260000001</v>
      </c>
      <c r="F445" s="503"/>
      <c r="G445" s="503"/>
      <c r="H445" s="503">
        <f t="shared" si="85"/>
        <v>95.040262600000005</v>
      </c>
      <c r="I445" s="503"/>
      <c r="J445" s="503"/>
      <c r="K445" s="503">
        <f t="shared" si="86"/>
        <v>94.992182600000007</v>
      </c>
      <c r="L445" s="503"/>
      <c r="M445" s="503"/>
      <c r="N445" s="503">
        <f t="shared" si="87"/>
        <v>95.066292600000011</v>
      </c>
      <c r="O445" s="503"/>
      <c r="P445" s="503"/>
      <c r="Q445" s="503">
        <f t="shared" si="88"/>
        <v>94.9978026</v>
      </c>
      <c r="R445" s="503"/>
      <c r="S445" s="503"/>
      <c r="T445" s="503"/>
      <c r="U445" s="503"/>
      <c r="V445" s="503"/>
      <c r="W445" s="503">
        <f t="shared" si="89"/>
        <v>6.8490000000011264E-2</v>
      </c>
      <c r="X445" s="503"/>
      <c r="Y445" s="503"/>
      <c r="Z445" s="503"/>
      <c r="AA445" s="503"/>
      <c r="AB445" s="503"/>
      <c r="AC445" s="525"/>
      <c r="AD445" s="526"/>
      <c r="AE445" s="526"/>
      <c r="AF445" s="526"/>
      <c r="AG445" s="526"/>
      <c r="AH445" s="527"/>
      <c r="AI445" s="233"/>
      <c r="AJ445" s="233"/>
      <c r="AK445" s="197">
        <v>434</v>
      </c>
      <c r="AL445" s="207">
        <v>95.125799999999998</v>
      </c>
      <c r="AM445" s="207">
        <v>95.051329999999993</v>
      </c>
      <c r="AN445" s="207">
        <v>95.226309999999998</v>
      </c>
      <c r="AO445" s="207">
        <v>95.314329999999998</v>
      </c>
      <c r="AP445" s="207">
        <v>95.173249999999996</v>
      </c>
      <c r="AQ445" s="208"/>
      <c r="AR445" s="155"/>
      <c r="AS445" s="197">
        <f t="shared" si="79"/>
        <v>434</v>
      </c>
      <c r="AT445" s="175">
        <v>-0.15957739999998899</v>
      </c>
      <c r="AU445" s="163">
        <v>-9.5773999999977395E-3</v>
      </c>
      <c r="AV445" s="163">
        <v>-0.19957739999999499</v>
      </c>
      <c r="AW445" s="163">
        <v>-0.27957739999999398</v>
      </c>
      <c r="AX445" s="163">
        <v>-0.179577399999999</v>
      </c>
      <c r="AY445" s="163">
        <v>-0.179577399999999</v>
      </c>
      <c r="BA445" s="331">
        <f t="shared" si="80"/>
        <v>434</v>
      </c>
      <c r="BB445" s="332">
        <f t="shared" si="78"/>
        <v>94.966222600000009</v>
      </c>
      <c r="BC445" s="332">
        <f t="shared" si="78"/>
        <v>95.041752599999995</v>
      </c>
      <c r="BD445" s="332">
        <f t="shared" si="77"/>
        <v>95.026732600000003</v>
      </c>
      <c r="BE445" s="332">
        <f t="shared" si="77"/>
        <v>95.034752600000004</v>
      </c>
      <c r="BF445" s="332">
        <f t="shared" si="77"/>
        <v>94.993672599999996</v>
      </c>
      <c r="BG445" s="332" t="str">
        <f t="shared" si="77"/>
        <v/>
      </c>
      <c r="BH445" s="164">
        <v>434</v>
      </c>
      <c r="BI445" s="337">
        <f t="shared" si="82"/>
        <v>2.744999999998754E-2</v>
      </c>
      <c r="BJ445" s="337">
        <f t="shared" si="82"/>
        <v>4.807999999999879E-2</v>
      </c>
      <c r="BK445" s="337">
        <f t="shared" si="82"/>
        <v>3.3060000000006085E-2</v>
      </c>
      <c r="BL445" s="337">
        <f t="shared" si="81"/>
        <v>4.1080000000007999E-2</v>
      </c>
      <c r="BM445" s="165">
        <f t="shared" si="83"/>
        <v>4.807999999999879E-2</v>
      </c>
    </row>
    <row r="446" spans="1:65" ht="14.85" customHeight="1">
      <c r="A446" s="238"/>
      <c r="B446" s="540" t="s">
        <v>536</v>
      </c>
      <c r="C446" s="540"/>
      <c r="D446" s="540"/>
      <c r="E446" s="503">
        <f t="shared" si="84"/>
        <v>94.962252600000014</v>
      </c>
      <c r="F446" s="503"/>
      <c r="G446" s="503"/>
      <c r="H446" s="503">
        <f t="shared" si="85"/>
        <v>95.0368426</v>
      </c>
      <c r="I446" s="503"/>
      <c r="J446" s="503"/>
      <c r="K446" s="503">
        <f t="shared" si="86"/>
        <v>95.010872599999999</v>
      </c>
      <c r="L446" s="503"/>
      <c r="M446" s="503"/>
      <c r="N446" s="503">
        <f t="shared" si="87"/>
        <v>95.070512600000001</v>
      </c>
      <c r="O446" s="503"/>
      <c r="P446" s="503"/>
      <c r="Q446" s="503">
        <f t="shared" si="88"/>
        <v>94.998812599999994</v>
      </c>
      <c r="R446" s="503"/>
      <c r="S446" s="503"/>
      <c r="T446" s="503"/>
      <c r="U446" s="503"/>
      <c r="V446" s="503"/>
      <c r="W446" s="503">
        <f t="shared" si="89"/>
        <v>7.170000000000698E-2</v>
      </c>
      <c r="X446" s="503"/>
      <c r="Y446" s="503"/>
      <c r="Z446" s="503"/>
      <c r="AA446" s="503"/>
      <c r="AB446" s="503"/>
      <c r="AC446" s="525"/>
      <c r="AD446" s="526"/>
      <c r="AE446" s="526"/>
      <c r="AF446" s="526"/>
      <c r="AG446" s="526"/>
      <c r="AH446" s="527"/>
      <c r="AI446" s="233"/>
      <c r="AJ446" s="233"/>
      <c r="AK446" s="197">
        <v>435</v>
      </c>
      <c r="AL446" s="207">
        <v>95.132189999999994</v>
      </c>
      <c r="AM446" s="207">
        <v>95.040120000000002</v>
      </c>
      <c r="AN446" s="207">
        <v>95.201639999999998</v>
      </c>
      <c r="AO446" s="207">
        <v>95.316860000000005</v>
      </c>
      <c r="AP446" s="207">
        <v>95.173289999999994</v>
      </c>
      <c r="AQ446" s="208"/>
      <c r="AR446" s="155"/>
      <c r="AS446" s="197">
        <f t="shared" si="79"/>
        <v>435</v>
      </c>
      <c r="AT446" s="175">
        <v>-0.15957739999998899</v>
      </c>
      <c r="AU446" s="163">
        <v>-9.5773999999977395E-3</v>
      </c>
      <c r="AV446" s="163">
        <v>-0.19957739999999499</v>
      </c>
      <c r="AW446" s="163">
        <v>-0.27957739999999398</v>
      </c>
      <c r="AX446" s="163">
        <v>-0.179577399999999</v>
      </c>
      <c r="AY446" s="163">
        <v>-0.179577399999999</v>
      </c>
      <c r="BA446" s="331">
        <f t="shared" si="80"/>
        <v>435</v>
      </c>
      <c r="BB446" s="332">
        <f t="shared" si="78"/>
        <v>94.972612600000005</v>
      </c>
      <c r="BC446" s="332">
        <f t="shared" si="78"/>
        <v>95.030542600000004</v>
      </c>
      <c r="BD446" s="332">
        <f t="shared" si="77"/>
        <v>95.002062600000002</v>
      </c>
      <c r="BE446" s="332">
        <f t="shared" si="77"/>
        <v>95.037282600000012</v>
      </c>
      <c r="BF446" s="332">
        <f t="shared" si="77"/>
        <v>94.993712599999995</v>
      </c>
      <c r="BG446" s="332" t="str">
        <f t="shared" si="77"/>
        <v/>
      </c>
      <c r="BH446" s="164">
        <v>435</v>
      </c>
      <c r="BI446" s="337">
        <f t="shared" si="82"/>
        <v>2.1099999999989905E-2</v>
      </c>
      <c r="BJ446" s="337">
        <f t="shared" si="82"/>
        <v>3.6830000000009022E-2</v>
      </c>
      <c r="BK446" s="337">
        <f t="shared" si="82"/>
        <v>8.350000000007185E-3</v>
      </c>
      <c r="BL446" s="337">
        <f t="shared" si="81"/>
        <v>4.3570000000016762E-2</v>
      </c>
      <c r="BM446" s="165">
        <f t="shared" si="83"/>
        <v>4.3570000000016762E-2</v>
      </c>
    </row>
    <row r="447" spans="1:65" ht="14.85" customHeight="1">
      <c r="A447" s="238"/>
      <c r="B447" s="540" t="s">
        <v>537</v>
      </c>
      <c r="C447" s="540"/>
      <c r="D447" s="540"/>
      <c r="E447" s="503">
        <f t="shared" si="84"/>
        <v>94.950792600000014</v>
      </c>
      <c r="F447" s="503"/>
      <c r="G447" s="503"/>
      <c r="H447" s="503">
        <f t="shared" si="85"/>
        <v>95.038452599999999</v>
      </c>
      <c r="I447" s="503"/>
      <c r="J447" s="503"/>
      <c r="K447" s="503">
        <f t="shared" si="86"/>
        <v>95.025172600000005</v>
      </c>
      <c r="L447" s="503"/>
      <c r="M447" s="503"/>
      <c r="N447" s="503">
        <f t="shared" si="87"/>
        <v>95.073042600000008</v>
      </c>
      <c r="O447" s="503"/>
      <c r="P447" s="503"/>
      <c r="Q447" s="503">
        <f t="shared" si="88"/>
        <v>95.002272599999998</v>
      </c>
      <c r="R447" s="503"/>
      <c r="S447" s="503"/>
      <c r="T447" s="503"/>
      <c r="U447" s="503"/>
      <c r="V447" s="503"/>
      <c r="W447" s="503">
        <f t="shared" si="89"/>
        <v>7.0770000000010214E-2</v>
      </c>
      <c r="X447" s="503"/>
      <c r="Y447" s="503"/>
      <c r="Z447" s="503"/>
      <c r="AA447" s="503"/>
      <c r="AB447" s="503"/>
      <c r="AC447" s="525"/>
      <c r="AD447" s="526"/>
      <c r="AE447" s="526"/>
      <c r="AF447" s="526"/>
      <c r="AG447" s="526"/>
      <c r="AH447" s="527"/>
      <c r="AI447" s="233"/>
      <c r="AJ447" s="233"/>
      <c r="AK447" s="197">
        <v>436</v>
      </c>
      <c r="AL447" s="207">
        <v>95.115679999999998</v>
      </c>
      <c r="AM447" s="207">
        <v>95.032039999999995</v>
      </c>
      <c r="AN447" s="207">
        <v>95.168750000000003</v>
      </c>
      <c r="AO447" s="207">
        <v>95.319109999999995</v>
      </c>
      <c r="AP447" s="207">
        <v>95.180080000000004</v>
      </c>
      <c r="AQ447" s="208"/>
      <c r="AR447" s="155"/>
      <c r="AS447" s="197">
        <f t="shared" si="79"/>
        <v>436</v>
      </c>
      <c r="AT447" s="175">
        <v>-0.15957739999998899</v>
      </c>
      <c r="AU447" s="163">
        <v>-9.5773999999977395E-3</v>
      </c>
      <c r="AV447" s="163">
        <v>-0.19957739999999499</v>
      </c>
      <c r="AW447" s="163">
        <v>-0.27957739999999398</v>
      </c>
      <c r="AX447" s="163">
        <v>-0.179577399999999</v>
      </c>
      <c r="AY447" s="163">
        <v>-0.179577399999999</v>
      </c>
      <c r="BA447" s="331">
        <f t="shared" si="80"/>
        <v>436</v>
      </c>
      <c r="BB447" s="332">
        <f t="shared" si="78"/>
        <v>94.956102600000008</v>
      </c>
      <c r="BC447" s="332">
        <f t="shared" si="78"/>
        <v>95.022462599999997</v>
      </c>
      <c r="BD447" s="332">
        <f t="shared" si="77"/>
        <v>94.969172600000007</v>
      </c>
      <c r="BE447" s="332">
        <f t="shared" si="77"/>
        <v>95.039532600000001</v>
      </c>
      <c r="BF447" s="332">
        <f t="shared" si="77"/>
        <v>95.000502600000004</v>
      </c>
      <c r="BG447" s="332" t="str">
        <f t="shared" si="77"/>
        <v/>
      </c>
      <c r="BH447" s="164">
        <v>436</v>
      </c>
      <c r="BI447" s="337">
        <f t="shared" si="82"/>
        <v>4.4399999999995998E-2</v>
      </c>
      <c r="BJ447" s="337">
        <f t="shared" si="82"/>
        <v>2.1959999999992874E-2</v>
      </c>
      <c r="BK447" s="337">
        <f t="shared" si="82"/>
        <v>3.1329999999996971E-2</v>
      </c>
      <c r="BL447" s="337">
        <f t="shared" si="81"/>
        <v>3.9029999999996789E-2</v>
      </c>
      <c r="BM447" s="165">
        <f t="shared" si="83"/>
        <v>4.4399999999995998E-2</v>
      </c>
    </row>
    <row r="448" spans="1:65" ht="14.85" customHeight="1">
      <c r="A448" s="238"/>
      <c r="B448" s="540" t="s">
        <v>538</v>
      </c>
      <c r="C448" s="540"/>
      <c r="D448" s="540"/>
      <c r="E448" s="503">
        <f t="shared" si="84"/>
        <v>94.954172600000007</v>
      </c>
      <c r="F448" s="503"/>
      <c r="G448" s="503"/>
      <c r="H448" s="503">
        <f t="shared" si="85"/>
        <v>95.046562600000001</v>
      </c>
      <c r="I448" s="503"/>
      <c r="J448" s="503"/>
      <c r="K448" s="503">
        <f t="shared" si="86"/>
        <v>95.028342600000002</v>
      </c>
      <c r="L448" s="503"/>
      <c r="M448" s="503"/>
      <c r="N448" s="503">
        <f t="shared" si="87"/>
        <v>95.075452600000006</v>
      </c>
      <c r="O448" s="503"/>
      <c r="P448" s="503"/>
      <c r="Q448" s="503">
        <f t="shared" si="88"/>
        <v>94.992182600000007</v>
      </c>
      <c r="R448" s="503"/>
      <c r="S448" s="503"/>
      <c r="T448" s="503"/>
      <c r="U448" s="503"/>
      <c r="V448" s="503"/>
      <c r="W448" s="503">
        <f t="shared" si="89"/>
        <v>8.3269999999998845E-2</v>
      </c>
      <c r="X448" s="503"/>
      <c r="Y448" s="503"/>
      <c r="Z448" s="503"/>
      <c r="AA448" s="503"/>
      <c r="AB448" s="503"/>
      <c r="AC448" s="525"/>
      <c r="AD448" s="526"/>
      <c r="AE448" s="526"/>
      <c r="AF448" s="526"/>
      <c r="AG448" s="526"/>
      <c r="AH448" s="527"/>
      <c r="AI448" s="233"/>
      <c r="AJ448" s="233"/>
      <c r="AK448" s="197">
        <v>437</v>
      </c>
      <c r="AL448" s="207">
        <v>95.098010000000002</v>
      </c>
      <c r="AM448" s="207">
        <v>95.027429999999995</v>
      </c>
      <c r="AN448" s="207">
        <v>95.162999999999997</v>
      </c>
      <c r="AO448" s="207">
        <v>95.322969999999998</v>
      </c>
      <c r="AP448" s="207">
        <v>95.181520000000006</v>
      </c>
      <c r="AQ448" s="208"/>
      <c r="AR448" s="155"/>
      <c r="AS448" s="197">
        <f t="shared" si="79"/>
        <v>437</v>
      </c>
      <c r="AT448" s="175">
        <v>-0.15957739999998899</v>
      </c>
      <c r="AU448" s="163">
        <v>-9.5773999999977395E-3</v>
      </c>
      <c r="AV448" s="163">
        <v>-0.19957739999999499</v>
      </c>
      <c r="AW448" s="163">
        <v>-0.27957739999999398</v>
      </c>
      <c r="AX448" s="163">
        <v>-0.179577399999999</v>
      </c>
      <c r="AY448" s="163">
        <v>-0.179577399999999</v>
      </c>
      <c r="BA448" s="331">
        <f t="shared" si="80"/>
        <v>437</v>
      </c>
      <c r="BB448" s="332">
        <f t="shared" si="78"/>
        <v>94.938432600000013</v>
      </c>
      <c r="BC448" s="332">
        <f t="shared" si="78"/>
        <v>95.017852599999998</v>
      </c>
      <c r="BD448" s="332">
        <f t="shared" si="77"/>
        <v>94.963422600000001</v>
      </c>
      <c r="BE448" s="332">
        <f t="shared" si="77"/>
        <v>95.043392600000004</v>
      </c>
      <c r="BF448" s="332">
        <f t="shared" si="77"/>
        <v>95.001942600000007</v>
      </c>
      <c r="BG448" s="332" t="str">
        <f t="shared" si="77"/>
        <v/>
      </c>
      <c r="BH448" s="164">
        <v>437</v>
      </c>
      <c r="BI448" s="337">
        <f t="shared" si="82"/>
        <v>6.3509999999993738E-2</v>
      </c>
      <c r="BJ448" s="337">
        <f t="shared" si="82"/>
        <v>1.5909999999990987E-2</v>
      </c>
      <c r="BK448" s="337">
        <f t="shared" si="82"/>
        <v>3.8520000000005439E-2</v>
      </c>
      <c r="BL448" s="337">
        <f t="shared" si="81"/>
        <v>4.1449999999997544E-2</v>
      </c>
      <c r="BM448" s="165">
        <f t="shared" si="83"/>
        <v>6.3509999999993738E-2</v>
      </c>
    </row>
    <row r="449" spans="1:65" ht="14.85" customHeight="1">
      <c r="A449" s="238"/>
      <c r="B449" s="540" t="s">
        <v>539</v>
      </c>
      <c r="C449" s="540"/>
      <c r="D449" s="540"/>
      <c r="E449" s="503">
        <f t="shared" si="84"/>
        <v>94.968272600000006</v>
      </c>
      <c r="F449" s="503"/>
      <c r="G449" s="503"/>
      <c r="H449" s="503">
        <f t="shared" si="85"/>
        <v>95.047982599999997</v>
      </c>
      <c r="I449" s="503"/>
      <c r="J449" s="503"/>
      <c r="K449" s="503">
        <f t="shared" si="86"/>
        <v>95.025932600000004</v>
      </c>
      <c r="L449" s="503"/>
      <c r="M449" s="503"/>
      <c r="N449" s="503">
        <f t="shared" si="87"/>
        <v>95.070872600000001</v>
      </c>
      <c r="O449" s="503"/>
      <c r="P449" s="503"/>
      <c r="Q449" s="503">
        <f t="shared" si="88"/>
        <v>94.996802599999995</v>
      </c>
      <c r="R449" s="503"/>
      <c r="S449" s="503"/>
      <c r="T449" s="503"/>
      <c r="U449" s="503"/>
      <c r="V449" s="503"/>
      <c r="W449" s="503">
        <f t="shared" si="89"/>
        <v>7.4070000000006075E-2</v>
      </c>
      <c r="X449" s="503"/>
      <c r="Y449" s="503"/>
      <c r="Z449" s="503"/>
      <c r="AA449" s="503"/>
      <c r="AB449" s="503"/>
      <c r="AC449" s="525"/>
      <c r="AD449" s="526"/>
      <c r="AE449" s="526"/>
      <c r="AF449" s="526"/>
      <c r="AG449" s="526"/>
      <c r="AH449" s="527"/>
      <c r="AI449" s="233"/>
      <c r="AJ449" s="233"/>
      <c r="AK449" s="197">
        <v>438</v>
      </c>
      <c r="AL449" s="207">
        <v>95.081890000000001</v>
      </c>
      <c r="AM449" s="207">
        <v>95.021479999999997</v>
      </c>
      <c r="AN449" s="207">
        <v>95.165859999999995</v>
      </c>
      <c r="AO449" s="207">
        <v>95.323650000000001</v>
      </c>
      <c r="AP449" s="207">
        <v>95.178870000000003</v>
      </c>
      <c r="AQ449" s="208"/>
      <c r="AR449" s="155"/>
      <c r="AS449" s="197">
        <f t="shared" si="79"/>
        <v>438</v>
      </c>
      <c r="AT449" s="175">
        <v>-0.15957739999998899</v>
      </c>
      <c r="AU449" s="163">
        <v>-9.5773999999977395E-3</v>
      </c>
      <c r="AV449" s="163">
        <v>-0.19957739999999499</v>
      </c>
      <c r="AW449" s="163">
        <v>-0.27957739999999398</v>
      </c>
      <c r="AX449" s="163">
        <v>-0.179577399999999</v>
      </c>
      <c r="AY449" s="163">
        <v>-0.179577399999999</v>
      </c>
      <c r="BA449" s="331">
        <f t="shared" si="80"/>
        <v>438</v>
      </c>
      <c r="BB449" s="332">
        <f t="shared" si="78"/>
        <v>94.922312600000012</v>
      </c>
      <c r="BC449" s="332">
        <f t="shared" si="78"/>
        <v>95.011902599999999</v>
      </c>
      <c r="BD449" s="332">
        <f t="shared" si="77"/>
        <v>94.9662826</v>
      </c>
      <c r="BE449" s="332">
        <f t="shared" si="77"/>
        <v>95.044072600000007</v>
      </c>
      <c r="BF449" s="332">
        <f t="shared" si="77"/>
        <v>94.999292600000004</v>
      </c>
      <c r="BG449" s="332" t="str">
        <f t="shared" si="77"/>
        <v/>
      </c>
      <c r="BH449" s="164">
        <v>438</v>
      </c>
      <c r="BI449" s="337">
        <f t="shared" si="82"/>
        <v>7.6979999999991833E-2</v>
      </c>
      <c r="BJ449" s="337">
        <f t="shared" si="82"/>
        <v>1.2609999999995125E-2</v>
      </c>
      <c r="BK449" s="337">
        <f t="shared" si="82"/>
        <v>3.3010000000004425E-2</v>
      </c>
      <c r="BL449" s="337">
        <f t="shared" si="81"/>
        <v>4.4780000000002929E-2</v>
      </c>
      <c r="BM449" s="165">
        <f t="shared" si="83"/>
        <v>7.6979999999991833E-2</v>
      </c>
    </row>
    <row r="450" spans="1:65" ht="14.85" customHeight="1">
      <c r="A450" s="238"/>
      <c r="B450" s="540" t="s">
        <v>540</v>
      </c>
      <c r="C450" s="540"/>
      <c r="D450" s="540"/>
      <c r="E450" s="503">
        <f t="shared" si="84"/>
        <v>94.95879260000001</v>
      </c>
      <c r="F450" s="503"/>
      <c r="G450" s="503"/>
      <c r="H450" s="503">
        <f t="shared" si="85"/>
        <v>95.042632600000005</v>
      </c>
      <c r="I450" s="503"/>
      <c r="J450" s="503"/>
      <c r="K450" s="503">
        <f t="shared" si="86"/>
        <v>95.037382600000001</v>
      </c>
      <c r="L450" s="503"/>
      <c r="M450" s="503"/>
      <c r="N450" s="503">
        <f t="shared" si="87"/>
        <v>95.0728826</v>
      </c>
      <c r="O450" s="503"/>
      <c r="P450" s="503"/>
      <c r="Q450" s="503">
        <f t="shared" si="88"/>
        <v>95.004592599999995</v>
      </c>
      <c r="R450" s="503"/>
      <c r="S450" s="503"/>
      <c r="T450" s="503"/>
      <c r="U450" s="503"/>
      <c r="V450" s="503"/>
      <c r="W450" s="503">
        <f t="shared" si="89"/>
        <v>6.8290000000004625E-2</v>
      </c>
      <c r="X450" s="503"/>
      <c r="Y450" s="503"/>
      <c r="Z450" s="503"/>
      <c r="AA450" s="503"/>
      <c r="AB450" s="503"/>
      <c r="AC450" s="525"/>
      <c r="AD450" s="526"/>
      <c r="AE450" s="526"/>
      <c r="AF450" s="526"/>
      <c r="AG450" s="526"/>
      <c r="AH450" s="527"/>
      <c r="AI450" s="233"/>
      <c r="AJ450" s="233"/>
      <c r="AK450" s="197">
        <v>439</v>
      </c>
      <c r="AL450" s="207">
        <v>95.089410000000001</v>
      </c>
      <c r="AM450" s="207">
        <v>95.019469999999998</v>
      </c>
      <c r="AN450" s="207">
        <v>95.165049999999994</v>
      </c>
      <c r="AO450" s="207">
        <v>95.316180000000003</v>
      </c>
      <c r="AP450" s="207">
        <v>95.186710000000005</v>
      </c>
      <c r="AQ450" s="208"/>
      <c r="AR450" s="155"/>
      <c r="AS450" s="197">
        <f t="shared" si="79"/>
        <v>439</v>
      </c>
      <c r="AT450" s="175">
        <v>-0.15957739999998899</v>
      </c>
      <c r="AU450" s="163">
        <v>-9.5773999999977395E-3</v>
      </c>
      <c r="AV450" s="163">
        <v>-0.19957739999999499</v>
      </c>
      <c r="AW450" s="163">
        <v>-0.27957739999999398</v>
      </c>
      <c r="AX450" s="163">
        <v>-0.179577399999999</v>
      </c>
      <c r="AY450" s="163">
        <v>-0.179577399999999</v>
      </c>
      <c r="BA450" s="331">
        <f t="shared" si="80"/>
        <v>439</v>
      </c>
      <c r="BB450" s="332">
        <f t="shared" si="78"/>
        <v>94.929832600000012</v>
      </c>
      <c r="BC450" s="332">
        <f t="shared" si="78"/>
        <v>95.009892600000001</v>
      </c>
      <c r="BD450" s="332">
        <f t="shared" si="77"/>
        <v>94.965472599999998</v>
      </c>
      <c r="BE450" s="332">
        <f t="shared" si="77"/>
        <v>95.036602600000009</v>
      </c>
      <c r="BF450" s="332">
        <f t="shared" si="77"/>
        <v>95.007132600000006</v>
      </c>
      <c r="BG450" s="332" t="str">
        <f t="shared" si="77"/>
        <v/>
      </c>
      <c r="BH450" s="164">
        <v>439</v>
      </c>
      <c r="BI450" s="337">
        <f t="shared" si="82"/>
        <v>7.7299999999993929E-2</v>
      </c>
      <c r="BJ450" s="337">
        <f t="shared" si="82"/>
        <v>2.7599999999949887E-3</v>
      </c>
      <c r="BK450" s="337">
        <f t="shared" si="82"/>
        <v>4.1660000000007358E-2</v>
      </c>
      <c r="BL450" s="337">
        <f t="shared" si="81"/>
        <v>2.9470000000003438E-2</v>
      </c>
      <c r="BM450" s="165">
        <f t="shared" si="83"/>
        <v>7.7299999999993929E-2</v>
      </c>
    </row>
    <row r="451" spans="1:65" ht="14.85" customHeight="1">
      <c r="A451" s="238"/>
      <c r="B451" s="540" t="s">
        <v>541</v>
      </c>
      <c r="C451" s="540"/>
      <c r="D451" s="540"/>
      <c r="E451" s="503">
        <f t="shared" si="84"/>
        <v>94.955982600000013</v>
      </c>
      <c r="F451" s="503"/>
      <c r="G451" s="503"/>
      <c r="H451" s="503">
        <f t="shared" si="85"/>
        <v>95.031792600000003</v>
      </c>
      <c r="I451" s="503"/>
      <c r="J451" s="503"/>
      <c r="K451" s="503">
        <f t="shared" si="86"/>
        <v>95.052882600000004</v>
      </c>
      <c r="L451" s="503"/>
      <c r="M451" s="503"/>
      <c r="N451" s="503">
        <f t="shared" si="87"/>
        <v>95.075932600000002</v>
      </c>
      <c r="O451" s="503"/>
      <c r="P451" s="503"/>
      <c r="Q451" s="503">
        <f t="shared" si="88"/>
        <v>95.009812600000004</v>
      </c>
      <c r="R451" s="503"/>
      <c r="S451" s="503"/>
      <c r="T451" s="503"/>
      <c r="U451" s="503"/>
      <c r="V451" s="503"/>
      <c r="W451" s="503">
        <f t="shared" si="89"/>
        <v>6.6119999999997958E-2</v>
      </c>
      <c r="X451" s="503"/>
      <c r="Y451" s="503"/>
      <c r="Z451" s="503"/>
      <c r="AA451" s="503"/>
      <c r="AB451" s="503"/>
      <c r="AC451" s="525"/>
      <c r="AD451" s="526"/>
      <c r="AE451" s="526"/>
      <c r="AF451" s="526"/>
      <c r="AG451" s="526"/>
      <c r="AH451" s="527"/>
      <c r="AI451" s="233"/>
      <c r="AJ451" s="233"/>
      <c r="AK451" s="197">
        <v>440</v>
      </c>
      <c r="AL451" s="207">
        <v>95.101140000000001</v>
      </c>
      <c r="AM451" s="207">
        <v>95.019750000000002</v>
      </c>
      <c r="AN451" s="207">
        <v>95.159189999999995</v>
      </c>
      <c r="AO451" s="207">
        <v>95.309349999999995</v>
      </c>
      <c r="AP451" s="207">
        <v>95.1965</v>
      </c>
      <c r="AQ451" s="208"/>
      <c r="AR451" s="155"/>
      <c r="AS451" s="197">
        <f t="shared" si="79"/>
        <v>440</v>
      </c>
      <c r="AT451" s="175">
        <v>-0.15957739999998899</v>
      </c>
      <c r="AU451" s="163">
        <v>-9.5773999999977395E-3</v>
      </c>
      <c r="AV451" s="163">
        <v>-0.19957739999999499</v>
      </c>
      <c r="AW451" s="163">
        <v>-0.27957739999999398</v>
      </c>
      <c r="AX451" s="163">
        <v>-0.179577399999999</v>
      </c>
      <c r="AY451" s="163">
        <v>-0.179577399999999</v>
      </c>
      <c r="BA451" s="331">
        <f t="shared" si="80"/>
        <v>440</v>
      </c>
      <c r="BB451" s="332">
        <f t="shared" si="78"/>
        <v>94.941562600000012</v>
      </c>
      <c r="BC451" s="332">
        <f t="shared" si="78"/>
        <v>95.010172600000004</v>
      </c>
      <c r="BD451" s="332">
        <f t="shared" si="77"/>
        <v>94.9596126</v>
      </c>
      <c r="BE451" s="332">
        <f t="shared" si="77"/>
        <v>95.029772600000001</v>
      </c>
      <c r="BF451" s="332">
        <f t="shared" si="77"/>
        <v>95.016922600000001</v>
      </c>
      <c r="BG451" s="332" t="str">
        <f t="shared" ref="BG451:BG514" si="90">IF(AQ451="","",AQ451+AY451)</f>
        <v/>
      </c>
      <c r="BH451" s="164">
        <v>440</v>
      </c>
      <c r="BI451" s="337">
        <f t="shared" si="82"/>
        <v>7.5359999999989213E-2</v>
      </c>
      <c r="BJ451" s="337">
        <f t="shared" si="82"/>
        <v>6.7499999999967031E-3</v>
      </c>
      <c r="BK451" s="337">
        <f t="shared" si="82"/>
        <v>5.7310000000001082E-2</v>
      </c>
      <c r="BL451" s="337">
        <f t="shared" si="81"/>
        <v>1.285000000000025E-2</v>
      </c>
      <c r="BM451" s="165">
        <f t="shared" si="83"/>
        <v>7.5359999999989213E-2</v>
      </c>
    </row>
    <row r="452" spans="1:65" ht="14.85" customHeight="1">
      <c r="A452" s="238"/>
      <c r="B452" s="540" t="s">
        <v>542</v>
      </c>
      <c r="C452" s="540"/>
      <c r="D452" s="540"/>
      <c r="E452" s="503">
        <f t="shared" si="84"/>
        <v>94.949152600000005</v>
      </c>
      <c r="F452" s="503"/>
      <c r="G452" s="503"/>
      <c r="H452" s="503">
        <f t="shared" si="85"/>
        <v>95.024272600000003</v>
      </c>
      <c r="I452" s="503"/>
      <c r="J452" s="503"/>
      <c r="K452" s="503">
        <f t="shared" si="86"/>
        <v>95.053172600000011</v>
      </c>
      <c r="L452" s="503"/>
      <c r="M452" s="503"/>
      <c r="N452" s="503">
        <f t="shared" si="87"/>
        <v>95.071832600000008</v>
      </c>
      <c r="O452" s="503"/>
      <c r="P452" s="503"/>
      <c r="Q452" s="503">
        <f t="shared" si="88"/>
        <v>95.011422600000003</v>
      </c>
      <c r="R452" s="503"/>
      <c r="S452" s="503"/>
      <c r="T452" s="503"/>
      <c r="U452" s="503"/>
      <c r="V452" s="503"/>
      <c r="W452" s="503">
        <f t="shared" si="89"/>
        <v>6.2269999999998049E-2</v>
      </c>
      <c r="X452" s="503"/>
      <c r="Y452" s="503"/>
      <c r="Z452" s="503"/>
      <c r="AA452" s="503"/>
      <c r="AB452" s="503"/>
      <c r="AC452" s="525"/>
      <c r="AD452" s="526"/>
      <c r="AE452" s="526"/>
      <c r="AF452" s="526"/>
      <c r="AG452" s="526"/>
      <c r="AH452" s="527"/>
      <c r="AI452" s="233"/>
      <c r="AJ452" s="233"/>
      <c r="AK452" s="197">
        <v>441</v>
      </c>
      <c r="AL452" s="207">
        <v>95.103750000000005</v>
      </c>
      <c r="AM452" s="207">
        <v>95.025379999999998</v>
      </c>
      <c r="AN452" s="207">
        <v>95.172839999999994</v>
      </c>
      <c r="AO452" s="207">
        <v>95.309269999999998</v>
      </c>
      <c r="AP452" s="207">
        <v>95.188869999999994</v>
      </c>
      <c r="AQ452" s="208"/>
      <c r="AR452" s="155"/>
      <c r="AS452" s="197">
        <f t="shared" si="79"/>
        <v>441</v>
      </c>
      <c r="AT452" s="175">
        <v>-0.15957739999998899</v>
      </c>
      <c r="AU452" s="163">
        <v>-9.5773999999977395E-3</v>
      </c>
      <c r="AV452" s="163">
        <v>-0.19957739999999499</v>
      </c>
      <c r="AW452" s="163">
        <v>-0.27957739999999398</v>
      </c>
      <c r="AX452" s="163">
        <v>-0.179577399999999</v>
      </c>
      <c r="AY452" s="163">
        <v>-0.179577399999999</v>
      </c>
      <c r="BA452" s="331">
        <f t="shared" si="80"/>
        <v>441</v>
      </c>
      <c r="BB452" s="332">
        <f t="shared" si="78"/>
        <v>94.944172600000016</v>
      </c>
      <c r="BC452" s="332">
        <f t="shared" si="78"/>
        <v>95.015802600000001</v>
      </c>
      <c r="BD452" s="332">
        <f t="shared" si="78"/>
        <v>94.973262599999998</v>
      </c>
      <c r="BE452" s="332">
        <f t="shared" si="78"/>
        <v>95.029692600000004</v>
      </c>
      <c r="BF452" s="332">
        <f t="shared" si="78"/>
        <v>95.009292599999995</v>
      </c>
      <c r="BG452" s="332" t="str">
        <f t="shared" si="90"/>
        <v/>
      </c>
      <c r="BH452" s="164">
        <v>441</v>
      </c>
      <c r="BI452" s="337">
        <f t="shared" si="82"/>
        <v>6.5119999999978972E-2</v>
      </c>
      <c r="BJ452" s="337">
        <f t="shared" si="82"/>
        <v>6.5100000000057889E-3</v>
      </c>
      <c r="BK452" s="337">
        <f t="shared" si="82"/>
        <v>3.6029999999996676E-2</v>
      </c>
      <c r="BL452" s="337">
        <f t="shared" si="81"/>
        <v>2.04000000000093E-2</v>
      </c>
      <c r="BM452" s="165">
        <f t="shared" si="83"/>
        <v>6.5119999999978972E-2</v>
      </c>
    </row>
    <row r="453" spans="1:65" ht="14.85" customHeight="1">
      <c r="A453" s="238"/>
      <c r="B453" s="540" t="s">
        <v>543</v>
      </c>
      <c r="C453" s="540"/>
      <c r="D453" s="540"/>
      <c r="E453" s="503">
        <f t="shared" si="84"/>
        <v>94.959482600000015</v>
      </c>
      <c r="F453" s="503"/>
      <c r="G453" s="503"/>
      <c r="H453" s="503">
        <f t="shared" si="85"/>
        <v>95.028772599999996</v>
      </c>
      <c r="I453" s="503"/>
      <c r="J453" s="503"/>
      <c r="K453" s="503">
        <f t="shared" si="86"/>
        <v>95.047672599999999</v>
      </c>
      <c r="L453" s="503"/>
      <c r="M453" s="503"/>
      <c r="N453" s="503">
        <f t="shared" si="87"/>
        <v>95.073922600000003</v>
      </c>
      <c r="O453" s="503"/>
      <c r="P453" s="503"/>
      <c r="Q453" s="503">
        <f t="shared" si="88"/>
        <v>95.013312600000006</v>
      </c>
      <c r="R453" s="503"/>
      <c r="S453" s="503"/>
      <c r="T453" s="503"/>
      <c r="U453" s="503"/>
      <c r="V453" s="503"/>
      <c r="W453" s="503">
        <f t="shared" si="89"/>
        <v>6.0609999999996944E-2</v>
      </c>
      <c r="X453" s="503"/>
      <c r="Y453" s="503"/>
      <c r="Z453" s="503"/>
      <c r="AA453" s="503"/>
      <c r="AB453" s="503"/>
      <c r="AC453" s="525"/>
      <c r="AD453" s="526"/>
      <c r="AE453" s="526"/>
      <c r="AF453" s="526"/>
      <c r="AG453" s="526"/>
      <c r="AH453" s="527"/>
      <c r="AI453" s="233"/>
      <c r="AJ453" s="233"/>
      <c r="AK453" s="197">
        <v>442</v>
      </c>
      <c r="AL453" s="207">
        <v>95.102829999999997</v>
      </c>
      <c r="AM453" s="207">
        <v>95.031850000000006</v>
      </c>
      <c r="AN453" s="207">
        <v>95.185059999999993</v>
      </c>
      <c r="AO453" s="207">
        <v>95.320679999999996</v>
      </c>
      <c r="AP453" s="207">
        <v>95.185299999999998</v>
      </c>
      <c r="AQ453" s="208"/>
      <c r="AR453" s="155"/>
      <c r="AS453" s="197">
        <f t="shared" si="79"/>
        <v>442</v>
      </c>
      <c r="AT453" s="175">
        <v>-0.15957739999998899</v>
      </c>
      <c r="AU453" s="163">
        <v>-9.5773999999977395E-3</v>
      </c>
      <c r="AV453" s="163">
        <v>-0.19957739999999499</v>
      </c>
      <c r="AW453" s="163">
        <v>-0.27957739999999398</v>
      </c>
      <c r="AX453" s="163">
        <v>-0.179577399999999</v>
      </c>
      <c r="AY453" s="163">
        <v>-0.179577399999999</v>
      </c>
      <c r="BA453" s="331">
        <f t="shared" si="80"/>
        <v>442</v>
      </c>
      <c r="BB453" s="332">
        <f t="shared" ref="BB453:BF503" si="91">IF(AL453="","",AL453+AT453)</f>
        <v>94.943252600000008</v>
      </c>
      <c r="BC453" s="332">
        <f t="shared" si="91"/>
        <v>95.022272600000008</v>
      </c>
      <c r="BD453" s="332">
        <f t="shared" si="91"/>
        <v>94.985482599999997</v>
      </c>
      <c r="BE453" s="332">
        <f t="shared" si="91"/>
        <v>95.041102600000002</v>
      </c>
      <c r="BF453" s="332">
        <f t="shared" si="91"/>
        <v>95.005722599999999</v>
      </c>
      <c r="BG453" s="332" t="str">
        <f t="shared" si="90"/>
        <v/>
      </c>
      <c r="BH453" s="164">
        <v>442</v>
      </c>
      <c r="BI453" s="337">
        <f t="shared" si="82"/>
        <v>6.2469999999990478E-2</v>
      </c>
      <c r="BJ453" s="337">
        <f t="shared" si="82"/>
        <v>1.6550000000009391E-2</v>
      </c>
      <c r="BK453" s="337">
        <f t="shared" si="82"/>
        <v>2.0240000000001146E-2</v>
      </c>
      <c r="BL453" s="337">
        <f t="shared" si="81"/>
        <v>3.538000000000352E-2</v>
      </c>
      <c r="BM453" s="165">
        <f t="shared" si="83"/>
        <v>6.2469999999990478E-2</v>
      </c>
    </row>
    <row r="454" spans="1:65" ht="14.85" customHeight="1">
      <c r="A454" s="238"/>
      <c r="B454" s="540" t="s">
        <v>544</v>
      </c>
      <c r="C454" s="540"/>
      <c r="D454" s="540"/>
      <c r="E454" s="503">
        <f t="shared" si="84"/>
        <v>94.959032600000015</v>
      </c>
      <c r="F454" s="503"/>
      <c r="G454" s="503"/>
      <c r="H454" s="503">
        <f t="shared" si="85"/>
        <v>95.030462600000007</v>
      </c>
      <c r="I454" s="503"/>
      <c r="J454" s="503"/>
      <c r="K454" s="503">
        <f t="shared" si="86"/>
        <v>95.044852599999999</v>
      </c>
      <c r="L454" s="503"/>
      <c r="M454" s="503"/>
      <c r="N454" s="503">
        <f t="shared" si="87"/>
        <v>95.082242600000001</v>
      </c>
      <c r="O454" s="503"/>
      <c r="P454" s="503"/>
      <c r="Q454" s="503">
        <f t="shared" si="88"/>
        <v>95.018092600000003</v>
      </c>
      <c r="R454" s="503"/>
      <c r="S454" s="503"/>
      <c r="T454" s="503"/>
      <c r="U454" s="503"/>
      <c r="V454" s="503"/>
      <c r="W454" s="503">
        <f t="shared" si="89"/>
        <v>6.4149999999997931E-2</v>
      </c>
      <c r="X454" s="503"/>
      <c r="Y454" s="503"/>
      <c r="Z454" s="503"/>
      <c r="AA454" s="503"/>
      <c r="AB454" s="503"/>
      <c r="AC454" s="525"/>
      <c r="AD454" s="526"/>
      <c r="AE454" s="526"/>
      <c r="AF454" s="526"/>
      <c r="AG454" s="526"/>
      <c r="AH454" s="527"/>
      <c r="AI454" s="233"/>
      <c r="AJ454" s="233"/>
      <c r="AK454" s="197">
        <v>443</v>
      </c>
      <c r="AL454" s="207">
        <v>95.099209999999999</v>
      </c>
      <c r="AM454" s="207">
        <v>95.028229999999994</v>
      </c>
      <c r="AN454" s="207">
        <v>95.192610000000002</v>
      </c>
      <c r="AO454" s="207">
        <v>95.329759999999993</v>
      </c>
      <c r="AP454" s="207">
        <v>95.190079999999995</v>
      </c>
      <c r="AQ454" s="208"/>
      <c r="AR454" s="155"/>
      <c r="AS454" s="197">
        <f t="shared" si="79"/>
        <v>443</v>
      </c>
      <c r="AT454" s="175">
        <v>-0.15957739999998899</v>
      </c>
      <c r="AU454" s="163">
        <v>-9.5773999999977395E-3</v>
      </c>
      <c r="AV454" s="163">
        <v>-0.19957739999999499</v>
      </c>
      <c r="AW454" s="163">
        <v>-0.27957739999999398</v>
      </c>
      <c r="AX454" s="163">
        <v>-0.179577399999999</v>
      </c>
      <c r="AY454" s="163">
        <v>-0.179577399999999</v>
      </c>
      <c r="BA454" s="331">
        <f t="shared" si="80"/>
        <v>443</v>
      </c>
      <c r="BB454" s="332">
        <f t="shared" si="91"/>
        <v>94.93963260000001</v>
      </c>
      <c r="BC454" s="332">
        <f t="shared" si="91"/>
        <v>95.018652599999996</v>
      </c>
      <c r="BD454" s="332">
        <f t="shared" si="91"/>
        <v>94.993032600000006</v>
      </c>
      <c r="BE454" s="332">
        <f t="shared" si="91"/>
        <v>95.050182599999999</v>
      </c>
      <c r="BF454" s="332">
        <f t="shared" si="91"/>
        <v>95.010502599999995</v>
      </c>
      <c r="BG454" s="332" t="str">
        <f t="shared" si="90"/>
        <v/>
      </c>
      <c r="BH454" s="164">
        <v>443</v>
      </c>
      <c r="BI454" s="337">
        <f t="shared" si="82"/>
        <v>7.0869999999985112E-2</v>
      </c>
      <c r="BJ454" s="337">
        <f t="shared" si="82"/>
        <v>8.1500000000005457E-3</v>
      </c>
      <c r="BK454" s="337">
        <f t="shared" si="82"/>
        <v>1.7469999999988772E-2</v>
      </c>
      <c r="BL454" s="337">
        <f t="shared" si="81"/>
        <v>3.9680000000004156E-2</v>
      </c>
      <c r="BM454" s="165">
        <f t="shared" si="83"/>
        <v>7.0869999999985112E-2</v>
      </c>
    </row>
    <row r="455" spans="1:65" ht="14.85" customHeight="1">
      <c r="A455" s="238"/>
      <c r="B455" s="540" t="s">
        <v>545</v>
      </c>
      <c r="C455" s="540"/>
      <c r="D455" s="540"/>
      <c r="E455" s="503">
        <f t="shared" si="84"/>
        <v>94.953092600000005</v>
      </c>
      <c r="F455" s="503"/>
      <c r="G455" s="503"/>
      <c r="H455" s="503">
        <f t="shared" si="85"/>
        <v>95.031822599999998</v>
      </c>
      <c r="I455" s="503"/>
      <c r="J455" s="503"/>
      <c r="K455" s="503">
        <f t="shared" si="86"/>
        <v>95.031032600000003</v>
      </c>
      <c r="L455" s="503"/>
      <c r="M455" s="503"/>
      <c r="N455" s="503">
        <f t="shared" si="87"/>
        <v>95.079312600000009</v>
      </c>
      <c r="O455" s="503"/>
      <c r="P455" s="503"/>
      <c r="Q455" s="503">
        <f t="shared" si="88"/>
        <v>95.021102600000006</v>
      </c>
      <c r="R455" s="503"/>
      <c r="S455" s="503"/>
      <c r="T455" s="503"/>
      <c r="U455" s="503"/>
      <c r="V455" s="503"/>
      <c r="W455" s="503">
        <f t="shared" si="89"/>
        <v>6.8010000000001014E-2</v>
      </c>
      <c r="X455" s="503"/>
      <c r="Y455" s="503"/>
      <c r="Z455" s="503"/>
      <c r="AA455" s="503"/>
      <c r="AB455" s="503"/>
      <c r="AC455" s="525"/>
      <c r="AD455" s="526"/>
      <c r="AE455" s="526"/>
      <c r="AF455" s="526"/>
      <c r="AG455" s="526"/>
      <c r="AH455" s="527"/>
      <c r="AI455" s="233"/>
      <c r="AJ455" s="233"/>
      <c r="AK455" s="197">
        <v>444</v>
      </c>
      <c r="AL455" s="207">
        <v>95.090530000000001</v>
      </c>
      <c r="AM455" s="207">
        <v>95.028989999999993</v>
      </c>
      <c r="AN455" s="207">
        <v>95.190719999999999</v>
      </c>
      <c r="AO455" s="207">
        <v>95.329120000000003</v>
      </c>
      <c r="AP455" s="207">
        <v>95.206469999999996</v>
      </c>
      <c r="AQ455" s="208"/>
      <c r="AR455" s="155"/>
      <c r="AS455" s="197">
        <f t="shared" si="79"/>
        <v>444</v>
      </c>
      <c r="AT455" s="175">
        <v>-0.15957739999998899</v>
      </c>
      <c r="AU455" s="163">
        <v>-9.5773999999977395E-3</v>
      </c>
      <c r="AV455" s="163">
        <v>-0.19957739999999499</v>
      </c>
      <c r="AW455" s="163">
        <v>-0.27957739999999398</v>
      </c>
      <c r="AX455" s="163">
        <v>-0.179577399999999</v>
      </c>
      <c r="AY455" s="163">
        <v>-0.179577399999999</v>
      </c>
      <c r="BA455" s="331">
        <f t="shared" si="80"/>
        <v>444</v>
      </c>
      <c r="BB455" s="332">
        <f t="shared" si="91"/>
        <v>94.930952600000012</v>
      </c>
      <c r="BC455" s="332">
        <f t="shared" si="91"/>
        <v>95.019412599999995</v>
      </c>
      <c r="BD455" s="332">
        <f t="shared" si="91"/>
        <v>94.991142600000003</v>
      </c>
      <c r="BE455" s="332">
        <f t="shared" si="91"/>
        <v>95.049542600000009</v>
      </c>
      <c r="BF455" s="332">
        <f t="shared" si="91"/>
        <v>95.026892599999996</v>
      </c>
      <c r="BG455" s="332" t="str">
        <f t="shared" si="90"/>
        <v/>
      </c>
      <c r="BH455" s="164">
        <v>444</v>
      </c>
      <c r="BI455" s="337">
        <f t="shared" si="82"/>
        <v>9.5939999999984593E-2</v>
      </c>
      <c r="BJ455" s="337">
        <f t="shared" si="82"/>
        <v>7.4800000000010414E-3</v>
      </c>
      <c r="BK455" s="337">
        <f t="shared" si="82"/>
        <v>3.5749999999993065E-2</v>
      </c>
      <c r="BL455" s="337">
        <f t="shared" si="81"/>
        <v>2.2650000000012938E-2</v>
      </c>
      <c r="BM455" s="165">
        <f t="shared" si="83"/>
        <v>9.5939999999984593E-2</v>
      </c>
    </row>
    <row r="456" spans="1:65" ht="14.85" customHeight="1">
      <c r="A456" s="238"/>
      <c r="B456" s="540" t="s">
        <v>546</v>
      </c>
      <c r="C456" s="540"/>
      <c r="D456" s="540"/>
      <c r="E456" s="503">
        <f t="shared" si="84"/>
        <v>94.95409260000001</v>
      </c>
      <c r="F456" s="503"/>
      <c r="G456" s="503"/>
      <c r="H456" s="503">
        <f t="shared" si="85"/>
        <v>95.033072599999997</v>
      </c>
      <c r="I456" s="503"/>
      <c r="J456" s="503"/>
      <c r="K456" s="503">
        <f t="shared" si="86"/>
        <v>95.02071260000001</v>
      </c>
      <c r="L456" s="503"/>
      <c r="M456" s="503"/>
      <c r="N456" s="503">
        <f t="shared" si="87"/>
        <v>95.070142600000011</v>
      </c>
      <c r="O456" s="503"/>
      <c r="P456" s="503"/>
      <c r="Q456" s="503">
        <f t="shared" si="88"/>
        <v>95.042562599999997</v>
      </c>
      <c r="R456" s="503"/>
      <c r="S456" s="503"/>
      <c r="T456" s="503"/>
      <c r="U456" s="503"/>
      <c r="V456" s="503"/>
      <c r="W456" s="503">
        <f t="shared" si="89"/>
        <v>8.8469999999986726E-2</v>
      </c>
      <c r="X456" s="503"/>
      <c r="Y456" s="503"/>
      <c r="Z456" s="503"/>
      <c r="AA456" s="503"/>
      <c r="AB456" s="503"/>
      <c r="AC456" s="525"/>
      <c r="AD456" s="526"/>
      <c r="AE456" s="526"/>
      <c r="AF456" s="526"/>
      <c r="AG456" s="526"/>
      <c r="AH456" s="527"/>
      <c r="AI456" s="233"/>
      <c r="AJ456" s="233"/>
      <c r="AK456" s="197">
        <v>445</v>
      </c>
      <c r="AL456" s="207">
        <v>95.101979999999998</v>
      </c>
      <c r="AM456" s="207">
        <v>95.027709999999999</v>
      </c>
      <c r="AN456" s="207">
        <v>95.193330000000003</v>
      </c>
      <c r="AO456" s="207">
        <v>95.324619999999996</v>
      </c>
      <c r="AP456" s="207">
        <v>95.2239</v>
      </c>
      <c r="AQ456" s="208"/>
      <c r="AR456" s="155"/>
      <c r="AS456" s="197">
        <f t="shared" si="79"/>
        <v>445</v>
      </c>
      <c r="AT456" s="175">
        <v>-0.15957739999998899</v>
      </c>
      <c r="AU456" s="163">
        <v>-9.5773999999977395E-3</v>
      </c>
      <c r="AV456" s="163">
        <v>-0.19957739999999499</v>
      </c>
      <c r="AW456" s="163">
        <v>-0.27957739999999398</v>
      </c>
      <c r="AX456" s="163">
        <v>-0.179577399999999</v>
      </c>
      <c r="AY456" s="163">
        <v>-0.179577399999999</v>
      </c>
      <c r="BA456" s="331">
        <f t="shared" si="80"/>
        <v>445</v>
      </c>
      <c r="BB456" s="332">
        <f t="shared" si="91"/>
        <v>94.942402600000008</v>
      </c>
      <c r="BC456" s="332">
        <f t="shared" si="91"/>
        <v>95.018132600000001</v>
      </c>
      <c r="BD456" s="332">
        <f t="shared" si="91"/>
        <v>94.993752600000008</v>
      </c>
      <c r="BE456" s="332">
        <f t="shared" si="91"/>
        <v>95.045042600000002</v>
      </c>
      <c r="BF456" s="332">
        <f t="shared" si="91"/>
        <v>95.044322600000001</v>
      </c>
      <c r="BG456" s="332" t="str">
        <f t="shared" si="90"/>
        <v/>
      </c>
      <c r="BH456" s="164">
        <v>445</v>
      </c>
      <c r="BI456" s="337">
        <f t="shared" si="82"/>
        <v>0.10191999999999268</v>
      </c>
      <c r="BJ456" s="337">
        <f t="shared" si="82"/>
        <v>2.6189999999999714E-2</v>
      </c>
      <c r="BK456" s="337">
        <f t="shared" si="82"/>
        <v>5.0569999999993342E-2</v>
      </c>
      <c r="BL456" s="337">
        <f t="shared" si="81"/>
        <v>7.2000000000116415E-4</v>
      </c>
      <c r="BM456" s="165">
        <f t="shared" si="83"/>
        <v>0.10191999999999268</v>
      </c>
    </row>
    <row r="457" spans="1:65" ht="14.85" customHeight="1">
      <c r="A457" s="239"/>
      <c r="B457" s="540" t="s">
        <v>547</v>
      </c>
      <c r="C457" s="540"/>
      <c r="D457" s="540"/>
      <c r="E457" s="503">
        <f t="shared" si="84"/>
        <v>94.96000260000001</v>
      </c>
      <c r="F457" s="503"/>
      <c r="G457" s="503"/>
      <c r="H457" s="503">
        <f t="shared" si="85"/>
        <v>95.033952600000006</v>
      </c>
      <c r="I457" s="503"/>
      <c r="J457" s="503"/>
      <c r="K457" s="503">
        <f t="shared" si="86"/>
        <v>95.011632599999999</v>
      </c>
      <c r="L457" s="503"/>
      <c r="M457" s="503"/>
      <c r="N457" s="503">
        <f t="shared" si="87"/>
        <v>95.062112600000006</v>
      </c>
      <c r="O457" s="503"/>
      <c r="P457" s="503"/>
      <c r="Q457" s="503">
        <f t="shared" si="88"/>
        <v>95.055702600000004</v>
      </c>
      <c r="R457" s="503"/>
      <c r="S457" s="503"/>
      <c r="T457" s="503"/>
      <c r="U457" s="503"/>
      <c r="V457" s="503"/>
      <c r="W457" s="503">
        <f t="shared" si="89"/>
        <v>9.5699999999993679E-2</v>
      </c>
      <c r="X457" s="503"/>
      <c r="Y457" s="503"/>
      <c r="Z457" s="503"/>
      <c r="AA457" s="503"/>
      <c r="AB457" s="503"/>
      <c r="AC457" s="525"/>
      <c r="AD457" s="526"/>
      <c r="AE457" s="526"/>
      <c r="AF457" s="526"/>
      <c r="AG457" s="526"/>
      <c r="AH457" s="527"/>
      <c r="AI457" s="233"/>
      <c r="AJ457" s="233"/>
      <c r="AK457" s="197">
        <v>446</v>
      </c>
      <c r="AL457" s="207">
        <v>95.097279999999998</v>
      </c>
      <c r="AM457" s="207">
        <v>95.028189999999995</v>
      </c>
      <c r="AN457" s="207">
        <v>95.1982</v>
      </c>
      <c r="AO457" s="207">
        <v>95.322689999999994</v>
      </c>
      <c r="AP457" s="207">
        <v>95.22166</v>
      </c>
      <c r="AQ457" s="208"/>
      <c r="AR457" s="155"/>
      <c r="AS457" s="197">
        <f t="shared" si="79"/>
        <v>446</v>
      </c>
      <c r="AT457" s="175">
        <v>-0.15957739999998899</v>
      </c>
      <c r="AU457" s="163">
        <v>-9.5773999999977395E-3</v>
      </c>
      <c r="AV457" s="163">
        <v>-0.19957739999999499</v>
      </c>
      <c r="AW457" s="163">
        <v>-0.27957739999999398</v>
      </c>
      <c r="AX457" s="163">
        <v>-0.179577399999999</v>
      </c>
      <c r="AY457" s="163">
        <v>-0.179577399999999</v>
      </c>
      <c r="BA457" s="331">
        <f t="shared" si="80"/>
        <v>446</v>
      </c>
      <c r="BB457" s="332">
        <f t="shared" si="91"/>
        <v>94.937702600000009</v>
      </c>
      <c r="BC457" s="332">
        <f t="shared" si="91"/>
        <v>95.018612599999997</v>
      </c>
      <c r="BD457" s="332">
        <f t="shared" si="91"/>
        <v>94.998622600000004</v>
      </c>
      <c r="BE457" s="332">
        <f t="shared" si="91"/>
        <v>95.043112600000001</v>
      </c>
      <c r="BF457" s="332">
        <f t="shared" si="91"/>
        <v>95.042082600000001</v>
      </c>
      <c r="BG457" s="332" t="str">
        <f t="shared" si="90"/>
        <v/>
      </c>
      <c r="BH457" s="164">
        <v>446</v>
      </c>
      <c r="BI457" s="337">
        <f t="shared" si="82"/>
        <v>0.10437999999999192</v>
      </c>
      <c r="BJ457" s="337">
        <f t="shared" si="82"/>
        <v>2.3470000000003211E-2</v>
      </c>
      <c r="BK457" s="337">
        <f t="shared" si="82"/>
        <v>4.3459999999996057E-2</v>
      </c>
      <c r="BL457" s="337">
        <f t="shared" si="81"/>
        <v>1.0300000000000864E-3</v>
      </c>
      <c r="BM457" s="165">
        <f t="shared" si="83"/>
        <v>0.10437999999999192</v>
      </c>
    </row>
    <row r="458" spans="1:65" ht="14.85" customHeight="1">
      <c r="A458" s="239"/>
      <c r="B458" s="540" t="s">
        <v>548</v>
      </c>
      <c r="C458" s="540"/>
      <c r="D458" s="540"/>
      <c r="E458" s="503">
        <f t="shared" si="84"/>
        <v>94.936372600000013</v>
      </c>
      <c r="F458" s="503"/>
      <c r="G458" s="503"/>
      <c r="H458" s="503">
        <f t="shared" si="85"/>
        <v>95.038012600000002</v>
      </c>
      <c r="I458" s="503"/>
      <c r="J458" s="503"/>
      <c r="K458" s="503">
        <f t="shared" si="86"/>
        <v>95.009022600000009</v>
      </c>
      <c r="L458" s="503"/>
      <c r="M458" s="503"/>
      <c r="N458" s="503">
        <f t="shared" si="87"/>
        <v>95.0642426</v>
      </c>
      <c r="O458" s="503"/>
      <c r="P458" s="503"/>
      <c r="Q458" s="503">
        <f t="shared" si="88"/>
        <v>95.058872600000001</v>
      </c>
      <c r="R458" s="503"/>
      <c r="S458" s="503"/>
      <c r="T458" s="503"/>
      <c r="U458" s="503"/>
      <c r="V458" s="503"/>
      <c r="W458" s="503">
        <f t="shared" si="89"/>
        <v>0.12249999999998806</v>
      </c>
      <c r="X458" s="503"/>
      <c r="Y458" s="503"/>
      <c r="Z458" s="503"/>
      <c r="AA458" s="503"/>
      <c r="AB458" s="503"/>
      <c r="AC458" s="525"/>
      <c r="AD458" s="526"/>
      <c r="AE458" s="526"/>
      <c r="AF458" s="526"/>
      <c r="AG458" s="526"/>
      <c r="AH458" s="527"/>
      <c r="AI458" s="233"/>
      <c r="AJ458" s="233"/>
      <c r="AK458" s="197">
        <v>447</v>
      </c>
      <c r="AL458" s="207">
        <v>95.105639999999994</v>
      </c>
      <c r="AM458" s="207">
        <v>95.044820000000001</v>
      </c>
      <c r="AN458" s="207">
        <v>95.212530000000001</v>
      </c>
      <c r="AO458" s="207">
        <v>95.312970000000007</v>
      </c>
      <c r="AP458" s="207">
        <v>95.230090000000004</v>
      </c>
      <c r="AQ458" s="208"/>
      <c r="AR458" s="155"/>
      <c r="AS458" s="197">
        <f t="shared" si="79"/>
        <v>447</v>
      </c>
      <c r="AT458" s="175">
        <v>-0.15957739999998899</v>
      </c>
      <c r="AU458" s="163">
        <v>-9.5773999999977395E-3</v>
      </c>
      <c r="AV458" s="163">
        <v>-0.19957739999999499</v>
      </c>
      <c r="AW458" s="163">
        <v>-0.27957739999999398</v>
      </c>
      <c r="AX458" s="163">
        <v>-0.179577399999999</v>
      </c>
      <c r="AY458" s="163">
        <v>-0.179577399999999</v>
      </c>
      <c r="BA458" s="331">
        <f t="shared" si="80"/>
        <v>447</v>
      </c>
      <c r="BB458" s="332">
        <f t="shared" si="91"/>
        <v>94.946062600000005</v>
      </c>
      <c r="BC458" s="332">
        <f t="shared" si="91"/>
        <v>95.035242600000004</v>
      </c>
      <c r="BD458" s="332">
        <f t="shared" si="91"/>
        <v>95.012952600000006</v>
      </c>
      <c r="BE458" s="332">
        <f t="shared" si="91"/>
        <v>95.033392600000013</v>
      </c>
      <c r="BF458" s="332">
        <f t="shared" si="91"/>
        <v>95.050512600000005</v>
      </c>
      <c r="BG458" s="332" t="str">
        <f t="shared" si="90"/>
        <v/>
      </c>
      <c r="BH458" s="164">
        <v>447</v>
      </c>
      <c r="BI458" s="337">
        <f t="shared" si="82"/>
        <v>0.10444999999999993</v>
      </c>
      <c r="BJ458" s="337">
        <f t="shared" si="82"/>
        <v>1.5270000000001005E-2</v>
      </c>
      <c r="BK458" s="337">
        <f t="shared" si="82"/>
        <v>3.755999999999915E-2</v>
      </c>
      <c r="BL458" s="337">
        <f t="shared" si="81"/>
        <v>1.7119999999991364E-2</v>
      </c>
      <c r="BM458" s="165">
        <f t="shared" si="83"/>
        <v>0.10444999999999993</v>
      </c>
    </row>
    <row r="459" spans="1:65" ht="14.85" customHeight="1">
      <c r="A459" s="239"/>
      <c r="B459" s="540" t="s">
        <v>549</v>
      </c>
      <c r="C459" s="540"/>
      <c r="D459" s="540"/>
      <c r="E459" s="503">
        <f t="shared" si="84"/>
        <v>94.945492600000009</v>
      </c>
      <c r="F459" s="503"/>
      <c r="G459" s="503"/>
      <c r="H459" s="503">
        <f t="shared" si="85"/>
        <v>95.041222599999998</v>
      </c>
      <c r="I459" s="503"/>
      <c r="J459" s="503"/>
      <c r="K459" s="503">
        <f t="shared" si="86"/>
        <v>95.003962600000008</v>
      </c>
      <c r="L459" s="503"/>
      <c r="M459" s="503"/>
      <c r="N459" s="503">
        <f t="shared" si="87"/>
        <v>95.061592600000012</v>
      </c>
      <c r="O459" s="503"/>
      <c r="P459" s="503"/>
      <c r="Q459" s="503">
        <f t="shared" si="88"/>
        <v>95.052562600000002</v>
      </c>
      <c r="R459" s="503"/>
      <c r="S459" s="503"/>
      <c r="T459" s="503"/>
      <c r="U459" s="503"/>
      <c r="V459" s="503"/>
      <c r="W459" s="503">
        <f t="shared" si="89"/>
        <v>0.10706999999999312</v>
      </c>
      <c r="X459" s="503"/>
      <c r="Y459" s="503"/>
      <c r="Z459" s="503"/>
      <c r="AA459" s="503"/>
      <c r="AB459" s="503"/>
      <c r="AC459" s="525"/>
      <c r="AD459" s="526"/>
      <c r="AE459" s="526"/>
      <c r="AF459" s="526"/>
      <c r="AG459" s="526"/>
      <c r="AH459" s="527"/>
      <c r="AI459" s="233"/>
      <c r="AJ459" s="233"/>
      <c r="AK459" s="197">
        <v>448</v>
      </c>
      <c r="AL459" s="207">
        <v>95.125799999999998</v>
      </c>
      <c r="AM459" s="207">
        <v>95.060680000000005</v>
      </c>
      <c r="AN459" s="207">
        <v>95.217119999999994</v>
      </c>
      <c r="AO459" s="207">
        <v>95.321119999999993</v>
      </c>
      <c r="AP459" s="207">
        <v>95.208150000000003</v>
      </c>
      <c r="AQ459" s="208"/>
      <c r="AR459" s="155"/>
      <c r="AS459" s="197">
        <f t="shared" si="79"/>
        <v>448</v>
      </c>
      <c r="AT459" s="175">
        <v>-0.15957739999998899</v>
      </c>
      <c r="AU459" s="163">
        <v>-9.5773999999977395E-3</v>
      </c>
      <c r="AV459" s="163">
        <v>-0.19957739999999499</v>
      </c>
      <c r="AW459" s="163">
        <v>-0.27957739999999398</v>
      </c>
      <c r="AX459" s="163">
        <v>-0.179577399999999</v>
      </c>
      <c r="AY459" s="163">
        <v>-0.179577399999999</v>
      </c>
      <c r="BA459" s="331">
        <f t="shared" si="80"/>
        <v>448</v>
      </c>
      <c r="BB459" s="332">
        <f t="shared" si="91"/>
        <v>94.966222600000009</v>
      </c>
      <c r="BC459" s="332">
        <f t="shared" si="91"/>
        <v>95.051102600000007</v>
      </c>
      <c r="BD459" s="332">
        <f t="shared" si="91"/>
        <v>95.017542599999999</v>
      </c>
      <c r="BE459" s="332">
        <f t="shared" si="91"/>
        <v>95.0415426</v>
      </c>
      <c r="BF459" s="332">
        <f t="shared" si="91"/>
        <v>95.028572600000004</v>
      </c>
      <c r="BG459" s="332" t="str">
        <f t="shared" si="90"/>
        <v/>
      </c>
      <c r="BH459" s="164">
        <v>448</v>
      </c>
      <c r="BI459" s="337">
        <f t="shared" si="82"/>
        <v>6.2349999999995021E-2</v>
      </c>
      <c r="BJ459" s="337">
        <f t="shared" si="82"/>
        <v>2.253000000000327E-2</v>
      </c>
      <c r="BK459" s="337">
        <f t="shared" si="82"/>
        <v>1.1030000000005202E-2</v>
      </c>
      <c r="BL459" s="337">
        <f t="shared" si="81"/>
        <v>1.2969999999995707E-2</v>
      </c>
      <c r="BM459" s="165">
        <f t="shared" si="83"/>
        <v>6.2349999999995021E-2</v>
      </c>
    </row>
    <row r="460" spans="1:65" ht="14.85" customHeight="1">
      <c r="A460" s="239"/>
      <c r="B460" s="540" t="s">
        <v>550</v>
      </c>
      <c r="C460" s="540"/>
      <c r="D460" s="540"/>
      <c r="E460" s="503">
        <f t="shared" si="84"/>
        <v>94.95691260000001</v>
      </c>
      <c r="F460" s="503"/>
      <c r="G460" s="503"/>
      <c r="H460" s="503">
        <f t="shared" si="85"/>
        <v>95.047822600000003</v>
      </c>
      <c r="I460" s="503"/>
      <c r="J460" s="503"/>
      <c r="K460" s="503">
        <f t="shared" si="86"/>
        <v>94.99998260000001</v>
      </c>
      <c r="L460" s="503"/>
      <c r="M460" s="503"/>
      <c r="N460" s="503">
        <f t="shared" si="87"/>
        <v>95.058972600000004</v>
      </c>
      <c r="O460" s="503"/>
      <c r="P460" s="503"/>
      <c r="Q460" s="503">
        <f t="shared" si="88"/>
        <v>95.046942599999994</v>
      </c>
      <c r="R460" s="503"/>
      <c r="S460" s="503"/>
      <c r="T460" s="503"/>
      <c r="U460" s="503"/>
      <c r="V460" s="503"/>
      <c r="W460" s="503">
        <f t="shared" si="89"/>
        <v>9.0029999999984511E-2</v>
      </c>
      <c r="X460" s="503"/>
      <c r="Y460" s="503"/>
      <c r="Z460" s="503"/>
      <c r="AA460" s="503"/>
      <c r="AB460" s="503"/>
      <c r="AC460" s="525"/>
      <c r="AD460" s="526"/>
      <c r="AE460" s="526"/>
      <c r="AF460" s="526"/>
      <c r="AG460" s="526"/>
      <c r="AH460" s="527"/>
      <c r="AI460" s="233"/>
      <c r="AJ460" s="233"/>
      <c r="AK460" s="197">
        <v>449</v>
      </c>
      <c r="AL460" s="207">
        <v>95.135000000000005</v>
      </c>
      <c r="AM460" s="207">
        <v>95.071250000000006</v>
      </c>
      <c r="AN460" s="207">
        <v>95.209000000000003</v>
      </c>
      <c r="AO460" s="207">
        <v>95.326629999999994</v>
      </c>
      <c r="AP460" s="207">
        <v>95.211169999999996</v>
      </c>
      <c r="AQ460" s="208"/>
      <c r="AR460" s="155"/>
      <c r="AS460" s="197">
        <f t="shared" ref="AS460:AS523" si="92">AK460</f>
        <v>449</v>
      </c>
      <c r="AT460" s="175">
        <v>-0.15957739999998899</v>
      </c>
      <c r="AU460" s="163">
        <v>-9.5773999999977395E-3</v>
      </c>
      <c r="AV460" s="163">
        <v>-0.19957739999999499</v>
      </c>
      <c r="AW460" s="163">
        <v>-0.27957739999999398</v>
      </c>
      <c r="AX460" s="163">
        <v>-0.179577399999999</v>
      </c>
      <c r="AY460" s="163">
        <v>-0.179577399999999</v>
      </c>
      <c r="BA460" s="331">
        <f t="shared" ref="BA460:BA523" si="93">AK460</f>
        <v>449</v>
      </c>
      <c r="BB460" s="332">
        <f t="shared" si="91"/>
        <v>94.975422600000016</v>
      </c>
      <c r="BC460" s="332">
        <f t="shared" si="91"/>
        <v>95.061672600000009</v>
      </c>
      <c r="BD460" s="332">
        <f t="shared" si="91"/>
        <v>95.009422600000008</v>
      </c>
      <c r="BE460" s="332">
        <f t="shared" si="91"/>
        <v>95.047052600000001</v>
      </c>
      <c r="BF460" s="332">
        <f t="shared" si="91"/>
        <v>95.031592599999996</v>
      </c>
      <c r="BG460" s="332" t="str">
        <f t="shared" si="90"/>
        <v/>
      </c>
      <c r="BH460" s="164">
        <v>449</v>
      </c>
      <c r="BI460" s="337">
        <f t="shared" si="82"/>
        <v>5.6169999999980291E-2</v>
      </c>
      <c r="BJ460" s="337">
        <f t="shared" si="82"/>
        <v>3.0080000000012319E-2</v>
      </c>
      <c r="BK460" s="337">
        <f t="shared" si="82"/>
        <v>2.2169999999988477E-2</v>
      </c>
      <c r="BL460" s="337">
        <f t="shared" si="82"/>
        <v>1.546000000000447E-2</v>
      </c>
      <c r="BM460" s="165">
        <f t="shared" si="83"/>
        <v>5.6169999999980291E-2</v>
      </c>
    </row>
    <row r="461" spans="1:65" ht="14.85" customHeight="1">
      <c r="A461" s="239"/>
      <c r="B461" s="540" t="s">
        <v>551</v>
      </c>
      <c r="C461" s="540"/>
      <c r="D461" s="540"/>
      <c r="E461" s="503">
        <f t="shared" si="84"/>
        <v>94.970282600000004</v>
      </c>
      <c r="F461" s="503"/>
      <c r="G461" s="503"/>
      <c r="H461" s="503">
        <f t="shared" si="85"/>
        <v>95.047172599999996</v>
      </c>
      <c r="I461" s="503"/>
      <c r="J461" s="503"/>
      <c r="K461" s="503">
        <f t="shared" si="86"/>
        <v>95.0029526</v>
      </c>
      <c r="L461" s="503"/>
      <c r="M461" s="503"/>
      <c r="N461" s="503">
        <f t="shared" si="87"/>
        <v>95.055282600000012</v>
      </c>
      <c r="O461" s="503"/>
      <c r="P461" s="503"/>
      <c r="Q461" s="503">
        <f t="shared" si="88"/>
        <v>95.0479026</v>
      </c>
      <c r="R461" s="503"/>
      <c r="S461" s="503"/>
      <c r="T461" s="503"/>
      <c r="U461" s="503"/>
      <c r="V461" s="503"/>
      <c r="W461" s="503">
        <f t="shared" si="89"/>
        <v>7.7619999999996026E-2</v>
      </c>
      <c r="X461" s="503"/>
      <c r="Y461" s="503"/>
      <c r="Z461" s="503"/>
      <c r="AA461" s="503"/>
      <c r="AB461" s="503"/>
      <c r="AC461" s="525"/>
      <c r="AD461" s="526"/>
      <c r="AE461" s="526"/>
      <c r="AF461" s="526"/>
      <c r="AG461" s="526"/>
      <c r="AH461" s="527"/>
      <c r="AI461" s="233"/>
      <c r="AJ461" s="233"/>
      <c r="AK461" s="197">
        <v>450</v>
      </c>
      <c r="AL461" s="207">
        <v>95.137450000000001</v>
      </c>
      <c r="AM461" s="207">
        <v>95.074460000000002</v>
      </c>
      <c r="AN461" s="207">
        <v>95.209479999999999</v>
      </c>
      <c r="AO461" s="207">
        <v>95.329759999999993</v>
      </c>
      <c r="AP461" s="207">
        <v>95.208110000000005</v>
      </c>
      <c r="AQ461" s="208"/>
      <c r="AR461" s="155"/>
      <c r="AS461" s="197">
        <f t="shared" si="92"/>
        <v>450</v>
      </c>
      <c r="AT461" s="175">
        <v>-0.15957739999998899</v>
      </c>
      <c r="AU461" s="163">
        <v>-9.5773999999977395E-3</v>
      </c>
      <c r="AV461" s="163">
        <v>-0.19957739999999499</v>
      </c>
      <c r="AW461" s="163">
        <v>-0.27957739999999398</v>
      </c>
      <c r="AX461" s="163">
        <v>-0.179577399999999</v>
      </c>
      <c r="AY461" s="163">
        <v>-0.179577399999999</v>
      </c>
      <c r="BA461" s="331">
        <f t="shared" si="93"/>
        <v>450</v>
      </c>
      <c r="BB461" s="332">
        <f t="shared" si="91"/>
        <v>94.977872600000012</v>
      </c>
      <c r="BC461" s="332">
        <f t="shared" si="91"/>
        <v>95.064882600000004</v>
      </c>
      <c r="BD461" s="332">
        <f t="shared" si="91"/>
        <v>95.009902600000004</v>
      </c>
      <c r="BE461" s="332">
        <f t="shared" si="91"/>
        <v>95.050182599999999</v>
      </c>
      <c r="BF461" s="332">
        <f t="shared" si="91"/>
        <v>95.028532600000005</v>
      </c>
      <c r="BG461" s="332" t="str">
        <f t="shared" si="90"/>
        <v/>
      </c>
      <c r="BH461" s="164">
        <v>450</v>
      </c>
      <c r="BI461" s="337">
        <f t="shared" ref="BI461:BL524" si="94">IF(BB461="","",ABS($BF461-BB461))</f>
        <v>5.0659999999993488E-2</v>
      </c>
      <c r="BJ461" s="337">
        <f t="shared" si="94"/>
        <v>3.6349999999998772E-2</v>
      </c>
      <c r="BK461" s="337">
        <f t="shared" si="94"/>
        <v>1.8630000000001701E-2</v>
      </c>
      <c r="BL461" s="337">
        <f t="shared" si="94"/>
        <v>2.1649999999993952E-2</v>
      </c>
      <c r="BM461" s="165">
        <f t="shared" ref="BM461:BM524" si="95">IF(BF461="","",MAX(BI461:BL461))</f>
        <v>5.0659999999993488E-2</v>
      </c>
    </row>
    <row r="462" spans="1:65" ht="14.85" customHeight="1">
      <c r="A462" s="238"/>
      <c r="B462" s="540" t="s">
        <v>552</v>
      </c>
      <c r="C462" s="540"/>
      <c r="D462" s="540"/>
      <c r="E462" s="503">
        <f t="shared" si="84"/>
        <v>94.971082600000017</v>
      </c>
      <c r="F462" s="503"/>
      <c r="G462" s="503"/>
      <c r="H462" s="503">
        <f t="shared" si="85"/>
        <v>95.041582599999998</v>
      </c>
      <c r="I462" s="503"/>
      <c r="J462" s="503"/>
      <c r="K462" s="503">
        <f t="shared" si="86"/>
        <v>94.999822600000002</v>
      </c>
      <c r="L462" s="503"/>
      <c r="M462" s="503"/>
      <c r="N462" s="503">
        <f t="shared" si="87"/>
        <v>95.0595426</v>
      </c>
      <c r="O462" s="503"/>
      <c r="P462" s="503"/>
      <c r="Q462" s="503">
        <f t="shared" si="88"/>
        <v>95.039582600000003</v>
      </c>
      <c r="R462" s="503"/>
      <c r="S462" s="503"/>
      <c r="T462" s="503"/>
      <c r="U462" s="503"/>
      <c r="V462" s="503"/>
      <c r="W462" s="503">
        <f t="shared" si="89"/>
        <v>6.8499999999986017E-2</v>
      </c>
      <c r="X462" s="503"/>
      <c r="Y462" s="503"/>
      <c r="Z462" s="503"/>
      <c r="AA462" s="503"/>
      <c r="AB462" s="503"/>
      <c r="AC462" s="525"/>
      <c r="AD462" s="526"/>
      <c r="AE462" s="526"/>
      <c r="AF462" s="526"/>
      <c r="AG462" s="526"/>
      <c r="AH462" s="527"/>
      <c r="AI462" s="233"/>
      <c r="AJ462" s="233"/>
      <c r="AK462" s="197">
        <v>451</v>
      </c>
      <c r="AL462" s="207">
        <v>95.15034</v>
      </c>
      <c r="AM462" s="207">
        <v>95.072050000000004</v>
      </c>
      <c r="AN462" s="207">
        <v>95.197590000000005</v>
      </c>
      <c r="AO462" s="207">
        <v>95.333569999999995</v>
      </c>
      <c r="AP462" s="207">
        <v>95.212850000000003</v>
      </c>
      <c r="AQ462" s="208"/>
      <c r="AR462" s="155"/>
      <c r="AS462" s="197">
        <f t="shared" si="92"/>
        <v>451</v>
      </c>
      <c r="AT462" s="175">
        <v>-0.15957739999998899</v>
      </c>
      <c r="AU462" s="163">
        <v>-9.5773999999977395E-3</v>
      </c>
      <c r="AV462" s="163">
        <v>-0.19957739999999499</v>
      </c>
      <c r="AW462" s="163">
        <v>-0.27957739999999398</v>
      </c>
      <c r="AX462" s="163">
        <v>-0.179577399999999</v>
      </c>
      <c r="AY462" s="163">
        <v>-0.179577399999999</v>
      </c>
      <c r="BA462" s="331">
        <f t="shared" si="93"/>
        <v>451</v>
      </c>
      <c r="BB462" s="332">
        <f t="shared" si="91"/>
        <v>94.990762600000011</v>
      </c>
      <c r="BC462" s="332">
        <f t="shared" si="91"/>
        <v>95.062472600000007</v>
      </c>
      <c r="BD462" s="332">
        <f t="shared" si="91"/>
        <v>94.99801260000001</v>
      </c>
      <c r="BE462" s="332">
        <f t="shared" si="91"/>
        <v>95.053992600000001</v>
      </c>
      <c r="BF462" s="332">
        <f t="shared" si="91"/>
        <v>95.033272600000004</v>
      </c>
      <c r="BG462" s="332" t="str">
        <f t="shared" si="90"/>
        <v/>
      </c>
      <c r="BH462" s="164">
        <v>451</v>
      </c>
      <c r="BI462" s="337">
        <f t="shared" si="94"/>
        <v>4.2509999999992942E-2</v>
      </c>
      <c r="BJ462" s="337">
        <f t="shared" si="94"/>
        <v>2.9200000000003001E-2</v>
      </c>
      <c r="BK462" s="337">
        <f t="shared" si="94"/>
        <v>3.5259999999993852E-2</v>
      </c>
      <c r="BL462" s="337">
        <f t="shared" si="94"/>
        <v>2.0719999999997185E-2</v>
      </c>
      <c r="BM462" s="165">
        <f t="shared" si="95"/>
        <v>4.2509999999992942E-2</v>
      </c>
    </row>
    <row r="463" spans="1:65" ht="14.85" customHeight="1">
      <c r="A463" s="238"/>
      <c r="B463" s="540" t="s">
        <v>553</v>
      </c>
      <c r="C463" s="540"/>
      <c r="D463" s="540"/>
      <c r="E463" s="503">
        <f t="shared" si="84"/>
        <v>94.948592600000012</v>
      </c>
      <c r="F463" s="503"/>
      <c r="G463" s="503"/>
      <c r="H463" s="503">
        <f t="shared" si="85"/>
        <v>95.035202600000005</v>
      </c>
      <c r="I463" s="503"/>
      <c r="J463" s="503"/>
      <c r="K463" s="503">
        <f t="shared" si="86"/>
        <v>94.998092600000007</v>
      </c>
      <c r="L463" s="503"/>
      <c r="M463" s="503"/>
      <c r="N463" s="503">
        <f t="shared" si="87"/>
        <v>95.0615126</v>
      </c>
      <c r="O463" s="503"/>
      <c r="P463" s="503"/>
      <c r="Q463" s="503">
        <f t="shared" si="88"/>
        <v>95.030502600000005</v>
      </c>
      <c r="R463" s="503"/>
      <c r="S463" s="503"/>
      <c r="T463" s="503"/>
      <c r="U463" s="503"/>
      <c r="V463" s="503"/>
      <c r="W463" s="503">
        <f t="shared" si="89"/>
        <v>8.1909999999993488E-2</v>
      </c>
      <c r="X463" s="503"/>
      <c r="Y463" s="503"/>
      <c r="Z463" s="503"/>
      <c r="AA463" s="503"/>
      <c r="AB463" s="503"/>
      <c r="AC463" s="525"/>
      <c r="AD463" s="526"/>
      <c r="AE463" s="526"/>
      <c r="AF463" s="526"/>
      <c r="AG463" s="526"/>
      <c r="AH463" s="527"/>
      <c r="AI463" s="233"/>
      <c r="AJ463" s="233"/>
      <c r="AK463" s="197">
        <v>452</v>
      </c>
      <c r="AL463" s="207">
        <v>95.150180000000006</v>
      </c>
      <c r="AM463" s="207">
        <v>95.064700000000002</v>
      </c>
      <c r="AN463" s="207">
        <v>95.174250000000001</v>
      </c>
      <c r="AO463" s="207">
        <v>95.330280000000002</v>
      </c>
      <c r="AP463" s="207">
        <v>95.227879999999999</v>
      </c>
      <c r="AQ463" s="208"/>
      <c r="AR463" s="155"/>
      <c r="AS463" s="197">
        <f t="shared" si="92"/>
        <v>452</v>
      </c>
      <c r="AT463" s="175">
        <v>-0.15957739999998899</v>
      </c>
      <c r="AU463" s="163">
        <v>-9.5773999999977395E-3</v>
      </c>
      <c r="AV463" s="163">
        <v>-0.19957739999999499</v>
      </c>
      <c r="AW463" s="163">
        <v>-0.27957739999999398</v>
      </c>
      <c r="AX463" s="163">
        <v>-0.179577399999999</v>
      </c>
      <c r="AY463" s="163">
        <v>-0.179577399999999</v>
      </c>
      <c r="BA463" s="331">
        <f t="shared" si="93"/>
        <v>452</v>
      </c>
      <c r="BB463" s="332">
        <f t="shared" si="91"/>
        <v>94.990602600000017</v>
      </c>
      <c r="BC463" s="332">
        <f t="shared" si="91"/>
        <v>95.055122600000004</v>
      </c>
      <c r="BD463" s="332">
        <f t="shared" si="91"/>
        <v>94.974672600000005</v>
      </c>
      <c r="BE463" s="332">
        <f t="shared" si="91"/>
        <v>95.050702600000008</v>
      </c>
      <c r="BF463" s="332">
        <f t="shared" si="91"/>
        <v>95.0483026</v>
      </c>
      <c r="BG463" s="332" t="str">
        <f t="shared" si="90"/>
        <v/>
      </c>
      <c r="BH463" s="164">
        <v>452</v>
      </c>
      <c r="BI463" s="337">
        <f t="shared" si="94"/>
        <v>5.7699999999982765E-2</v>
      </c>
      <c r="BJ463" s="337">
        <f t="shared" si="94"/>
        <v>6.8200000000047112E-3</v>
      </c>
      <c r="BK463" s="337">
        <f t="shared" si="94"/>
        <v>7.3629999999994311E-2</v>
      </c>
      <c r="BL463" s="337">
        <f t="shared" si="94"/>
        <v>2.4000000000086175E-3</v>
      </c>
      <c r="BM463" s="165">
        <f t="shared" si="95"/>
        <v>7.3629999999994311E-2</v>
      </c>
    </row>
    <row r="464" spans="1:65" ht="14.85" customHeight="1">
      <c r="A464" s="238"/>
      <c r="B464" s="540" t="s">
        <v>554</v>
      </c>
      <c r="C464" s="540"/>
      <c r="D464" s="540"/>
      <c r="E464" s="503">
        <f t="shared" si="84"/>
        <v>94.935452600000005</v>
      </c>
      <c r="F464" s="503"/>
      <c r="G464" s="503"/>
      <c r="H464" s="503">
        <f t="shared" si="85"/>
        <v>95.030422600000009</v>
      </c>
      <c r="I464" s="503"/>
      <c r="J464" s="503"/>
      <c r="K464" s="503">
        <f t="shared" si="86"/>
        <v>94.990342600000005</v>
      </c>
      <c r="L464" s="503"/>
      <c r="M464" s="503"/>
      <c r="N464" s="503">
        <f t="shared" si="87"/>
        <v>95.062592600000002</v>
      </c>
      <c r="O464" s="503"/>
      <c r="P464" s="503"/>
      <c r="Q464" s="503">
        <f t="shared" si="88"/>
        <v>95.023352599999996</v>
      </c>
      <c r="R464" s="503"/>
      <c r="S464" s="503"/>
      <c r="T464" s="503"/>
      <c r="U464" s="503"/>
      <c r="V464" s="503"/>
      <c r="W464" s="503">
        <f t="shared" si="89"/>
        <v>8.7899999999990541E-2</v>
      </c>
      <c r="X464" s="503"/>
      <c r="Y464" s="503"/>
      <c r="Z464" s="503"/>
      <c r="AA464" s="503"/>
      <c r="AB464" s="503"/>
      <c r="AC464" s="525"/>
      <c r="AD464" s="526"/>
      <c r="AE464" s="526"/>
      <c r="AF464" s="526"/>
      <c r="AG464" s="526"/>
      <c r="AH464" s="527"/>
      <c r="AI464" s="233"/>
      <c r="AJ464" s="233"/>
      <c r="AK464" s="197">
        <v>453</v>
      </c>
      <c r="AL464" s="207">
        <v>95.153850000000006</v>
      </c>
      <c r="AM464" s="207">
        <v>95.064539999999994</v>
      </c>
      <c r="AN464" s="207">
        <v>95.167469999999994</v>
      </c>
      <c r="AO464" s="207">
        <v>95.32835</v>
      </c>
      <c r="AP464" s="207">
        <v>95.229929999999996</v>
      </c>
      <c r="AQ464" s="208"/>
      <c r="AR464" s="155"/>
      <c r="AS464" s="197">
        <f t="shared" si="92"/>
        <v>453</v>
      </c>
      <c r="AT464" s="175">
        <v>-0.15957739999998899</v>
      </c>
      <c r="AU464" s="163">
        <v>-9.5773999999977395E-3</v>
      </c>
      <c r="AV464" s="163">
        <v>-0.19957739999999499</v>
      </c>
      <c r="AW464" s="163">
        <v>-0.27957739999999398</v>
      </c>
      <c r="AX464" s="163">
        <v>-0.179577399999999</v>
      </c>
      <c r="AY464" s="163">
        <v>-0.179577399999999</v>
      </c>
      <c r="BA464" s="331">
        <f t="shared" si="93"/>
        <v>453</v>
      </c>
      <c r="BB464" s="332">
        <f t="shared" si="91"/>
        <v>94.994272600000016</v>
      </c>
      <c r="BC464" s="332">
        <f t="shared" si="91"/>
        <v>95.054962599999996</v>
      </c>
      <c r="BD464" s="332">
        <f t="shared" si="91"/>
        <v>94.967892599999999</v>
      </c>
      <c r="BE464" s="332">
        <f t="shared" si="91"/>
        <v>95.048772600000007</v>
      </c>
      <c r="BF464" s="332">
        <f t="shared" si="91"/>
        <v>95.050352599999997</v>
      </c>
      <c r="BG464" s="332" t="str">
        <f t="shared" si="90"/>
        <v/>
      </c>
      <c r="BH464" s="164">
        <v>453</v>
      </c>
      <c r="BI464" s="337">
        <f t="shared" si="94"/>
        <v>5.6079999999980146E-2</v>
      </c>
      <c r="BJ464" s="337">
        <f t="shared" si="94"/>
        <v>4.6099999999995589E-3</v>
      </c>
      <c r="BK464" s="337">
        <f t="shared" si="94"/>
        <v>8.2459999999997535E-2</v>
      </c>
      <c r="BL464" s="337">
        <f t="shared" si="94"/>
        <v>1.5799999999899228E-3</v>
      </c>
      <c r="BM464" s="165">
        <f t="shared" si="95"/>
        <v>8.2459999999997535E-2</v>
      </c>
    </row>
    <row r="465" spans="1:65" ht="14.85" customHeight="1">
      <c r="A465" s="238"/>
      <c r="B465" s="540" t="s">
        <v>555</v>
      </c>
      <c r="C465" s="540"/>
      <c r="D465" s="540"/>
      <c r="E465" s="503">
        <f t="shared" si="84"/>
        <v>94.918262600000006</v>
      </c>
      <c r="F465" s="503"/>
      <c r="G465" s="503"/>
      <c r="H465" s="503">
        <f t="shared" si="85"/>
        <v>95.031632600000009</v>
      </c>
      <c r="I465" s="503"/>
      <c r="J465" s="503"/>
      <c r="K465" s="503">
        <f t="shared" si="86"/>
        <v>94.990782600000003</v>
      </c>
      <c r="L465" s="503"/>
      <c r="M465" s="503"/>
      <c r="N465" s="503">
        <f t="shared" si="87"/>
        <v>95.061712600000007</v>
      </c>
      <c r="O465" s="503"/>
      <c r="P465" s="503"/>
      <c r="Q465" s="503">
        <f t="shared" si="88"/>
        <v>95.023552600000002</v>
      </c>
      <c r="R465" s="503"/>
      <c r="S465" s="503"/>
      <c r="T465" s="503"/>
      <c r="U465" s="503"/>
      <c r="V465" s="503"/>
      <c r="W465" s="503">
        <f t="shared" si="89"/>
        <v>0.10528999999999655</v>
      </c>
      <c r="X465" s="503"/>
      <c r="Y465" s="503"/>
      <c r="Z465" s="503"/>
      <c r="AA465" s="503"/>
      <c r="AB465" s="503"/>
      <c r="AC465" s="525"/>
      <c r="AD465" s="526"/>
      <c r="AE465" s="526"/>
      <c r="AF465" s="526"/>
      <c r="AG465" s="526"/>
      <c r="AH465" s="527"/>
      <c r="AI465" s="233"/>
      <c r="AJ465" s="233"/>
      <c r="AK465" s="197">
        <v>454</v>
      </c>
      <c r="AL465" s="207">
        <v>95.156369999999995</v>
      </c>
      <c r="AM465" s="207">
        <v>95.062209999999993</v>
      </c>
      <c r="AN465" s="207">
        <v>95.175340000000006</v>
      </c>
      <c r="AO465" s="207">
        <v>95.326740000000001</v>
      </c>
      <c r="AP465" s="207">
        <v>95.231539999999995</v>
      </c>
      <c r="AQ465" s="208"/>
      <c r="AR465" s="155"/>
      <c r="AS465" s="197">
        <f t="shared" si="92"/>
        <v>454</v>
      </c>
      <c r="AT465" s="175">
        <v>-0.15957739999998899</v>
      </c>
      <c r="AU465" s="163">
        <v>-9.5773999999977395E-3</v>
      </c>
      <c r="AV465" s="163">
        <v>-0.19957739999999499</v>
      </c>
      <c r="AW465" s="163">
        <v>-0.27957739999999398</v>
      </c>
      <c r="AX465" s="163">
        <v>-0.179577399999999</v>
      </c>
      <c r="AY465" s="163">
        <v>-0.179577399999999</v>
      </c>
      <c r="BA465" s="331">
        <f t="shared" si="93"/>
        <v>454</v>
      </c>
      <c r="BB465" s="332">
        <f t="shared" si="91"/>
        <v>94.996792600000006</v>
      </c>
      <c r="BC465" s="332">
        <f t="shared" si="91"/>
        <v>95.052632599999995</v>
      </c>
      <c r="BD465" s="332">
        <f t="shared" si="91"/>
        <v>94.97576260000001</v>
      </c>
      <c r="BE465" s="332">
        <f t="shared" si="91"/>
        <v>95.047162600000007</v>
      </c>
      <c r="BF465" s="332">
        <f t="shared" si="91"/>
        <v>95.051962599999996</v>
      </c>
      <c r="BG465" s="332" t="str">
        <f t="shared" si="90"/>
        <v/>
      </c>
      <c r="BH465" s="164">
        <v>454</v>
      </c>
      <c r="BI465" s="337">
        <f t="shared" si="94"/>
        <v>5.5169999999989727E-2</v>
      </c>
      <c r="BJ465" s="337">
        <f t="shared" si="94"/>
        <v>6.6999999999950433E-4</v>
      </c>
      <c r="BK465" s="337">
        <f t="shared" si="94"/>
        <v>7.6199999999985835E-2</v>
      </c>
      <c r="BL465" s="337">
        <f t="shared" si="94"/>
        <v>4.7999999999888132E-3</v>
      </c>
      <c r="BM465" s="165">
        <f t="shared" si="95"/>
        <v>7.6199999999985835E-2</v>
      </c>
    </row>
    <row r="466" spans="1:65" ht="14.85" customHeight="1">
      <c r="A466" s="238"/>
      <c r="B466" s="540" t="s">
        <v>556</v>
      </c>
      <c r="C466" s="540"/>
      <c r="D466" s="540"/>
      <c r="E466" s="503">
        <f t="shared" si="84"/>
        <v>94.925292600000006</v>
      </c>
      <c r="F466" s="503"/>
      <c r="G466" s="503"/>
      <c r="H466" s="503">
        <f t="shared" si="85"/>
        <v>95.033032599999999</v>
      </c>
      <c r="I466" s="503"/>
      <c r="J466" s="503"/>
      <c r="K466" s="503">
        <f t="shared" si="86"/>
        <v>94.995762600000006</v>
      </c>
      <c r="L466" s="503"/>
      <c r="M466" s="503"/>
      <c r="N466" s="503">
        <f t="shared" si="87"/>
        <v>95.058052600000011</v>
      </c>
      <c r="O466" s="503"/>
      <c r="P466" s="503"/>
      <c r="Q466" s="503">
        <f t="shared" si="88"/>
        <v>95.020302599999994</v>
      </c>
      <c r="R466" s="503"/>
      <c r="S466" s="503"/>
      <c r="T466" s="503"/>
      <c r="U466" s="503"/>
      <c r="V466" s="503"/>
      <c r="W466" s="503">
        <f t="shared" si="89"/>
        <v>9.5009999999987826E-2</v>
      </c>
      <c r="X466" s="503"/>
      <c r="Y466" s="503"/>
      <c r="Z466" s="503"/>
      <c r="AA466" s="503"/>
      <c r="AB466" s="503"/>
      <c r="AC466" s="525"/>
      <c r="AD466" s="526"/>
      <c r="AE466" s="526"/>
      <c r="AF466" s="526"/>
      <c r="AG466" s="526"/>
      <c r="AH466" s="527"/>
      <c r="AI466" s="233"/>
      <c r="AJ466" s="233"/>
      <c r="AK466" s="197">
        <v>455</v>
      </c>
      <c r="AL466" s="207">
        <v>95.157499999999999</v>
      </c>
      <c r="AM466" s="207">
        <v>95.061689999999999</v>
      </c>
      <c r="AN466" s="207">
        <v>95.182490000000001</v>
      </c>
      <c r="AO466" s="207">
        <v>95.325299999999999</v>
      </c>
      <c r="AP466" s="207">
        <v>95.240369999999999</v>
      </c>
      <c r="AQ466" s="208"/>
      <c r="AR466" s="155"/>
      <c r="AS466" s="197">
        <f t="shared" si="92"/>
        <v>455</v>
      </c>
      <c r="AT466" s="175">
        <v>-0.15957739999998899</v>
      </c>
      <c r="AU466" s="163">
        <v>-9.5773999999977395E-3</v>
      </c>
      <c r="AV466" s="163">
        <v>-0.19957739999999499</v>
      </c>
      <c r="AW466" s="163">
        <v>-0.27957739999999398</v>
      </c>
      <c r="AX466" s="163">
        <v>-0.179577399999999</v>
      </c>
      <c r="AY466" s="163">
        <v>-0.179577399999999</v>
      </c>
      <c r="BA466" s="331">
        <f t="shared" si="93"/>
        <v>455</v>
      </c>
      <c r="BB466" s="332">
        <f t="shared" si="91"/>
        <v>94.99792260000001</v>
      </c>
      <c r="BC466" s="332">
        <f t="shared" si="91"/>
        <v>95.052112600000001</v>
      </c>
      <c r="BD466" s="332">
        <f t="shared" si="91"/>
        <v>94.982912600000006</v>
      </c>
      <c r="BE466" s="332">
        <f t="shared" si="91"/>
        <v>95.045722600000005</v>
      </c>
      <c r="BF466" s="332">
        <f t="shared" si="91"/>
        <v>95.060792599999999</v>
      </c>
      <c r="BG466" s="332" t="str">
        <f t="shared" si="90"/>
        <v/>
      </c>
      <c r="BH466" s="164">
        <v>455</v>
      </c>
      <c r="BI466" s="337">
        <f t="shared" si="94"/>
        <v>6.2869999999989545E-2</v>
      </c>
      <c r="BJ466" s="337">
        <f t="shared" si="94"/>
        <v>8.6799999999982447E-3</v>
      </c>
      <c r="BK466" s="337">
        <f t="shared" si="94"/>
        <v>7.7879999999993288E-2</v>
      </c>
      <c r="BL466" s="337">
        <f t="shared" si="94"/>
        <v>1.5069999999994366E-2</v>
      </c>
      <c r="BM466" s="165">
        <f t="shared" si="95"/>
        <v>7.7879999999993288E-2</v>
      </c>
    </row>
    <row r="467" spans="1:65" ht="14.85" customHeight="1">
      <c r="A467" s="238"/>
      <c r="B467" s="540" t="s">
        <v>557</v>
      </c>
      <c r="C467" s="540"/>
      <c r="D467" s="540"/>
      <c r="E467" s="503">
        <f t="shared" si="84"/>
        <v>94.934332600000005</v>
      </c>
      <c r="F467" s="503"/>
      <c r="G467" s="503"/>
      <c r="H467" s="503">
        <f t="shared" si="85"/>
        <v>95.037412599999996</v>
      </c>
      <c r="I467" s="503"/>
      <c r="J467" s="503"/>
      <c r="K467" s="503">
        <f t="shared" si="86"/>
        <v>95.002032600000007</v>
      </c>
      <c r="L467" s="503"/>
      <c r="M467" s="503"/>
      <c r="N467" s="503">
        <f t="shared" si="87"/>
        <v>95.053232600000001</v>
      </c>
      <c r="O467" s="503"/>
      <c r="P467" s="503"/>
      <c r="Q467" s="503">
        <f t="shared" si="88"/>
        <v>95.007082600000004</v>
      </c>
      <c r="R467" s="503"/>
      <c r="S467" s="503"/>
      <c r="T467" s="503"/>
      <c r="U467" s="503"/>
      <c r="V467" s="503"/>
      <c r="W467" s="503">
        <f t="shared" si="89"/>
        <v>7.2749999999999204E-2</v>
      </c>
      <c r="X467" s="503"/>
      <c r="Y467" s="503"/>
      <c r="Z467" s="503"/>
      <c r="AA467" s="503"/>
      <c r="AB467" s="503"/>
      <c r="AC467" s="525"/>
      <c r="AD467" s="526"/>
      <c r="AE467" s="526"/>
      <c r="AF467" s="526"/>
      <c r="AG467" s="526"/>
      <c r="AH467" s="527"/>
      <c r="AI467" s="233"/>
      <c r="AJ467" s="233"/>
      <c r="AK467" s="197">
        <v>456</v>
      </c>
      <c r="AL467" s="207">
        <v>95.15907</v>
      </c>
      <c r="AM467" s="207">
        <v>95.062420000000003</v>
      </c>
      <c r="AN467" s="207">
        <v>95.191479999999999</v>
      </c>
      <c r="AO467" s="207">
        <v>95.326899999999995</v>
      </c>
      <c r="AP467" s="207">
        <v>95.241420000000005</v>
      </c>
      <c r="AQ467" s="208"/>
      <c r="AR467" s="155"/>
      <c r="AS467" s="197">
        <f t="shared" si="92"/>
        <v>456</v>
      </c>
      <c r="AT467" s="175">
        <v>-0.15957739999998899</v>
      </c>
      <c r="AU467" s="163">
        <v>-9.5773999999977395E-3</v>
      </c>
      <c r="AV467" s="163">
        <v>-0.19957739999999499</v>
      </c>
      <c r="AW467" s="163">
        <v>-0.27957739999999398</v>
      </c>
      <c r="AX467" s="163">
        <v>-0.179577399999999</v>
      </c>
      <c r="AY467" s="163">
        <v>-0.179577399999999</v>
      </c>
      <c r="BA467" s="331">
        <f t="shared" si="93"/>
        <v>456</v>
      </c>
      <c r="BB467" s="332">
        <f t="shared" si="91"/>
        <v>94.999492600000011</v>
      </c>
      <c r="BC467" s="332">
        <f t="shared" si="91"/>
        <v>95.052842600000005</v>
      </c>
      <c r="BD467" s="332">
        <f t="shared" si="91"/>
        <v>94.991902600000003</v>
      </c>
      <c r="BE467" s="332">
        <f t="shared" si="91"/>
        <v>95.047322600000001</v>
      </c>
      <c r="BF467" s="332">
        <f t="shared" si="91"/>
        <v>95.061842600000006</v>
      </c>
      <c r="BG467" s="332" t="str">
        <f t="shared" si="90"/>
        <v/>
      </c>
      <c r="BH467" s="164">
        <v>456</v>
      </c>
      <c r="BI467" s="337">
        <f t="shared" si="94"/>
        <v>6.2349999999995021E-2</v>
      </c>
      <c r="BJ467" s="337">
        <f t="shared" si="94"/>
        <v>9.0000000000003411E-3</v>
      </c>
      <c r="BK467" s="337">
        <f t="shared" si="94"/>
        <v>6.9940000000002556E-2</v>
      </c>
      <c r="BL467" s="337">
        <f t="shared" si="94"/>
        <v>1.4520000000004529E-2</v>
      </c>
      <c r="BM467" s="165">
        <f t="shared" si="95"/>
        <v>6.9940000000002556E-2</v>
      </c>
    </row>
    <row r="468" spans="1:65" ht="14.85" customHeight="1">
      <c r="A468" s="238"/>
      <c r="B468" s="540" t="s">
        <v>558</v>
      </c>
      <c r="C468" s="540"/>
      <c r="D468" s="540"/>
      <c r="E468" s="503">
        <f t="shared" si="84"/>
        <v>94.917422600000009</v>
      </c>
      <c r="F468" s="503"/>
      <c r="G468" s="503"/>
      <c r="H468" s="503">
        <f t="shared" si="85"/>
        <v>95.041952600000002</v>
      </c>
      <c r="I468" s="503"/>
      <c r="J468" s="503"/>
      <c r="K468" s="503">
        <f t="shared" si="86"/>
        <v>95.005482600000008</v>
      </c>
      <c r="L468" s="503"/>
      <c r="M468" s="503"/>
      <c r="N468" s="503">
        <f t="shared" si="87"/>
        <v>95.054922600000012</v>
      </c>
      <c r="O468" s="503"/>
      <c r="P468" s="503"/>
      <c r="Q468" s="503">
        <f t="shared" si="88"/>
        <v>95.001502599999995</v>
      </c>
      <c r="R468" s="503"/>
      <c r="S468" s="503"/>
      <c r="T468" s="503"/>
      <c r="U468" s="503"/>
      <c r="V468" s="503"/>
      <c r="W468" s="503">
        <f t="shared" si="89"/>
        <v>8.4079999999985944E-2</v>
      </c>
      <c r="X468" s="503"/>
      <c r="Y468" s="503"/>
      <c r="Z468" s="503"/>
      <c r="AA468" s="503"/>
      <c r="AB468" s="503"/>
      <c r="AC468" s="525"/>
      <c r="AD468" s="526"/>
      <c r="AE468" s="526"/>
      <c r="AF468" s="526"/>
      <c r="AG468" s="526"/>
      <c r="AH468" s="527"/>
      <c r="AI468" s="233"/>
      <c r="AJ468" s="233"/>
      <c r="AK468" s="197">
        <v>457</v>
      </c>
      <c r="AL468" s="207">
        <v>95.154970000000006</v>
      </c>
      <c r="AM468" s="207">
        <v>95.059160000000006</v>
      </c>
      <c r="AN468" s="207">
        <v>95.192729999999997</v>
      </c>
      <c r="AO468" s="207">
        <v>95.332409999999996</v>
      </c>
      <c r="AP468" s="207">
        <v>95.222020000000001</v>
      </c>
      <c r="AQ468" s="208"/>
      <c r="AR468" s="155"/>
      <c r="AS468" s="197">
        <f t="shared" si="92"/>
        <v>457</v>
      </c>
      <c r="AT468" s="175">
        <v>-0.15957739999998899</v>
      </c>
      <c r="AU468" s="163">
        <v>-9.5773999999977395E-3</v>
      </c>
      <c r="AV468" s="163">
        <v>-0.19957739999999499</v>
      </c>
      <c r="AW468" s="163">
        <v>-0.27957739999999398</v>
      </c>
      <c r="AX468" s="163">
        <v>-0.179577399999999</v>
      </c>
      <c r="AY468" s="163">
        <v>-0.179577399999999</v>
      </c>
      <c r="BA468" s="331">
        <f t="shared" si="93"/>
        <v>457</v>
      </c>
      <c r="BB468" s="332">
        <f t="shared" si="91"/>
        <v>94.995392600000017</v>
      </c>
      <c r="BC468" s="332">
        <f t="shared" si="91"/>
        <v>95.049582600000008</v>
      </c>
      <c r="BD468" s="332">
        <f t="shared" si="91"/>
        <v>94.993152600000002</v>
      </c>
      <c r="BE468" s="332">
        <f t="shared" si="91"/>
        <v>95.052832600000002</v>
      </c>
      <c r="BF468" s="332">
        <f t="shared" si="91"/>
        <v>95.042442600000001</v>
      </c>
      <c r="BG468" s="332" t="str">
        <f t="shared" si="90"/>
        <v/>
      </c>
      <c r="BH468" s="164">
        <v>457</v>
      </c>
      <c r="BI468" s="337">
        <f t="shared" si="94"/>
        <v>4.7049999999984493E-2</v>
      </c>
      <c r="BJ468" s="337">
        <f t="shared" si="94"/>
        <v>7.1400000000068076E-3</v>
      </c>
      <c r="BK468" s="337">
        <f t="shared" si="94"/>
        <v>4.9289999999999168E-2</v>
      </c>
      <c r="BL468" s="337">
        <f t="shared" si="94"/>
        <v>1.039000000000101E-2</v>
      </c>
      <c r="BM468" s="165">
        <f t="shared" si="95"/>
        <v>4.9289999999999168E-2</v>
      </c>
    </row>
    <row r="469" spans="1:65" ht="14.85" customHeight="1">
      <c r="A469" s="238"/>
      <c r="B469" s="540" t="s">
        <v>559</v>
      </c>
      <c r="C469" s="540"/>
      <c r="D469" s="540"/>
      <c r="E469" s="503">
        <f t="shared" si="84"/>
        <v>94.928822600000004</v>
      </c>
      <c r="F469" s="503"/>
      <c r="G469" s="503"/>
      <c r="H469" s="503">
        <f t="shared" si="85"/>
        <v>95.044082599999996</v>
      </c>
      <c r="I469" s="503"/>
      <c r="J469" s="503"/>
      <c r="K469" s="503">
        <f t="shared" si="86"/>
        <v>94.998572600000003</v>
      </c>
      <c r="L469" s="503"/>
      <c r="M469" s="503"/>
      <c r="N469" s="503">
        <f t="shared" si="87"/>
        <v>95.054112600000011</v>
      </c>
      <c r="O469" s="503"/>
      <c r="P469" s="503"/>
      <c r="Q469" s="503">
        <f t="shared" si="88"/>
        <v>94.989532600000004</v>
      </c>
      <c r="R469" s="503"/>
      <c r="S469" s="503"/>
      <c r="T469" s="503"/>
      <c r="U469" s="503"/>
      <c r="V469" s="503"/>
      <c r="W469" s="503">
        <f t="shared" si="89"/>
        <v>6.4580000000006521E-2</v>
      </c>
      <c r="X469" s="503"/>
      <c r="Y469" s="503"/>
      <c r="Z469" s="503"/>
      <c r="AA469" s="503"/>
      <c r="AB469" s="503"/>
      <c r="AC469" s="525"/>
      <c r="AD469" s="526"/>
      <c r="AE469" s="526"/>
      <c r="AF469" s="526"/>
      <c r="AG469" s="526"/>
      <c r="AH469" s="527"/>
      <c r="AI469" s="233"/>
      <c r="AJ469" s="233"/>
      <c r="AK469" s="197">
        <v>458</v>
      </c>
      <c r="AL469" s="207">
        <v>95.136610000000005</v>
      </c>
      <c r="AM469" s="207">
        <v>95.056910000000002</v>
      </c>
      <c r="AN469" s="207">
        <v>95.194140000000004</v>
      </c>
      <c r="AO469" s="207">
        <v>95.343739999999997</v>
      </c>
      <c r="AP469" s="207">
        <v>95.211410000000001</v>
      </c>
      <c r="AQ469" s="208"/>
      <c r="AR469" s="155"/>
      <c r="AS469" s="197">
        <f t="shared" si="92"/>
        <v>458</v>
      </c>
      <c r="AT469" s="175">
        <v>-0.15957739999998899</v>
      </c>
      <c r="AU469" s="163">
        <v>-9.5773999999977395E-3</v>
      </c>
      <c r="AV469" s="163">
        <v>-0.19957739999999499</v>
      </c>
      <c r="AW469" s="163">
        <v>-0.27957739999999398</v>
      </c>
      <c r="AX469" s="163">
        <v>-0.179577399999999</v>
      </c>
      <c r="AY469" s="163">
        <v>-0.179577399999999</v>
      </c>
      <c r="BA469" s="331">
        <f t="shared" si="93"/>
        <v>458</v>
      </c>
      <c r="BB469" s="332">
        <f t="shared" si="91"/>
        <v>94.977032600000015</v>
      </c>
      <c r="BC469" s="332">
        <f t="shared" si="91"/>
        <v>95.047332600000004</v>
      </c>
      <c r="BD469" s="332">
        <f t="shared" si="91"/>
        <v>94.994562600000009</v>
      </c>
      <c r="BE469" s="332">
        <f t="shared" si="91"/>
        <v>95.064162600000003</v>
      </c>
      <c r="BF469" s="332">
        <f t="shared" si="91"/>
        <v>95.031832600000001</v>
      </c>
      <c r="BG469" s="332" t="str">
        <f t="shared" si="90"/>
        <v/>
      </c>
      <c r="BH469" s="164">
        <v>458</v>
      </c>
      <c r="BI469" s="337">
        <f t="shared" si="94"/>
        <v>5.4799999999985971E-2</v>
      </c>
      <c r="BJ469" s="337">
        <f t="shared" si="94"/>
        <v>1.5500000000002956E-2</v>
      </c>
      <c r="BK469" s="337">
        <f t="shared" si="94"/>
        <v>3.7269999999992365E-2</v>
      </c>
      <c r="BL469" s="337">
        <f t="shared" si="94"/>
        <v>3.2330000000001746E-2</v>
      </c>
      <c r="BM469" s="165">
        <f t="shared" si="95"/>
        <v>5.4799999999985971E-2</v>
      </c>
    </row>
    <row r="470" spans="1:65" ht="14.85" customHeight="1">
      <c r="A470" s="238"/>
      <c r="B470" s="540" t="s">
        <v>560</v>
      </c>
      <c r="C470" s="540"/>
      <c r="D470" s="540"/>
      <c r="E470" s="503">
        <f t="shared" si="84"/>
        <v>94.951402600000009</v>
      </c>
      <c r="F470" s="503"/>
      <c r="G470" s="503"/>
      <c r="H470" s="503">
        <f t="shared" si="85"/>
        <v>95.043392600000004</v>
      </c>
      <c r="I470" s="503"/>
      <c r="J470" s="503"/>
      <c r="K470" s="503">
        <f t="shared" si="86"/>
        <v>94.975032600000006</v>
      </c>
      <c r="L470" s="503"/>
      <c r="M470" s="503"/>
      <c r="N470" s="503">
        <f t="shared" si="87"/>
        <v>95.056082600000011</v>
      </c>
      <c r="O470" s="503"/>
      <c r="P470" s="503"/>
      <c r="Q470" s="503">
        <f t="shared" si="88"/>
        <v>94.984022600000003</v>
      </c>
      <c r="R470" s="503"/>
      <c r="S470" s="503"/>
      <c r="T470" s="503"/>
      <c r="U470" s="503"/>
      <c r="V470" s="503"/>
      <c r="W470" s="503">
        <f t="shared" si="89"/>
        <v>7.2060000000007562E-2</v>
      </c>
      <c r="X470" s="503"/>
      <c r="Y470" s="503"/>
      <c r="Z470" s="503"/>
      <c r="AA470" s="503"/>
      <c r="AB470" s="503"/>
      <c r="AC470" s="525"/>
      <c r="AD470" s="526"/>
      <c r="AE470" s="526"/>
      <c r="AF470" s="526"/>
      <c r="AG470" s="526"/>
      <c r="AH470" s="527"/>
      <c r="AI470" s="233"/>
      <c r="AJ470" s="233"/>
      <c r="AK470" s="197">
        <v>459</v>
      </c>
      <c r="AL470" s="207">
        <v>95.127089999999995</v>
      </c>
      <c r="AM470" s="207">
        <v>95.058269999999993</v>
      </c>
      <c r="AN470" s="207">
        <v>95.199160000000006</v>
      </c>
      <c r="AO470" s="207">
        <v>95.352900000000005</v>
      </c>
      <c r="AP470" s="207">
        <v>95.200239999999994</v>
      </c>
      <c r="AQ470" s="208"/>
      <c r="AR470" s="155"/>
      <c r="AS470" s="197">
        <f t="shared" si="92"/>
        <v>459</v>
      </c>
      <c r="AT470" s="175">
        <v>-0.15957739999998899</v>
      </c>
      <c r="AU470" s="163">
        <v>-9.5773999999977395E-3</v>
      </c>
      <c r="AV470" s="163">
        <v>-0.19957739999999499</v>
      </c>
      <c r="AW470" s="163">
        <v>-0.27957739999999398</v>
      </c>
      <c r="AX470" s="163">
        <v>-0.179577399999999</v>
      </c>
      <c r="AY470" s="163">
        <v>-0.179577399999999</v>
      </c>
      <c r="BA470" s="331">
        <f t="shared" si="93"/>
        <v>459</v>
      </c>
      <c r="BB470" s="332">
        <f t="shared" si="91"/>
        <v>94.967512600000006</v>
      </c>
      <c r="BC470" s="332">
        <f t="shared" si="91"/>
        <v>95.048692599999995</v>
      </c>
      <c r="BD470" s="332">
        <f t="shared" si="91"/>
        <v>94.999582600000011</v>
      </c>
      <c r="BE470" s="332">
        <f t="shared" si="91"/>
        <v>95.073322600000012</v>
      </c>
      <c r="BF470" s="332">
        <f t="shared" si="91"/>
        <v>95.020662599999994</v>
      </c>
      <c r="BG470" s="332" t="str">
        <f t="shared" si="90"/>
        <v/>
      </c>
      <c r="BH470" s="164">
        <v>459</v>
      </c>
      <c r="BI470" s="337">
        <f t="shared" si="94"/>
        <v>5.314999999998804E-2</v>
      </c>
      <c r="BJ470" s="337">
        <f t="shared" si="94"/>
        <v>2.803000000000111E-2</v>
      </c>
      <c r="BK470" s="337">
        <f t="shared" si="94"/>
        <v>2.1079999999983556E-2</v>
      </c>
      <c r="BL470" s="337">
        <f t="shared" si="94"/>
        <v>5.2660000000017249E-2</v>
      </c>
      <c r="BM470" s="165">
        <f t="shared" si="95"/>
        <v>5.314999999998804E-2</v>
      </c>
    </row>
    <row r="471" spans="1:65" ht="14.85" customHeight="1">
      <c r="A471" s="238"/>
      <c r="B471" s="540" t="s">
        <v>561</v>
      </c>
      <c r="C471" s="540"/>
      <c r="D471" s="540"/>
      <c r="E471" s="503">
        <f t="shared" si="84"/>
        <v>94.965662600000016</v>
      </c>
      <c r="F471" s="503"/>
      <c r="G471" s="503"/>
      <c r="H471" s="503">
        <f t="shared" si="85"/>
        <v>95.030622600000001</v>
      </c>
      <c r="I471" s="503"/>
      <c r="J471" s="503"/>
      <c r="K471" s="503">
        <f t="shared" si="86"/>
        <v>94.985602600000007</v>
      </c>
      <c r="L471" s="503"/>
      <c r="M471" s="503"/>
      <c r="N471" s="503">
        <f t="shared" si="87"/>
        <v>95.045362600000004</v>
      </c>
      <c r="O471" s="503"/>
      <c r="P471" s="503"/>
      <c r="Q471" s="503">
        <f t="shared" si="88"/>
        <v>94.969562600000003</v>
      </c>
      <c r="R471" s="503"/>
      <c r="S471" s="503"/>
      <c r="T471" s="503"/>
      <c r="U471" s="503"/>
      <c r="V471" s="503"/>
      <c r="W471" s="503">
        <f t="shared" si="89"/>
        <v>7.5800000000000978E-2</v>
      </c>
      <c r="X471" s="503"/>
      <c r="Y471" s="503"/>
      <c r="Z471" s="503"/>
      <c r="AA471" s="503"/>
      <c r="AB471" s="503"/>
      <c r="AC471" s="525"/>
      <c r="AD471" s="526"/>
      <c r="AE471" s="526"/>
      <c r="AF471" s="526"/>
      <c r="AG471" s="526"/>
      <c r="AH471" s="527"/>
      <c r="AI471" s="233"/>
      <c r="AJ471" s="233"/>
      <c r="AK471" s="197">
        <v>460</v>
      </c>
      <c r="AL471" s="207">
        <v>95.124799999999993</v>
      </c>
      <c r="AM471" s="207">
        <v>95.064419999999998</v>
      </c>
      <c r="AN471" s="207">
        <v>95.199039999999997</v>
      </c>
      <c r="AO471" s="207">
        <v>95.351619999999997</v>
      </c>
      <c r="AP471" s="207">
        <v>95.195700000000002</v>
      </c>
      <c r="AQ471" s="208"/>
      <c r="AR471" s="155"/>
      <c r="AS471" s="197">
        <f t="shared" si="92"/>
        <v>460</v>
      </c>
      <c r="AT471" s="175">
        <v>-0.15957739999998899</v>
      </c>
      <c r="AU471" s="163">
        <v>-9.5773999999977395E-3</v>
      </c>
      <c r="AV471" s="163">
        <v>-0.19957739999999499</v>
      </c>
      <c r="AW471" s="163">
        <v>-0.27957739999999398</v>
      </c>
      <c r="AX471" s="163">
        <v>-0.179577399999999</v>
      </c>
      <c r="AY471" s="163">
        <v>-0.179577399999999</v>
      </c>
      <c r="BA471" s="331">
        <f t="shared" si="93"/>
        <v>460</v>
      </c>
      <c r="BB471" s="332">
        <f t="shared" si="91"/>
        <v>94.965222600000004</v>
      </c>
      <c r="BC471" s="332">
        <f t="shared" si="91"/>
        <v>95.054842600000001</v>
      </c>
      <c r="BD471" s="332">
        <f t="shared" si="91"/>
        <v>94.999462600000001</v>
      </c>
      <c r="BE471" s="332">
        <f t="shared" si="91"/>
        <v>95.072042600000003</v>
      </c>
      <c r="BF471" s="332">
        <f t="shared" si="91"/>
        <v>95.016122600000003</v>
      </c>
      <c r="BG471" s="332" t="str">
        <f t="shared" si="90"/>
        <v/>
      </c>
      <c r="BH471" s="164">
        <v>460</v>
      </c>
      <c r="BI471" s="337">
        <f t="shared" si="94"/>
        <v>5.0899999999998613E-2</v>
      </c>
      <c r="BJ471" s="337">
        <f t="shared" si="94"/>
        <v>3.8719999999997867E-2</v>
      </c>
      <c r="BK471" s="337">
        <f t="shared" si="94"/>
        <v>1.6660000000001673E-2</v>
      </c>
      <c r="BL471" s="337">
        <f t="shared" si="94"/>
        <v>5.5920000000000414E-2</v>
      </c>
      <c r="BM471" s="165">
        <f t="shared" si="95"/>
        <v>5.5920000000000414E-2</v>
      </c>
    </row>
    <row r="472" spans="1:65" ht="14.85" customHeight="1">
      <c r="A472" s="238"/>
      <c r="B472" s="540" t="s">
        <v>562</v>
      </c>
      <c r="C472" s="540"/>
      <c r="D472" s="540"/>
      <c r="E472" s="503">
        <f t="shared" si="84"/>
        <v>94.972172600000007</v>
      </c>
      <c r="F472" s="503"/>
      <c r="G472" s="503"/>
      <c r="H472" s="503">
        <f t="shared" si="85"/>
        <v>95.024802600000001</v>
      </c>
      <c r="I472" s="503"/>
      <c r="J472" s="503"/>
      <c r="K472" s="503">
        <f t="shared" si="86"/>
        <v>94.999942600000011</v>
      </c>
      <c r="L472" s="503"/>
      <c r="M472" s="503"/>
      <c r="N472" s="503">
        <f t="shared" si="87"/>
        <v>95.042182600000004</v>
      </c>
      <c r="O472" s="503"/>
      <c r="P472" s="503"/>
      <c r="Q472" s="503">
        <f t="shared" si="88"/>
        <v>94.968482600000002</v>
      </c>
      <c r="R472" s="503"/>
      <c r="S472" s="503"/>
      <c r="T472" s="503"/>
      <c r="U472" s="503"/>
      <c r="V472" s="503"/>
      <c r="W472" s="503">
        <f t="shared" si="89"/>
        <v>7.3700000000002319E-2</v>
      </c>
      <c r="X472" s="503"/>
      <c r="Y472" s="503"/>
      <c r="Z472" s="503"/>
      <c r="AA472" s="503"/>
      <c r="AB472" s="503"/>
      <c r="AC472" s="525"/>
      <c r="AD472" s="526"/>
      <c r="AE472" s="526"/>
      <c r="AF472" s="526"/>
      <c r="AG472" s="526"/>
      <c r="AH472" s="527"/>
      <c r="AI472" s="233"/>
      <c r="AJ472" s="233"/>
      <c r="AK472" s="197">
        <v>461</v>
      </c>
      <c r="AL472" s="207">
        <v>95.119060000000005</v>
      </c>
      <c r="AM472" s="207">
        <v>95.067760000000007</v>
      </c>
      <c r="AN472" s="207">
        <v>95.186710000000005</v>
      </c>
      <c r="AO472" s="207">
        <v>95.349689999999995</v>
      </c>
      <c r="AP472" s="207">
        <v>95.179760000000002</v>
      </c>
      <c r="AQ472" s="208"/>
      <c r="AR472" s="155"/>
      <c r="AS472" s="197">
        <f t="shared" si="92"/>
        <v>461</v>
      </c>
      <c r="AT472" s="175">
        <v>-0.15957739999998899</v>
      </c>
      <c r="AU472" s="163">
        <v>-9.5773999999977395E-3</v>
      </c>
      <c r="AV472" s="163">
        <v>-0.19957739999999499</v>
      </c>
      <c r="AW472" s="163">
        <v>-0.27957739999999398</v>
      </c>
      <c r="AX472" s="163">
        <v>-0.179577399999999</v>
      </c>
      <c r="AY472" s="163">
        <v>-0.179577399999999</v>
      </c>
      <c r="BA472" s="331">
        <f t="shared" si="93"/>
        <v>461</v>
      </c>
      <c r="BB472" s="332">
        <f t="shared" si="91"/>
        <v>94.959482600000015</v>
      </c>
      <c r="BC472" s="332">
        <f t="shared" si="91"/>
        <v>95.058182600000009</v>
      </c>
      <c r="BD472" s="332">
        <f t="shared" si="91"/>
        <v>94.98713260000001</v>
      </c>
      <c r="BE472" s="332">
        <f t="shared" si="91"/>
        <v>95.070112600000002</v>
      </c>
      <c r="BF472" s="332">
        <f t="shared" si="91"/>
        <v>95.000182600000002</v>
      </c>
      <c r="BG472" s="332" t="str">
        <f t="shared" si="90"/>
        <v/>
      </c>
      <c r="BH472" s="164">
        <v>461</v>
      </c>
      <c r="BI472" s="337">
        <f t="shared" si="94"/>
        <v>4.0699999999986858E-2</v>
      </c>
      <c r="BJ472" s="337">
        <f t="shared" si="94"/>
        <v>5.8000000000006935E-2</v>
      </c>
      <c r="BK472" s="337">
        <f t="shared" si="94"/>
        <v>1.3049999999992679E-2</v>
      </c>
      <c r="BL472" s="337">
        <f t="shared" si="94"/>
        <v>6.9929999999999382E-2</v>
      </c>
      <c r="BM472" s="165">
        <f t="shared" si="95"/>
        <v>6.9929999999999382E-2</v>
      </c>
    </row>
    <row r="473" spans="1:65" ht="14.85" customHeight="1">
      <c r="A473" s="238"/>
      <c r="B473" s="540" t="s">
        <v>563</v>
      </c>
      <c r="C473" s="540"/>
      <c r="D473" s="540"/>
      <c r="E473" s="503">
        <f t="shared" si="84"/>
        <v>94.97643260000001</v>
      </c>
      <c r="F473" s="503"/>
      <c r="G473" s="503"/>
      <c r="H473" s="503">
        <f t="shared" si="85"/>
        <v>95.028772599999996</v>
      </c>
      <c r="I473" s="503"/>
      <c r="J473" s="503"/>
      <c r="K473" s="503">
        <f t="shared" si="86"/>
        <v>95.008532600000009</v>
      </c>
      <c r="L473" s="503"/>
      <c r="M473" s="503"/>
      <c r="N473" s="503">
        <f t="shared" si="87"/>
        <v>95.0368426</v>
      </c>
      <c r="O473" s="503"/>
      <c r="P473" s="503"/>
      <c r="Q473" s="503">
        <f t="shared" si="88"/>
        <v>94.974382599999998</v>
      </c>
      <c r="R473" s="503"/>
      <c r="S473" s="503"/>
      <c r="T473" s="503"/>
      <c r="U473" s="503"/>
      <c r="V473" s="503"/>
      <c r="W473" s="503">
        <f t="shared" si="89"/>
        <v>6.2460000000001514E-2</v>
      </c>
      <c r="X473" s="503"/>
      <c r="Y473" s="503"/>
      <c r="Z473" s="503"/>
      <c r="AA473" s="503"/>
      <c r="AB473" s="503"/>
      <c r="AC473" s="525"/>
      <c r="AD473" s="526"/>
      <c r="AE473" s="526"/>
      <c r="AF473" s="526"/>
      <c r="AG473" s="526"/>
      <c r="AH473" s="527"/>
      <c r="AI473" s="233"/>
      <c r="AJ473" s="233"/>
      <c r="AK473" s="197">
        <v>462</v>
      </c>
      <c r="AL473" s="207">
        <v>95.120900000000006</v>
      </c>
      <c r="AM473" s="207">
        <v>95.064179999999993</v>
      </c>
      <c r="AN473" s="207">
        <v>95.176900000000003</v>
      </c>
      <c r="AO473" s="207">
        <v>95.351050000000001</v>
      </c>
      <c r="AP473" s="207">
        <v>95.183980000000005</v>
      </c>
      <c r="AQ473" s="208"/>
      <c r="AR473" s="155"/>
      <c r="AS473" s="197">
        <f t="shared" si="92"/>
        <v>462</v>
      </c>
      <c r="AT473" s="175">
        <v>-0.15957739999998899</v>
      </c>
      <c r="AU473" s="163">
        <v>-9.5773999999977395E-3</v>
      </c>
      <c r="AV473" s="163">
        <v>-0.19957739999999499</v>
      </c>
      <c r="AW473" s="163">
        <v>-0.27957739999999398</v>
      </c>
      <c r="AX473" s="163">
        <v>-0.179577399999999</v>
      </c>
      <c r="AY473" s="163">
        <v>-0.179577399999999</v>
      </c>
      <c r="BA473" s="331">
        <f t="shared" si="93"/>
        <v>462</v>
      </c>
      <c r="BB473" s="332">
        <f t="shared" si="91"/>
        <v>94.961322600000017</v>
      </c>
      <c r="BC473" s="332">
        <f t="shared" si="91"/>
        <v>95.054602599999996</v>
      </c>
      <c r="BD473" s="332">
        <f t="shared" si="91"/>
        <v>94.977322600000008</v>
      </c>
      <c r="BE473" s="332">
        <f t="shared" si="91"/>
        <v>95.071472600000007</v>
      </c>
      <c r="BF473" s="332">
        <f t="shared" si="91"/>
        <v>95.004402600000006</v>
      </c>
      <c r="BG473" s="332" t="str">
        <f t="shared" si="90"/>
        <v/>
      </c>
      <c r="BH473" s="164">
        <v>462</v>
      </c>
      <c r="BI473" s="337">
        <f t="shared" si="94"/>
        <v>4.3079999999989127E-2</v>
      </c>
      <c r="BJ473" s="337">
        <f t="shared" si="94"/>
        <v>5.0199999999989586E-2</v>
      </c>
      <c r="BK473" s="337">
        <f t="shared" si="94"/>
        <v>2.7079999999997995E-2</v>
      </c>
      <c r="BL473" s="337">
        <f t="shared" si="94"/>
        <v>6.7070000000001073E-2</v>
      </c>
      <c r="BM473" s="165">
        <f t="shared" si="95"/>
        <v>6.7070000000001073E-2</v>
      </c>
    </row>
    <row r="474" spans="1:65" ht="14.85" customHeight="1">
      <c r="A474" s="238"/>
      <c r="B474" s="540" t="s">
        <v>564</v>
      </c>
      <c r="C474" s="540"/>
      <c r="D474" s="540"/>
      <c r="E474" s="503">
        <f t="shared" si="84"/>
        <v>94.981532600000008</v>
      </c>
      <c r="F474" s="503"/>
      <c r="G474" s="503"/>
      <c r="H474" s="503">
        <f t="shared" si="85"/>
        <v>95.024802600000001</v>
      </c>
      <c r="I474" s="503"/>
      <c r="J474" s="503"/>
      <c r="K474" s="503">
        <f t="shared" si="86"/>
        <v>95.015292600000009</v>
      </c>
      <c r="L474" s="503"/>
      <c r="M474" s="503"/>
      <c r="N474" s="503">
        <f t="shared" si="87"/>
        <v>95.0317826</v>
      </c>
      <c r="O474" s="503"/>
      <c r="P474" s="503"/>
      <c r="Q474" s="503">
        <f t="shared" si="88"/>
        <v>94.986282599999996</v>
      </c>
      <c r="R474" s="503"/>
      <c r="S474" s="503"/>
      <c r="T474" s="503"/>
      <c r="U474" s="503"/>
      <c r="V474" s="503"/>
      <c r="W474" s="503">
        <f t="shared" si="89"/>
        <v>4.5500000000004093E-2</v>
      </c>
      <c r="X474" s="503"/>
      <c r="Y474" s="503"/>
      <c r="Z474" s="503"/>
      <c r="AA474" s="503"/>
      <c r="AB474" s="503"/>
      <c r="AC474" s="525"/>
      <c r="AD474" s="526"/>
      <c r="AE474" s="526"/>
      <c r="AF474" s="526"/>
      <c r="AG474" s="526"/>
      <c r="AH474" s="527"/>
      <c r="AI474" s="233"/>
      <c r="AJ474" s="233"/>
      <c r="AK474" s="197">
        <v>463</v>
      </c>
      <c r="AL474" s="207">
        <v>95.121420000000001</v>
      </c>
      <c r="AM474" s="207">
        <v>95.062100000000001</v>
      </c>
      <c r="AN474" s="207">
        <v>95.168059999999997</v>
      </c>
      <c r="AO474" s="207">
        <v>95.348079999999996</v>
      </c>
      <c r="AP474" s="207">
        <v>95.187470000000005</v>
      </c>
      <c r="AQ474" s="208"/>
      <c r="AR474" s="155"/>
      <c r="AS474" s="197">
        <f t="shared" si="92"/>
        <v>463</v>
      </c>
      <c r="AT474" s="175">
        <v>-0.15957739999998899</v>
      </c>
      <c r="AU474" s="163">
        <v>-9.5773999999977395E-3</v>
      </c>
      <c r="AV474" s="163">
        <v>-0.19957739999999499</v>
      </c>
      <c r="AW474" s="163">
        <v>-0.27957739999999398</v>
      </c>
      <c r="AX474" s="163">
        <v>-0.179577399999999</v>
      </c>
      <c r="AY474" s="163">
        <v>-0.179577399999999</v>
      </c>
      <c r="BA474" s="331">
        <f t="shared" si="93"/>
        <v>463</v>
      </c>
      <c r="BB474" s="332">
        <f t="shared" si="91"/>
        <v>94.961842600000011</v>
      </c>
      <c r="BC474" s="332">
        <f t="shared" si="91"/>
        <v>95.052522600000003</v>
      </c>
      <c r="BD474" s="332">
        <f t="shared" si="91"/>
        <v>94.968482600000002</v>
      </c>
      <c r="BE474" s="332">
        <f t="shared" si="91"/>
        <v>95.068502600000002</v>
      </c>
      <c r="BF474" s="332">
        <f t="shared" si="91"/>
        <v>95.007892600000005</v>
      </c>
      <c r="BG474" s="332" t="str">
        <f t="shared" si="90"/>
        <v/>
      </c>
      <c r="BH474" s="164">
        <v>463</v>
      </c>
      <c r="BI474" s="337">
        <f t="shared" si="94"/>
        <v>4.6049999999993929E-2</v>
      </c>
      <c r="BJ474" s="337">
        <f t="shared" si="94"/>
        <v>4.4629999999997949E-2</v>
      </c>
      <c r="BK474" s="337">
        <f t="shared" si="94"/>
        <v>3.941000000000372E-2</v>
      </c>
      <c r="BL474" s="337">
        <f t="shared" si="94"/>
        <v>6.0609999999996944E-2</v>
      </c>
      <c r="BM474" s="165">
        <f t="shared" si="95"/>
        <v>6.0609999999996944E-2</v>
      </c>
    </row>
    <row r="475" spans="1:65" ht="14.85" customHeight="1">
      <c r="A475" s="238"/>
      <c r="B475" s="540" t="s">
        <v>565</v>
      </c>
      <c r="C475" s="540"/>
      <c r="D475" s="540"/>
      <c r="E475" s="503">
        <f t="shared" si="84"/>
        <v>94.973982600000014</v>
      </c>
      <c r="F475" s="503"/>
      <c r="G475" s="503"/>
      <c r="H475" s="503">
        <f t="shared" si="85"/>
        <v>95.020532599999996</v>
      </c>
      <c r="I475" s="503"/>
      <c r="J475" s="503"/>
      <c r="K475" s="503">
        <f t="shared" si="86"/>
        <v>95.001392600000003</v>
      </c>
      <c r="L475" s="503"/>
      <c r="M475" s="503"/>
      <c r="N475" s="503">
        <f t="shared" si="87"/>
        <v>95.032022600000005</v>
      </c>
      <c r="O475" s="503"/>
      <c r="P475" s="503"/>
      <c r="Q475" s="503">
        <f t="shared" si="88"/>
        <v>95.002142599999999</v>
      </c>
      <c r="R475" s="503"/>
      <c r="S475" s="503"/>
      <c r="T475" s="503"/>
      <c r="U475" s="503"/>
      <c r="V475" s="503"/>
      <c r="W475" s="503">
        <f t="shared" si="89"/>
        <v>2.988000000000568E-2</v>
      </c>
      <c r="X475" s="503"/>
      <c r="Y475" s="503"/>
      <c r="Z475" s="503"/>
      <c r="AA475" s="503"/>
      <c r="AB475" s="503"/>
      <c r="AC475" s="525"/>
      <c r="AD475" s="526"/>
      <c r="AE475" s="526"/>
      <c r="AF475" s="526"/>
      <c r="AG475" s="526"/>
      <c r="AH475" s="527"/>
      <c r="AI475" s="233"/>
      <c r="AJ475" s="233"/>
      <c r="AK475" s="197">
        <v>464</v>
      </c>
      <c r="AL475" s="207">
        <v>95.101659999999995</v>
      </c>
      <c r="AM475" s="207">
        <v>95.057789999999997</v>
      </c>
      <c r="AN475" s="207">
        <v>95.176900000000003</v>
      </c>
      <c r="AO475" s="207">
        <v>95.346069999999997</v>
      </c>
      <c r="AP475" s="207">
        <v>95.195139999999995</v>
      </c>
      <c r="AQ475" s="208"/>
      <c r="AR475" s="155"/>
      <c r="AS475" s="197">
        <f t="shared" si="92"/>
        <v>464</v>
      </c>
      <c r="AT475" s="175">
        <v>-0.15957739999998899</v>
      </c>
      <c r="AU475" s="163">
        <v>-9.5773999999977395E-3</v>
      </c>
      <c r="AV475" s="163">
        <v>-0.19957739999999499</v>
      </c>
      <c r="AW475" s="163">
        <v>-0.27957739999999398</v>
      </c>
      <c r="AX475" s="163">
        <v>-0.179577399999999</v>
      </c>
      <c r="AY475" s="163">
        <v>-0.179577399999999</v>
      </c>
      <c r="BA475" s="331">
        <f t="shared" si="93"/>
        <v>464</v>
      </c>
      <c r="BB475" s="332">
        <f t="shared" si="91"/>
        <v>94.942082600000006</v>
      </c>
      <c r="BC475" s="332">
        <f t="shared" si="91"/>
        <v>95.048212599999999</v>
      </c>
      <c r="BD475" s="332">
        <f t="shared" si="91"/>
        <v>94.977322600000008</v>
      </c>
      <c r="BE475" s="332">
        <f t="shared" si="91"/>
        <v>95.066492600000004</v>
      </c>
      <c r="BF475" s="332">
        <f t="shared" si="91"/>
        <v>95.015562599999996</v>
      </c>
      <c r="BG475" s="332" t="str">
        <f t="shared" si="90"/>
        <v/>
      </c>
      <c r="BH475" s="164">
        <v>464</v>
      </c>
      <c r="BI475" s="337">
        <f t="shared" si="94"/>
        <v>7.3479999999989332E-2</v>
      </c>
      <c r="BJ475" s="337">
        <f t="shared" si="94"/>
        <v>3.2650000000003843E-2</v>
      </c>
      <c r="BK475" s="337">
        <f t="shared" si="94"/>
        <v>3.8239999999987617E-2</v>
      </c>
      <c r="BL475" s="337">
        <f t="shared" si="94"/>
        <v>5.0930000000008135E-2</v>
      </c>
      <c r="BM475" s="165">
        <f t="shared" si="95"/>
        <v>7.3479999999989332E-2</v>
      </c>
    </row>
    <row r="476" spans="1:65" ht="14.85" customHeight="1">
      <c r="A476" s="238"/>
      <c r="B476" s="540" t="s">
        <v>566</v>
      </c>
      <c r="C476" s="540"/>
      <c r="D476" s="540"/>
      <c r="E476" s="503">
        <f t="shared" si="84"/>
        <v>94.951922600000017</v>
      </c>
      <c r="F476" s="503"/>
      <c r="G476" s="503"/>
      <c r="H476" s="503">
        <f t="shared" si="85"/>
        <v>95.018852600000002</v>
      </c>
      <c r="I476" s="503"/>
      <c r="J476" s="503"/>
      <c r="K476" s="503">
        <f t="shared" si="86"/>
        <v>94.985962600000008</v>
      </c>
      <c r="L476" s="503"/>
      <c r="M476" s="503"/>
      <c r="N476" s="503">
        <f t="shared" si="87"/>
        <v>95.033512600000009</v>
      </c>
      <c r="O476" s="503"/>
      <c r="P476" s="503"/>
      <c r="Q476" s="503">
        <f t="shared" si="88"/>
        <v>95.020262599999995</v>
      </c>
      <c r="R476" s="503"/>
      <c r="S476" s="503"/>
      <c r="T476" s="503"/>
      <c r="U476" s="503"/>
      <c r="V476" s="503"/>
      <c r="W476" s="503">
        <f t="shared" si="89"/>
        <v>6.8339999999977863E-2</v>
      </c>
      <c r="X476" s="503"/>
      <c r="Y476" s="503"/>
      <c r="Z476" s="503"/>
      <c r="AA476" s="503"/>
      <c r="AB476" s="503"/>
      <c r="AC476" s="525"/>
      <c r="AD476" s="526"/>
      <c r="AE476" s="526"/>
      <c r="AF476" s="526"/>
      <c r="AG476" s="526"/>
      <c r="AH476" s="527"/>
      <c r="AI476" s="233"/>
      <c r="AJ476" s="233"/>
      <c r="AK476" s="197">
        <v>465</v>
      </c>
      <c r="AL476" s="207">
        <v>95.100049999999996</v>
      </c>
      <c r="AM476" s="207">
        <v>95.056830000000005</v>
      </c>
      <c r="AN476" s="207">
        <v>95.18056</v>
      </c>
      <c r="AO476" s="207">
        <v>95.343860000000006</v>
      </c>
      <c r="AP476" s="207">
        <v>95.198549999999997</v>
      </c>
      <c r="AQ476" s="208"/>
      <c r="AR476" s="155"/>
      <c r="AS476" s="197">
        <f t="shared" si="92"/>
        <v>465</v>
      </c>
      <c r="AT476" s="175">
        <v>-0.15957739999998899</v>
      </c>
      <c r="AU476" s="163">
        <v>-9.5773999999977395E-3</v>
      </c>
      <c r="AV476" s="163">
        <v>-0.19957739999999499</v>
      </c>
      <c r="AW476" s="163">
        <v>-0.27957739999999398</v>
      </c>
      <c r="AX476" s="163">
        <v>-0.179577399999999</v>
      </c>
      <c r="AY476" s="163">
        <v>-0.179577399999999</v>
      </c>
      <c r="BA476" s="331">
        <f t="shared" si="93"/>
        <v>465</v>
      </c>
      <c r="BB476" s="332">
        <f t="shared" si="91"/>
        <v>94.940472600000007</v>
      </c>
      <c r="BC476" s="332">
        <f t="shared" si="91"/>
        <v>95.047252600000007</v>
      </c>
      <c r="BD476" s="332">
        <f t="shared" si="91"/>
        <v>94.980982600000004</v>
      </c>
      <c r="BE476" s="332">
        <f t="shared" si="91"/>
        <v>95.064282600000013</v>
      </c>
      <c r="BF476" s="332">
        <f t="shared" si="91"/>
        <v>95.018972599999998</v>
      </c>
      <c r="BG476" s="332" t="str">
        <f t="shared" si="90"/>
        <v/>
      </c>
      <c r="BH476" s="164">
        <v>465</v>
      </c>
      <c r="BI476" s="337">
        <f t="shared" si="94"/>
        <v>7.8499999999991132E-2</v>
      </c>
      <c r="BJ476" s="337">
        <f t="shared" si="94"/>
        <v>2.8280000000009409E-2</v>
      </c>
      <c r="BK476" s="337">
        <f t="shared" si="94"/>
        <v>3.7989999999993529E-2</v>
      </c>
      <c r="BL476" s="337">
        <f t="shared" si="94"/>
        <v>4.5310000000014838E-2</v>
      </c>
      <c r="BM476" s="165">
        <f t="shared" si="95"/>
        <v>7.8499999999991132E-2</v>
      </c>
    </row>
    <row r="477" spans="1:65" ht="14.85" customHeight="1">
      <c r="A477" s="238"/>
      <c r="B477" s="540" t="s">
        <v>567</v>
      </c>
      <c r="C477" s="540"/>
      <c r="D477" s="540"/>
      <c r="E477" s="503">
        <f t="shared" si="84"/>
        <v>94.941042600000017</v>
      </c>
      <c r="F477" s="503"/>
      <c r="G477" s="503"/>
      <c r="H477" s="503">
        <f t="shared" si="85"/>
        <v>95.018852600000002</v>
      </c>
      <c r="I477" s="503"/>
      <c r="J477" s="503"/>
      <c r="K477" s="503">
        <f t="shared" si="86"/>
        <v>94.979772600000004</v>
      </c>
      <c r="L477" s="503"/>
      <c r="M477" s="503"/>
      <c r="N477" s="503">
        <f t="shared" si="87"/>
        <v>95.035322600000001</v>
      </c>
      <c r="O477" s="503"/>
      <c r="P477" s="503"/>
      <c r="Q477" s="503">
        <f t="shared" si="88"/>
        <v>95.021302599999999</v>
      </c>
      <c r="R477" s="503"/>
      <c r="S477" s="503"/>
      <c r="T477" s="503"/>
      <c r="U477" s="503"/>
      <c r="V477" s="503"/>
      <c r="W477" s="503">
        <f t="shared" si="89"/>
        <v>8.0259999999981346E-2</v>
      </c>
      <c r="X477" s="503"/>
      <c r="Y477" s="503"/>
      <c r="Z477" s="503"/>
      <c r="AA477" s="503"/>
      <c r="AB477" s="503"/>
      <c r="AC477" s="525"/>
      <c r="AD477" s="526"/>
      <c r="AE477" s="526"/>
      <c r="AF477" s="526"/>
      <c r="AG477" s="526"/>
      <c r="AH477" s="527"/>
      <c r="AI477" s="233"/>
      <c r="AJ477" s="233"/>
      <c r="AK477" s="197">
        <v>466</v>
      </c>
      <c r="AL477" s="207">
        <v>95.117249999999999</v>
      </c>
      <c r="AM477" s="207">
        <v>95.055589999999995</v>
      </c>
      <c r="AN477" s="207">
        <v>95.181520000000006</v>
      </c>
      <c r="AO477" s="207">
        <v>95.344740000000002</v>
      </c>
      <c r="AP477" s="207">
        <v>95.196619999999996</v>
      </c>
      <c r="AQ477" s="208"/>
      <c r="AR477" s="155"/>
      <c r="AS477" s="197">
        <f t="shared" si="92"/>
        <v>466</v>
      </c>
      <c r="AT477" s="175">
        <v>-0.15957739999998899</v>
      </c>
      <c r="AU477" s="163">
        <v>-9.5773999999977395E-3</v>
      </c>
      <c r="AV477" s="163">
        <v>-0.19957739999999499</v>
      </c>
      <c r="AW477" s="163">
        <v>-0.27957739999999398</v>
      </c>
      <c r="AX477" s="163">
        <v>-0.179577399999999</v>
      </c>
      <c r="AY477" s="163">
        <v>-0.179577399999999</v>
      </c>
      <c r="BA477" s="331">
        <f t="shared" si="93"/>
        <v>466</v>
      </c>
      <c r="BB477" s="332">
        <f t="shared" si="91"/>
        <v>94.957672600000009</v>
      </c>
      <c r="BC477" s="332">
        <f t="shared" si="91"/>
        <v>95.046012599999997</v>
      </c>
      <c r="BD477" s="332">
        <f t="shared" si="91"/>
        <v>94.981942600000011</v>
      </c>
      <c r="BE477" s="332">
        <f t="shared" si="91"/>
        <v>95.065162600000008</v>
      </c>
      <c r="BF477" s="332">
        <f t="shared" si="91"/>
        <v>95.017042599999996</v>
      </c>
      <c r="BG477" s="332" t="str">
        <f t="shared" si="90"/>
        <v/>
      </c>
      <c r="BH477" s="164">
        <v>466</v>
      </c>
      <c r="BI477" s="337">
        <f t="shared" si="94"/>
        <v>5.9369999999987044E-2</v>
      </c>
      <c r="BJ477" s="337">
        <f t="shared" si="94"/>
        <v>2.897000000000105E-2</v>
      </c>
      <c r="BK477" s="337">
        <f t="shared" si="94"/>
        <v>3.5099999999985698E-2</v>
      </c>
      <c r="BL477" s="337">
        <f t="shared" si="94"/>
        <v>4.8120000000011487E-2</v>
      </c>
      <c r="BM477" s="165">
        <f t="shared" si="95"/>
        <v>5.9369999999987044E-2</v>
      </c>
    </row>
    <row r="478" spans="1:65" ht="14.85" customHeight="1">
      <c r="A478" s="238"/>
      <c r="B478" s="540" t="s">
        <v>568</v>
      </c>
      <c r="C478" s="540"/>
      <c r="D478" s="540"/>
      <c r="E478" s="503">
        <f t="shared" si="84"/>
        <v>94.932922600000012</v>
      </c>
      <c r="F478" s="503"/>
      <c r="G478" s="503"/>
      <c r="H478" s="503">
        <f t="shared" si="85"/>
        <v>95.019212600000003</v>
      </c>
      <c r="I478" s="503"/>
      <c r="J478" s="503"/>
      <c r="K478" s="503">
        <f t="shared" si="86"/>
        <v>94.974592600000008</v>
      </c>
      <c r="L478" s="503"/>
      <c r="M478" s="503"/>
      <c r="N478" s="503">
        <f t="shared" si="87"/>
        <v>95.038092600000013</v>
      </c>
      <c r="O478" s="503"/>
      <c r="P478" s="503"/>
      <c r="Q478" s="503">
        <f t="shared" si="88"/>
        <v>95.020582599999997</v>
      </c>
      <c r="R478" s="503"/>
      <c r="S478" s="503"/>
      <c r="T478" s="503"/>
      <c r="U478" s="503"/>
      <c r="V478" s="503"/>
      <c r="W478" s="503">
        <f t="shared" si="89"/>
        <v>8.7659999999985416E-2</v>
      </c>
      <c r="X478" s="503"/>
      <c r="Y478" s="503"/>
      <c r="Z478" s="503"/>
      <c r="AA478" s="503"/>
      <c r="AB478" s="503"/>
      <c r="AC478" s="525"/>
      <c r="AD478" s="526"/>
      <c r="AE478" s="526"/>
      <c r="AF478" s="526"/>
      <c r="AG478" s="526"/>
      <c r="AH478" s="527"/>
      <c r="AI478" s="233"/>
      <c r="AJ478" s="233"/>
      <c r="AK478" s="197">
        <v>467</v>
      </c>
      <c r="AL478" s="207">
        <v>95.119500000000002</v>
      </c>
      <c r="AM478" s="207">
        <v>95.053380000000004</v>
      </c>
      <c r="AN478" s="207">
        <v>95.168750000000003</v>
      </c>
      <c r="AO478" s="207">
        <v>95.339359999999999</v>
      </c>
      <c r="AP478" s="207">
        <v>95.185379999999995</v>
      </c>
      <c r="AQ478" s="208"/>
      <c r="AR478" s="155"/>
      <c r="AS478" s="197">
        <f t="shared" si="92"/>
        <v>467</v>
      </c>
      <c r="AT478" s="175">
        <v>-0.15957739999998899</v>
      </c>
      <c r="AU478" s="163">
        <v>-9.5773999999977395E-3</v>
      </c>
      <c r="AV478" s="163">
        <v>-0.19957739999999499</v>
      </c>
      <c r="AW478" s="163">
        <v>-0.27957739999999398</v>
      </c>
      <c r="AX478" s="163">
        <v>-0.179577399999999</v>
      </c>
      <c r="AY478" s="163">
        <v>-0.179577399999999</v>
      </c>
      <c r="BA478" s="331">
        <f t="shared" si="93"/>
        <v>467</v>
      </c>
      <c r="BB478" s="332">
        <f t="shared" si="91"/>
        <v>94.959922600000013</v>
      </c>
      <c r="BC478" s="332">
        <f t="shared" si="91"/>
        <v>95.043802600000006</v>
      </c>
      <c r="BD478" s="332">
        <f t="shared" si="91"/>
        <v>94.969172600000007</v>
      </c>
      <c r="BE478" s="332">
        <f t="shared" si="91"/>
        <v>95.059782600000005</v>
      </c>
      <c r="BF478" s="332">
        <f t="shared" si="91"/>
        <v>95.005802599999996</v>
      </c>
      <c r="BG478" s="332" t="str">
        <f t="shared" si="90"/>
        <v/>
      </c>
      <c r="BH478" s="164">
        <v>467</v>
      </c>
      <c r="BI478" s="337">
        <f t="shared" si="94"/>
        <v>4.5879999999982601E-2</v>
      </c>
      <c r="BJ478" s="337">
        <f t="shared" si="94"/>
        <v>3.8000000000010914E-2</v>
      </c>
      <c r="BK478" s="337">
        <f t="shared" si="94"/>
        <v>3.6629999999988172E-2</v>
      </c>
      <c r="BL478" s="337">
        <f t="shared" si="94"/>
        <v>5.3980000000009909E-2</v>
      </c>
      <c r="BM478" s="165">
        <f t="shared" si="95"/>
        <v>5.3980000000009909E-2</v>
      </c>
    </row>
    <row r="479" spans="1:65" ht="14.85" customHeight="1">
      <c r="A479" s="238"/>
      <c r="B479" s="540" t="s">
        <v>569</v>
      </c>
      <c r="C479" s="540"/>
      <c r="D479" s="540"/>
      <c r="E479" s="503">
        <f t="shared" si="84"/>
        <v>94.935382600000011</v>
      </c>
      <c r="F479" s="503"/>
      <c r="G479" s="503"/>
      <c r="H479" s="503">
        <f t="shared" si="85"/>
        <v>95.019132600000006</v>
      </c>
      <c r="I479" s="503"/>
      <c r="J479" s="503"/>
      <c r="K479" s="503">
        <f t="shared" si="86"/>
        <v>94.964542600000001</v>
      </c>
      <c r="L479" s="503"/>
      <c r="M479" s="503"/>
      <c r="N479" s="503">
        <f t="shared" si="87"/>
        <v>95.043152600000013</v>
      </c>
      <c r="O479" s="503"/>
      <c r="P479" s="503"/>
      <c r="Q479" s="503">
        <f t="shared" si="88"/>
        <v>95.018652599999996</v>
      </c>
      <c r="R479" s="503"/>
      <c r="S479" s="503"/>
      <c r="T479" s="503"/>
      <c r="U479" s="503"/>
      <c r="V479" s="503"/>
      <c r="W479" s="503">
        <f t="shared" si="89"/>
        <v>8.3269999999984634E-2</v>
      </c>
      <c r="X479" s="503"/>
      <c r="Y479" s="503"/>
      <c r="Z479" s="503"/>
      <c r="AA479" s="503"/>
      <c r="AB479" s="503"/>
      <c r="AC479" s="525"/>
      <c r="AD479" s="526"/>
      <c r="AE479" s="526"/>
      <c r="AF479" s="526"/>
      <c r="AG479" s="526"/>
      <c r="AH479" s="527"/>
      <c r="AI479" s="233"/>
      <c r="AJ479" s="233"/>
      <c r="AK479" s="197">
        <v>468</v>
      </c>
      <c r="AL479" s="207">
        <v>95.103909999999999</v>
      </c>
      <c r="AM479" s="207">
        <v>95.054860000000005</v>
      </c>
      <c r="AN479" s="207">
        <v>95.164370000000005</v>
      </c>
      <c r="AO479" s="207">
        <v>95.335340000000002</v>
      </c>
      <c r="AP479" s="207">
        <v>95.182329999999993</v>
      </c>
      <c r="AQ479" s="208"/>
      <c r="AR479" s="155"/>
      <c r="AS479" s="197">
        <f t="shared" si="92"/>
        <v>468</v>
      </c>
      <c r="AT479" s="175">
        <v>-0.15957739999998899</v>
      </c>
      <c r="AU479" s="163">
        <v>-9.5773999999977395E-3</v>
      </c>
      <c r="AV479" s="163">
        <v>-0.19957739999999499</v>
      </c>
      <c r="AW479" s="163">
        <v>-0.27957739999999398</v>
      </c>
      <c r="AX479" s="163">
        <v>-0.179577399999999</v>
      </c>
      <c r="AY479" s="163">
        <v>-0.179577399999999</v>
      </c>
      <c r="BA479" s="331">
        <f t="shared" si="93"/>
        <v>468</v>
      </c>
      <c r="BB479" s="332">
        <f t="shared" si="91"/>
        <v>94.94433260000001</v>
      </c>
      <c r="BC479" s="332">
        <f t="shared" si="91"/>
        <v>95.045282600000007</v>
      </c>
      <c r="BD479" s="332">
        <f t="shared" si="91"/>
        <v>94.96479260000001</v>
      </c>
      <c r="BE479" s="332">
        <f t="shared" si="91"/>
        <v>95.055762600000008</v>
      </c>
      <c r="BF479" s="332">
        <f t="shared" si="91"/>
        <v>95.002752599999994</v>
      </c>
      <c r="BG479" s="332" t="str">
        <f t="shared" si="90"/>
        <v/>
      </c>
      <c r="BH479" s="164">
        <v>468</v>
      </c>
      <c r="BI479" s="337">
        <f t="shared" si="94"/>
        <v>5.8419999999983929E-2</v>
      </c>
      <c r="BJ479" s="337">
        <f t="shared" si="94"/>
        <v>4.2530000000013501E-2</v>
      </c>
      <c r="BK479" s="337">
        <f t="shared" si="94"/>
        <v>3.7959999999984007E-2</v>
      </c>
      <c r="BL479" s="337">
        <f t="shared" si="94"/>
        <v>5.3010000000014657E-2</v>
      </c>
      <c r="BM479" s="165">
        <f t="shared" si="95"/>
        <v>5.8419999999983929E-2</v>
      </c>
    </row>
    <row r="480" spans="1:65" ht="14.85" customHeight="1">
      <c r="A480" s="238"/>
      <c r="B480" s="540" t="s">
        <v>570</v>
      </c>
      <c r="C480" s="540"/>
      <c r="D480" s="540"/>
      <c r="E480" s="503">
        <f t="shared" si="84"/>
        <v>94.93927260000001</v>
      </c>
      <c r="F480" s="503"/>
      <c r="G480" s="503"/>
      <c r="H480" s="503">
        <f t="shared" si="85"/>
        <v>95.017372600000002</v>
      </c>
      <c r="I480" s="503"/>
      <c r="J480" s="503"/>
      <c r="K480" s="503">
        <f t="shared" si="86"/>
        <v>94.957322599999998</v>
      </c>
      <c r="L480" s="503"/>
      <c r="M480" s="503"/>
      <c r="N480" s="503">
        <f t="shared" si="87"/>
        <v>95.04323260000001</v>
      </c>
      <c r="O480" s="503"/>
      <c r="P480" s="503"/>
      <c r="Q480" s="503">
        <f t="shared" si="88"/>
        <v>95.009452600000003</v>
      </c>
      <c r="R480" s="503"/>
      <c r="S480" s="503"/>
      <c r="T480" s="503"/>
      <c r="U480" s="503"/>
      <c r="V480" s="503"/>
      <c r="W480" s="503">
        <f t="shared" si="89"/>
        <v>7.017999999999347E-2</v>
      </c>
      <c r="X480" s="503"/>
      <c r="Y480" s="503"/>
      <c r="Z480" s="503"/>
      <c r="AA480" s="503"/>
      <c r="AB480" s="503"/>
      <c r="AC480" s="525"/>
      <c r="AD480" s="526"/>
      <c r="AE480" s="526"/>
      <c r="AF480" s="526"/>
      <c r="AG480" s="526"/>
      <c r="AH480" s="527"/>
      <c r="AI480" s="233"/>
      <c r="AJ480" s="233"/>
      <c r="AK480" s="197">
        <v>469</v>
      </c>
      <c r="AL480" s="207">
        <v>95.071370000000002</v>
      </c>
      <c r="AM480" s="207">
        <v>95.059920000000005</v>
      </c>
      <c r="AN480" s="207">
        <v>95.187389999999994</v>
      </c>
      <c r="AO480" s="207">
        <v>95.327590000000001</v>
      </c>
      <c r="AP480" s="207">
        <v>95.187950000000001</v>
      </c>
      <c r="AQ480" s="208"/>
      <c r="AR480" s="155"/>
      <c r="AS480" s="197">
        <f t="shared" si="92"/>
        <v>469</v>
      </c>
      <c r="AT480" s="175">
        <v>-0.15957739999998899</v>
      </c>
      <c r="AU480" s="163">
        <v>-9.5773999999977395E-3</v>
      </c>
      <c r="AV480" s="163">
        <v>-0.19957739999999499</v>
      </c>
      <c r="AW480" s="163">
        <v>-0.27957739999999398</v>
      </c>
      <c r="AX480" s="163">
        <v>-0.179577399999999</v>
      </c>
      <c r="AY480" s="163">
        <v>-0.179577399999999</v>
      </c>
      <c r="BA480" s="331">
        <f t="shared" si="93"/>
        <v>469</v>
      </c>
      <c r="BB480" s="332">
        <f t="shared" si="91"/>
        <v>94.911792600000012</v>
      </c>
      <c r="BC480" s="332">
        <f t="shared" si="91"/>
        <v>95.050342600000008</v>
      </c>
      <c r="BD480" s="332">
        <f t="shared" si="91"/>
        <v>94.987812599999998</v>
      </c>
      <c r="BE480" s="332">
        <f t="shared" si="91"/>
        <v>95.048012600000007</v>
      </c>
      <c r="BF480" s="332">
        <f t="shared" si="91"/>
        <v>95.008372600000001</v>
      </c>
      <c r="BG480" s="332" t="str">
        <f t="shared" si="90"/>
        <v/>
      </c>
      <c r="BH480" s="164">
        <v>469</v>
      </c>
      <c r="BI480" s="337">
        <f t="shared" si="94"/>
        <v>9.6579999999988786E-2</v>
      </c>
      <c r="BJ480" s="337">
        <f t="shared" si="94"/>
        <v>4.197000000000628E-2</v>
      </c>
      <c r="BK480" s="337">
        <f t="shared" si="94"/>
        <v>2.0560000000003242E-2</v>
      </c>
      <c r="BL480" s="337">
        <f t="shared" si="94"/>
        <v>3.9640000000005671E-2</v>
      </c>
      <c r="BM480" s="165">
        <f t="shared" si="95"/>
        <v>9.6579999999988786E-2</v>
      </c>
    </row>
    <row r="481" spans="1:65" ht="14.85" customHeight="1">
      <c r="A481" s="238"/>
      <c r="B481" s="540" t="s">
        <v>571</v>
      </c>
      <c r="C481" s="540"/>
      <c r="D481" s="540"/>
      <c r="E481" s="503">
        <f t="shared" si="84"/>
        <v>94.92396260000001</v>
      </c>
      <c r="F481" s="503"/>
      <c r="G481" s="503"/>
      <c r="H481" s="503">
        <f t="shared" si="85"/>
        <v>95.014112600000004</v>
      </c>
      <c r="I481" s="503"/>
      <c r="J481" s="503"/>
      <c r="K481" s="503">
        <f t="shared" si="86"/>
        <v>94.966242600000001</v>
      </c>
      <c r="L481" s="503"/>
      <c r="M481" s="503"/>
      <c r="N481" s="503">
        <f t="shared" si="87"/>
        <v>95.050142600000001</v>
      </c>
      <c r="O481" s="503"/>
      <c r="P481" s="503"/>
      <c r="Q481" s="503">
        <f t="shared" si="88"/>
        <v>94.991542600000002</v>
      </c>
      <c r="R481" s="503"/>
      <c r="S481" s="503"/>
      <c r="T481" s="503"/>
      <c r="U481" s="503"/>
      <c r="V481" s="503"/>
      <c r="W481" s="503">
        <f t="shared" si="89"/>
        <v>6.7579999999992424E-2</v>
      </c>
      <c r="X481" s="503"/>
      <c r="Y481" s="503"/>
      <c r="Z481" s="503"/>
      <c r="AA481" s="503"/>
      <c r="AB481" s="503"/>
      <c r="AC481" s="525"/>
      <c r="AD481" s="526"/>
      <c r="AE481" s="526"/>
      <c r="AF481" s="526"/>
      <c r="AG481" s="526"/>
      <c r="AH481" s="527"/>
      <c r="AI481" s="233"/>
      <c r="AJ481" s="233"/>
      <c r="AK481" s="197">
        <v>470</v>
      </c>
      <c r="AL481" s="207">
        <v>95.084469999999996</v>
      </c>
      <c r="AM481" s="207">
        <v>95.06326</v>
      </c>
      <c r="AN481" s="207">
        <v>95.195099999999996</v>
      </c>
      <c r="AO481" s="207">
        <v>95.322199999999995</v>
      </c>
      <c r="AP481" s="207">
        <v>95.189800000000005</v>
      </c>
      <c r="AQ481" s="208"/>
      <c r="AR481" s="155"/>
      <c r="AS481" s="197">
        <f t="shared" si="92"/>
        <v>470</v>
      </c>
      <c r="AT481" s="175">
        <v>-0.15957739999998899</v>
      </c>
      <c r="AU481" s="163">
        <v>-9.5773999999977395E-3</v>
      </c>
      <c r="AV481" s="163">
        <v>-0.19957739999999499</v>
      </c>
      <c r="AW481" s="163">
        <v>-0.27957739999999398</v>
      </c>
      <c r="AX481" s="163">
        <v>-0.179577399999999</v>
      </c>
      <c r="AY481" s="163">
        <v>-0.179577399999999</v>
      </c>
      <c r="BA481" s="331">
        <f t="shared" si="93"/>
        <v>470</v>
      </c>
      <c r="BB481" s="332">
        <f t="shared" si="91"/>
        <v>94.924892600000007</v>
      </c>
      <c r="BC481" s="332">
        <f t="shared" si="91"/>
        <v>95.053682600000002</v>
      </c>
      <c r="BD481" s="332">
        <f t="shared" si="91"/>
        <v>94.995522600000001</v>
      </c>
      <c r="BE481" s="332">
        <f t="shared" si="91"/>
        <v>95.042622600000001</v>
      </c>
      <c r="BF481" s="332">
        <f t="shared" si="91"/>
        <v>95.010222600000006</v>
      </c>
      <c r="BG481" s="332" t="str">
        <f t="shared" si="90"/>
        <v/>
      </c>
      <c r="BH481" s="164">
        <v>470</v>
      </c>
      <c r="BI481" s="337">
        <f t="shared" si="94"/>
        <v>8.5329999999999018E-2</v>
      </c>
      <c r="BJ481" s="337">
        <f t="shared" si="94"/>
        <v>4.3459999999996057E-2</v>
      </c>
      <c r="BK481" s="337">
        <f t="shared" si="94"/>
        <v>1.470000000000482E-2</v>
      </c>
      <c r="BL481" s="337">
        <f t="shared" si="94"/>
        <v>3.2399999999995543E-2</v>
      </c>
      <c r="BM481" s="165">
        <f t="shared" si="95"/>
        <v>8.5329999999999018E-2</v>
      </c>
    </row>
    <row r="482" spans="1:65" ht="14.85" customHeight="1">
      <c r="A482" s="238"/>
      <c r="B482" s="540" t="s">
        <v>572</v>
      </c>
      <c r="C482" s="540"/>
      <c r="D482" s="540"/>
      <c r="E482" s="503">
        <f t="shared" si="84"/>
        <v>94.891312600000006</v>
      </c>
      <c r="F482" s="503"/>
      <c r="G482" s="503"/>
      <c r="H482" s="503">
        <f t="shared" si="85"/>
        <v>95.014352599999995</v>
      </c>
      <c r="I482" s="503"/>
      <c r="J482" s="503"/>
      <c r="K482" s="503">
        <f t="shared" si="86"/>
        <v>94.964382600000008</v>
      </c>
      <c r="L482" s="503"/>
      <c r="M482" s="503"/>
      <c r="N482" s="503">
        <f t="shared" si="87"/>
        <v>95.045122600000013</v>
      </c>
      <c r="O482" s="503"/>
      <c r="P482" s="503"/>
      <c r="Q482" s="503">
        <f t="shared" si="88"/>
        <v>94.990942599999997</v>
      </c>
      <c r="R482" s="503"/>
      <c r="S482" s="503"/>
      <c r="T482" s="503"/>
      <c r="U482" s="503"/>
      <c r="V482" s="503"/>
      <c r="W482" s="503">
        <f t="shared" si="89"/>
        <v>9.9629999999990559E-2</v>
      </c>
      <c r="X482" s="503"/>
      <c r="Y482" s="503"/>
      <c r="Z482" s="503"/>
      <c r="AA482" s="503"/>
      <c r="AB482" s="503"/>
      <c r="AC482" s="525"/>
      <c r="AD482" s="526"/>
      <c r="AE482" s="526"/>
      <c r="AF482" s="526"/>
      <c r="AG482" s="526"/>
      <c r="AH482" s="527"/>
      <c r="AI482" s="233"/>
      <c r="AJ482" s="233"/>
      <c r="AK482" s="197">
        <v>471</v>
      </c>
      <c r="AL482" s="207">
        <v>95.106399999999994</v>
      </c>
      <c r="AM482" s="207">
        <v>95.056510000000003</v>
      </c>
      <c r="AN482" s="207">
        <v>95.198269999999994</v>
      </c>
      <c r="AO482" s="207">
        <v>95.311480000000003</v>
      </c>
      <c r="AP482" s="207">
        <v>95.186340000000001</v>
      </c>
      <c r="AQ482" s="208"/>
      <c r="AR482" s="155"/>
      <c r="AS482" s="197">
        <f t="shared" si="92"/>
        <v>471</v>
      </c>
      <c r="AT482" s="175">
        <v>-0.15957739999998899</v>
      </c>
      <c r="AU482" s="163">
        <v>-9.5773999999977395E-3</v>
      </c>
      <c r="AV482" s="163">
        <v>-0.19957739999999499</v>
      </c>
      <c r="AW482" s="163">
        <v>-0.27957739999999398</v>
      </c>
      <c r="AX482" s="163">
        <v>-0.179577399999999</v>
      </c>
      <c r="AY482" s="163">
        <v>-0.179577399999999</v>
      </c>
      <c r="BA482" s="331">
        <f t="shared" si="93"/>
        <v>471</v>
      </c>
      <c r="BB482" s="332">
        <f t="shared" si="91"/>
        <v>94.946822600000004</v>
      </c>
      <c r="BC482" s="332">
        <f t="shared" si="91"/>
        <v>95.046932600000005</v>
      </c>
      <c r="BD482" s="332">
        <f t="shared" si="91"/>
        <v>94.998692599999998</v>
      </c>
      <c r="BE482" s="332">
        <f t="shared" si="91"/>
        <v>95.031902600000009</v>
      </c>
      <c r="BF482" s="332">
        <f t="shared" si="91"/>
        <v>95.006762600000002</v>
      </c>
      <c r="BG482" s="332" t="str">
        <f t="shared" si="90"/>
        <v/>
      </c>
      <c r="BH482" s="164">
        <v>471</v>
      </c>
      <c r="BI482" s="337">
        <f t="shared" si="94"/>
        <v>5.993999999999744E-2</v>
      </c>
      <c r="BJ482" s="337">
        <f t="shared" si="94"/>
        <v>4.017000000000337E-2</v>
      </c>
      <c r="BK482" s="337">
        <f t="shared" si="94"/>
        <v>8.0700000000035743E-3</v>
      </c>
      <c r="BL482" s="337">
        <f t="shared" si="94"/>
        <v>2.514000000000749E-2</v>
      </c>
      <c r="BM482" s="165">
        <f t="shared" si="95"/>
        <v>5.993999999999744E-2</v>
      </c>
    </row>
    <row r="483" spans="1:65" ht="14.85" customHeight="1">
      <c r="A483" s="238"/>
      <c r="B483" s="540" t="s">
        <v>573</v>
      </c>
      <c r="C483" s="540"/>
      <c r="D483" s="540"/>
      <c r="E483" s="503">
        <f t="shared" si="84"/>
        <v>94.898372600000016</v>
      </c>
      <c r="F483" s="503"/>
      <c r="G483" s="503"/>
      <c r="H483" s="503">
        <f t="shared" si="85"/>
        <v>95.011982599999996</v>
      </c>
      <c r="I483" s="503"/>
      <c r="J483" s="503"/>
      <c r="K483" s="503">
        <f t="shared" si="86"/>
        <v>94.964472600000008</v>
      </c>
      <c r="L483" s="503"/>
      <c r="M483" s="503"/>
      <c r="N483" s="503">
        <f t="shared" si="87"/>
        <v>95.041862600000002</v>
      </c>
      <c r="O483" s="503"/>
      <c r="P483" s="503"/>
      <c r="Q483" s="503">
        <f t="shared" si="88"/>
        <v>94.998212600000002</v>
      </c>
      <c r="R483" s="503"/>
      <c r="S483" s="503"/>
      <c r="T483" s="503"/>
      <c r="U483" s="503"/>
      <c r="V483" s="503"/>
      <c r="W483" s="503">
        <f t="shared" si="89"/>
        <v>9.9839999999986162E-2</v>
      </c>
      <c r="X483" s="503"/>
      <c r="Y483" s="503"/>
      <c r="Z483" s="503"/>
      <c r="AA483" s="503"/>
      <c r="AB483" s="503"/>
      <c r="AC483" s="525"/>
      <c r="AD483" s="526"/>
      <c r="AE483" s="526"/>
      <c r="AF483" s="526"/>
      <c r="AG483" s="526"/>
      <c r="AH483" s="527"/>
      <c r="AI483" s="233"/>
      <c r="AJ483" s="233"/>
      <c r="AK483" s="197">
        <v>472</v>
      </c>
      <c r="AL483" s="207">
        <v>95.125479999999996</v>
      </c>
      <c r="AM483" s="207">
        <v>95.053889999999996</v>
      </c>
      <c r="AN483" s="207">
        <v>95.203819999999993</v>
      </c>
      <c r="AO483" s="207">
        <v>95.305850000000007</v>
      </c>
      <c r="AP483" s="207">
        <v>95.183490000000006</v>
      </c>
      <c r="AQ483" s="208"/>
      <c r="AR483" s="155"/>
      <c r="AS483" s="197">
        <f t="shared" si="92"/>
        <v>472</v>
      </c>
      <c r="AT483" s="175">
        <v>-0.15957739999998899</v>
      </c>
      <c r="AU483" s="163">
        <v>-9.5773999999977395E-3</v>
      </c>
      <c r="AV483" s="163">
        <v>-0.19957739999999499</v>
      </c>
      <c r="AW483" s="163">
        <v>-0.27957739999999398</v>
      </c>
      <c r="AX483" s="163">
        <v>-0.179577399999999</v>
      </c>
      <c r="AY483" s="163">
        <v>-0.179577399999999</v>
      </c>
      <c r="BA483" s="331">
        <f t="shared" si="93"/>
        <v>472</v>
      </c>
      <c r="BB483" s="332">
        <f t="shared" si="91"/>
        <v>94.965902600000007</v>
      </c>
      <c r="BC483" s="332">
        <f t="shared" si="91"/>
        <v>95.044312599999998</v>
      </c>
      <c r="BD483" s="332">
        <f t="shared" si="91"/>
        <v>95.004242599999998</v>
      </c>
      <c r="BE483" s="332">
        <f t="shared" si="91"/>
        <v>95.026272600000013</v>
      </c>
      <c r="BF483" s="332">
        <f t="shared" si="91"/>
        <v>95.003912600000007</v>
      </c>
      <c r="BG483" s="332" t="str">
        <f t="shared" si="90"/>
        <v/>
      </c>
      <c r="BH483" s="164">
        <v>472</v>
      </c>
      <c r="BI483" s="337">
        <f t="shared" si="94"/>
        <v>3.8009999999999877E-2</v>
      </c>
      <c r="BJ483" s="337">
        <f t="shared" si="94"/>
        <v>4.039999999999111E-2</v>
      </c>
      <c r="BK483" s="337">
        <f t="shared" si="94"/>
        <v>3.2999999999105967E-4</v>
      </c>
      <c r="BL483" s="337">
        <f t="shared" si="94"/>
        <v>2.2360000000006153E-2</v>
      </c>
      <c r="BM483" s="165">
        <f t="shared" si="95"/>
        <v>4.039999999999111E-2</v>
      </c>
    </row>
    <row r="484" spans="1:65" ht="14.85" customHeight="1">
      <c r="A484" s="238"/>
      <c r="B484" s="540" t="s">
        <v>574</v>
      </c>
      <c r="C484" s="540"/>
      <c r="D484" s="540"/>
      <c r="E484" s="503">
        <f t="shared" si="84"/>
        <v>94.910552600000017</v>
      </c>
      <c r="F484" s="503"/>
      <c r="G484" s="503"/>
      <c r="H484" s="503">
        <f t="shared" si="85"/>
        <v>95.008522600000006</v>
      </c>
      <c r="I484" s="503"/>
      <c r="J484" s="503"/>
      <c r="K484" s="503">
        <f t="shared" si="86"/>
        <v>94.964632600000002</v>
      </c>
      <c r="L484" s="503"/>
      <c r="M484" s="503"/>
      <c r="N484" s="503">
        <f t="shared" si="87"/>
        <v>95.043672600000008</v>
      </c>
      <c r="O484" s="503"/>
      <c r="P484" s="503"/>
      <c r="Q484" s="503">
        <f t="shared" si="88"/>
        <v>95.001022599999999</v>
      </c>
      <c r="R484" s="503"/>
      <c r="S484" s="503"/>
      <c r="T484" s="503"/>
      <c r="U484" s="503"/>
      <c r="V484" s="503"/>
      <c r="W484" s="503">
        <f t="shared" si="89"/>
        <v>9.0469999999982065E-2</v>
      </c>
      <c r="X484" s="503"/>
      <c r="Y484" s="503"/>
      <c r="Z484" s="503"/>
      <c r="AA484" s="503"/>
      <c r="AB484" s="503"/>
      <c r="AC484" s="525"/>
      <c r="AD484" s="526"/>
      <c r="AE484" s="526"/>
      <c r="AF484" s="526"/>
      <c r="AG484" s="526"/>
      <c r="AH484" s="527"/>
      <c r="AI484" s="233"/>
      <c r="AJ484" s="233"/>
      <c r="AK484" s="197">
        <v>473</v>
      </c>
      <c r="AL484" s="207">
        <v>95.132959999999997</v>
      </c>
      <c r="AM484" s="207">
        <v>95.056070000000005</v>
      </c>
      <c r="AN484" s="207">
        <v>95.208269999999999</v>
      </c>
      <c r="AO484" s="207">
        <v>95.307259999999999</v>
      </c>
      <c r="AP484" s="207">
        <v>95.192570000000003</v>
      </c>
      <c r="AQ484" s="208"/>
      <c r="AR484" s="155"/>
      <c r="AS484" s="197">
        <f t="shared" si="92"/>
        <v>473</v>
      </c>
      <c r="AT484" s="175">
        <v>-0.15957739999998899</v>
      </c>
      <c r="AU484" s="163">
        <v>-9.5773999999977395E-3</v>
      </c>
      <c r="AV484" s="163">
        <v>-0.19957739999999499</v>
      </c>
      <c r="AW484" s="163">
        <v>-0.27957739999999398</v>
      </c>
      <c r="AX484" s="163">
        <v>-0.179577399999999</v>
      </c>
      <c r="AY484" s="163">
        <v>-0.179577399999999</v>
      </c>
      <c r="BA484" s="331">
        <f t="shared" si="93"/>
        <v>473</v>
      </c>
      <c r="BB484" s="332">
        <f t="shared" si="91"/>
        <v>94.973382600000008</v>
      </c>
      <c r="BC484" s="332">
        <f t="shared" si="91"/>
        <v>95.046492600000008</v>
      </c>
      <c r="BD484" s="332">
        <f t="shared" si="91"/>
        <v>95.008692600000003</v>
      </c>
      <c r="BE484" s="332">
        <f t="shared" si="91"/>
        <v>95.027682600000006</v>
      </c>
      <c r="BF484" s="332">
        <f t="shared" si="91"/>
        <v>95.012992600000004</v>
      </c>
      <c r="BG484" s="332" t="str">
        <f t="shared" si="90"/>
        <v/>
      </c>
      <c r="BH484" s="164">
        <v>473</v>
      </c>
      <c r="BI484" s="337">
        <f t="shared" si="94"/>
        <v>3.9609999999996148E-2</v>
      </c>
      <c r="BJ484" s="337">
        <f t="shared" si="94"/>
        <v>3.3500000000003638E-2</v>
      </c>
      <c r="BK484" s="337">
        <f t="shared" si="94"/>
        <v>4.3000000000006366E-3</v>
      </c>
      <c r="BL484" s="337">
        <f t="shared" si="94"/>
        <v>1.4690000000001646E-2</v>
      </c>
      <c r="BM484" s="165">
        <f t="shared" si="95"/>
        <v>3.9609999999996148E-2</v>
      </c>
    </row>
    <row r="485" spans="1:65" ht="14.85" customHeight="1">
      <c r="A485" s="238"/>
      <c r="B485" s="540" t="s">
        <v>575</v>
      </c>
      <c r="C485" s="540"/>
      <c r="D485" s="540"/>
      <c r="E485" s="503">
        <f t="shared" si="84"/>
        <v>94.92396260000001</v>
      </c>
      <c r="F485" s="503"/>
      <c r="G485" s="503"/>
      <c r="H485" s="503">
        <f t="shared" si="85"/>
        <v>95.007882600000002</v>
      </c>
      <c r="I485" s="503"/>
      <c r="J485" s="503"/>
      <c r="K485" s="503">
        <f t="shared" si="86"/>
        <v>94.9662826</v>
      </c>
      <c r="L485" s="503"/>
      <c r="M485" s="503"/>
      <c r="N485" s="503">
        <f t="shared" si="87"/>
        <v>95.043192600000012</v>
      </c>
      <c r="O485" s="503"/>
      <c r="P485" s="503"/>
      <c r="Q485" s="503">
        <f t="shared" si="88"/>
        <v>95.000052600000004</v>
      </c>
      <c r="R485" s="503"/>
      <c r="S485" s="503"/>
      <c r="T485" s="503"/>
      <c r="U485" s="503"/>
      <c r="V485" s="503"/>
      <c r="W485" s="503">
        <f t="shared" si="89"/>
        <v>7.6089999999993552E-2</v>
      </c>
      <c r="X485" s="503"/>
      <c r="Y485" s="503"/>
      <c r="Z485" s="503"/>
      <c r="AA485" s="503"/>
      <c r="AB485" s="503"/>
      <c r="AC485" s="525"/>
      <c r="AD485" s="526"/>
      <c r="AE485" s="526"/>
      <c r="AF485" s="526"/>
      <c r="AG485" s="526"/>
      <c r="AH485" s="527"/>
      <c r="AI485" s="233"/>
      <c r="AJ485" s="233"/>
      <c r="AK485" s="197">
        <v>474</v>
      </c>
      <c r="AL485" s="207">
        <v>95.135689999999997</v>
      </c>
      <c r="AM485" s="207">
        <v>95.058480000000003</v>
      </c>
      <c r="AN485" s="207">
        <v>95.220690000000005</v>
      </c>
      <c r="AO485" s="207">
        <v>95.308869999999999</v>
      </c>
      <c r="AP485" s="207">
        <v>95.203980000000001</v>
      </c>
      <c r="AQ485" s="208"/>
      <c r="AR485" s="155"/>
      <c r="AS485" s="197">
        <f t="shared" si="92"/>
        <v>474</v>
      </c>
      <c r="AT485" s="175">
        <v>-0.15957739999998899</v>
      </c>
      <c r="AU485" s="163">
        <v>-9.5773999999977395E-3</v>
      </c>
      <c r="AV485" s="163">
        <v>-0.19957739999999499</v>
      </c>
      <c r="AW485" s="163">
        <v>-0.27957739999999398</v>
      </c>
      <c r="AX485" s="163">
        <v>-0.179577399999999</v>
      </c>
      <c r="AY485" s="163">
        <v>-0.179577399999999</v>
      </c>
      <c r="BA485" s="331">
        <f t="shared" si="93"/>
        <v>474</v>
      </c>
      <c r="BB485" s="332">
        <f t="shared" si="91"/>
        <v>94.976112600000008</v>
      </c>
      <c r="BC485" s="332">
        <f t="shared" si="91"/>
        <v>95.048902600000005</v>
      </c>
      <c r="BD485" s="332">
        <f t="shared" si="91"/>
        <v>95.021112600000009</v>
      </c>
      <c r="BE485" s="332">
        <f t="shared" si="91"/>
        <v>95.029292600000005</v>
      </c>
      <c r="BF485" s="332">
        <f t="shared" si="91"/>
        <v>95.024402600000002</v>
      </c>
      <c r="BG485" s="332" t="str">
        <f t="shared" si="90"/>
        <v/>
      </c>
      <c r="BH485" s="164">
        <v>474</v>
      </c>
      <c r="BI485" s="337">
        <f t="shared" si="94"/>
        <v>4.8289999999994393E-2</v>
      </c>
      <c r="BJ485" s="337">
        <f t="shared" si="94"/>
        <v>2.4500000000003297E-2</v>
      </c>
      <c r="BK485" s="337">
        <f t="shared" si="94"/>
        <v>3.2899999999926877E-3</v>
      </c>
      <c r="BL485" s="337">
        <f t="shared" si="94"/>
        <v>4.8900000000031696E-3</v>
      </c>
      <c r="BM485" s="165">
        <f t="shared" si="95"/>
        <v>4.8289999999994393E-2</v>
      </c>
    </row>
    <row r="486" spans="1:65" ht="14.85" customHeight="1">
      <c r="A486" s="238"/>
      <c r="B486" s="540" t="s">
        <v>576</v>
      </c>
      <c r="C486" s="540"/>
      <c r="D486" s="540"/>
      <c r="E486" s="503">
        <f t="shared" si="84"/>
        <v>94.933082600000006</v>
      </c>
      <c r="F486" s="503"/>
      <c r="G486" s="503"/>
      <c r="H486" s="503">
        <f t="shared" si="85"/>
        <v>95.011982599999996</v>
      </c>
      <c r="I486" s="503"/>
      <c r="J486" s="503"/>
      <c r="K486" s="503">
        <f t="shared" si="86"/>
        <v>94.96676260000001</v>
      </c>
      <c r="L486" s="503"/>
      <c r="M486" s="503"/>
      <c r="N486" s="503">
        <f t="shared" si="87"/>
        <v>95.047612600000008</v>
      </c>
      <c r="O486" s="503"/>
      <c r="P486" s="503"/>
      <c r="Q486" s="503">
        <f t="shared" si="88"/>
        <v>94.997612599999997</v>
      </c>
      <c r="R486" s="503"/>
      <c r="S486" s="503"/>
      <c r="T486" s="503"/>
      <c r="U486" s="503"/>
      <c r="V486" s="503"/>
      <c r="W486" s="503">
        <f t="shared" si="89"/>
        <v>6.452999999999065E-2</v>
      </c>
      <c r="X486" s="503"/>
      <c r="Y486" s="503"/>
      <c r="Z486" s="503"/>
      <c r="AA486" s="503"/>
      <c r="AB486" s="503"/>
      <c r="AC486" s="525"/>
      <c r="AD486" s="526"/>
      <c r="AE486" s="526"/>
      <c r="AF486" s="526"/>
      <c r="AG486" s="526"/>
      <c r="AH486" s="527"/>
      <c r="AI486" s="233"/>
      <c r="AJ486" s="233"/>
      <c r="AK486" s="197">
        <v>475</v>
      </c>
      <c r="AL486" s="207">
        <v>95.12612</v>
      </c>
      <c r="AM486" s="207">
        <v>95.061570000000003</v>
      </c>
      <c r="AN486" s="207">
        <v>95.22439</v>
      </c>
      <c r="AO486" s="207">
        <v>95.316180000000003</v>
      </c>
      <c r="AP486" s="207">
        <v>95.204419999999999</v>
      </c>
      <c r="AQ486" s="208"/>
      <c r="AR486" s="155"/>
      <c r="AS486" s="197">
        <f t="shared" si="92"/>
        <v>475</v>
      </c>
      <c r="AT486" s="175">
        <v>-0.15957739999998899</v>
      </c>
      <c r="AU486" s="163">
        <v>-9.5773999999977395E-3</v>
      </c>
      <c r="AV486" s="163">
        <v>-0.19957739999999499</v>
      </c>
      <c r="AW486" s="163">
        <v>-0.27957739999999398</v>
      </c>
      <c r="AX486" s="163">
        <v>-0.179577399999999</v>
      </c>
      <c r="AY486" s="163">
        <v>-0.179577399999999</v>
      </c>
      <c r="BA486" s="331">
        <f t="shared" si="93"/>
        <v>475</v>
      </c>
      <c r="BB486" s="332">
        <f t="shared" si="91"/>
        <v>94.966542600000011</v>
      </c>
      <c r="BC486" s="332">
        <f t="shared" si="91"/>
        <v>95.051992600000005</v>
      </c>
      <c r="BD486" s="332">
        <f t="shared" si="91"/>
        <v>95.024812600000004</v>
      </c>
      <c r="BE486" s="332">
        <f t="shared" si="91"/>
        <v>95.036602600000009</v>
      </c>
      <c r="BF486" s="332">
        <f t="shared" si="91"/>
        <v>95.024842599999999</v>
      </c>
      <c r="BG486" s="332" t="str">
        <f t="shared" si="90"/>
        <v/>
      </c>
      <c r="BH486" s="164">
        <v>475</v>
      </c>
      <c r="BI486" s="337">
        <f t="shared" si="94"/>
        <v>5.8299999999988472E-2</v>
      </c>
      <c r="BJ486" s="337">
        <f t="shared" si="94"/>
        <v>2.7150000000006003E-2</v>
      </c>
      <c r="BK486" s="337">
        <f t="shared" si="94"/>
        <v>2.9999999995311555E-5</v>
      </c>
      <c r="BL486" s="337">
        <f t="shared" si="94"/>
        <v>1.1760000000009541E-2</v>
      </c>
      <c r="BM486" s="165">
        <f t="shared" si="95"/>
        <v>5.8299999999988472E-2</v>
      </c>
    </row>
    <row r="487" spans="1:65" ht="14.85" customHeight="1">
      <c r="A487" s="238"/>
      <c r="B487" s="540" t="s">
        <v>577</v>
      </c>
      <c r="C487" s="540"/>
      <c r="D487" s="540"/>
      <c r="E487" s="503">
        <f t="shared" si="84"/>
        <v>94.925692600000005</v>
      </c>
      <c r="F487" s="503"/>
      <c r="G487" s="503"/>
      <c r="H487" s="503">
        <f t="shared" si="85"/>
        <v>95.015472599999995</v>
      </c>
      <c r="I487" s="503"/>
      <c r="J487" s="503"/>
      <c r="K487" s="503">
        <f t="shared" si="86"/>
        <v>94.976322600000003</v>
      </c>
      <c r="L487" s="503"/>
      <c r="M487" s="503"/>
      <c r="N487" s="503">
        <f t="shared" si="87"/>
        <v>95.045122600000013</v>
      </c>
      <c r="O487" s="503"/>
      <c r="P487" s="503"/>
      <c r="Q487" s="503">
        <f t="shared" si="88"/>
        <v>94.999652600000005</v>
      </c>
      <c r="R487" s="503"/>
      <c r="S487" s="503"/>
      <c r="T487" s="503"/>
      <c r="U487" s="503"/>
      <c r="V487" s="503"/>
      <c r="W487" s="503">
        <f t="shared" si="89"/>
        <v>7.3959999999999582E-2</v>
      </c>
      <c r="X487" s="503"/>
      <c r="Y487" s="503"/>
      <c r="Z487" s="503"/>
      <c r="AA487" s="503"/>
      <c r="AB487" s="503"/>
      <c r="AC487" s="525"/>
      <c r="AD487" s="526"/>
      <c r="AE487" s="526"/>
      <c r="AF487" s="526"/>
      <c r="AG487" s="526"/>
      <c r="AH487" s="527"/>
      <c r="AI487" s="233"/>
      <c r="AJ487" s="233"/>
      <c r="AK487" s="197">
        <v>476</v>
      </c>
      <c r="AL487" s="207"/>
      <c r="AM487" s="207"/>
      <c r="AN487" s="207"/>
      <c r="AO487" s="207"/>
      <c r="AP487" s="207"/>
      <c r="AQ487" s="208"/>
      <c r="AR487" s="155"/>
      <c r="AS487" s="197">
        <f t="shared" si="92"/>
        <v>476</v>
      </c>
      <c r="AT487" s="175">
        <v>-0.15957739999998899</v>
      </c>
      <c r="AU487" s="163">
        <v>-9.5773999999977395E-3</v>
      </c>
      <c r="AV487" s="163">
        <v>-0.19957739999999499</v>
      </c>
      <c r="AW487" s="163">
        <v>-0.27957739999999398</v>
      </c>
      <c r="AX487" s="163">
        <v>-0.179577399999999</v>
      </c>
      <c r="AY487" s="163">
        <v>-0.179577399999999</v>
      </c>
      <c r="BA487" s="331">
        <f t="shared" si="93"/>
        <v>476</v>
      </c>
      <c r="BB487" s="332" t="str">
        <f t="shared" si="91"/>
        <v/>
      </c>
      <c r="BC487" s="332" t="str">
        <f t="shared" si="91"/>
        <v/>
      </c>
      <c r="BD487" s="332" t="str">
        <f t="shared" si="91"/>
        <v/>
      </c>
      <c r="BE487" s="332" t="str">
        <f t="shared" si="91"/>
        <v/>
      </c>
      <c r="BF487" s="332" t="str">
        <f t="shared" si="91"/>
        <v/>
      </c>
      <c r="BG487" s="332" t="str">
        <f t="shared" si="90"/>
        <v/>
      </c>
      <c r="BH487" s="164">
        <v>476</v>
      </c>
      <c r="BI487" s="337" t="str">
        <f t="shared" si="94"/>
        <v/>
      </c>
      <c r="BJ487" s="337" t="str">
        <f t="shared" si="94"/>
        <v/>
      </c>
      <c r="BK487" s="337" t="str">
        <f t="shared" si="94"/>
        <v/>
      </c>
      <c r="BL487" s="337" t="str">
        <f t="shared" si="94"/>
        <v/>
      </c>
      <c r="BM487" s="165" t="str">
        <f t="shared" si="95"/>
        <v/>
      </c>
    </row>
    <row r="488" spans="1:65" ht="14.85" customHeight="1">
      <c r="A488" s="238"/>
      <c r="B488" s="540" t="s">
        <v>578</v>
      </c>
      <c r="C488" s="540"/>
      <c r="D488" s="540"/>
      <c r="E488" s="503">
        <f t="shared" si="84"/>
        <v>94.933732600000013</v>
      </c>
      <c r="F488" s="503"/>
      <c r="G488" s="503"/>
      <c r="H488" s="503">
        <f t="shared" si="85"/>
        <v>95.028692599999999</v>
      </c>
      <c r="I488" s="503"/>
      <c r="J488" s="503"/>
      <c r="K488" s="503">
        <f t="shared" si="86"/>
        <v>94.993152600000002</v>
      </c>
      <c r="L488" s="503"/>
      <c r="M488" s="503"/>
      <c r="N488" s="503">
        <f t="shared" si="87"/>
        <v>95.043472600000001</v>
      </c>
      <c r="O488" s="503"/>
      <c r="P488" s="503"/>
      <c r="Q488" s="503">
        <f t="shared" si="88"/>
        <v>94.9931026</v>
      </c>
      <c r="R488" s="503"/>
      <c r="S488" s="503"/>
      <c r="T488" s="503"/>
      <c r="U488" s="503"/>
      <c r="V488" s="503"/>
      <c r="W488" s="503">
        <f t="shared" si="89"/>
        <v>5.9369999999987044E-2</v>
      </c>
      <c r="X488" s="503"/>
      <c r="Y488" s="503"/>
      <c r="Z488" s="503"/>
      <c r="AA488" s="503"/>
      <c r="AB488" s="503"/>
      <c r="AC488" s="525"/>
      <c r="AD488" s="526"/>
      <c r="AE488" s="526"/>
      <c r="AF488" s="526"/>
      <c r="AG488" s="526"/>
      <c r="AH488" s="527"/>
      <c r="AI488" s="233"/>
      <c r="AJ488" s="233"/>
      <c r="AK488" s="197">
        <v>477</v>
      </c>
      <c r="AL488" s="207"/>
      <c r="AM488" s="207"/>
      <c r="AN488" s="207"/>
      <c r="AO488" s="207"/>
      <c r="AP488" s="207"/>
      <c r="AQ488" s="208"/>
      <c r="AR488" s="155"/>
      <c r="AS488" s="197">
        <f t="shared" si="92"/>
        <v>477</v>
      </c>
      <c r="AT488" s="175">
        <v>-0.15957739999998899</v>
      </c>
      <c r="AU488" s="163">
        <v>-9.5773999999977395E-3</v>
      </c>
      <c r="AV488" s="163">
        <v>-0.19957739999999499</v>
      </c>
      <c r="AW488" s="163">
        <v>-0.27957739999999398</v>
      </c>
      <c r="AX488" s="163">
        <v>-0.179577399999999</v>
      </c>
      <c r="AY488" s="163">
        <v>-0.179577399999999</v>
      </c>
      <c r="BA488" s="331">
        <f t="shared" si="93"/>
        <v>477</v>
      </c>
      <c r="BB488" s="332" t="str">
        <f t="shared" si="91"/>
        <v/>
      </c>
      <c r="BC488" s="332" t="str">
        <f t="shared" si="91"/>
        <v/>
      </c>
      <c r="BD488" s="332" t="str">
        <f t="shared" si="91"/>
        <v/>
      </c>
      <c r="BE488" s="332" t="str">
        <f t="shared" si="91"/>
        <v/>
      </c>
      <c r="BF488" s="332" t="str">
        <f t="shared" si="91"/>
        <v/>
      </c>
      <c r="BG488" s="332" t="str">
        <f t="shared" si="90"/>
        <v/>
      </c>
      <c r="BH488" s="164">
        <v>477</v>
      </c>
      <c r="BI488" s="337" t="str">
        <f t="shared" si="94"/>
        <v/>
      </c>
      <c r="BJ488" s="337" t="str">
        <f t="shared" si="94"/>
        <v/>
      </c>
      <c r="BK488" s="337" t="str">
        <f t="shared" si="94"/>
        <v/>
      </c>
      <c r="BL488" s="337" t="str">
        <f t="shared" si="94"/>
        <v/>
      </c>
      <c r="BM488" s="165" t="str">
        <f t="shared" si="95"/>
        <v/>
      </c>
    </row>
    <row r="489" spans="1:65" ht="14.85" customHeight="1">
      <c r="A489" s="238"/>
      <c r="B489" s="540" t="s">
        <v>579</v>
      </c>
      <c r="C489" s="540"/>
      <c r="D489" s="540"/>
      <c r="E489" s="503">
        <f t="shared" si="84"/>
        <v>94.947742600000012</v>
      </c>
      <c r="F489" s="503"/>
      <c r="G489" s="503"/>
      <c r="H489" s="503">
        <f t="shared" si="85"/>
        <v>95.037732599999998</v>
      </c>
      <c r="I489" s="503"/>
      <c r="J489" s="503"/>
      <c r="K489" s="503">
        <f t="shared" si="86"/>
        <v>95.00504260000001</v>
      </c>
      <c r="L489" s="503"/>
      <c r="M489" s="503"/>
      <c r="N489" s="503">
        <f t="shared" si="87"/>
        <v>95.034472600000001</v>
      </c>
      <c r="O489" s="503"/>
      <c r="P489" s="503"/>
      <c r="Q489" s="503">
        <f t="shared" si="88"/>
        <v>94.987562600000004</v>
      </c>
      <c r="R489" s="503"/>
      <c r="S489" s="503"/>
      <c r="T489" s="503"/>
      <c r="U489" s="503"/>
      <c r="V489" s="503"/>
      <c r="W489" s="503">
        <f t="shared" si="89"/>
        <v>5.0169999999994275E-2</v>
      </c>
      <c r="X489" s="503"/>
      <c r="Y489" s="503"/>
      <c r="Z489" s="503"/>
      <c r="AA489" s="503"/>
      <c r="AB489" s="503"/>
      <c r="AC489" s="525"/>
      <c r="AD489" s="526"/>
      <c r="AE489" s="526"/>
      <c r="AF489" s="526"/>
      <c r="AG489" s="526"/>
      <c r="AH489" s="527"/>
      <c r="AI489" s="233"/>
      <c r="AJ489" s="233"/>
      <c r="AK489" s="197">
        <v>478</v>
      </c>
      <c r="AL489" s="207"/>
      <c r="AM489" s="207"/>
      <c r="AN489" s="207"/>
      <c r="AO489" s="207"/>
      <c r="AP489" s="207"/>
      <c r="AQ489" s="208"/>
      <c r="AR489" s="155"/>
      <c r="AS489" s="197">
        <f t="shared" si="92"/>
        <v>478</v>
      </c>
      <c r="AT489" s="175">
        <v>-0.15957739999998899</v>
      </c>
      <c r="AU489" s="163">
        <v>-9.5773999999977395E-3</v>
      </c>
      <c r="AV489" s="163">
        <v>-0.19957739999999499</v>
      </c>
      <c r="AW489" s="163">
        <v>-0.27957739999999398</v>
      </c>
      <c r="AX489" s="163">
        <v>-0.179577399999999</v>
      </c>
      <c r="AY489" s="163">
        <v>-0.179577399999999</v>
      </c>
      <c r="BA489" s="331">
        <f t="shared" si="93"/>
        <v>478</v>
      </c>
      <c r="BB489" s="332" t="str">
        <f t="shared" si="91"/>
        <v/>
      </c>
      <c r="BC489" s="332" t="str">
        <f t="shared" si="91"/>
        <v/>
      </c>
      <c r="BD489" s="332" t="str">
        <f t="shared" si="91"/>
        <v/>
      </c>
      <c r="BE489" s="332" t="str">
        <f t="shared" si="91"/>
        <v/>
      </c>
      <c r="BF489" s="332" t="str">
        <f t="shared" si="91"/>
        <v/>
      </c>
      <c r="BG489" s="332" t="str">
        <f t="shared" si="90"/>
        <v/>
      </c>
      <c r="BH489" s="164">
        <v>478</v>
      </c>
      <c r="BI489" s="337" t="str">
        <f t="shared" si="94"/>
        <v/>
      </c>
      <c r="BJ489" s="337" t="str">
        <f t="shared" si="94"/>
        <v/>
      </c>
      <c r="BK489" s="337" t="str">
        <f t="shared" si="94"/>
        <v/>
      </c>
      <c r="BL489" s="337" t="str">
        <f t="shared" si="94"/>
        <v/>
      </c>
      <c r="BM489" s="165" t="str">
        <f t="shared" si="95"/>
        <v/>
      </c>
    </row>
    <row r="490" spans="1:65" ht="14.85" customHeight="1">
      <c r="A490" s="238"/>
      <c r="B490" s="540" t="s">
        <v>580</v>
      </c>
      <c r="C490" s="540"/>
      <c r="D490" s="540"/>
      <c r="E490" s="503">
        <f t="shared" si="84"/>
        <v>94.955582600000014</v>
      </c>
      <c r="F490" s="503"/>
      <c r="G490" s="503"/>
      <c r="H490" s="503">
        <f t="shared" si="85"/>
        <v>95.046172600000006</v>
      </c>
      <c r="I490" s="503"/>
      <c r="J490" s="503"/>
      <c r="K490" s="503">
        <f t="shared" si="86"/>
        <v>94.996882600000006</v>
      </c>
      <c r="L490" s="503"/>
      <c r="M490" s="503"/>
      <c r="N490" s="503">
        <f t="shared" si="87"/>
        <v>95.031742600000001</v>
      </c>
      <c r="O490" s="503"/>
      <c r="P490" s="503"/>
      <c r="Q490" s="503">
        <f t="shared" si="88"/>
        <v>94.983142599999994</v>
      </c>
      <c r="R490" s="503"/>
      <c r="S490" s="503"/>
      <c r="T490" s="503"/>
      <c r="U490" s="503"/>
      <c r="V490" s="503"/>
      <c r="W490" s="503">
        <f t="shared" si="89"/>
        <v>6.303000000001191E-2</v>
      </c>
      <c r="X490" s="503"/>
      <c r="Y490" s="503"/>
      <c r="Z490" s="503"/>
      <c r="AA490" s="503"/>
      <c r="AB490" s="503"/>
      <c r="AC490" s="525"/>
      <c r="AD490" s="526"/>
      <c r="AE490" s="526"/>
      <c r="AF490" s="526"/>
      <c r="AG490" s="526"/>
      <c r="AH490" s="527"/>
      <c r="AI490" s="233"/>
      <c r="AJ490" s="233"/>
      <c r="AK490" s="197">
        <v>479</v>
      </c>
      <c r="AL490" s="207"/>
      <c r="AM490" s="207"/>
      <c r="AN490" s="207"/>
      <c r="AO490" s="207"/>
      <c r="AP490" s="207"/>
      <c r="AQ490" s="208"/>
      <c r="AR490" s="155"/>
      <c r="AS490" s="197">
        <f t="shared" si="92"/>
        <v>479</v>
      </c>
      <c r="AT490" s="175">
        <v>-0.15957739999998899</v>
      </c>
      <c r="AU490" s="163">
        <v>-9.5773999999977395E-3</v>
      </c>
      <c r="AV490" s="163">
        <v>-0.19957739999999499</v>
      </c>
      <c r="AW490" s="163">
        <v>-0.27957739999999398</v>
      </c>
      <c r="AX490" s="163">
        <v>-0.179577399999999</v>
      </c>
      <c r="AY490" s="163">
        <v>-0.179577399999999</v>
      </c>
      <c r="BA490" s="331">
        <f t="shared" si="93"/>
        <v>479</v>
      </c>
      <c r="BB490" s="332" t="str">
        <f t="shared" si="91"/>
        <v/>
      </c>
      <c r="BC490" s="332" t="str">
        <f t="shared" si="91"/>
        <v/>
      </c>
      <c r="BD490" s="332" t="str">
        <f t="shared" si="91"/>
        <v/>
      </c>
      <c r="BE490" s="332" t="str">
        <f t="shared" si="91"/>
        <v/>
      </c>
      <c r="BF490" s="332" t="str">
        <f t="shared" si="91"/>
        <v/>
      </c>
      <c r="BG490" s="332" t="str">
        <f t="shared" si="90"/>
        <v/>
      </c>
      <c r="BH490" s="164">
        <v>479</v>
      </c>
      <c r="BI490" s="337" t="str">
        <f t="shared" si="94"/>
        <v/>
      </c>
      <c r="BJ490" s="337" t="str">
        <f t="shared" si="94"/>
        <v/>
      </c>
      <c r="BK490" s="337" t="str">
        <f t="shared" si="94"/>
        <v/>
      </c>
      <c r="BL490" s="337" t="str">
        <f t="shared" si="94"/>
        <v/>
      </c>
      <c r="BM490" s="165" t="str">
        <f t="shared" si="95"/>
        <v/>
      </c>
    </row>
    <row r="491" spans="1:65" ht="14.85" customHeight="1">
      <c r="A491" s="238"/>
      <c r="B491" s="540" t="s">
        <v>581</v>
      </c>
      <c r="C491" s="540"/>
      <c r="D491" s="540"/>
      <c r="E491" s="503">
        <f t="shared" si="84"/>
        <v>94.968512600000011</v>
      </c>
      <c r="F491" s="503"/>
      <c r="G491" s="503"/>
      <c r="H491" s="503">
        <f t="shared" si="85"/>
        <v>95.045442600000001</v>
      </c>
      <c r="I491" s="503"/>
      <c r="J491" s="503"/>
      <c r="K491" s="503">
        <f t="shared" si="86"/>
        <v>95.014002599999998</v>
      </c>
      <c r="L491" s="503"/>
      <c r="M491" s="503"/>
      <c r="N491" s="503">
        <f t="shared" si="87"/>
        <v>95.0321426</v>
      </c>
      <c r="O491" s="503"/>
      <c r="P491" s="503"/>
      <c r="Q491" s="503">
        <f t="shared" si="88"/>
        <v>94.995842600000003</v>
      </c>
      <c r="R491" s="503"/>
      <c r="S491" s="503"/>
      <c r="T491" s="503"/>
      <c r="U491" s="503"/>
      <c r="V491" s="503"/>
      <c r="W491" s="503">
        <f t="shared" si="89"/>
        <v>4.959999999999809E-2</v>
      </c>
      <c r="X491" s="503"/>
      <c r="Y491" s="503"/>
      <c r="Z491" s="503"/>
      <c r="AA491" s="503"/>
      <c r="AB491" s="503"/>
      <c r="AC491" s="525"/>
      <c r="AD491" s="526"/>
      <c r="AE491" s="526"/>
      <c r="AF491" s="526"/>
      <c r="AG491" s="526"/>
      <c r="AH491" s="527"/>
      <c r="AI491" s="233"/>
      <c r="AJ491" s="233"/>
      <c r="AK491" s="197">
        <v>480</v>
      </c>
      <c r="AL491" s="207"/>
      <c r="AM491" s="207"/>
      <c r="AN491" s="207"/>
      <c r="AO491" s="207"/>
      <c r="AP491" s="207"/>
      <c r="AQ491" s="208"/>
      <c r="AR491" s="155"/>
      <c r="AS491" s="197">
        <f t="shared" si="92"/>
        <v>480</v>
      </c>
      <c r="AT491" s="175">
        <v>-0.15957739999998899</v>
      </c>
      <c r="AU491" s="163">
        <v>-9.5773999999977395E-3</v>
      </c>
      <c r="AV491" s="163">
        <v>-0.19957739999999499</v>
      </c>
      <c r="AW491" s="163">
        <v>-0.27957739999999398</v>
      </c>
      <c r="AX491" s="163">
        <v>-0.179577399999999</v>
      </c>
      <c r="AY491" s="163">
        <v>-0.179577399999999</v>
      </c>
      <c r="BA491" s="331">
        <f t="shared" si="93"/>
        <v>480</v>
      </c>
      <c r="BB491" s="332" t="str">
        <f t="shared" si="91"/>
        <v/>
      </c>
      <c r="BC491" s="332" t="str">
        <f t="shared" si="91"/>
        <v/>
      </c>
      <c r="BD491" s="332" t="str">
        <f t="shared" si="91"/>
        <v/>
      </c>
      <c r="BE491" s="332" t="str">
        <f t="shared" si="91"/>
        <v/>
      </c>
      <c r="BF491" s="332" t="str">
        <f t="shared" si="91"/>
        <v/>
      </c>
      <c r="BG491" s="332" t="str">
        <f t="shared" si="90"/>
        <v/>
      </c>
      <c r="BH491" s="164">
        <v>480</v>
      </c>
      <c r="BI491" s="337" t="str">
        <f t="shared" si="94"/>
        <v/>
      </c>
      <c r="BJ491" s="337" t="str">
        <f t="shared" si="94"/>
        <v/>
      </c>
      <c r="BK491" s="337" t="str">
        <f t="shared" si="94"/>
        <v/>
      </c>
      <c r="BL491" s="337" t="str">
        <f t="shared" si="94"/>
        <v/>
      </c>
      <c r="BM491" s="165" t="str">
        <f t="shared" si="95"/>
        <v/>
      </c>
    </row>
    <row r="492" spans="1:65" ht="14.85" customHeight="1">
      <c r="A492" s="239"/>
      <c r="B492" s="540" t="s">
        <v>582</v>
      </c>
      <c r="C492" s="540"/>
      <c r="D492" s="540"/>
      <c r="E492" s="503">
        <f t="shared" si="84"/>
        <v>94.977352600000017</v>
      </c>
      <c r="F492" s="503"/>
      <c r="G492" s="503"/>
      <c r="H492" s="503">
        <f t="shared" si="85"/>
        <v>95.0416326</v>
      </c>
      <c r="I492" s="503"/>
      <c r="J492" s="503"/>
      <c r="K492" s="503">
        <f t="shared" si="86"/>
        <v>95.017422600000003</v>
      </c>
      <c r="L492" s="503"/>
      <c r="M492" s="503"/>
      <c r="N492" s="503">
        <f t="shared" si="87"/>
        <v>95.036562600000011</v>
      </c>
      <c r="O492" s="503"/>
      <c r="P492" s="503"/>
      <c r="Q492" s="503">
        <f t="shared" si="88"/>
        <v>94.991492600000001</v>
      </c>
      <c r="R492" s="503"/>
      <c r="S492" s="503"/>
      <c r="T492" s="503"/>
      <c r="U492" s="503"/>
      <c r="V492" s="503"/>
      <c r="W492" s="503">
        <f t="shared" si="89"/>
        <v>5.0139999999998963E-2</v>
      </c>
      <c r="X492" s="503"/>
      <c r="Y492" s="503"/>
      <c r="Z492" s="503"/>
      <c r="AA492" s="503"/>
      <c r="AB492" s="503"/>
      <c r="AC492" s="525"/>
      <c r="AD492" s="526"/>
      <c r="AE492" s="526"/>
      <c r="AF492" s="526"/>
      <c r="AG492" s="526"/>
      <c r="AH492" s="527"/>
      <c r="AI492" s="233"/>
      <c r="AJ492" s="233"/>
      <c r="AK492" s="197">
        <v>481</v>
      </c>
      <c r="AL492" s="207"/>
      <c r="AM492" s="207"/>
      <c r="AN492" s="207"/>
      <c r="AO492" s="207"/>
      <c r="AP492" s="207"/>
      <c r="AQ492" s="208"/>
      <c r="AR492" s="155"/>
      <c r="AS492" s="197">
        <f t="shared" si="92"/>
        <v>481</v>
      </c>
      <c r="AT492" s="175">
        <v>-0.15957739999998899</v>
      </c>
      <c r="AU492" s="163">
        <v>-9.5773999999977395E-3</v>
      </c>
      <c r="AV492" s="163">
        <v>-0.19957739999999499</v>
      </c>
      <c r="AW492" s="163">
        <v>-0.27957739999999398</v>
      </c>
      <c r="AX492" s="163">
        <v>-0.179577399999999</v>
      </c>
      <c r="AY492" s="163">
        <v>-0.179577399999999</v>
      </c>
      <c r="BA492" s="331">
        <f t="shared" si="93"/>
        <v>481</v>
      </c>
      <c r="BB492" s="332" t="str">
        <f t="shared" si="91"/>
        <v/>
      </c>
      <c r="BC492" s="332" t="str">
        <f t="shared" si="91"/>
        <v/>
      </c>
      <c r="BD492" s="332" t="str">
        <f t="shared" si="91"/>
        <v/>
      </c>
      <c r="BE492" s="332" t="str">
        <f t="shared" si="91"/>
        <v/>
      </c>
      <c r="BF492" s="332" t="str">
        <f t="shared" si="91"/>
        <v/>
      </c>
      <c r="BG492" s="332" t="str">
        <f t="shared" si="90"/>
        <v/>
      </c>
      <c r="BH492" s="164">
        <v>481</v>
      </c>
      <c r="BI492" s="337" t="str">
        <f t="shared" si="94"/>
        <v/>
      </c>
      <c r="BJ492" s="337" t="str">
        <f t="shared" si="94"/>
        <v/>
      </c>
      <c r="BK492" s="337" t="str">
        <f t="shared" si="94"/>
        <v/>
      </c>
      <c r="BL492" s="337" t="str">
        <f t="shared" si="94"/>
        <v/>
      </c>
      <c r="BM492" s="165" t="str">
        <f t="shared" si="95"/>
        <v/>
      </c>
    </row>
    <row r="493" spans="1:65" ht="14.85" customHeight="1">
      <c r="A493" s="239"/>
      <c r="B493" s="540" t="s">
        <v>583</v>
      </c>
      <c r="C493" s="540"/>
      <c r="D493" s="540"/>
      <c r="E493" s="503">
        <f t="shared" si="84"/>
        <v>94.982852600000015</v>
      </c>
      <c r="F493" s="503"/>
      <c r="G493" s="503"/>
      <c r="H493" s="503">
        <f t="shared" si="85"/>
        <v>95.035402599999998</v>
      </c>
      <c r="I493" s="503"/>
      <c r="J493" s="503"/>
      <c r="K493" s="503">
        <f t="shared" si="86"/>
        <v>95.019582600000007</v>
      </c>
      <c r="L493" s="503"/>
      <c r="M493" s="503"/>
      <c r="N493" s="503">
        <f t="shared" si="87"/>
        <v>95.0388126</v>
      </c>
      <c r="O493" s="503"/>
      <c r="P493" s="503"/>
      <c r="Q493" s="503">
        <f t="shared" si="88"/>
        <v>95.003462600000006</v>
      </c>
      <c r="R493" s="503"/>
      <c r="S493" s="503"/>
      <c r="T493" s="503"/>
      <c r="U493" s="503"/>
      <c r="V493" s="503"/>
      <c r="W493" s="503">
        <f t="shared" si="89"/>
        <v>3.5349999999993997E-2</v>
      </c>
      <c r="X493" s="503"/>
      <c r="Y493" s="503"/>
      <c r="Z493" s="503"/>
      <c r="AA493" s="503"/>
      <c r="AB493" s="503"/>
      <c r="AC493" s="525"/>
      <c r="AD493" s="526"/>
      <c r="AE493" s="526"/>
      <c r="AF493" s="526"/>
      <c r="AG493" s="526"/>
      <c r="AH493" s="527"/>
      <c r="AI493" s="233"/>
      <c r="AJ493" s="233"/>
      <c r="AK493" s="197">
        <v>482</v>
      </c>
      <c r="AL493" s="207"/>
      <c r="AM493" s="207"/>
      <c r="AN493" s="207"/>
      <c r="AO493" s="207"/>
      <c r="AP493" s="207"/>
      <c r="AQ493" s="208"/>
      <c r="AR493" s="155"/>
      <c r="AS493" s="197">
        <f t="shared" si="92"/>
        <v>482</v>
      </c>
      <c r="AT493" s="175">
        <v>-0.15957739999998899</v>
      </c>
      <c r="AU493" s="163">
        <v>-9.5773999999977395E-3</v>
      </c>
      <c r="AV493" s="163">
        <v>-0.19957739999999499</v>
      </c>
      <c r="AW493" s="163">
        <v>-0.27957739999999398</v>
      </c>
      <c r="AX493" s="163">
        <v>-0.179577399999999</v>
      </c>
      <c r="AY493" s="163">
        <v>-0.179577399999999</v>
      </c>
      <c r="BA493" s="331">
        <f t="shared" si="93"/>
        <v>482</v>
      </c>
      <c r="BB493" s="332" t="str">
        <f t="shared" si="91"/>
        <v/>
      </c>
      <c r="BC493" s="332" t="str">
        <f t="shared" si="91"/>
        <v/>
      </c>
      <c r="BD493" s="332" t="str">
        <f t="shared" si="91"/>
        <v/>
      </c>
      <c r="BE493" s="332" t="str">
        <f t="shared" si="91"/>
        <v/>
      </c>
      <c r="BF493" s="332" t="str">
        <f t="shared" si="91"/>
        <v/>
      </c>
      <c r="BG493" s="332" t="str">
        <f t="shared" si="90"/>
        <v/>
      </c>
      <c r="BH493" s="164">
        <v>482</v>
      </c>
      <c r="BI493" s="337" t="str">
        <f t="shared" si="94"/>
        <v/>
      </c>
      <c r="BJ493" s="337" t="str">
        <f t="shared" si="94"/>
        <v/>
      </c>
      <c r="BK493" s="337" t="str">
        <f t="shared" si="94"/>
        <v/>
      </c>
      <c r="BL493" s="337" t="str">
        <f t="shared" si="94"/>
        <v/>
      </c>
      <c r="BM493" s="165" t="str">
        <f t="shared" si="95"/>
        <v/>
      </c>
    </row>
    <row r="494" spans="1:65" ht="14.85" customHeight="1">
      <c r="A494" s="239"/>
      <c r="B494" s="540" t="s">
        <v>584</v>
      </c>
      <c r="C494" s="540"/>
      <c r="D494" s="540"/>
      <c r="E494" s="503">
        <f t="shared" si="84"/>
        <v>94.985102600000005</v>
      </c>
      <c r="F494" s="503"/>
      <c r="G494" s="503"/>
      <c r="H494" s="503">
        <f t="shared" si="85"/>
        <v>95.035602600000004</v>
      </c>
      <c r="I494" s="503"/>
      <c r="J494" s="503"/>
      <c r="K494" s="503">
        <f t="shared" si="86"/>
        <v>95.022082600000005</v>
      </c>
      <c r="L494" s="503"/>
      <c r="M494" s="503"/>
      <c r="N494" s="503">
        <f t="shared" si="87"/>
        <v>95.042142600000005</v>
      </c>
      <c r="O494" s="503"/>
      <c r="P494" s="503"/>
      <c r="Q494" s="503">
        <f t="shared" si="88"/>
        <v>95.018462600000007</v>
      </c>
      <c r="R494" s="503"/>
      <c r="S494" s="503"/>
      <c r="T494" s="503"/>
      <c r="U494" s="503"/>
      <c r="V494" s="503"/>
      <c r="W494" s="503">
        <f t="shared" si="89"/>
        <v>3.3360000000001833E-2</v>
      </c>
      <c r="X494" s="503"/>
      <c r="Y494" s="503"/>
      <c r="Z494" s="503"/>
      <c r="AA494" s="503"/>
      <c r="AB494" s="503"/>
      <c r="AC494" s="525"/>
      <c r="AD494" s="526"/>
      <c r="AE494" s="526"/>
      <c r="AF494" s="526"/>
      <c r="AG494" s="526"/>
      <c r="AH494" s="527"/>
      <c r="AI494" s="233"/>
      <c r="AJ494" s="233"/>
      <c r="AK494" s="197">
        <v>483</v>
      </c>
      <c r="AL494" s="207"/>
      <c r="AM494" s="207"/>
      <c r="AN494" s="207"/>
      <c r="AO494" s="207"/>
      <c r="AP494" s="207"/>
      <c r="AQ494" s="208"/>
      <c r="AR494" s="155"/>
      <c r="AS494" s="197">
        <f t="shared" si="92"/>
        <v>483</v>
      </c>
      <c r="AT494" s="175">
        <v>-0.15957739999998899</v>
      </c>
      <c r="AU494" s="163">
        <v>-9.5773999999977395E-3</v>
      </c>
      <c r="AV494" s="163">
        <v>-0.19957739999999499</v>
      </c>
      <c r="AW494" s="163">
        <v>-0.27957739999999398</v>
      </c>
      <c r="AX494" s="163">
        <v>-0.179577399999999</v>
      </c>
      <c r="AY494" s="163">
        <v>-0.179577399999999</v>
      </c>
      <c r="BA494" s="331">
        <f t="shared" si="93"/>
        <v>483</v>
      </c>
      <c r="BB494" s="332" t="str">
        <f t="shared" si="91"/>
        <v/>
      </c>
      <c r="BC494" s="332" t="str">
        <f t="shared" si="91"/>
        <v/>
      </c>
      <c r="BD494" s="332" t="str">
        <f t="shared" si="91"/>
        <v/>
      </c>
      <c r="BE494" s="332" t="str">
        <f t="shared" si="91"/>
        <v/>
      </c>
      <c r="BF494" s="332" t="str">
        <f t="shared" si="91"/>
        <v/>
      </c>
      <c r="BG494" s="332" t="str">
        <f t="shared" si="90"/>
        <v/>
      </c>
      <c r="BH494" s="164">
        <v>483</v>
      </c>
      <c r="BI494" s="337" t="str">
        <f t="shared" si="94"/>
        <v/>
      </c>
      <c r="BJ494" s="337" t="str">
        <f t="shared" si="94"/>
        <v/>
      </c>
      <c r="BK494" s="337" t="str">
        <f t="shared" si="94"/>
        <v/>
      </c>
      <c r="BL494" s="337" t="str">
        <f t="shared" si="94"/>
        <v/>
      </c>
      <c r="BM494" s="165" t="str">
        <f t="shared" si="95"/>
        <v/>
      </c>
    </row>
    <row r="495" spans="1:65" ht="14.85" customHeight="1">
      <c r="A495" s="239"/>
      <c r="B495" s="540" t="s">
        <v>585</v>
      </c>
      <c r="C495" s="540"/>
      <c r="D495" s="540"/>
      <c r="E495" s="503">
        <f t="shared" si="84"/>
        <v>94.991452600000017</v>
      </c>
      <c r="F495" s="503"/>
      <c r="G495" s="503"/>
      <c r="H495" s="503">
        <f t="shared" si="85"/>
        <v>95.0361726</v>
      </c>
      <c r="I495" s="503"/>
      <c r="J495" s="503"/>
      <c r="K495" s="503">
        <f t="shared" si="86"/>
        <v>95.015572599999999</v>
      </c>
      <c r="L495" s="503"/>
      <c r="M495" s="503"/>
      <c r="N495" s="503">
        <f t="shared" si="87"/>
        <v>95.051592600000006</v>
      </c>
      <c r="O495" s="503"/>
      <c r="P495" s="503"/>
      <c r="Q495" s="503">
        <f t="shared" si="88"/>
        <v>95.022352600000005</v>
      </c>
      <c r="R495" s="503"/>
      <c r="S495" s="503"/>
      <c r="T495" s="503"/>
      <c r="U495" s="503"/>
      <c r="V495" s="503"/>
      <c r="W495" s="503">
        <f t="shared" si="89"/>
        <v>3.0899999999988381E-2</v>
      </c>
      <c r="X495" s="503"/>
      <c r="Y495" s="503"/>
      <c r="Z495" s="503"/>
      <c r="AA495" s="503"/>
      <c r="AB495" s="503"/>
      <c r="AC495" s="525"/>
      <c r="AD495" s="526"/>
      <c r="AE495" s="526"/>
      <c r="AF495" s="526"/>
      <c r="AG495" s="526"/>
      <c r="AH495" s="527"/>
      <c r="AI495" s="233"/>
      <c r="AJ495" s="233"/>
      <c r="AK495" s="197">
        <v>484</v>
      </c>
      <c r="AL495" s="207"/>
      <c r="AM495" s="207"/>
      <c r="AN495" s="207"/>
      <c r="AO495" s="207"/>
      <c r="AP495" s="207"/>
      <c r="AQ495" s="208"/>
      <c r="AR495" s="155"/>
      <c r="AS495" s="197">
        <f t="shared" si="92"/>
        <v>484</v>
      </c>
      <c r="AT495" s="175">
        <v>-0.15957739999998899</v>
      </c>
      <c r="AU495" s="163">
        <v>-9.5773999999977395E-3</v>
      </c>
      <c r="AV495" s="163">
        <v>-0.19957739999999499</v>
      </c>
      <c r="AW495" s="163">
        <v>-0.27957739999999398</v>
      </c>
      <c r="AX495" s="163">
        <v>-0.179577399999999</v>
      </c>
      <c r="AY495" s="163">
        <v>-0.179577399999999</v>
      </c>
      <c r="BA495" s="331">
        <f t="shared" si="93"/>
        <v>484</v>
      </c>
      <c r="BB495" s="332" t="str">
        <f t="shared" si="91"/>
        <v/>
      </c>
      <c r="BC495" s="332" t="str">
        <f t="shared" si="91"/>
        <v/>
      </c>
      <c r="BD495" s="332" t="str">
        <f t="shared" si="91"/>
        <v/>
      </c>
      <c r="BE495" s="332" t="str">
        <f t="shared" si="91"/>
        <v/>
      </c>
      <c r="BF495" s="332" t="str">
        <f t="shared" si="91"/>
        <v/>
      </c>
      <c r="BG495" s="332" t="str">
        <f t="shared" si="90"/>
        <v/>
      </c>
      <c r="BH495" s="164">
        <v>484</v>
      </c>
      <c r="BI495" s="337" t="str">
        <f t="shared" si="94"/>
        <v/>
      </c>
      <c r="BJ495" s="337" t="str">
        <f t="shared" si="94"/>
        <v/>
      </c>
      <c r="BK495" s="337" t="str">
        <f t="shared" si="94"/>
        <v/>
      </c>
      <c r="BL495" s="337" t="str">
        <f t="shared" si="94"/>
        <v/>
      </c>
      <c r="BM495" s="165" t="str">
        <f t="shared" si="95"/>
        <v/>
      </c>
    </row>
    <row r="496" spans="1:65" ht="14.85" customHeight="1" thickBot="1">
      <c r="A496" s="239"/>
      <c r="B496" s="572" t="s">
        <v>586</v>
      </c>
      <c r="C496" s="572"/>
      <c r="D496" s="572"/>
      <c r="E496" s="573">
        <f t="shared" si="84"/>
        <v>94.979892600000014</v>
      </c>
      <c r="F496" s="573"/>
      <c r="G496" s="573"/>
      <c r="H496" s="573">
        <f t="shared" si="85"/>
        <v>95.032552600000002</v>
      </c>
      <c r="I496" s="573"/>
      <c r="J496" s="573"/>
      <c r="K496" s="573">
        <f t="shared" si="86"/>
        <v>94.999742600000005</v>
      </c>
      <c r="L496" s="573"/>
      <c r="M496" s="573"/>
      <c r="N496" s="573">
        <f t="shared" si="87"/>
        <v>95.049252600000003</v>
      </c>
      <c r="O496" s="573"/>
      <c r="P496" s="573"/>
      <c r="Q496" s="573">
        <f t="shared" si="88"/>
        <v>95.020702600000007</v>
      </c>
      <c r="R496" s="573"/>
      <c r="S496" s="573"/>
      <c r="T496" s="573"/>
      <c r="U496" s="573"/>
      <c r="V496" s="573"/>
      <c r="W496" s="573">
        <f t="shared" si="89"/>
        <v>4.0809999999993352E-2</v>
      </c>
      <c r="X496" s="573"/>
      <c r="Y496" s="573"/>
      <c r="Z496" s="573"/>
      <c r="AA496" s="573"/>
      <c r="AB496" s="573"/>
      <c r="AC496" s="528"/>
      <c r="AD496" s="529"/>
      <c r="AE496" s="529"/>
      <c r="AF496" s="529"/>
      <c r="AG496" s="529"/>
      <c r="AH496" s="530"/>
      <c r="AI496" s="233"/>
      <c r="AJ496" s="233"/>
      <c r="AK496" s="197">
        <v>485</v>
      </c>
      <c r="AL496" s="207"/>
      <c r="AM496" s="207"/>
      <c r="AN496" s="207"/>
      <c r="AO496" s="207"/>
      <c r="AP496" s="207"/>
      <c r="AQ496" s="208"/>
      <c r="AR496" s="155"/>
      <c r="AS496" s="197">
        <f t="shared" si="92"/>
        <v>485</v>
      </c>
      <c r="AT496" s="175">
        <v>-0.15957739999998899</v>
      </c>
      <c r="AU496" s="163">
        <v>-9.5773999999977395E-3</v>
      </c>
      <c r="AV496" s="163">
        <v>-0.19957739999999499</v>
      </c>
      <c r="AW496" s="163">
        <v>-0.27957739999999398</v>
      </c>
      <c r="AX496" s="163">
        <v>-0.179577399999999</v>
      </c>
      <c r="AY496" s="163">
        <v>-0.179577399999999</v>
      </c>
      <c r="BA496" s="331">
        <f t="shared" si="93"/>
        <v>485</v>
      </c>
      <c r="BB496" s="332" t="str">
        <f t="shared" si="91"/>
        <v/>
      </c>
      <c r="BC496" s="332" t="str">
        <f t="shared" si="91"/>
        <v/>
      </c>
      <c r="BD496" s="332" t="str">
        <f t="shared" si="91"/>
        <v/>
      </c>
      <c r="BE496" s="332" t="str">
        <f t="shared" si="91"/>
        <v/>
      </c>
      <c r="BF496" s="332" t="str">
        <f t="shared" si="91"/>
        <v/>
      </c>
      <c r="BG496" s="332" t="str">
        <f t="shared" si="90"/>
        <v/>
      </c>
      <c r="BH496" s="164">
        <v>485</v>
      </c>
      <c r="BI496" s="337" t="str">
        <f t="shared" si="94"/>
        <v/>
      </c>
      <c r="BJ496" s="337" t="str">
        <f t="shared" si="94"/>
        <v/>
      </c>
      <c r="BK496" s="337" t="str">
        <f t="shared" si="94"/>
        <v/>
      </c>
      <c r="BL496" s="337" t="str">
        <f t="shared" si="94"/>
        <v/>
      </c>
      <c r="BM496" s="165" t="str">
        <f t="shared" si="95"/>
        <v/>
      </c>
    </row>
    <row r="497" spans="1:65" ht="14.85" customHeight="1" thickTop="1">
      <c r="A497" s="239"/>
      <c r="B497" s="240"/>
      <c r="C497" s="240"/>
      <c r="D497" s="240"/>
      <c r="E497" s="252"/>
      <c r="F497" s="252"/>
      <c r="G497" s="252"/>
      <c r="H497" s="252"/>
      <c r="I497" s="252"/>
      <c r="J497" s="252"/>
      <c r="K497" s="252"/>
      <c r="L497" s="252"/>
      <c r="M497" s="252"/>
      <c r="N497" s="252"/>
      <c r="O497" s="252"/>
      <c r="P497" s="252"/>
      <c r="Q497" s="252"/>
      <c r="R497" s="252"/>
      <c r="S497" s="252"/>
      <c r="T497" s="252"/>
      <c r="U497" s="252"/>
      <c r="V497" s="252"/>
      <c r="W497" s="252"/>
      <c r="X497" s="252"/>
      <c r="Y497" s="252"/>
      <c r="Z497" s="252"/>
      <c r="AA497" s="252"/>
      <c r="AB497" s="252"/>
      <c r="AC497" s="233"/>
      <c r="AD497" s="233"/>
      <c r="AE497" s="233"/>
      <c r="AF497" s="233"/>
      <c r="AG497" s="233"/>
      <c r="AH497" s="233"/>
      <c r="AI497" s="233"/>
      <c r="AJ497" s="233"/>
      <c r="AK497" s="197">
        <v>486</v>
      </c>
      <c r="AL497" s="207"/>
      <c r="AM497" s="207"/>
      <c r="AN497" s="207"/>
      <c r="AO497" s="207"/>
      <c r="AP497" s="207"/>
      <c r="AQ497" s="208"/>
      <c r="AR497" s="155"/>
      <c r="AS497" s="197">
        <f t="shared" si="92"/>
        <v>486</v>
      </c>
      <c r="AT497" s="175">
        <v>-0.15957739999998899</v>
      </c>
      <c r="AU497" s="163">
        <v>-9.5773999999977395E-3</v>
      </c>
      <c r="AV497" s="163">
        <v>-0.19957739999999499</v>
      </c>
      <c r="AW497" s="163">
        <v>-0.27957739999999398</v>
      </c>
      <c r="AX497" s="163">
        <v>-0.179577399999999</v>
      </c>
      <c r="AY497" s="163">
        <v>-0.179577399999999</v>
      </c>
      <c r="BA497" s="331">
        <f t="shared" si="93"/>
        <v>486</v>
      </c>
      <c r="BB497" s="332" t="str">
        <f t="shared" si="91"/>
        <v/>
      </c>
      <c r="BC497" s="332" t="str">
        <f t="shared" si="91"/>
        <v/>
      </c>
      <c r="BD497" s="332" t="str">
        <f t="shared" si="91"/>
        <v/>
      </c>
      <c r="BE497" s="332" t="str">
        <f t="shared" si="91"/>
        <v/>
      </c>
      <c r="BF497" s="332" t="str">
        <f t="shared" si="91"/>
        <v/>
      </c>
      <c r="BG497" s="332" t="str">
        <f t="shared" si="90"/>
        <v/>
      </c>
      <c r="BH497" s="164">
        <v>486</v>
      </c>
      <c r="BI497" s="337" t="str">
        <f t="shared" si="94"/>
        <v/>
      </c>
      <c r="BJ497" s="337" t="str">
        <f t="shared" si="94"/>
        <v/>
      </c>
      <c r="BK497" s="337" t="str">
        <f t="shared" si="94"/>
        <v/>
      </c>
      <c r="BL497" s="337" t="str">
        <f t="shared" si="94"/>
        <v/>
      </c>
      <c r="BM497" s="165" t="str">
        <f t="shared" si="95"/>
        <v/>
      </c>
    </row>
    <row r="498" spans="1:65" ht="14.85" customHeight="1">
      <c r="B498" s="245"/>
      <c r="C498" s="245"/>
      <c r="D498" s="245"/>
      <c r="E498" s="246"/>
      <c r="F498" s="246"/>
      <c r="G498" s="246"/>
      <c r="H498" s="247"/>
      <c r="J498" s="246"/>
      <c r="K498" s="246"/>
      <c r="AA498" s="494" t="s">
        <v>7</v>
      </c>
      <c r="AB498" s="494"/>
      <c r="AC498" s="494"/>
      <c r="AD498" s="495">
        <f>AD427+1</f>
        <v>9</v>
      </c>
      <c r="AE498" s="495"/>
      <c r="AF498" s="223" t="s">
        <v>8</v>
      </c>
      <c r="AG498" s="495">
        <f>Page1!$AR$1</f>
        <v>1</v>
      </c>
      <c r="AH498" s="495"/>
      <c r="AI498" s="218"/>
      <c r="AJ498" s="218"/>
      <c r="AK498" s="197">
        <v>487</v>
      </c>
      <c r="AL498" s="207"/>
      <c r="AM498" s="207"/>
      <c r="AN498" s="207"/>
      <c r="AO498" s="207"/>
      <c r="AP498" s="207"/>
      <c r="AQ498" s="208"/>
      <c r="AR498" s="155"/>
      <c r="AS498" s="197">
        <f t="shared" si="92"/>
        <v>487</v>
      </c>
      <c r="AT498" s="175">
        <v>-0.15957739999998899</v>
      </c>
      <c r="AU498" s="163">
        <v>-9.5773999999977395E-3</v>
      </c>
      <c r="AV498" s="163">
        <v>-0.19957739999999499</v>
      </c>
      <c r="AW498" s="163">
        <v>-0.27957739999999398</v>
      </c>
      <c r="AX498" s="163">
        <v>-0.179577399999999</v>
      </c>
      <c r="AY498" s="163">
        <v>-0.179577399999999</v>
      </c>
      <c r="BA498" s="331">
        <f t="shared" si="93"/>
        <v>487</v>
      </c>
      <c r="BB498" s="332" t="str">
        <f t="shared" si="91"/>
        <v/>
      </c>
      <c r="BC498" s="332" t="str">
        <f t="shared" si="91"/>
        <v/>
      </c>
      <c r="BD498" s="332" t="str">
        <f t="shared" si="91"/>
        <v/>
      </c>
      <c r="BE498" s="332" t="str">
        <f t="shared" si="91"/>
        <v/>
      </c>
      <c r="BF498" s="332" t="str">
        <f t="shared" si="91"/>
        <v/>
      </c>
      <c r="BG498" s="332" t="str">
        <f t="shared" si="90"/>
        <v/>
      </c>
      <c r="BH498" s="164">
        <v>487</v>
      </c>
      <c r="BI498" s="337" t="str">
        <f t="shared" si="94"/>
        <v/>
      </c>
      <c r="BJ498" s="337" t="str">
        <f t="shared" si="94"/>
        <v/>
      </c>
      <c r="BK498" s="337" t="str">
        <f t="shared" si="94"/>
        <v/>
      </c>
      <c r="BL498" s="337" t="str">
        <f t="shared" si="94"/>
        <v/>
      </c>
      <c r="BM498" s="165" t="str">
        <f t="shared" si="95"/>
        <v/>
      </c>
    </row>
    <row r="499" spans="1:65" ht="14.85" customHeight="1">
      <c r="B499" s="248"/>
      <c r="C499" s="248"/>
      <c r="D499" s="248"/>
      <c r="E499" s="249"/>
      <c r="F499" s="227"/>
      <c r="G499" s="249"/>
      <c r="H499" s="249"/>
      <c r="I499" s="249"/>
      <c r="J499" s="249"/>
      <c r="K499" s="249"/>
      <c r="Y499" s="222"/>
      <c r="AK499" s="197">
        <v>488</v>
      </c>
      <c r="AL499" s="207"/>
      <c r="AM499" s="207"/>
      <c r="AN499" s="207"/>
      <c r="AO499" s="207"/>
      <c r="AP499" s="207"/>
      <c r="AQ499" s="208"/>
      <c r="AR499" s="155"/>
      <c r="AS499" s="197">
        <f t="shared" si="92"/>
        <v>488</v>
      </c>
      <c r="AT499" s="175">
        <v>-0.15957739999998899</v>
      </c>
      <c r="AU499" s="163">
        <v>-9.5773999999977395E-3</v>
      </c>
      <c r="AV499" s="163">
        <v>-0.19957739999999499</v>
      </c>
      <c r="AW499" s="163">
        <v>-0.27957739999999398</v>
      </c>
      <c r="AX499" s="163">
        <v>-0.179577399999999</v>
      </c>
      <c r="AY499" s="163">
        <v>-0.179577399999999</v>
      </c>
      <c r="BA499" s="331">
        <f t="shared" si="93"/>
        <v>488</v>
      </c>
      <c r="BB499" s="332" t="str">
        <f t="shared" si="91"/>
        <v/>
      </c>
      <c r="BC499" s="332" t="str">
        <f t="shared" si="91"/>
        <v/>
      </c>
      <c r="BD499" s="332" t="str">
        <f t="shared" si="91"/>
        <v/>
      </c>
      <c r="BE499" s="332" t="str">
        <f t="shared" si="91"/>
        <v/>
      </c>
      <c r="BF499" s="332" t="str">
        <f t="shared" si="91"/>
        <v/>
      </c>
      <c r="BG499" s="332" t="str">
        <f t="shared" si="90"/>
        <v/>
      </c>
      <c r="BH499" s="164">
        <v>488</v>
      </c>
      <c r="BI499" s="337" t="str">
        <f t="shared" si="94"/>
        <v/>
      </c>
      <c r="BJ499" s="337" t="str">
        <f t="shared" si="94"/>
        <v/>
      </c>
      <c r="BK499" s="337" t="str">
        <f t="shared" si="94"/>
        <v/>
      </c>
      <c r="BL499" s="337" t="str">
        <f t="shared" si="94"/>
        <v/>
      </c>
      <c r="BM499" s="165" t="str">
        <f t="shared" si="95"/>
        <v/>
      </c>
    </row>
    <row r="500" spans="1:65" ht="14.85" customHeight="1">
      <c r="A500" s="218"/>
      <c r="B500" s="218"/>
      <c r="C500" s="218"/>
      <c r="D500" s="218"/>
      <c r="E500" s="250"/>
      <c r="K500" s="250"/>
      <c r="Y500" s="222"/>
      <c r="AK500" s="197">
        <v>489</v>
      </c>
      <c r="AL500" s="207"/>
      <c r="AM500" s="207"/>
      <c r="AN500" s="207"/>
      <c r="AO500" s="207"/>
      <c r="AP500" s="207"/>
      <c r="AQ500" s="208"/>
      <c r="AR500" s="155"/>
      <c r="AS500" s="197">
        <f t="shared" si="92"/>
        <v>489</v>
      </c>
      <c r="AT500" s="175">
        <v>-0.15957739999998899</v>
      </c>
      <c r="AU500" s="163">
        <v>-9.5773999999977395E-3</v>
      </c>
      <c r="AV500" s="163">
        <v>-0.19957739999999499</v>
      </c>
      <c r="AW500" s="163">
        <v>-0.27957739999999398</v>
      </c>
      <c r="AX500" s="163">
        <v>-0.179577399999999</v>
      </c>
      <c r="AY500" s="163">
        <v>-0.179577399999999</v>
      </c>
      <c r="BA500" s="331">
        <f t="shared" si="93"/>
        <v>489</v>
      </c>
      <c r="BB500" s="332" t="str">
        <f t="shared" si="91"/>
        <v/>
      </c>
      <c r="BC500" s="332" t="str">
        <f t="shared" si="91"/>
        <v/>
      </c>
      <c r="BD500" s="332" t="str">
        <f t="shared" si="91"/>
        <v/>
      </c>
      <c r="BE500" s="332" t="str">
        <f t="shared" si="91"/>
        <v/>
      </c>
      <c r="BF500" s="332" t="str">
        <f t="shared" si="91"/>
        <v/>
      </c>
      <c r="BG500" s="332" t="str">
        <f t="shared" si="90"/>
        <v/>
      </c>
      <c r="BH500" s="164">
        <v>489</v>
      </c>
      <c r="BI500" s="337" t="str">
        <f t="shared" si="94"/>
        <v/>
      </c>
      <c r="BJ500" s="337" t="str">
        <f t="shared" si="94"/>
        <v/>
      </c>
      <c r="BK500" s="337" t="str">
        <f t="shared" si="94"/>
        <v/>
      </c>
      <c r="BL500" s="337" t="str">
        <f t="shared" si="94"/>
        <v/>
      </c>
      <c r="BM500" s="165" t="str">
        <f t="shared" si="95"/>
        <v/>
      </c>
    </row>
    <row r="501" spans="1:65" ht="14.85" customHeight="1">
      <c r="A501" s="218"/>
      <c r="B501" s="218"/>
      <c r="C501" s="218"/>
      <c r="D501" s="218"/>
      <c r="E501" s="250"/>
      <c r="F501" s="227"/>
      <c r="H501" s="250"/>
      <c r="I501" s="250"/>
      <c r="J501" s="250"/>
      <c r="K501" s="250"/>
      <c r="W501" s="498" t="s">
        <v>9</v>
      </c>
      <c r="X501" s="498"/>
      <c r="Y501" s="498"/>
      <c r="Z501" s="498"/>
      <c r="AA501" s="498"/>
      <c r="AB501" s="498"/>
      <c r="AC501" s="498"/>
      <c r="AD501" s="499" t="str">
        <f>AD75</f>
        <v xml:space="preserve"> PT2/67 </v>
      </c>
      <c r="AE501" s="499"/>
      <c r="AF501" s="499"/>
      <c r="AG501" s="499"/>
      <c r="AH501" s="499"/>
      <c r="AI501" s="218"/>
      <c r="AJ501" s="218"/>
      <c r="AK501" s="197">
        <v>490</v>
      </c>
      <c r="AL501" s="207"/>
      <c r="AM501" s="207"/>
      <c r="AN501" s="207"/>
      <c r="AO501" s="207"/>
      <c r="AP501" s="207"/>
      <c r="AQ501" s="208"/>
      <c r="AR501" s="155"/>
      <c r="AS501" s="197">
        <f t="shared" si="92"/>
        <v>490</v>
      </c>
      <c r="AT501" s="175">
        <v>-0.15957739999998899</v>
      </c>
      <c r="AU501" s="163">
        <v>-9.5773999999977395E-3</v>
      </c>
      <c r="AV501" s="163">
        <v>-0.19957739999999499</v>
      </c>
      <c r="AW501" s="163">
        <v>-0.27957739999999398</v>
      </c>
      <c r="AX501" s="163">
        <v>-0.179577399999999</v>
      </c>
      <c r="AY501" s="163">
        <v>-0.179577399999999</v>
      </c>
      <c r="BA501" s="331">
        <f t="shared" si="93"/>
        <v>490</v>
      </c>
      <c r="BB501" s="332" t="str">
        <f t="shared" si="91"/>
        <v/>
      </c>
      <c r="BC501" s="332" t="str">
        <f t="shared" si="91"/>
        <v/>
      </c>
      <c r="BD501" s="332" t="str">
        <f t="shared" si="91"/>
        <v/>
      </c>
      <c r="BE501" s="332" t="str">
        <f t="shared" si="91"/>
        <v/>
      </c>
      <c r="BF501" s="332" t="str">
        <f t="shared" si="91"/>
        <v/>
      </c>
      <c r="BG501" s="332" t="str">
        <f t="shared" si="90"/>
        <v/>
      </c>
      <c r="BH501" s="164">
        <v>490</v>
      </c>
      <c r="BI501" s="337" t="str">
        <f t="shared" si="94"/>
        <v/>
      </c>
      <c r="BJ501" s="337" t="str">
        <f t="shared" si="94"/>
        <v/>
      </c>
      <c r="BK501" s="337" t="str">
        <f t="shared" si="94"/>
        <v/>
      </c>
      <c r="BL501" s="337" t="str">
        <f t="shared" si="94"/>
        <v/>
      </c>
      <c r="BM501" s="165" t="str">
        <f t="shared" si="95"/>
        <v/>
      </c>
    </row>
    <row r="502" spans="1:65" ht="14.85" customHeight="1">
      <c r="A502" s="224"/>
      <c r="C502" s="224"/>
      <c r="E502" s="227"/>
      <c r="H502" s="251"/>
      <c r="L502" s="227"/>
      <c r="W502" s="498" t="s">
        <v>2</v>
      </c>
      <c r="X502" s="498"/>
      <c r="Y502" s="498"/>
      <c r="Z502" s="498"/>
      <c r="AA502" s="498"/>
      <c r="AB502" s="498"/>
      <c r="AC502" s="498"/>
      <c r="AD502" s="537" t="str">
        <f>AD4</f>
        <v>-</v>
      </c>
      <c r="AE502" s="537"/>
      <c r="AF502" s="537"/>
      <c r="AG502" s="537"/>
      <c r="AH502" s="537"/>
      <c r="AI502" s="218"/>
      <c r="AJ502" s="218"/>
      <c r="AK502" s="197">
        <v>491</v>
      </c>
      <c r="AL502" s="207"/>
      <c r="AM502" s="207"/>
      <c r="AN502" s="207"/>
      <c r="AO502" s="207"/>
      <c r="AP502" s="207"/>
      <c r="AQ502" s="208"/>
      <c r="AR502" s="155"/>
      <c r="AS502" s="197">
        <f t="shared" si="92"/>
        <v>491</v>
      </c>
      <c r="AT502" s="175">
        <v>-0.15957739999998899</v>
      </c>
      <c r="AU502" s="163">
        <v>-9.5773999999977395E-3</v>
      </c>
      <c r="AV502" s="163">
        <v>-0.19957739999999499</v>
      </c>
      <c r="AW502" s="163">
        <v>-0.27957739999999398</v>
      </c>
      <c r="AX502" s="163">
        <v>-0.179577399999999</v>
      </c>
      <c r="AY502" s="163">
        <v>-0.179577399999999</v>
      </c>
      <c r="BA502" s="331">
        <f t="shared" si="93"/>
        <v>491</v>
      </c>
      <c r="BB502" s="332" t="str">
        <f t="shared" si="91"/>
        <v/>
      </c>
      <c r="BC502" s="332" t="str">
        <f t="shared" si="91"/>
        <v/>
      </c>
      <c r="BD502" s="332" t="str">
        <f t="shared" si="91"/>
        <v/>
      </c>
      <c r="BE502" s="332" t="str">
        <f t="shared" si="91"/>
        <v/>
      </c>
      <c r="BF502" s="332" t="str">
        <f t="shared" si="91"/>
        <v/>
      </c>
      <c r="BG502" s="332" t="str">
        <f t="shared" si="90"/>
        <v/>
      </c>
      <c r="BH502" s="164">
        <v>491</v>
      </c>
      <c r="BI502" s="337" t="str">
        <f t="shared" si="94"/>
        <v/>
      </c>
      <c r="BJ502" s="337" t="str">
        <f t="shared" si="94"/>
        <v/>
      </c>
      <c r="BK502" s="337" t="str">
        <f t="shared" si="94"/>
        <v/>
      </c>
      <c r="BL502" s="337" t="str">
        <f t="shared" si="94"/>
        <v/>
      </c>
      <c r="BM502" s="165" t="str">
        <f t="shared" si="95"/>
        <v/>
      </c>
    </row>
    <row r="503" spans="1:65" ht="14.85" customHeight="1" thickBot="1">
      <c r="A503" s="226"/>
      <c r="B503" s="494" t="s">
        <v>10</v>
      </c>
      <c r="C503" s="494"/>
      <c r="D503" s="494"/>
      <c r="E503" s="494"/>
      <c r="F503" s="494"/>
      <c r="G503" s="494"/>
      <c r="H503" s="494"/>
      <c r="I503" s="494"/>
      <c r="J503" s="574">
        <f>$J$3</f>
        <v>95</v>
      </c>
      <c r="K503" s="574"/>
      <c r="L503" s="574"/>
      <c r="M503" s="497" t="s">
        <v>165</v>
      </c>
      <c r="N503" s="497"/>
      <c r="O503" s="227"/>
      <c r="P503" s="227"/>
      <c r="Q503" s="227"/>
      <c r="R503" s="228"/>
      <c r="S503" s="228"/>
      <c r="T503" s="228"/>
      <c r="U503" s="228"/>
      <c r="V503" s="228"/>
      <c r="AE503" s="229"/>
      <c r="AF503" s="494"/>
      <c r="AG503" s="494"/>
      <c r="AH503" s="230"/>
      <c r="AI503" s="230"/>
      <c r="AJ503" s="230"/>
      <c r="AK503" s="197">
        <v>492</v>
      </c>
      <c r="AL503" s="207"/>
      <c r="AM503" s="207"/>
      <c r="AN503" s="207"/>
      <c r="AO503" s="207"/>
      <c r="AP503" s="207"/>
      <c r="AQ503" s="208"/>
      <c r="AR503" s="155"/>
      <c r="AS503" s="197">
        <f t="shared" si="92"/>
        <v>492</v>
      </c>
      <c r="AT503" s="175">
        <v>-0.15957739999998899</v>
      </c>
      <c r="AU503" s="163">
        <v>-9.5773999999977395E-3</v>
      </c>
      <c r="AV503" s="163">
        <v>-0.19957739999999499</v>
      </c>
      <c r="AW503" s="163">
        <v>-0.27957739999999398</v>
      </c>
      <c r="AX503" s="163">
        <v>-0.179577399999999</v>
      </c>
      <c r="AY503" s="163">
        <v>-0.179577399999999</v>
      </c>
      <c r="BA503" s="331">
        <f t="shared" si="93"/>
        <v>492</v>
      </c>
      <c r="BB503" s="332" t="str">
        <f t="shared" si="91"/>
        <v/>
      </c>
      <c r="BC503" s="332" t="str">
        <f t="shared" si="91"/>
        <v/>
      </c>
      <c r="BD503" s="332" t="str">
        <f t="shared" si="91"/>
        <v/>
      </c>
      <c r="BE503" s="332" t="str">
        <f t="shared" si="91"/>
        <v/>
      </c>
      <c r="BF503" s="332" t="str">
        <f t="shared" si="91"/>
        <v/>
      </c>
      <c r="BG503" s="332" t="str">
        <f t="shared" si="90"/>
        <v/>
      </c>
      <c r="BH503" s="164">
        <v>492</v>
      </c>
      <c r="BI503" s="337" t="str">
        <f t="shared" si="94"/>
        <v/>
      </c>
      <c r="BJ503" s="337" t="str">
        <f t="shared" si="94"/>
        <v/>
      </c>
      <c r="BK503" s="337" t="str">
        <f t="shared" si="94"/>
        <v/>
      </c>
      <c r="BL503" s="337" t="str">
        <f t="shared" si="94"/>
        <v/>
      </c>
      <c r="BM503" s="165" t="str">
        <f t="shared" si="95"/>
        <v/>
      </c>
    </row>
    <row r="504" spans="1:65" ht="14.85" customHeight="1" thickTop="1" thickBot="1">
      <c r="A504" s="231"/>
      <c r="B504" s="514" t="s">
        <v>13</v>
      </c>
      <c r="C504" s="515"/>
      <c r="D504" s="516"/>
      <c r="E504" s="517" t="s">
        <v>67</v>
      </c>
      <c r="F504" s="518"/>
      <c r="G504" s="518"/>
      <c r="H504" s="518"/>
      <c r="I504" s="518"/>
      <c r="J504" s="518"/>
      <c r="K504" s="518"/>
      <c r="L504" s="518"/>
      <c r="M504" s="518"/>
      <c r="N504" s="518"/>
      <c r="O504" s="518"/>
      <c r="P504" s="518"/>
      <c r="Q504" s="518"/>
      <c r="R504" s="518"/>
      <c r="S504" s="518"/>
      <c r="T504" s="232"/>
      <c r="U504" s="232"/>
      <c r="V504" s="232"/>
      <c r="W504" s="519" t="s">
        <v>55</v>
      </c>
      <c r="X504" s="520"/>
      <c r="Y504" s="520"/>
      <c r="Z504" s="520"/>
      <c r="AA504" s="520"/>
      <c r="AB504" s="521"/>
      <c r="AC504" s="522" t="s">
        <v>1176</v>
      </c>
      <c r="AD504" s="523"/>
      <c r="AE504" s="523"/>
      <c r="AF504" s="523"/>
      <c r="AG504" s="523"/>
      <c r="AH504" s="524"/>
      <c r="AI504" s="233"/>
      <c r="AJ504" s="233"/>
      <c r="AK504" s="197">
        <v>493</v>
      </c>
      <c r="AL504" s="207"/>
      <c r="AM504" s="207"/>
      <c r="AN504" s="207"/>
      <c r="AO504" s="207"/>
      <c r="AP504" s="207"/>
      <c r="AQ504" s="208"/>
      <c r="AR504" s="155"/>
      <c r="AS504" s="197">
        <f t="shared" si="92"/>
        <v>493</v>
      </c>
      <c r="AT504" s="175">
        <v>-0.15957739999998899</v>
      </c>
      <c r="AU504" s="163">
        <v>-9.5773999999977395E-3</v>
      </c>
      <c r="AV504" s="163">
        <v>-0.19957739999999499</v>
      </c>
      <c r="AW504" s="163">
        <v>-0.27957739999999398</v>
      </c>
      <c r="AX504" s="163">
        <v>-0.179577399999999</v>
      </c>
      <c r="AY504" s="163">
        <v>-0.179577399999999</v>
      </c>
      <c r="BA504" s="331">
        <f t="shared" si="93"/>
        <v>493</v>
      </c>
      <c r="BB504" s="332" t="str">
        <f t="shared" ref="BB504:BG548" si="96">IF(AL504="","",AL504+AT504)</f>
        <v/>
      </c>
      <c r="BC504" s="332" t="str">
        <f t="shared" si="96"/>
        <v/>
      </c>
      <c r="BD504" s="332" t="str">
        <f t="shared" si="96"/>
        <v/>
      </c>
      <c r="BE504" s="332" t="str">
        <f t="shared" si="96"/>
        <v/>
      </c>
      <c r="BF504" s="332" t="str">
        <f t="shared" si="96"/>
        <v/>
      </c>
      <c r="BG504" s="332" t="str">
        <f t="shared" si="90"/>
        <v/>
      </c>
      <c r="BH504" s="164">
        <v>493</v>
      </c>
      <c r="BI504" s="337" t="str">
        <f t="shared" si="94"/>
        <v/>
      </c>
      <c r="BJ504" s="337" t="str">
        <f t="shared" si="94"/>
        <v/>
      </c>
      <c r="BK504" s="337" t="str">
        <f t="shared" si="94"/>
        <v/>
      </c>
      <c r="BL504" s="337" t="str">
        <f t="shared" si="94"/>
        <v/>
      </c>
      <c r="BM504" s="165" t="str">
        <f t="shared" si="95"/>
        <v/>
      </c>
    </row>
    <row r="505" spans="1:65" ht="14.85" customHeight="1" thickTop="1">
      <c r="A505" s="231"/>
      <c r="B505" s="555" t="s">
        <v>8</v>
      </c>
      <c r="C505" s="556"/>
      <c r="D505" s="557"/>
      <c r="E505" s="504" t="s">
        <v>15</v>
      </c>
      <c r="F505" s="505"/>
      <c r="G505" s="506"/>
      <c r="H505" s="504" t="s">
        <v>16</v>
      </c>
      <c r="I505" s="505"/>
      <c r="J505" s="506"/>
      <c r="K505" s="504" t="s">
        <v>17</v>
      </c>
      <c r="L505" s="505"/>
      <c r="M505" s="506"/>
      <c r="N505" s="504" t="s">
        <v>18</v>
      </c>
      <c r="O505" s="505"/>
      <c r="P505" s="506"/>
      <c r="Q505" s="504" t="s">
        <v>19</v>
      </c>
      <c r="R505" s="505"/>
      <c r="S505" s="506"/>
      <c r="T505" s="504"/>
      <c r="U505" s="505"/>
      <c r="V505" s="506"/>
      <c r="W505" s="558" t="s">
        <v>5</v>
      </c>
      <c r="X505" s="494"/>
      <c r="Y505" s="494"/>
      <c r="Z505" s="494"/>
      <c r="AA505" s="494"/>
      <c r="AB505" s="559"/>
      <c r="AC505" s="525"/>
      <c r="AD505" s="526"/>
      <c r="AE505" s="526"/>
      <c r="AF505" s="526"/>
      <c r="AG505" s="526"/>
      <c r="AH505" s="527"/>
      <c r="AI505" s="233"/>
      <c r="AJ505" s="233"/>
      <c r="AK505" s="197">
        <v>494</v>
      </c>
      <c r="AL505" s="207"/>
      <c r="AM505" s="207"/>
      <c r="AN505" s="207"/>
      <c r="AO505" s="207"/>
      <c r="AP505" s="207"/>
      <c r="AQ505" s="208"/>
      <c r="AR505" s="155"/>
      <c r="AS505" s="197">
        <f t="shared" si="92"/>
        <v>494</v>
      </c>
      <c r="AT505" s="175">
        <v>-0.15957739999998899</v>
      </c>
      <c r="AU505" s="163">
        <v>-9.5773999999977395E-3</v>
      </c>
      <c r="AV505" s="163">
        <v>-0.19957739999999499</v>
      </c>
      <c r="AW505" s="163">
        <v>-0.27957739999999398</v>
      </c>
      <c r="AX505" s="163">
        <v>-0.179577399999999</v>
      </c>
      <c r="AY505" s="163">
        <v>-0.179577399999999</v>
      </c>
      <c r="BA505" s="331">
        <f t="shared" si="93"/>
        <v>494</v>
      </c>
      <c r="BB505" s="332" t="str">
        <f t="shared" si="96"/>
        <v/>
      </c>
      <c r="BC505" s="332" t="str">
        <f t="shared" si="96"/>
        <v/>
      </c>
      <c r="BD505" s="332" t="str">
        <f t="shared" si="96"/>
        <v/>
      </c>
      <c r="BE505" s="332" t="str">
        <f t="shared" si="96"/>
        <v/>
      </c>
      <c r="BF505" s="332" t="str">
        <f t="shared" si="96"/>
        <v/>
      </c>
      <c r="BG505" s="332" t="str">
        <f t="shared" si="90"/>
        <v/>
      </c>
      <c r="BH505" s="164">
        <v>494</v>
      </c>
      <c r="BI505" s="337" t="str">
        <f t="shared" si="94"/>
        <v/>
      </c>
      <c r="BJ505" s="337" t="str">
        <f t="shared" si="94"/>
        <v/>
      </c>
      <c r="BK505" s="337" t="str">
        <f t="shared" si="94"/>
        <v/>
      </c>
      <c r="BL505" s="337" t="str">
        <f t="shared" si="94"/>
        <v/>
      </c>
      <c r="BM505" s="165" t="str">
        <f t="shared" si="95"/>
        <v/>
      </c>
    </row>
    <row r="506" spans="1:65" ht="14.85" customHeight="1" thickBot="1">
      <c r="A506" s="234"/>
      <c r="B506" s="531" t="s">
        <v>0</v>
      </c>
      <c r="C506" s="513"/>
      <c r="D506" s="532"/>
      <c r="E506" s="507"/>
      <c r="F506" s="508"/>
      <c r="G506" s="509"/>
      <c r="H506" s="507"/>
      <c r="I506" s="508"/>
      <c r="J506" s="509"/>
      <c r="K506" s="507"/>
      <c r="L506" s="508"/>
      <c r="M506" s="509"/>
      <c r="N506" s="507"/>
      <c r="O506" s="508"/>
      <c r="P506" s="509"/>
      <c r="Q506" s="507"/>
      <c r="R506" s="508"/>
      <c r="S506" s="509"/>
      <c r="T506" s="507"/>
      <c r="U506" s="508"/>
      <c r="V506" s="509"/>
      <c r="W506" s="531"/>
      <c r="X506" s="513"/>
      <c r="Y506" s="513"/>
      <c r="Z506" s="513"/>
      <c r="AA506" s="513"/>
      <c r="AB506" s="532"/>
      <c r="AC506" s="525"/>
      <c r="AD506" s="526"/>
      <c r="AE506" s="526"/>
      <c r="AF506" s="526"/>
      <c r="AG506" s="526"/>
      <c r="AH506" s="527"/>
      <c r="AI506" s="233"/>
      <c r="AJ506" s="233"/>
      <c r="AK506" s="197">
        <v>495</v>
      </c>
      <c r="AL506" s="207"/>
      <c r="AM506" s="207"/>
      <c r="AN506" s="207"/>
      <c r="AO506" s="207"/>
      <c r="AP506" s="207"/>
      <c r="AQ506" s="208"/>
      <c r="AR506" s="155"/>
      <c r="AS506" s="197">
        <f t="shared" si="92"/>
        <v>495</v>
      </c>
      <c r="AT506" s="175">
        <v>-0.15957739999998899</v>
      </c>
      <c r="AU506" s="163">
        <v>-9.5773999999977395E-3</v>
      </c>
      <c r="AV506" s="163">
        <v>-0.19957739999999499</v>
      </c>
      <c r="AW506" s="163">
        <v>-0.27957739999999398</v>
      </c>
      <c r="AX506" s="163">
        <v>-0.179577399999999</v>
      </c>
      <c r="AY506" s="163">
        <v>-0.179577399999999</v>
      </c>
      <c r="BA506" s="331">
        <f t="shared" si="93"/>
        <v>495</v>
      </c>
      <c r="BB506" s="332" t="str">
        <f t="shared" si="96"/>
        <v/>
      </c>
      <c r="BC506" s="332" t="str">
        <f t="shared" si="96"/>
        <v/>
      </c>
      <c r="BD506" s="332" t="str">
        <f t="shared" si="96"/>
        <v/>
      </c>
      <c r="BE506" s="332" t="str">
        <f t="shared" si="96"/>
        <v/>
      </c>
      <c r="BF506" s="332" t="str">
        <f t="shared" si="96"/>
        <v/>
      </c>
      <c r="BG506" s="332" t="str">
        <f t="shared" si="90"/>
        <v/>
      </c>
      <c r="BH506" s="164">
        <v>495</v>
      </c>
      <c r="BI506" s="337" t="str">
        <f t="shared" si="94"/>
        <v/>
      </c>
      <c r="BJ506" s="337" t="str">
        <f t="shared" si="94"/>
        <v/>
      </c>
      <c r="BK506" s="337" t="str">
        <f t="shared" si="94"/>
        <v/>
      </c>
      <c r="BL506" s="337" t="str">
        <f t="shared" si="94"/>
        <v/>
      </c>
      <c r="BM506" s="165" t="str">
        <f t="shared" si="95"/>
        <v/>
      </c>
    </row>
    <row r="507" spans="1:65" ht="14.85" customHeight="1" thickTop="1" thickBot="1">
      <c r="A507" s="234"/>
      <c r="B507" s="533" t="s">
        <v>20</v>
      </c>
      <c r="C507" s="534"/>
      <c r="D507" s="535"/>
      <c r="E507" s="510" t="s">
        <v>166</v>
      </c>
      <c r="F507" s="511"/>
      <c r="G507" s="512"/>
      <c r="H507" s="510" t="s">
        <v>166</v>
      </c>
      <c r="I507" s="511"/>
      <c r="J507" s="512"/>
      <c r="K507" s="510" t="s">
        <v>166</v>
      </c>
      <c r="L507" s="511"/>
      <c r="M507" s="512"/>
      <c r="N507" s="510" t="s">
        <v>166</v>
      </c>
      <c r="O507" s="511"/>
      <c r="P507" s="512"/>
      <c r="Q507" s="510" t="s">
        <v>166</v>
      </c>
      <c r="R507" s="511"/>
      <c r="S507" s="512"/>
      <c r="T507" s="510"/>
      <c r="U507" s="511"/>
      <c r="V507" s="512"/>
      <c r="W507" s="542" t="s">
        <v>166</v>
      </c>
      <c r="X507" s="543"/>
      <c r="Y507" s="543"/>
      <c r="Z507" s="543"/>
      <c r="AA507" s="543"/>
      <c r="AB507" s="544"/>
      <c r="AC507" s="525"/>
      <c r="AD507" s="526"/>
      <c r="AE507" s="526"/>
      <c r="AF507" s="526"/>
      <c r="AG507" s="526"/>
      <c r="AH507" s="527"/>
      <c r="AI507" s="233"/>
      <c r="AJ507" s="233"/>
      <c r="AK507" s="197">
        <v>496</v>
      </c>
      <c r="AL507" s="207"/>
      <c r="AM507" s="207"/>
      <c r="AN507" s="207"/>
      <c r="AO507" s="207"/>
      <c r="AP507" s="207"/>
      <c r="AQ507" s="208"/>
      <c r="AR507" s="155"/>
      <c r="AS507" s="197">
        <f t="shared" si="92"/>
        <v>496</v>
      </c>
      <c r="AT507" s="175">
        <v>-0.15957739999998899</v>
      </c>
      <c r="AU507" s="163">
        <v>-9.5773999999977395E-3</v>
      </c>
      <c r="AV507" s="163">
        <v>-0.19957739999999499</v>
      </c>
      <c r="AW507" s="163">
        <v>-0.27957739999999398</v>
      </c>
      <c r="AX507" s="163">
        <v>-0.179577399999999</v>
      </c>
      <c r="AY507" s="163">
        <v>-0.179577399999999</v>
      </c>
      <c r="BA507" s="331">
        <f t="shared" si="93"/>
        <v>496</v>
      </c>
      <c r="BB507" s="332" t="str">
        <f t="shared" si="96"/>
        <v/>
      </c>
      <c r="BC507" s="332" t="str">
        <f t="shared" si="96"/>
        <v/>
      </c>
      <c r="BD507" s="332" t="str">
        <f t="shared" si="96"/>
        <v/>
      </c>
      <c r="BE507" s="332" t="str">
        <f t="shared" si="96"/>
        <v/>
      </c>
      <c r="BF507" s="332" t="str">
        <f t="shared" si="96"/>
        <v/>
      </c>
      <c r="BG507" s="332" t="str">
        <f t="shared" si="90"/>
        <v/>
      </c>
      <c r="BH507" s="164">
        <v>496</v>
      </c>
      <c r="BI507" s="337" t="str">
        <f t="shared" si="94"/>
        <v/>
      </c>
      <c r="BJ507" s="337" t="str">
        <f t="shared" si="94"/>
        <v/>
      </c>
      <c r="BK507" s="337" t="str">
        <f t="shared" si="94"/>
        <v/>
      </c>
      <c r="BL507" s="337" t="str">
        <f t="shared" si="94"/>
        <v/>
      </c>
      <c r="BM507" s="165" t="str">
        <f t="shared" si="95"/>
        <v/>
      </c>
    </row>
    <row r="508" spans="1:65" ht="14.85" customHeight="1" thickTop="1">
      <c r="A508" s="238"/>
      <c r="B508" s="576" t="s">
        <v>587</v>
      </c>
      <c r="C508" s="577"/>
      <c r="D508" s="578"/>
      <c r="E508" s="502">
        <f t="shared" ref="E508:E567" si="97">BB432</f>
        <v>94.971362600000006</v>
      </c>
      <c r="F508" s="502"/>
      <c r="G508" s="502"/>
      <c r="H508" s="502">
        <f t="shared" ref="H508:H567" si="98">BC432</f>
        <v>95.031862599999997</v>
      </c>
      <c r="I508" s="502"/>
      <c r="J508" s="502"/>
      <c r="K508" s="502">
        <f t="shared" ref="K508:K567" si="99">BD432</f>
        <v>94.977042600000004</v>
      </c>
      <c r="L508" s="502"/>
      <c r="M508" s="502"/>
      <c r="N508" s="502">
        <f t="shared" ref="N508:N567" si="100">BE432</f>
        <v>95.050462600000003</v>
      </c>
      <c r="O508" s="502"/>
      <c r="P508" s="502"/>
      <c r="Q508" s="502">
        <f t="shared" ref="Q508:Q567" si="101">BF432</f>
        <v>95.023552600000002</v>
      </c>
      <c r="R508" s="502"/>
      <c r="S508" s="502"/>
      <c r="T508" s="502"/>
      <c r="U508" s="502"/>
      <c r="V508" s="502"/>
      <c r="W508" s="502">
        <f t="shared" ref="W508:W567" si="102">(BM432)</f>
        <v>5.2189999999995962E-2</v>
      </c>
      <c r="X508" s="502"/>
      <c r="Y508" s="502"/>
      <c r="Z508" s="502"/>
      <c r="AA508" s="502"/>
      <c r="AB508" s="502"/>
      <c r="AC508" s="525"/>
      <c r="AD508" s="526"/>
      <c r="AE508" s="526"/>
      <c r="AF508" s="526"/>
      <c r="AG508" s="526"/>
      <c r="AH508" s="527"/>
      <c r="AI508" s="233"/>
      <c r="AJ508" s="233"/>
      <c r="AK508" s="197">
        <v>497</v>
      </c>
      <c r="AL508" s="207"/>
      <c r="AM508" s="207"/>
      <c r="AN508" s="207"/>
      <c r="AO508" s="207"/>
      <c r="AP508" s="207"/>
      <c r="AQ508" s="208"/>
      <c r="AR508" s="155"/>
      <c r="AS508" s="197">
        <f t="shared" si="92"/>
        <v>497</v>
      </c>
      <c r="AT508" s="175">
        <v>-0.15957739999998899</v>
      </c>
      <c r="AU508" s="163">
        <v>-9.5773999999977395E-3</v>
      </c>
      <c r="AV508" s="163">
        <v>-0.19957739999999499</v>
      </c>
      <c r="AW508" s="163">
        <v>-0.27957739999999398</v>
      </c>
      <c r="AX508" s="163">
        <v>-0.179577399999999</v>
      </c>
      <c r="AY508" s="163">
        <v>-0.179577399999999</v>
      </c>
      <c r="BA508" s="331">
        <f t="shared" si="93"/>
        <v>497</v>
      </c>
      <c r="BB508" s="332" t="str">
        <f t="shared" si="96"/>
        <v/>
      </c>
      <c r="BC508" s="332" t="str">
        <f t="shared" si="96"/>
        <v/>
      </c>
      <c r="BD508" s="332" t="str">
        <f t="shared" si="96"/>
        <v/>
      </c>
      <c r="BE508" s="332" t="str">
        <f t="shared" si="96"/>
        <v/>
      </c>
      <c r="BF508" s="332" t="str">
        <f t="shared" si="96"/>
        <v/>
      </c>
      <c r="BG508" s="332" t="str">
        <f t="shared" si="90"/>
        <v/>
      </c>
      <c r="BH508" s="164">
        <v>497</v>
      </c>
      <c r="BI508" s="337" t="str">
        <f t="shared" si="94"/>
        <v/>
      </c>
      <c r="BJ508" s="337" t="str">
        <f t="shared" si="94"/>
        <v/>
      </c>
      <c r="BK508" s="337" t="str">
        <f t="shared" si="94"/>
        <v/>
      </c>
      <c r="BL508" s="337" t="str">
        <f t="shared" si="94"/>
        <v/>
      </c>
      <c r="BM508" s="165" t="str">
        <f t="shared" si="95"/>
        <v/>
      </c>
    </row>
    <row r="509" spans="1:65" ht="14.85" customHeight="1">
      <c r="A509" s="238"/>
      <c r="B509" s="540" t="s">
        <v>588</v>
      </c>
      <c r="C509" s="540"/>
      <c r="D509" s="540"/>
      <c r="E509" s="503">
        <f t="shared" si="97"/>
        <v>94.977512600000011</v>
      </c>
      <c r="F509" s="503"/>
      <c r="G509" s="503"/>
      <c r="H509" s="503">
        <f t="shared" si="98"/>
        <v>95.032312599999997</v>
      </c>
      <c r="I509" s="503"/>
      <c r="J509" s="503"/>
      <c r="K509" s="503">
        <f t="shared" si="99"/>
        <v>94.978122600000006</v>
      </c>
      <c r="L509" s="503"/>
      <c r="M509" s="503"/>
      <c r="N509" s="503">
        <f t="shared" si="100"/>
        <v>95.050342600000008</v>
      </c>
      <c r="O509" s="503"/>
      <c r="P509" s="503"/>
      <c r="Q509" s="503">
        <f t="shared" si="101"/>
        <v>95.019982600000006</v>
      </c>
      <c r="R509" s="503"/>
      <c r="S509" s="503"/>
      <c r="T509" s="503"/>
      <c r="U509" s="503"/>
      <c r="V509" s="503"/>
      <c r="W509" s="503">
        <f t="shared" si="102"/>
        <v>4.2469999999994457E-2</v>
      </c>
      <c r="X509" s="503"/>
      <c r="Y509" s="503"/>
      <c r="Z509" s="503"/>
      <c r="AA509" s="503"/>
      <c r="AB509" s="503"/>
      <c r="AC509" s="525"/>
      <c r="AD509" s="526"/>
      <c r="AE509" s="526"/>
      <c r="AF509" s="526"/>
      <c r="AG509" s="526"/>
      <c r="AH509" s="527"/>
      <c r="AI509" s="233"/>
      <c r="AJ509" s="233"/>
      <c r="AK509" s="197">
        <v>498</v>
      </c>
      <c r="AL509" s="207"/>
      <c r="AM509" s="207"/>
      <c r="AN509" s="207"/>
      <c r="AO509" s="207"/>
      <c r="AP509" s="207"/>
      <c r="AQ509" s="208"/>
      <c r="AR509" s="155"/>
      <c r="AS509" s="197">
        <f t="shared" si="92"/>
        <v>498</v>
      </c>
      <c r="AT509" s="175">
        <v>-0.15957739999998899</v>
      </c>
      <c r="AU509" s="163">
        <v>-9.5773999999977395E-3</v>
      </c>
      <c r="AV509" s="163">
        <v>-0.19957739999999499</v>
      </c>
      <c r="AW509" s="163">
        <v>-0.27957739999999398</v>
      </c>
      <c r="AX509" s="163">
        <v>-0.179577399999999</v>
      </c>
      <c r="AY509" s="163">
        <v>-0.179577399999999</v>
      </c>
      <c r="BA509" s="331">
        <f t="shared" si="93"/>
        <v>498</v>
      </c>
      <c r="BB509" s="332" t="str">
        <f t="shared" si="96"/>
        <v/>
      </c>
      <c r="BC509" s="332" t="str">
        <f t="shared" si="96"/>
        <v/>
      </c>
      <c r="BD509" s="332" t="str">
        <f t="shared" si="96"/>
        <v/>
      </c>
      <c r="BE509" s="332" t="str">
        <f t="shared" si="96"/>
        <v/>
      </c>
      <c r="BF509" s="332" t="str">
        <f t="shared" si="96"/>
        <v/>
      </c>
      <c r="BG509" s="332" t="str">
        <f t="shared" si="90"/>
        <v/>
      </c>
      <c r="BH509" s="164">
        <v>498</v>
      </c>
      <c r="BI509" s="337" t="str">
        <f t="shared" si="94"/>
        <v/>
      </c>
      <c r="BJ509" s="337" t="str">
        <f t="shared" si="94"/>
        <v/>
      </c>
      <c r="BK509" s="337" t="str">
        <f t="shared" si="94"/>
        <v/>
      </c>
      <c r="BL509" s="337" t="str">
        <f t="shared" si="94"/>
        <v/>
      </c>
      <c r="BM509" s="165" t="str">
        <f t="shared" si="95"/>
        <v/>
      </c>
    </row>
    <row r="510" spans="1:65" ht="14.85" customHeight="1">
      <c r="A510" s="238"/>
      <c r="B510" s="540" t="s">
        <v>589</v>
      </c>
      <c r="C510" s="540"/>
      <c r="D510" s="540"/>
      <c r="E510" s="503">
        <f t="shared" si="97"/>
        <v>94.968752600000016</v>
      </c>
      <c r="F510" s="503"/>
      <c r="G510" s="503"/>
      <c r="H510" s="503">
        <f t="shared" si="98"/>
        <v>95.033272600000004</v>
      </c>
      <c r="I510" s="503"/>
      <c r="J510" s="503"/>
      <c r="K510" s="503">
        <f t="shared" si="99"/>
        <v>94.983272600000006</v>
      </c>
      <c r="L510" s="503"/>
      <c r="M510" s="503"/>
      <c r="N510" s="503">
        <f t="shared" si="100"/>
        <v>95.049382600000001</v>
      </c>
      <c r="O510" s="503"/>
      <c r="P510" s="503"/>
      <c r="Q510" s="503">
        <f t="shared" si="101"/>
        <v>95.0193826</v>
      </c>
      <c r="R510" s="503"/>
      <c r="S510" s="503"/>
      <c r="T510" s="503"/>
      <c r="U510" s="503"/>
      <c r="V510" s="503"/>
      <c r="W510" s="503">
        <f t="shared" si="102"/>
        <v>5.0629999999983966E-2</v>
      </c>
      <c r="X510" s="503"/>
      <c r="Y510" s="503"/>
      <c r="Z510" s="503"/>
      <c r="AA510" s="503"/>
      <c r="AB510" s="503"/>
      <c r="AC510" s="525"/>
      <c r="AD510" s="526"/>
      <c r="AE510" s="526"/>
      <c r="AF510" s="526"/>
      <c r="AG510" s="526"/>
      <c r="AH510" s="527"/>
      <c r="AI510" s="233"/>
      <c r="AJ510" s="233"/>
      <c r="AK510" s="197">
        <v>499</v>
      </c>
      <c r="AL510" s="207"/>
      <c r="AM510" s="207"/>
      <c r="AN510" s="207"/>
      <c r="AO510" s="207"/>
      <c r="AP510" s="207"/>
      <c r="AQ510" s="208"/>
      <c r="AR510" s="155"/>
      <c r="AS510" s="197">
        <f t="shared" si="92"/>
        <v>499</v>
      </c>
      <c r="AT510" s="175">
        <v>-0.15957739999998899</v>
      </c>
      <c r="AU510" s="163">
        <v>-9.5773999999977395E-3</v>
      </c>
      <c r="AV510" s="163">
        <v>-0.19957739999999499</v>
      </c>
      <c r="AW510" s="163">
        <v>-0.27957739999999398</v>
      </c>
      <c r="AX510" s="163">
        <v>-0.179577399999999</v>
      </c>
      <c r="AY510" s="163">
        <v>-0.179577399999999</v>
      </c>
      <c r="BA510" s="331">
        <f t="shared" si="93"/>
        <v>499</v>
      </c>
      <c r="BB510" s="332" t="str">
        <f t="shared" si="96"/>
        <v/>
      </c>
      <c r="BC510" s="332" t="str">
        <f t="shared" si="96"/>
        <v/>
      </c>
      <c r="BD510" s="332" t="str">
        <f t="shared" si="96"/>
        <v/>
      </c>
      <c r="BE510" s="332" t="str">
        <f t="shared" si="96"/>
        <v/>
      </c>
      <c r="BF510" s="332" t="str">
        <f t="shared" si="96"/>
        <v/>
      </c>
      <c r="BG510" s="332" t="str">
        <f t="shared" si="90"/>
        <v/>
      </c>
      <c r="BH510" s="164">
        <v>499</v>
      </c>
      <c r="BI510" s="337" t="str">
        <f t="shared" si="94"/>
        <v/>
      </c>
      <c r="BJ510" s="337" t="str">
        <f t="shared" si="94"/>
        <v/>
      </c>
      <c r="BK510" s="337" t="str">
        <f t="shared" si="94"/>
        <v/>
      </c>
      <c r="BL510" s="337" t="str">
        <f t="shared" si="94"/>
        <v/>
      </c>
      <c r="BM510" s="165" t="str">
        <f t="shared" si="95"/>
        <v/>
      </c>
    </row>
    <row r="511" spans="1:65" ht="14.85" customHeight="1">
      <c r="A511" s="238"/>
      <c r="B511" s="540" t="s">
        <v>590</v>
      </c>
      <c r="C511" s="540"/>
      <c r="D511" s="540"/>
      <c r="E511" s="503">
        <f t="shared" si="97"/>
        <v>94.979122600000011</v>
      </c>
      <c r="F511" s="503"/>
      <c r="G511" s="503"/>
      <c r="H511" s="503">
        <f t="shared" si="98"/>
        <v>95.033992600000005</v>
      </c>
      <c r="I511" s="503"/>
      <c r="J511" s="503"/>
      <c r="K511" s="503">
        <f t="shared" si="99"/>
        <v>94.992272600000007</v>
      </c>
      <c r="L511" s="503"/>
      <c r="M511" s="503"/>
      <c r="N511" s="503">
        <f t="shared" si="100"/>
        <v>95.048582600000003</v>
      </c>
      <c r="O511" s="503"/>
      <c r="P511" s="503"/>
      <c r="Q511" s="503">
        <f t="shared" si="101"/>
        <v>95.030272600000004</v>
      </c>
      <c r="R511" s="503"/>
      <c r="S511" s="503"/>
      <c r="T511" s="503"/>
      <c r="U511" s="503"/>
      <c r="V511" s="503"/>
      <c r="W511" s="503">
        <f t="shared" si="102"/>
        <v>5.1149999999992701E-2</v>
      </c>
      <c r="X511" s="503"/>
      <c r="Y511" s="503"/>
      <c r="Z511" s="503"/>
      <c r="AA511" s="503"/>
      <c r="AB511" s="503"/>
      <c r="AC511" s="525"/>
      <c r="AD511" s="526"/>
      <c r="AE511" s="526"/>
      <c r="AF511" s="526"/>
      <c r="AG511" s="526"/>
      <c r="AH511" s="527"/>
      <c r="AI511" s="233"/>
      <c r="AJ511" s="233"/>
      <c r="AK511" s="197">
        <v>500</v>
      </c>
      <c r="AL511" s="207"/>
      <c r="AM511" s="207"/>
      <c r="AN511" s="207"/>
      <c r="AO511" s="207"/>
      <c r="AP511" s="207"/>
      <c r="AQ511" s="208"/>
      <c r="AR511" s="155"/>
      <c r="AS511" s="197">
        <f t="shared" si="92"/>
        <v>500</v>
      </c>
      <c r="AT511" s="175">
        <v>-0.15957739999998899</v>
      </c>
      <c r="AU511" s="163">
        <v>-9.5773999999977395E-3</v>
      </c>
      <c r="AV511" s="163">
        <v>-0.19957739999999499</v>
      </c>
      <c r="AW511" s="163">
        <v>-0.27957739999999398</v>
      </c>
      <c r="AX511" s="163">
        <v>-0.179577399999999</v>
      </c>
      <c r="AY511" s="163">
        <v>-0.179577399999999</v>
      </c>
      <c r="BA511" s="331">
        <f t="shared" si="93"/>
        <v>500</v>
      </c>
      <c r="BB511" s="332" t="str">
        <f t="shared" si="96"/>
        <v/>
      </c>
      <c r="BC511" s="332" t="str">
        <f t="shared" si="96"/>
        <v/>
      </c>
      <c r="BD511" s="332" t="str">
        <f t="shared" si="96"/>
        <v/>
      </c>
      <c r="BE511" s="332" t="str">
        <f t="shared" si="96"/>
        <v/>
      </c>
      <c r="BF511" s="332" t="str">
        <f t="shared" si="96"/>
        <v/>
      </c>
      <c r="BG511" s="332" t="str">
        <f t="shared" si="90"/>
        <v/>
      </c>
      <c r="BH511" s="164">
        <v>500</v>
      </c>
      <c r="BI511" s="337" t="str">
        <f t="shared" si="94"/>
        <v/>
      </c>
      <c r="BJ511" s="337" t="str">
        <f t="shared" si="94"/>
        <v/>
      </c>
      <c r="BK511" s="337" t="str">
        <f t="shared" si="94"/>
        <v/>
      </c>
      <c r="BL511" s="337" t="str">
        <f t="shared" si="94"/>
        <v/>
      </c>
      <c r="BM511" s="165" t="str">
        <f t="shared" si="95"/>
        <v/>
      </c>
    </row>
    <row r="512" spans="1:65" ht="14.85" customHeight="1">
      <c r="A512" s="238"/>
      <c r="B512" s="540" t="s">
        <v>591</v>
      </c>
      <c r="C512" s="540"/>
      <c r="D512" s="540"/>
      <c r="E512" s="503">
        <f t="shared" si="97"/>
        <v>94.968882600000015</v>
      </c>
      <c r="F512" s="503"/>
      <c r="G512" s="503"/>
      <c r="H512" s="503">
        <f t="shared" si="98"/>
        <v>95.029012600000001</v>
      </c>
      <c r="I512" s="503"/>
      <c r="J512" s="503"/>
      <c r="K512" s="503">
        <f t="shared" si="99"/>
        <v>94.996162600000005</v>
      </c>
      <c r="L512" s="503"/>
      <c r="M512" s="503"/>
      <c r="N512" s="503">
        <f t="shared" si="100"/>
        <v>95.048532600000001</v>
      </c>
      <c r="O512" s="503"/>
      <c r="P512" s="503"/>
      <c r="Q512" s="503">
        <f t="shared" si="101"/>
        <v>95.030502600000005</v>
      </c>
      <c r="R512" s="503"/>
      <c r="S512" s="503"/>
      <c r="T512" s="503"/>
      <c r="U512" s="503"/>
      <c r="V512" s="503"/>
      <c r="W512" s="503">
        <f t="shared" si="102"/>
        <v>6.1619999999990682E-2</v>
      </c>
      <c r="X512" s="503"/>
      <c r="Y512" s="503"/>
      <c r="Z512" s="503"/>
      <c r="AA512" s="503"/>
      <c r="AB512" s="503"/>
      <c r="AC512" s="525"/>
      <c r="AD512" s="526"/>
      <c r="AE512" s="526"/>
      <c r="AF512" s="526"/>
      <c r="AG512" s="526"/>
      <c r="AH512" s="527"/>
      <c r="AI512" s="233"/>
      <c r="AJ512" s="233"/>
      <c r="AK512" s="197">
        <v>501</v>
      </c>
      <c r="AL512" s="207"/>
      <c r="AM512" s="207"/>
      <c r="AN512" s="207"/>
      <c r="AO512" s="207"/>
      <c r="AP512" s="207"/>
      <c r="AQ512" s="208"/>
      <c r="AR512" s="155"/>
      <c r="AS512" s="197">
        <f t="shared" si="92"/>
        <v>501</v>
      </c>
      <c r="AT512" s="175">
        <v>-0.15957739999998899</v>
      </c>
      <c r="AU512" s="163">
        <v>-9.5773999999977395E-3</v>
      </c>
      <c r="AV512" s="163">
        <v>-0.19957739999999499</v>
      </c>
      <c r="AW512" s="163">
        <v>-0.27957739999999398</v>
      </c>
      <c r="AX512" s="163">
        <v>-0.179577399999999</v>
      </c>
      <c r="AY512" s="163">
        <v>-0.179577399999999</v>
      </c>
      <c r="BA512" s="331">
        <f t="shared" si="93"/>
        <v>501</v>
      </c>
      <c r="BB512" s="332" t="str">
        <f t="shared" si="96"/>
        <v/>
      </c>
      <c r="BC512" s="332" t="str">
        <f t="shared" si="96"/>
        <v/>
      </c>
      <c r="BD512" s="332" t="str">
        <f t="shared" si="96"/>
        <v/>
      </c>
      <c r="BE512" s="332" t="str">
        <f t="shared" si="96"/>
        <v/>
      </c>
      <c r="BF512" s="332" t="str">
        <f t="shared" si="96"/>
        <v/>
      </c>
      <c r="BG512" s="332" t="str">
        <f t="shared" si="90"/>
        <v/>
      </c>
      <c r="BH512" s="164">
        <v>501</v>
      </c>
      <c r="BI512" s="337" t="str">
        <f t="shared" si="94"/>
        <v/>
      </c>
      <c r="BJ512" s="337" t="str">
        <f t="shared" si="94"/>
        <v/>
      </c>
      <c r="BK512" s="337" t="str">
        <f t="shared" si="94"/>
        <v/>
      </c>
      <c r="BL512" s="337" t="str">
        <f t="shared" si="94"/>
        <v/>
      </c>
      <c r="BM512" s="165" t="str">
        <f t="shared" si="95"/>
        <v/>
      </c>
    </row>
    <row r="513" spans="1:65" ht="14.85" customHeight="1">
      <c r="A513" s="238"/>
      <c r="B513" s="540" t="s">
        <v>592</v>
      </c>
      <c r="C513" s="540"/>
      <c r="D513" s="540"/>
      <c r="E513" s="503">
        <f t="shared" si="97"/>
        <v>94.960562600000017</v>
      </c>
      <c r="F513" s="503"/>
      <c r="G513" s="503"/>
      <c r="H513" s="503">
        <f t="shared" si="98"/>
        <v>95.023672599999998</v>
      </c>
      <c r="I513" s="503"/>
      <c r="J513" s="503"/>
      <c r="K513" s="503">
        <f t="shared" si="99"/>
        <v>94.9877726</v>
      </c>
      <c r="L513" s="503"/>
      <c r="M513" s="503"/>
      <c r="N513" s="503">
        <f t="shared" si="100"/>
        <v>95.047002600000013</v>
      </c>
      <c r="O513" s="503"/>
      <c r="P513" s="503"/>
      <c r="Q513" s="503">
        <f t="shared" si="101"/>
        <v>95.031952599999997</v>
      </c>
      <c r="R513" s="503"/>
      <c r="S513" s="503"/>
      <c r="T513" s="503"/>
      <c r="U513" s="503"/>
      <c r="V513" s="503"/>
      <c r="W513" s="503">
        <f t="shared" si="102"/>
        <v>7.1389999999979636E-2</v>
      </c>
      <c r="X513" s="503"/>
      <c r="Y513" s="503"/>
      <c r="Z513" s="503"/>
      <c r="AA513" s="503"/>
      <c r="AB513" s="503"/>
      <c r="AC513" s="525"/>
      <c r="AD513" s="526"/>
      <c r="AE513" s="526"/>
      <c r="AF513" s="526"/>
      <c r="AG513" s="526"/>
      <c r="AH513" s="527"/>
      <c r="AI513" s="233"/>
      <c r="AJ513" s="233"/>
      <c r="AK513" s="197">
        <v>502</v>
      </c>
      <c r="AL513" s="207"/>
      <c r="AM513" s="207"/>
      <c r="AN513" s="207"/>
      <c r="AO513" s="207"/>
      <c r="AP513" s="207"/>
      <c r="AQ513" s="208"/>
      <c r="AR513" s="155"/>
      <c r="AS513" s="197">
        <f t="shared" si="92"/>
        <v>502</v>
      </c>
      <c r="AT513" s="175">
        <v>-0.15957739999998899</v>
      </c>
      <c r="AU513" s="163">
        <v>-9.5773999999977395E-3</v>
      </c>
      <c r="AV513" s="163">
        <v>-0.19957739999999499</v>
      </c>
      <c r="AW513" s="163">
        <v>-0.27957739999999398</v>
      </c>
      <c r="AX513" s="163">
        <v>-0.179577399999999</v>
      </c>
      <c r="AY513" s="163">
        <v>-0.179577399999999</v>
      </c>
      <c r="BA513" s="331">
        <f t="shared" si="93"/>
        <v>502</v>
      </c>
      <c r="BB513" s="332" t="str">
        <f t="shared" si="96"/>
        <v/>
      </c>
      <c r="BC513" s="332" t="str">
        <f t="shared" si="96"/>
        <v/>
      </c>
      <c r="BD513" s="332" t="str">
        <f t="shared" si="96"/>
        <v/>
      </c>
      <c r="BE513" s="332" t="str">
        <f t="shared" si="96"/>
        <v/>
      </c>
      <c r="BF513" s="332" t="str">
        <f t="shared" si="96"/>
        <v/>
      </c>
      <c r="BG513" s="332" t="str">
        <f t="shared" si="90"/>
        <v/>
      </c>
      <c r="BH513" s="164">
        <v>502</v>
      </c>
      <c r="BI513" s="337" t="str">
        <f t="shared" si="94"/>
        <v/>
      </c>
      <c r="BJ513" s="337" t="str">
        <f t="shared" si="94"/>
        <v/>
      </c>
      <c r="BK513" s="337" t="str">
        <f t="shared" si="94"/>
        <v/>
      </c>
      <c r="BL513" s="337" t="str">
        <f t="shared" si="94"/>
        <v/>
      </c>
      <c r="BM513" s="165" t="str">
        <f t="shared" si="95"/>
        <v/>
      </c>
    </row>
    <row r="514" spans="1:65" ht="14.85" customHeight="1">
      <c r="A514" s="238"/>
      <c r="B514" s="540" t="s">
        <v>593</v>
      </c>
      <c r="C514" s="540"/>
      <c r="D514" s="540"/>
      <c r="E514" s="503">
        <f t="shared" si="97"/>
        <v>94.929192600000007</v>
      </c>
      <c r="F514" s="503"/>
      <c r="G514" s="503"/>
      <c r="H514" s="503">
        <f t="shared" si="98"/>
        <v>95.022502599999996</v>
      </c>
      <c r="I514" s="503"/>
      <c r="J514" s="503"/>
      <c r="K514" s="503">
        <f t="shared" si="99"/>
        <v>94.980532600000004</v>
      </c>
      <c r="L514" s="503"/>
      <c r="M514" s="503"/>
      <c r="N514" s="503">
        <f t="shared" si="100"/>
        <v>95.036642600000008</v>
      </c>
      <c r="O514" s="503"/>
      <c r="P514" s="503"/>
      <c r="Q514" s="503">
        <f t="shared" si="101"/>
        <v>95.027772600000006</v>
      </c>
      <c r="R514" s="503"/>
      <c r="S514" s="503"/>
      <c r="T514" s="503"/>
      <c r="U514" s="503"/>
      <c r="V514" s="503"/>
      <c r="W514" s="503">
        <f t="shared" si="102"/>
        <v>9.8579999999998336E-2</v>
      </c>
      <c r="X514" s="503"/>
      <c r="Y514" s="503"/>
      <c r="Z514" s="503"/>
      <c r="AA514" s="503"/>
      <c r="AB514" s="503"/>
      <c r="AC514" s="525"/>
      <c r="AD514" s="526"/>
      <c r="AE514" s="526"/>
      <c r="AF514" s="526"/>
      <c r="AG514" s="526"/>
      <c r="AH514" s="527"/>
      <c r="AI514" s="233"/>
      <c r="AJ514" s="233"/>
      <c r="AK514" s="197">
        <v>503</v>
      </c>
      <c r="AL514" s="207"/>
      <c r="AM514" s="207"/>
      <c r="AN514" s="207"/>
      <c r="AO514" s="207"/>
      <c r="AP514" s="207"/>
      <c r="AQ514" s="208"/>
      <c r="AR514" s="155"/>
      <c r="AS514" s="197">
        <f t="shared" si="92"/>
        <v>503</v>
      </c>
      <c r="AT514" s="175">
        <v>-0.15957739999998899</v>
      </c>
      <c r="AU514" s="163">
        <v>-9.5773999999977395E-3</v>
      </c>
      <c r="AV514" s="163">
        <v>-0.19957739999999499</v>
      </c>
      <c r="AW514" s="163">
        <v>-0.27957739999999398</v>
      </c>
      <c r="AX514" s="163">
        <v>-0.179577399999999</v>
      </c>
      <c r="AY514" s="163">
        <v>-0.179577399999999</v>
      </c>
      <c r="BA514" s="331">
        <f t="shared" si="93"/>
        <v>503</v>
      </c>
      <c r="BB514" s="332" t="str">
        <f t="shared" si="96"/>
        <v/>
      </c>
      <c r="BC514" s="332" t="str">
        <f t="shared" si="96"/>
        <v/>
      </c>
      <c r="BD514" s="332" t="str">
        <f t="shared" si="96"/>
        <v/>
      </c>
      <c r="BE514" s="332" t="str">
        <f t="shared" si="96"/>
        <v/>
      </c>
      <c r="BF514" s="332" t="str">
        <f t="shared" si="96"/>
        <v/>
      </c>
      <c r="BG514" s="332" t="str">
        <f t="shared" si="90"/>
        <v/>
      </c>
      <c r="BH514" s="164">
        <v>503</v>
      </c>
      <c r="BI514" s="337" t="str">
        <f t="shared" si="94"/>
        <v/>
      </c>
      <c r="BJ514" s="337" t="str">
        <f t="shared" si="94"/>
        <v/>
      </c>
      <c r="BK514" s="337" t="str">
        <f t="shared" si="94"/>
        <v/>
      </c>
      <c r="BL514" s="337" t="str">
        <f t="shared" si="94"/>
        <v/>
      </c>
      <c r="BM514" s="165" t="str">
        <f t="shared" si="95"/>
        <v/>
      </c>
    </row>
    <row r="515" spans="1:65" ht="14.85" customHeight="1">
      <c r="A515" s="238"/>
      <c r="B515" s="540" t="s">
        <v>594</v>
      </c>
      <c r="C515" s="540"/>
      <c r="D515" s="540"/>
      <c r="E515" s="503">
        <f t="shared" si="97"/>
        <v>94.907862600000016</v>
      </c>
      <c r="F515" s="503"/>
      <c r="G515" s="503"/>
      <c r="H515" s="503">
        <f t="shared" si="98"/>
        <v>95.023712599999996</v>
      </c>
      <c r="I515" s="503"/>
      <c r="J515" s="503"/>
      <c r="K515" s="503">
        <f t="shared" si="99"/>
        <v>94.9771626</v>
      </c>
      <c r="L515" s="503"/>
      <c r="M515" s="503"/>
      <c r="N515" s="503">
        <f t="shared" si="100"/>
        <v>95.033552600000007</v>
      </c>
      <c r="O515" s="503"/>
      <c r="P515" s="503"/>
      <c r="Q515" s="503">
        <f t="shared" si="101"/>
        <v>95.029022600000005</v>
      </c>
      <c r="R515" s="503"/>
      <c r="S515" s="503"/>
      <c r="T515" s="503"/>
      <c r="U515" s="503"/>
      <c r="V515" s="503"/>
      <c r="W515" s="503">
        <f t="shared" si="102"/>
        <v>0.12115999999998905</v>
      </c>
      <c r="X515" s="503"/>
      <c r="Y515" s="503"/>
      <c r="Z515" s="503"/>
      <c r="AA515" s="503"/>
      <c r="AB515" s="503"/>
      <c r="AC515" s="525"/>
      <c r="AD515" s="526"/>
      <c r="AE515" s="526"/>
      <c r="AF515" s="526"/>
      <c r="AG515" s="526"/>
      <c r="AH515" s="527"/>
      <c r="AI515" s="233"/>
      <c r="AJ515" s="233"/>
      <c r="AK515" s="197">
        <v>504</v>
      </c>
      <c r="AL515" s="207"/>
      <c r="AM515" s="207"/>
      <c r="AN515" s="207"/>
      <c r="AO515" s="207"/>
      <c r="AP515" s="207"/>
      <c r="AQ515" s="208"/>
      <c r="AR515" s="155"/>
      <c r="AS515" s="197">
        <f t="shared" si="92"/>
        <v>504</v>
      </c>
      <c r="AT515" s="175">
        <v>-0.15957739999998899</v>
      </c>
      <c r="AU515" s="163">
        <v>-9.5773999999977395E-3</v>
      </c>
      <c r="AV515" s="163">
        <v>-0.19957739999999499</v>
      </c>
      <c r="AW515" s="163">
        <v>-0.27957739999999398</v>
      </c>
      <c r="AX515" s="163">
        <v>-0.179577399999999</v>
      </c>
      <c r="AY515" s="163">
        <v>-0.179577399999999</v>
      </c>
      <c r="BA515" s="331">
        <f t="shared" si="93"/>
        <v>504</v>
      </c>
      <c r="BB515" s="332" t="str">
        <f t="shared" si="96"/>
        <v/>
      </c>
      <c r="BC515" s="332" t="str">
        <f t="shared" si="96"/>
        <v/>
      </c>
      <c r="BD515" s="332" t="str">
        <f t="shared" si="96"/>
        <v/>
      </c>
      <c r="BE515" s="332" t="str">
        <f t="shared" si="96"/>
        <v/>
      </c>
      <c r="BF515" s="332" t="str">
        <f t="shared" si="96"/>
        <v/>
      </c>
      <c r="BG515" s="332" t="str">
        <f t="shared" si="96"/>
        <v/>
      </c>
      <c r="BH515" s="164">
        <v>504</v>
      </c>
      <c r="BI515" s="337" t="str">
        <f t="shared" si="94"/>
        <v/>
      </c>
      <c r="BJ515" s="337" t="str">
        <f t="shared" si="94"/>
        <v/>
      </c>
      <c r="BK515" s="337" t="str">
        <f t="shared" si="94"/>
        <v/>
      </c>
      <c r="BL515" s="337" t="str">
        <f t="shared" si="94"/>
        <v/>
      </c>
      <c r="BM515" s="165" t="str">
        <f t="shared" si="95"/>
        <v/>
      </c>
    </row>
    <row r="516" spans="1:65" ht="14.85" customHeight="1">
      <c r="A516" s="238"/>
      <c r="B516" s="540" t="s">
        <v>595</v>
      </c>
      <c r="C516" s="540"/>
      <c r="D516" s="540"/>
      <c r="E516" s="503">
        <f t="shared" si="97"/>
        <v>94.918382600000015</v>
      </c>
      <c r="F516" s="503"/>
      <c r="G516" s="503"/>
      <c r="H516" s="503">
        <f t="shared" si="98"/>
        <v>95.030422600000009</v>
      </c>
      <c r="I516" s="503"/>
      <c r="J516" s="503"/>
      <c r="K516" s="503">
        <f t="shared" si="99"/>
        <v>94.98516260000001</v>
      </c>
      <c r="L516" s="503"/>
      <c r="M516" s="503"/>
      <c r="N516" s="503">
        <f t="shared" si="100"/>
        <v>95.036882600000013</v>
      </c>
      <c r="O516" s="503"/>
      <c r="P516" s="503"/>
      <c r="Q516" s="503">
        <f t="shared" si="101"/>
        <v>95.023392599999994</v>
      </c>
      <c r="R516" s="503"/>
      <c r="S516" s="503"/>
      <c r="T516" s="503"/>
      <c r="U516" s="503"/>
      <c r="V516" s="503"/>
      <c r="W516" s="503">
        <f t="shared" si="102"/>
        <v>0.10500999999997873</v>
      </c>
      <c r="X516" s="503"/>
      <c r="Y516" s="503"/>
      <c r="Z516" s="503"/>
      <c r="AA516" s="503"/>
      <c r="AB516" s="503"/>
      <c r="AC516" s="525"/>
      <c r="AD516" s="526"/>
      <c r="AE516" s="526"/>
      <c r="AF516" s="526"/>
      <c r="AG516" s="526"/>
      <c r="AH516" s="527"/>
      <c r="AI516" s="233"/>
      <c r="AJ516" s="233"/>
      <c r="AK516" s="197">
        <v>505</v>
      </c>
      <c r="AL516" s="207"/>
      <c r="AM516" s="207"/>
      <c r="AN516" s="207"/>
      <c r="AO516" s="207"/>
      <c r="AP516" s="207"/>
      <c r="AQ516" s="208"/>
      <c r="AR516" s="155"/>
      <c r="AS516" s="197">
        <f t="shared" si="92"/>
        <v>505</v>
      </c>
      <c r="AT516" s="175">
        <v>-0.15957739999998899</v>
      </c>
      <c r="AU516" s="163">
        <v>-9.5773999999977395E-3</v>
      </c>
      <c r="AV516" s="163">
        <v>-0.19957739999999499</v>
      </c>
      <c r="AW516" s="163">
        <v>-0.27957739999999398</v>
      </c>
      <c r="AX516" s="163">
        <v>-0.179577399999999</v>
      </c>
      <c r="AY516" s="163">
        <v>-0.179577399999999</v>
      </c>
      <c r="BA516" s="331">
        <f t="shared" si="93"/>
        <v>505</v>
      </c>
      <c r="BB516" s="332" t="str">
        <f t="shared" si="96"/>
        <v/>
      </c>
      <c r="BC516" s="332" t="str">
        <f t="shared" si="96"/>
        <v/>
      </c>
      <c r="BD516" s="332" t="str">
        <f t="shared" si="96"/>
        <v/>
      </c>
      <c r="BE516" s="332" t="str">
        <f t="shared" si="96"/>
        <v/>
      </c>
      <c r="BF516" s="332" t="str">
        <f t="shared" si="96"/>
        <v/>
      </c>
      <c r="BG516" s="332" t="str">
        <f t="shared" si="96"/>
        <v/>
      </c>
      <c r="BH516" s="164">
        <v>505</v>
      </c>
      <c r="BI516" s="337" t="str">
        <f t="shared" si="94"/>
        <v/>
      </c>
      <c r="BJ516" s="337" t="str">
        <f t="shared" si="94"/>
        <v/>
      </c>
      <c r="BK516" s="337" t="str">
        <f t="shared" si="94"/>
        <v/>
      </c>
      <c r="BL516" s="337" t="str">
        <f t="shared" si="94"/>
        <v/>
      </c>
      <c r="BM516" s="165" t="str">
        <f t="shared" si="95"/>
        <v/>
      </c>
    </row>
    <row r="517" spans="1:65" ht="14.85" customHeight="1">
      <c r="A517" s="238"/>
      <c r="B517" s="540" t="s">
        <v>596</v>
      </c>
      <c r="C517" s="540"/>
      <c r="D517" s="540"/>
      <c r="E517" s="503">
        <f t="shared" si="97"/>
        <v>94.931802600000012</v>
      </c>
      <c r="F517" s="503"/>
      <c r="G517" s="503"/>
      <c r="H517" s="503">
        <f t="shared" si="98"/>
        <v>95.042112599999996</v>
      </c>
      <c r="I517" s="503"/>
      <c r="J517" s="503"/>
      <c r="K517" s="503">
        <f t="shared" si="99"/>
        <v>94.990342600000005</v>
      </c>
      <c r="L517" s="503"/>
      <c r="M517" s="503"/>
      <c r="N517" s="503">
        <f t="shared" si="100"/>
        <v>95.029332600000004</v>
      </c>
      <c r="O517" s="503"/>
      <c r="P517" s="503"/>
      <c r="Q517" s="503">
        <f t="shared" si="101"/>
        <v>95.012112599999995</v>
      </c>
      <c r="R517" s="503"/>
      <c r="S517" s="503"/>
      <c r="T517" s="503"/>
      <c r="U517" s="503"/>
      <c r="V517" s="503"/>
      <c r="W517" s="503">
        <f t="shared" si="102"/>
        <v>8.0309999999983006E-2</v>
      </c>
      <c r="X517" s="503"/>
      <c r="Y517" s="503"/>
      <c r="Z517" s="503"/>
      <c r="AA517" s="503"/>
      <c r="AB517" s="503"/>
      <c r="AC517" s="525"/>
      <c r="AD517" s="526"/>
      <c r="AE517" s="526"/>
      <c r="AF517" s="526"/>
      <c r="AG517" s="526"/>
      <c r="AH517" s="527"/>
      <c r="AI517" s="233"/>
      <c r="AJ517" s="233"/>
      <c r="AK517" s="197">
        <v>506</v>
      </c>
      <c r="AL517" s="207"/>
      <c r="AM517" s="207"/>
      <c r="AN517" s="207"/>
      <c r="AO517" s="207"/>
      <c r="AP517" s="207"/>
      <c r="AQ517" s="208"/>
      <c r="AR517" s="155"/>
      <c r="AS517" s="197">
        <f t="shared" si="92"/>
        <v>506</v>
      </c>
      <c r="AT517" s="175">
        <v>-0.15957739999998899</v>
      </c>
      <c r="AU517" s="163">
        <v>-9.5773999999977395E-3</v>
      </c>
      <c r="AV517" s="163">
        <v>-0.19957739999999499</v>
      </c>
      <c r="AW517" s="163">
        <v>-0.27957739999999398</v>
      </c>
      <c r="AX517" s="163">
        <v>-0.179577399999999</v>
      </c>
      <c r="AY517" s="163">
        <v>-0.179577399999999</v>
      </c>
      <c r="BA517" s="331">
        <f t="shared" si="93"/>
        <v>506</v>
      </c>
      <c r="BB517" s="332" t="str">
        <f t="shared" si="96"/>
        <v/>
      </c>
      <c r="BC517" s="332" t="str">
        <f t="shared" si="96"/>
        <v/>
      </c>
      <c r="BD517" s="332" t="str">
        <f t="shared" si="96"/>
        <v/>
      </c>
      <c r="BE517" s="332" t="str">
        <f t="shared" si="96"/>
        <v/>
      </c>
      <c r="BF517" s="332" t="str">
        <f t="shared" si="96"/>
        <v/>
      </c>
      <c r="BG517" s="332" t="str">
        <f t="shared" si="96"/>
        <v/>
      </c>
      <c r="BH517" s="164">
        <v>506</v>
      </c>
      <c r="BI517" s="337" t="str">
        <f t="shared" si="94"/>
        <v/>
      </c>
      <c r="BJ517" s="337" t="str">
        <f t="shared" si="94"/>
        <v/>
      </c>
      <c r="BK517" s="337" t="str">
        <f t="shared" si="94"/>
        <v/>
      </c>
      <c r="BL517" s="337" t="str">
        <f t="shared" si="94"/>
        <v/>
      </c>
      <c r="BM517" s="165" t="str">
        <f t="shared" si="95"/>
        <v/>
      </c>
    </row>
    <row r="518" spans="1:65" ht="14.85" customHeight="1">
      <c r="A518" s="238"/>
      <c r="B518" s="540" t="s">
        <v>597</v>
      </c>
      <c r="C518" s="540"/>
      <c r="D518" s="540"/>
      <c r="E518" s="503">
        <f t="shared" si="97"/>
        <v>94.937142600000016</v>
      </c>
      <c r="F518" s="503"/>
      <c r="G518" s="503"/>
      <c r="H518" s="503">
        <f t="shared" si="98"/>
        <v>95.039742599999997</v>
      </c>
      <c r="I518" s="503"/>
      <c r="J518" s="503"/>
      <c r="K518" s="503">
        <f t="shared" si="99"/>
        <v>95.001022599999999</v>
      </c>
      <c r="L518" s="503"/>
      <c r="M518" s="503"/>
      <c r="N518" s="503">
        <f t="shared" si="100"/>
        <v>95.029092600000013</v>
      </c>
      <c r="O518" s="503"/>
      <c r="P518" s="503"/>
      <c r="Q518" s="503">
        <f t="shared" si="101"/>
        <v>95.0166526</v>
      </c>
      <c r="R518" s="503"/>
      <c r="S518" s="503"/>
      <c r="T518" s="503"/>
      <c r="U518" s="503"/>
      <c r="V518" s="503"/>
      <c r="W518" s="503">
        <f t="shared" si="102"/>
        <v>7.9509999999984871E-2</v>
      </c>
      <c r="X518" s="503"/>
      <c r="Y518" s="503"/>
      <c r="Z518" s="503"/>
      <c r="AA518" s="503"/>
      <c r="AB518" s="503"/>
      <c r="AC518" s="525"/>
      <c r="AD518" s="526"/>
      <c r="AE518" s="526"/>
      <c r="AF518" s="526"/>
      <c r="AG518" s="526"/>
      <c r="AH518" s="527"/>
      <c r="AI518" s="233"/>
      <c r="AJ518" s="233"/>
      <c r="AK518" s="197">
        <v>507</v>
      </c>
      <c r="AL518" s="207"/>
      <c r="AM518" s="207"/>
      <c r="AN518" s="207"/>
      <c r="AO518" s="207"/>
      <c r="AP518" s="207"/>
      <c r="AQ518" s="208"/>
      <c r="AR518" s="155"/>
      <c r="AS518" s="197">
        <f t="shared" si="92"/>
        <v>507</v>
      </c>
      <c r="AT518" s="175">
        <v>-0.15957739999998899</v>
      </c>
      <c r="AU518" s="163">
        <v>-9.5773999999977395E-3</v>
      </c>
      <c r="AV518" s="163">
        <v>-0.19957739999999499</v>
      </c>
      <c r="AW518" s="163">
        <v>-0.27957739999999398</v>
      </c>
      <c r="AX518" s="163">
        <v>-0.179577399999999</v>
      </c>
      <c r="AY518" s="163">
        <v>-0.179577399999999</v>
      </c>
      <c r="BA518" s="331">
        <f t="shared" si="93"/>
        <v>507</v>
      </c>
      <c r="BB518" s="332" t="str">
        <f t="shared" si="96"/>
        <v/>
      </c>
      <c r="BC518" s="332" t="str">
        <f t="shared" si="96"/>
        <v/>
      </c>
      <c r="BD518" s="332" t="str">
        <f t="shared" si="96"/>
        <v/>
      </c>
      <c r="BE518" s="332" t="str">
        <f t="shared" si="96"/>
        <v/>
      </c>
      <c r="BF518" s="332" t="str">
        <f t="shared" si="96"/>
        <v/>
      </c>
      <c r="BG518" s="332" t="str">
        <f t="shared" si="96"/>
        <v/>
      </c>
      <c r="BH518" s="164">
        <v>507</v>
      </c>
      <c r="BI518" s="337" t="str">
        <f t="shared" si="94"/>
        <v/>
      </c>
      <c r="BJ518" s="337" t="str">
        <f t="shared" si="94"/>
        <v/>
      </c>
      <c r="BK518" s="337" t="str">
        <f t="shared" si="94"/>
        <v/>
      </c>
      <c r="BL518" s="337" t="str">
        <f t="shared" si="94"/>
        <v/>
      </c>
      <c r="BM518" s="165" t="str">
        <f t="shared" si="95"/>
        <v/>
      </c>
    </row>
    <row r="519" spans="1:65" ht="14.85" customHeight="1">
      <c r="A519" s="238"/>
      <c r="B519" s="540" t="s">
        <v>598</v>
      </c>
      <c r="C519" s="540"/>
      <c r="D519" s="540"/>
      <c r="E519" s="503">
        <f t="shared" si="97"/>
        <v>94.939072600000017</v>
      </c>
      <c r="F519" s="503"/>
      <c r="G519" s="503"/>
      <c r="H519" s="503">
        <f t="shared" si="98"/>
        <v>95.040742600000002</v>
      </c>
      <c r="I519" s="503"/>
      <c r="J519" s="503"/>
      <c r="K519" s="503">
        <f t="shared" si="99"/>
        <v>95.015932599999999</v>
      </c>
      <c r="L519" s="503"/>
      <c r="M519" s="503"/>
      <c r="N519" s="503">
        <f t="shared" si="100"/>
        <v>95.029772600000001</v>
      </c>
      <c r="O519" s="503"/>
      <c r="P519" s="503"/>
      <c r="Q519" s="503">
        <f t="shared" si="101"/>
        <v>94.9978026</v>
      </c>
      <c r="R519" s="503"/>
      <c r="S519" s="503"/>
      <c r="T519" s="503"/>
      <c r="U519" s="503"/>
      <c r="V519" s="503"/>
      <c r="W519" s="503">
        <f t="shared" si="102"/>
        <v>5.8729999999982851E-2</v>
      </c>
      <c r="X519" s="503"/>
      <c r="Y519" s="503"/>
      <c r="Z519" s="503"/>
      <c r="AA519" s="503"/>
      <c r="AB519" s="503"/>
      <c r="AC519" s="525"/>
      <c r="AD519" s="526"/>
      <c r="AE519" s="526"/>
      <c r="AF519" s="526"/>
      <c r="AG519" s="526"/>
      <c r="AH519" s="527"/>
      <c r="AI519" s="233"/>
      <c r="AJ519" s="233"/>
      <c r="AK519" s="197">
        <v>508</v>
      </c>
      <c r="AL519" s="207"/>
      <c r="AM519" s="207"/>
      <c r="AN519" s="207"/>
      <c r="AO519" s="207"/>
      <c r="AP519" s="207"/>
      <c r="AQ519" s="208"/>
      <c r="AR519" s="155"/>
      <c r="AS519" s="197">
        <f t="shared" si="92"/>
        <v>508</v>
      </c>
      <c r="AT519" s="175">
        <v>-0.15957739999998899</v>
      </c>
      <c r="AU519" s="163">
        <v>-9.5773999999977395E-3</v>
      </c>
      <c r="AV519" s="163">
        <v>-0.19957739999999499</v>
      </c>
      <c r="AW519" s="163">
        <v>-0.27957739999999398</v>
      </c>
      <c r="AX519" s="163">
        <v>-0.179577399999999</v>
      </c>
      <c r="AY519" s="163">
        <v>-0.179577399999999</v>
      </c>
      <c r="BA519" s="331">
        <f t="shared" si="93"/>
        <v>508</v>
      </c>
      <c r="BB519" s="332" t="str">
        <f t="shared" si="96"/>
        <v/>
      </c>
      <c r="BC519" s="332" t="str">
        <f t="shared" si="96"/>
        <v/>
      </c>
      <c r="BD519" s="332" t="str">
        <f t="shared" si="96"/>
        <v/>
      </c>
      <c r="BE519" s="332" t="str">
        <f t="shared" si="96"/>
        <v/>
      </c>
      <c r="BF519" s="332" t="str">
        <f t="shared" si="96"/>
        <v/>
      </c>
      <c r="BG519" s="332" t="str">
        <f t="shared" si="96"/>
        <v/>
      </c>
      <c r="BH519" s="164">
        <v>508</v>
      </c>
      <c r="BI519" s="337" t="str">
        <f t="shared" si="94"/>
        <v/>
      </c>
      <c r="BJ519" s="337" t="str">
        <f t="shared" si="94"/>
        <v/>
      </c>
      <c r="BK519" s="337" t="str">
        <f t="shared" si="94"/>
        <v/>
      </c>
      <c r="BL519" s="337" t="str">
        <f t="shared" si="94"/>
        <v/>
      </c>
      <c r="BM519" s="165" t="str">
        <f t="shared" si="95"/>
        <v/>
      </c>
    </row>
    <row r="520" spans="1:65" ht="14.85" customHeight="1">
      <c r="A520" s="238"/>
      <c r="B520" s="540" t="s">
        <v>599</v>
      </c>
      <c r="C520" s="540"/>
      <c r="D520" s="540"/>
      <c r="E520" s="503">
        <f t="shared" si="97"/>
        <v>94.960282600000014</v>
      </c>
      <c r="F520" s="503"/>
      <c r="G520" s="503"/>
      <c r="H520" s="503">
        <f t="shared" si="98"/>
        <v>95.042912600000008</v>
      </c>
      <c r="I520" s="503"/>
      <c r="J520" s="503"/>
      <c r="K520" s="503">
        <f t="shared" si="99"/>
        <v>95.017702600000007</v>
      </c>
      <c r="L520" s="503"/>
      <c r="M520" s="503"/>
      <c r="N520" s="503">
        <f t="shared" si="100"/>
        <v>95.033392600000013</v>
      </c>
      <c r="O520" s="503"/>
      <c r="P520" s="503"/>
      <c r="Q520" s="503">
        <f t="shared" si="101"/>
        <v>94.989042600000005</v>
      </c>
      <c r="R520" s="503"/>
      <c r="S520" s="503"/>
      <c r="T520" s="503"/>
      <c r="U520" s="503"/>
      <c r="V520" s="503"/>
      <c r="W520" s="503">
        <f t="shared" si="102"/>
        <v>5.3870000000003415E-2</v>
      </c>
      <c r="X520" s="503"/>
      <c r="Y520" s="503"/>
      <c r="Z520" s="503"/>
      <c r="AA520" s="503"/>
      <c r="AB520" s="503"/>
      <c r="AC520" s="525"/>
      <c r="AD520" s="526"/>
      <c r="AE520" s="526"/>
      <c r="AF520" s="526"/>
      <c r="AG520" s="526"/>
      <c r="AH520" s="527"/>
      <c r="AI520" s="233"/>
      <c r="AJ520" s="233"/>
      <c r="AK520" s="197">
        <v>509</v>
      </c>
      <c r="AL520" s="207"/>
      <c r="AM520" s="207"/>
      <c r="AN520" s="207"/>
      <c r="AO520" s="207"/>
      <c r="AP520" s="207"/>
      <c r="AQ520" s="208"/>
      <c r="AR520" s="155"/>
      <c r="AS520" s="197">
        <f t="shared" si="92"/>
        <v>509</v>
      </c>
      <c r="AT520" s="175">
        <v>-0.15957739999998899</v>
      </c>
      <c r="AU520" s="163">
        <v>-9.5773999999977395E-3</v>
      </c>
      <c r="AV520" s="163">
        <v>-0.19957739999999499</v>
      </c>
      <c r="AW520" s="163">
        <v>-0.27957739999999398</v>
      </c>
      <c r="AX520" s="163">
        <v>-0.179577399999999</v>
      </c>
      <c r="AY520" s="163">
        <v>-0.179577399999999</v>
      </c>
      <c r="BA520" s="331">
        <f t="shared" si="93"/>
        <v>509</v>
      </c>
      <c r="BB520" s="332" t="str">
        <f t="shared" si="96"/>
        <v/>
      </c>
      <c r="BC520" s="332" t="str">
        <f t="shared" si="96"/>
        <v/>
      </c>
      <c r="BD520" s="332" t="str">
        <f t="shared" si="96"/>
        <v/>
      </c>
      <c r="BE520" s="332" t="str">
        <f t="shared" si="96"/>
        <v/>
      </c>
      <c r="BF520" s="332" t="str">
        <f t="shared" si="96"/>
        <v/>
      </c>
      <c r="BG520" s="332" t="str">
        <f t="shared" si="96"/>
        <v/>
      </c>
      <c r="BH520" s="164">
        <v>509</v>
      </c>
      <c r="BI520" s="337" t="str">
        <f t="shared" si="94"/>
        <v/>
      </c>
      <c r="BJ520" s="337" t="str">
        <f t="shared" si="94"/>
        <v/>
      </c>
      <c r="BK520" s="337" t="str">
        <f t="shared" si="94"/>
        <v/>
      </c>
      <c r="BL520" s="337" t="str">
        <f t="shared" si="94"/>
        <v/>
      </c>
      <c r="BM520" s="165" t="str">
        <f t="shared" si="95"/>
        <v/>
      </c>
    </row>
    <row r="521" spans="1:65" ht="14.85" customHeight="1">
      <c r="A521" s="238"/>
      <c r="B521" s="540" t="s">
        <v>600</v>
      </c>
      <c r="C521" s="540"/>
      <c r="D521" s="540"/>
      <c r="E521" s="503">
        <f t="shared" si="97"/>
        <v>94.966222600000009</v>
      </c>
      <c r="F521" s="503"/>
      <c r="G521" s="503"/>
      <c r="H521" s="503">
        <f t="shared" si="98"/>
        <v>95.041752599999995</v>
      </c>
      <c r="I521" s="503"/>
      <c r="J521" s="503"/>
      <c r="K521" s="503">
        <f t="shared" si="99"/>
        <v>95.026732600000003</v>
      </c>
      <c r="L521" s="503"/>
      <c r="M521" s="503"/>
      <c r="N521" s="503">
        <f t="shared" si="100"/>
        <v>95.034752600000004</v>
      </c>
      <c r="O521" s="503"/>
      <c r="P521" s="503"/>
      <c r="Q521" s="503">
        <f t="shared" si="101"/>
        <v>94.993672599999996</v>
      </c>
      <c r="R521" s="503"/>
      <c r="S521" s="503"/>
      <c r="T521" s="503"/>
      <c r="U521" s="503"/>
      <c r="V521" s="503"/>
      <c r="W521" s="503">
        <f t="shared" si="102"/>
        <v>4.807999999999879E-2</v>
      </c>
      <c r="X521" s="503"/>
      <c r="Y521" s="503"/>
      <c r="Z521" s="503"/>
      <c r="AA521" s="503"/>
      <c r="AB521" s="503"/>
      <c r="AC521" s="525"/>
      <c r="AD521" s="526"/>
      <c r="AE521" s="526"/>
      <c r="AF521" s="526"/>
      <c r="AG521" s="526"/>
      <c r="AH521" s="527"/>
      <c r="AI521" s="233"/>
      <c r="AJ521" s="233"/>
      <c r="AK521" s="197">
        <v>510</v>
      </c>
      <c r="AL521" s="207"/>
      <c r="AM521" s="207"/>
      <c r="AN521" s="207"/>
      <c r="AO521" s="207"/>
      <c r="AP521" s="207"/>
      <c r="AQ521" s="208"/>
      <c r="AR521" s="155"/>
      <c r="AS521" s="197">
        <f t="shared" si="92"/>
        <v>510</v>
      </c>
      <c r="AT521" s="175">
        <v>-0.15957739999998899</v>
      </c>
      <c r="AU521" s="163">
        <v>-9.5773999999977395E-3</v>
      </c>
      <c r="AV521" s="163">
        <v>-0.19957739999999499</v>
      </c>
      <c r="AW521" s="163">
        <v>-0.27957739999999398</v>
      </c>
      <c r="AX521" s="163">
        <v>-0.179577399999999</v>
      </c>
      <c r="AY521" s="163">
        <v>-0.179577399999999</v>
      </c>
      <c r="BA521" s="331">
        <f t="shared" si="93"/>
        <v>510</v>
      </c>
      <c r="BB521" s="332" t="str">
        <f t="shared" si="96"/>
        <v/>
      </c>
      <c r="BC521" s="332" t="str">
        <f t="shared" si="96"/>
        <v/>
      </c>
      <c r="BD521" s="332" t="str">
        <f t="shared" si="96"/>
        <v/>
      </c>
      <c r="BE521" s="332" t="str">
        <f t="shared" si="96"/>
        <v/>
      </c>
      <c r="BF521" s="332" t="str">
        <f t="shared" si="96"/>
        <v/>
      </c>
      <c r="BG521" s="332" t="str">
        <f t="shared" si="96"/>
        <v/>
      </c>
      <c r="BH521" s="164">
        <v>510</v>
      </c>
      <c r="BI521" s="337" t="str">
        <f t="shared" si="94"/>
        <v/>
      </c>
      <c r="BJ521" s="337" t="str">
        <f t="shared" si="94"/>
        <v/>
      </c>
      <c r="BK521" s="337" t="str">
        <f t="shared" si="94"/>
        <v/>
      </c>
      <c r="BL521" s="337" t="str">
        <f t="shared" si="94"/>
        <v/>
      </c>
      <c r="BM521" s="165" t="str">
        <f t="shared" si="95"/>
        <v/>
      </c>
    </row>
    <row r="522" spans="1:65" ht="14.85" customHeight="1">
      <c r="A522" s="238"/>
      <c r="B522" s="540" t="s">
        <v>601</v>
      </c>
      <c r="C522" s="540"/>
      <c r="D522" s="540"/>
      <c r="E522" s="503">
        <f t="shared" si="97"/>
        <v>94.972612600000005</v>
      </c>
      <c r="F522" s="503"/>
      <c r="G522" s="503"/>
      <c r="H522" s="503">
        <f t="shared" si="98"/>
        <v>95.030542600000004</v>
      </c>
      <c r="I522" s="503"/>
      <c r="J522" s="503"/>
      <c r="K522" s="503">
        <f t="shared" si="99"/>
        <v>95.002062600000002</v>
      </c>
      <c r="L522" s="503"/>
      <c r="M522" s="503"/>
      <c r="N522" s="503">
        <f t="shared" si="100"/>
        <v>95.037282600000012</v>
      </c>
      <c r="O522" s="503"/>
      <c r="P522" s="503"/>
      <c r="Q522" s="503">
        <f t="shared" si="101"/>
        <v>94.993712599999995</v>
      </c>
      <c r="R522" s="503"/>
      <c r="S522" s="503"/>
      <c r="T522" s="503"/>
      <c r="U522" s="503"/>
      <c r="V522" s="503"/>
      <c r="W522" s="503">
        <f t="shared" si="102"/>
        <v>4.3570000000016762E-2</v>
      </c>
      <c r="X522" s="503"/>
      <c r="Y522" s="503"/>
      <c r="Z522" s="503"/>
      <c r="AA522" s="503"/>
      <c r="AB522" s="503"/>
      <c r="AC522" s="525"/>
      <c r="AD522" s="526"/>
      <c r="AE522" s="526"/>
      <c r="AF522" s="526"/>
      <c r="AG522" s="526"/>
      <c r="AH522" s="527"/>
      <c r="AI522" s="233"/>
      <c r="AJ522" s="233"/>
      <c r="AK522" s="197">
        <v>511</v>
      </c>
      <c r="AL522" s="207"/>
      <c r="AM522" s="207"/>
      <c r="AN522" s="207"/>
      <c r="AO522" s="207"/>
      <c r="AP522" s="207"/>
      <c r="AQ522" s="208"/>
      <c r="AR522" s="155"/>
      <c r="AS522" s="197">
        <f t="shared" si="92"/>
        <v>511</v>
      </c>
      <c r="AT522" s="175">
        <v>-0.15957739999998899</v>
      </c>
      <c r="AU522" s="163">
        <v>-9.5773999999977395E-3</v>
      </c>
      <c r="AV522" s="163">
        <v>-0.19957739999999499</v>
      </c>
      <c r="AW522" s="163">
        <v>-0.27957739999999398</v>
      </c>
      <c r="AX522" s="163">
        <v>-0.179577399999999</v>
      </c>
      <c r="AY522" s="163">
        <v>-0.179577399999999</v>
      </c>
      <c r="BA522" s="331">
        <f t="shared" si="93"/>
        <v>511</v>
      </c>
      <c r="BB522" s="332" t="str">
        <f t="shared" si="96"/>
        <v/>
      </c>
      <c r="BC522" s="332" t="str">
        <f t="shared" si="96"/>
        <v/>
      </c>
      <c r="BD522" s="332" t="str">
        <f t="shared" si="96"/>
        <v/>
      </c>
      <c r="BE522" s="332" t="str">
        <f t="shared" si="96"/>
        <v/>
      </c>
      <c r="BF522" s="332" t="str">
        <f t="shared" si="96"/>
        <v/>
      </c>
      <c r="BG522" s="332" t="str">
        <f t="shared" si="96"/>
        <v/>
      </c>
      <c r="BH522" s="164">
        <v>511</v>
      </c>
      <c r="BI522" s="337" t="str">
        <f t="shared" si="94"/>
        <v/>
      </c>
      <c r="BJ522" s="337" t="str">
        <f t="shared" si="94"/>
        <v/>
      </c>
      <c r="BK522" s="337" t="str">
        <f t="shared" si="94"/>
        <v/>
      </c>
      <c r="BL522" s="337" t="str">
        <f t="shared" si="94"/>
        <v/>
      </c>
      <c r="BM522" s="165" t="str">
        <f t="shared" si="95"/>
        <v/>
      </c>
    </row>
    <row r="523" spans="1:65" ht="14.85" customHeight="1">
      <c r="A523" s="238"/>
      <c r="B523" s="540" t="s">
        <v>602</v>
      </c>
      <c r="C523" s="540"/>
      <c r="D523" s="540"/>
      <c r="E523" s="503">
        <f t="shared" si="97"/>
        <v>94.956102600000008</v>
      </c>
      <c r="F523" s="503"/>
      <c r="G523" s="503"/>
      <c r="H523" s="503">
        <f t="shared" si="98"/>
        <v>95.022462599999997</v>
      </c>
      <c r="I523" s="503"/>
      <c r="J523" s="503"/>
      <c r="K523" s="503">
        <f t="shared" si="99"/>
        <v>94.969172600000007</v>
      </c>
      <c r="L523" s="503"/>
      <c r="M523" s="503"/>
      <c r="N523" s="503">
        <f t="shared" si="100"/>
        <v>95.039532600000001</v>
      </c>
      <c r="O523" s="503"/>
      <c r="P523" s="503"/>
      <c r="Q523" s="503">
        <f t="shared" si="101"/>
        <v>95.000502600000004</v>
      </c>
      <c r="R523" s="503"/>
      <c r="S523" s="503"/>
      <c r="T523" s="503"/>
      <c r="U523" s="503"/>
      <c r="V523" s="503"/>
      <c r="W523" s="503">
        <f t="shared" si="102"/>
        <v>4.4399999999995998E-2</v>
      </c>
      <c r="X523" s="503"/>
      <c r="Y523" s="503"/>
      <c r="Z523" s="503"/>
      <c r="AA523" s="503"/>
      <c r="AB523" s="503"/>
      <c r="AC523" s="525"/>
      <c r="AD523" s="526"/>
      <c r="AE523" s="526"/>
      <c r="AF523" s="526"/>
      <c r="AG523" s="526"/>
      <c r="AH523" s="527"/>
      <c r="AI523" s="233"/>
      <c r="AJ523" s="233"/>
      <c r="AK523" s="197">
        <v>512</v>
      </c>
      <c r="AL523" s="207"/>
      <c r="AM523" s="207"/>
      <c r="AN523" s="207"/>
      <c r="AO523" s="207"/>
      <c r="AP523" s="207"/>
      <c r="AQ523" s="208"/>
      <c r="AR523" s="155"/>
      <c r="AS523" s="197">
        <f t="shared" si="92"/>
        <v>512</v>
      </c>
      <c r="AT523" s="175">
        <v>-0.15957739999998899</v>
      </c>
      <c r="AU523" s="163">
        <v>-9.5773999999977395E-3</v>
      </c>
      <c r="AV523" s="163">
        <v>-0.19957739999999499</v>
      </c>
      <c r="AW523" s="163">
        <v>-0.27957739999999398</v>
      </c>
      <c r="AX523" s="163">
        <v>-0.179577399999999</v>
      </c>
      <c r="AY523" s="163">
        <v>-0.179577399999999</v>
      </c>
      <c r="BA523" s="331">
        <f t="shared" si="93"/>
        <v>512</v>
      </c>
      <c r="BB523" s="332" t="str">
        <f t="shared" si="96"/>
        <v/>
      </c>
      <c r="BC523" s="332" t="str">
        <f t="shared" si="96"/>
        <v/>
      </c>
      <c r="BD523" s="332" t="str">
        <f t="shared" si="96"/>
        <v/>
      </c>
      <c r="BE523" s="332" t="str">
        <f t="shared" si="96"/>
        <v/>
      </c>
      <c r="BF523" s="332" t="str">
        <f t="shared" si="96"/>
        <v/>
      </c>
      <c r="BG523" s="332" t="str">
        <f t="shared" si="96"/>
        <v/>
      </c>
      <c r="BH523" s="164">
        <v>512</v>
      </c>
      <c r="BI523" s="337" t="str">
        <f t="shared" si="94"/>
        <v/>
      </c>
      <c r="BJ523" s="337" t="str">
        <f t="shared" si="94"/>
        <v/>
      </c>
      <c r="BK523" s="337" t="str">
        <f t="shared" si="94"/>
        <v/>
      </c>
      <c r="BL523" s="337" t="str">
        <f t="shared" si="94"/>
        <v/>
      </c>
      <c r="BM523" s="165" t="str">
        <f t="shared" si="95"/>
        <v/>
      </c>
    </row>
    <row r="524" spans="1:65" ht="14.85" customHeight="1">
      <c r="A524" s="238"/>
      <c r="B524" s="540" t="s">
        <v>603</v>
      </c>
      <c r="C524" s="540"/>
      <c r="D524" s="540"/>
      <c r="E524" s="503">
        <f t="shared" si="97"/>
        <v>94.938432600000013</v>
      </c>
      <c r="F524" s="503"/>
      <c r="G524" s="503"/>
      <c r="H524" s="503">
        <f t="shared" si="98"/>
        <v>95.017852599999998</v>
      </c>
      <c r="I524" s="503"/>
      <c r="J524" s="503"/>
      <c r="K524" s="503">
        <f t="shared" si="99"/>
        <v>94.963422600000001</v>
      </c>
      <c r="L524" s="503"/>
      <c r="M524" s="503"/>
      <c r="N524" s="503">
        <f t="shared" si="100"/>
        <v>95.043392600000004</v>
      </c>
      <c r="O524" s="503"/>
      <c r="P524" s="503"/>
      <c r="Q524" s="503">
        <f t="shared" si="101"/>
        <v>95.001942600000007</v>
      </c>
      <c r="R524" s="503"/>
      <c r="S524" s="503"/>
      <c r="T524" s="503"/>
      <c r="U524" s="503"/>
      <c r="V524" s="503"/>
      <c r="W524" s="503">
        <f t="shared" si="102"/>
        <v>6.3509999999993738E-2</v>
      </c>
      <c r="X524" s="503"/>
      <c r="Y524" s="503"/>
      <c r="Z524" s="503"/>
      <c r="AA524" s="503"/>
      <c r="AB524" s="503"/>
      <c r="AC524" s="525"/>
      <c r="AD524" s="526"/>
      <c r="AE524" s="526"/>
      <c r="AF524" s="526"/>
      <c r="AG524" s="526"/>
      <c r="AH524" s="527"/>
      <c r="AI524" s="233"/>
      <c r="AJ524" s="233"/>
      <c r="AK524" s="197">
        <v>513</v>
      </c>
      <c r="AL524" s="207"/>
      <c r="AM524" s="207"/>
      <c r="AN524" s="207"/>
      <c r="AO524" s="207"/>
      <c r="AP524" s="207"/>
      <c r="AQ524" s="208"/>
      <c r="AR524" s="155"/>
      <c r="AS524" s="197">
        <f t="shared" ref="AS524:AS587" si="103">AK524</f>
        <v>513</v>
      </c>
      <c r="AT524" s="175">
        <v>-0.15957739999998899</v>
      </c>
      <c r="AU524" s="163">
        <v>-9.5773999999977395E-3</v>
      </c>
      <c r="AV524" s="163">
        <v>-0.19957739999999499</v>
      </c>
      <c r="AW524" s="163">
        <v>-0.27957739999999398</v>
      </c>
      <c r="AX524" s="163">
        <v>-0.179577399999999</v>
      </c>
      <c r="AY524" s="163">
        <v>-0.179577399999999</v>
      </c>
      <c r="BA524" s="331">
        <f t="shared" ref="BA524:BA587" si="104">AK524</f>
        <v>513</v>
      </c>
      <c r="BB524" s="332" t="str">
        <f t="shared" si="96"/>
        <v/>
      </c>
      <c r="BC524" s="332" t="str">
        <f t="shared" si="96"/>
        <v/>
      </c>
      <c r="BD524" s="332" t="str">
        <f t="shared" si="96"/>
        <v/>
      </c>
      <c r="BE524" s="332" t="str">
        <f t="shared" si="96"/>
        <v/>
      </c>
      <c r="BF524" s="332" t="str">
        <f t="shared" si="96"/>
        <v/>
      </c>
      <c r="BG524" s="332" t="str">
        <f t="shared" si="96"/>
        <v/>
      </c>
      <c r="BH524" s="164">
        <v>513</v>
      </c>
      <c r="BI524" s="337" t="str">
        <f t="shared" si="94"/>
        <v/>
      </c>
      <c r="BJ524" s="337" t="str">
        <f t="shared" si="94"/>
        <v/>
      </c>
      <c r="BK524" s="337" t="str">
        <f t="shared" si="94"/>
        <v/>
      </c>
      <c r="BL524" s="337" t="str">
        <f t="shared" ref="BL524:BL587" si="105">IF(BE524="","",ABS($BF524-BE524))</f>
        <v/>
      </c>
      <c r="BM524" s="165" t="str">
        <f t="shared" si="95"/>
        <v/>
      </c>
    </row>
    <row r="525" spans="1:65" ht="14.85" customHeight="1">
      <c r="A525" s="238"/>
      <c r="B525" s="540" t="s">
        <v>604</v>
      </c>
      <c r="C525" s="540"/>
      <c r="D525" s="540"/>
      <c r="E525" s="503">
        <f t="shared" si="97"/>
        <v>94.922312600000012</v>
      </c>
      <c r="F525" s="503"/>
      <c r="G525" s="503"/>
      <c r="H525" s="503">
        <f t="shared" si="98"/>
        <v>95.011902599999999</v>
      </c>
      <c r="I525" s="503"/>
      <c r="J525" s="503"/>
      <c r="K525" s="503">
        <f t="shared" si="99"/>
        <v>94.9662826</v>
      </c>
      <c r="L525" s="503"/>
      <c r="M525" s="503"/>
      <c r="N525" s="503">
        <f t="shared" si="100"/>
        <v>95.044072600000007</v>
      </c>
      <c r="O525" s="503"/>
      <c r="P525" s="503"/>
      <c r="Q525" s="503">
        <f t="shared" si="101"/>
        <v>94.999292600000004</v>
      </c>
      <c r="R525" s="503"/>
      <c r="S525" s="503"/>
      <c r="T525" s="503"/>
      <c r="U525" s="503"/>
      <c r="V525" s="503"/>
      <c r="W525" s="503">
        <f t="shared" si="102"/>
        <v>7.6979999999991833E-2</v>
      </c>
      <c r="X525" s="503"/>
      <c r="Y525" s="503"/>
      <c r="Z525" s="503"/>
      <c r="AA525" s="503"/>
      <c r="AB525" s="503"/>
      <c r="AC525" s="525"/>
      <c r="AD525" s="526"/>
      <c r="AE525" s="526"/>
      <c r="AF525" s="526"/>
      <c r="AG525" s="526"/>
      <c r="AH525" s="527"/>
      <c r="AI525" s="233"/>
      <c r="AJ525" s="233"/>
      <c r="AK525" s="197">
        <v>514</v>
      </c>
      <c r="AL525" s="207"/>
      <c r="AM525" s="207"/>
      <c r="AN525" s="207"/>
      <c r="AO525" s="207"/>
      <c r="AP525" s="207"/>
      <c r="AQ525" s="208"/>
      <c r="AR525" s="155"/>
      <c r="AS525" s="197">
        <f t="shared" si="103"/>
        <v>514</v>
      </c>
      <c r="AT525" s="175">
        <v>-0.15957739999998899</v>
      </c>
      <c r="AU525" s="163">
        <v>-9.5773999999977395E-3</v>
      </c>
      <c r="AV525" s="163">
        <v>-0.19957739999999499</v>
      </c>
      <c r="AW525" s="163">
        <v>-0.27957739999999398</v>
      </c>
      <c r="AX525" s="163">
        <v>-0.179577399999999</v>
      </c>
      <c r="AY525" s="163">
        <v>-0.179577399999999</v>
      </c>
      <c r="BA525" s="331">
        <f t="shared" si="104"/>
        <v>514</v>
      </c>
      <c r="BB525" s="332" t="str">
        <f t="shared" si="96"/>
        <v/>
      </c>
      <c r="BC525" s="332" t="str">
        <f t="shared" si="96"/>
        <v/>
      </c>
      <c r="BD525" s="332" t="str">
        <f t="shared" si="96"/>
        <v/>
      </c>
      <c r="BE525" s="332" t="str">
        <f t="shared" si="96"/>
        <v/>
      </c>
      <c r="BF525" s="332" t="str">
        <f t="shared" si="96"/>
        <v/>
      </c>
      <c r="BG525" s="332" t="str">
        <f t="shared" si="96"/>
        <v/>
      </c>
      <c r="BH525" s="164">
        <v>514</v>
      </c>
      <c r="BI525" s="337" t="str">
        <f t="shared" ref="BI525:BL588" si="106">IF(BB525="","",ABS($BF525-BB525))</f>
        <v/>
      </c>
      <c r="BJ525" s="337" t="str">
        <f t="shared" si="106"/>
        <v/>
      </c>
      <c r="BK525" s="337" t="str">
        <f t="shared" si="106"/>
        <v/>
      </c>
      <c r="BL525" s="337" t="str">
        <f t="shared" si="105"/>
        <v/>
      </c>
      <c r="BM525" s="165" t="str">
        <f t="shared" ref="BM525:BM588" si="107">IF(BF525="","",MAX(BI525:BL525))</f>
        <v/>
      </c>
    </row>
    <row r="526" spans="1:65" ht="14.85" customHeight="1">
      <c r="A526" s="238"/>
      <c r="B526" s="540" t="s">
        <v>605</v>
      </c>
      <c r="C526" s="540"/>
      <c r="D526" s="540"/>
      <c r="E526" s="503">
        <f t="shared" si="97"/>
        <v>94.929832600000012</v>
      </c>
      <c r="F526" s="503"/>
      <c r="G526" s="503"/>
      <c r="H526" s="503">
        <f t="shared" si="98"/>
        <v>95.009892600000001</v>
      </c>
      <c r="I526" s="503"/>
      <c r="J526" s="503"/>
      <c r="K526" s="503">
        <f t="shared" si="99"/>
        <v>94.965472599999998</v>
      </c>
      <c r="L526" s="503"/>
      <c r="M526" s="503"/>
      <c r="N526" s="503">
        <f t="shared" si="100"/>
        <v>95.036602600000009</v>
      </c>
      <c r="O526" s="503"/>
      <c r="P526" s="503"/>
      <c r="Q526" s="503">
        <f t="shared" si="101"/>
        <v>95.007132600000006</v>
      </c>
      <c r="R526" s="503"/>
      <c r="S526" s="503"/>
      <c r="T526" s="503"/>
      <c r="U526" s="503"/>
      <c r="V526" s="503"/>
      <c r="W526" s="503">
        <f t="shared" si="102"/>
        <v>7.7299999999993929E-2</v>
      </c>
      <c r="X526" s="503"/>
      <c r="Y526" s="503"/>
      <c r="Z526" s="503"/>
      <c r="AA526" s="503"/>
      <c r="AB526" s="503"/>
      <c r="AC526" s="525"/>
      <c r="AD526" s="526"/>
      <c r="AE526" s="526"/>
      <c r="AF526" s="526"/>
      <c r="AG526" s="526"/>
      <c r="AH526" s="527"/>
      <c r="AI526" s="233"/>
      <c r="AJ526" s="233"/>
      <c r="AK526" s="197">
        <v>515</v>
      </c>
      <c r="AL526" s="207"/>
      <c r="AM526" s="207"/>
      <c r="AN526" s="207"/>
      <c r="AO526" s="207"/>
      <c r="AP526" s="207"/>
      <c r="AQ526" s="208"/>
      <c r="AR526" s="155"/>
      <c r="AS526" s="197">
        <f t="shared" si="103"/>
        <v>515</v>
      </c>
      <c r="AT526" s="175">
        <v>-0.15957739999998899</v>
      </c>
      <c r="AU526" s="163">
        <v>-9.5773999999977395E-3</v>
      </c>
      <c r="AV526" s="163">
        <v>-0.19957739999999499</v>
      </c>
      <c r="AW526" s="163">
        <v>-0.27957739999999398</v>
      </c>
      <c r="AX526" s="163">
        <v>-0.179577399999999</v>
      </c>
      <c r="AY526" s="163">
        <v>-0.179577399999999</v>
      </c>
      <c r="BA526" s="331">
        <f t="shared" si="104"/>
        <v>515</v>
      </c>
      <c r="BB526" s="332" t="str">
        <f t="shared" si="96"/>
        <v/>
      </c>
      <c r="BC526" s="332" t="str">
        <f t="shared" si="96"/>
        <v/>
      </c>
      <c r="BD526" s="332" t="str">
        <f t="shared" si="96"/>
        <v/>
      </c>
      <c r="BE526" s="332" t="str">
        <f t="shared" si="96"/>
        <v/>
      </c>
      <c r="BF526" s="332" t="str">
        <f t="shared" si="96"/>
        <v/>
      </c>
      <c r="BG526" s="332" t="str">
        <f t="shared" si="96"/>
        <v/>
      </c>
      <c r="BH526" s="164">
        <v>515</v>
      </c>
      <c r="BI526" s="337" t="str">
        <f t="shared" si="106"/>
        <v/>
      </c>
      <c r="BJ526" s="337" t="str">
        <f t="shared" si="106"/>
        <v/>
      </c>
      <c r="BK526" s="337" t="str">
        <f t="shared" si="106"/>
        <v/>
      </c>
      <c r="BL526" s="337" t="str">
        <f t="shared" si="105"/>
        <v/>
      </c>
      <c r="BM526" s="165" t="str">
        <f t="shared" si="107"/>
        <v/>
      </c>
    </row>
    <row r="527" spans="1:65" ht="14.85" customHeight="1">
      <c r="A527" s="238"/>
      <c r="B527" s="540" t="s">
        <v>606</v>
      </c>
      <c r="C527" s="540"/>
      <c r="D527" s="540"/>
      <c r="E527" s="503">
        <f t="shared" si="97"/>
        <v>94.941562600000012</v>
      </c>
      <c r="F527" s="503"/>
      <c r="G527" s="503"/>
      <c r="H527" s="503">
        <f t="shared" si="98"/>
        <v>95.010172600000004</v>
      </c>
      <c r="I527" s="503"/>
      <c r="J527" s="503"/>
      <c r="K527" s="503">
        <f t="shared" si="99"/>
        <v>94.9596126</v>
      </c>
      <c r="L527" s="503"/>
      <c r="M527" s="503"/>
      <c r="N527" s="503">
        <f t="shared" si="100"/>
        <v>95.029772600000001</v>
      </c>
      <c r="O527" s="503"/>
      <c r="P527" s="503"/>
      <c r="Q527" s="503">
        <f t="shared" si="101"/>
        <v>95.016922600000001</v>
      </c>
      <c r="R527" s="503"/>
      <c r="S527" s="503"/>
      <c r="T527" s="503"/>
      <c r="U527" s="503"/>
      <c r="V527" s="503"/>
      <c r="W527" s="503">
        <f t="shared" si="102"/>
        <v>7.5359999999989213E-2</v>
      </c>
      <c r="X527" s="503"/>
      <c r="Y527" s="503"/>
      <c r="Z527" s="503"/>
      <c r="AA527" s="503"/>
      <c r="AB527" s="503"/>
      <c r="AC527" s="525"/>
      <c r="AD527" s="526"/>
      <c r="AE527" s="526"/>
      <c r="AF527" s="526"/>
      <c r="AG527" s="526"/>
      <c r="AH527" s="527"/>
      <c r="AI527" s="233"/>
      <c r="AJ527" s="233"/>
      <c r="AK527" s="197">
        <v>516</v>
      </c>
      <c r="AL527" s="207"/>
      <c r="AM527" s="207"/>
      <c r="AN527" s="207"/>
      <c r="AO527" s="207"/>
      <c r="AP527" s="207"/>
      <c r="AQ527" s="208"/>
      <c r="AR527" s="155"/>
      <c r="AS527" s="197">
        <f t="shared" si="103"/>
        <v>516</v>
      </c>
      <c r="AT527" s="175">
        <v>-0.15957739999998899</v>
      </c>
      <c r="AU527" s="163">
        <v>-9.5773999999977395E-3</v>
      </c>
      <c r="AV527" s="163">
        <v>-0.19957739999999499</v>
      </c>
      <c r="AW527" s="163">
        <v>-0.27957739999999398</v>
      </c>
      <c r="AX527" s="163">
        <v>-0.179577399999999</v>
      </c>
      <c r="AY527" s="163">
        <v>-0.179577399999999</v>
      </c>
      <c r="BA527" s="331">
        <f t="shared" si="104"/>
        <v>516</v>
      </c>
      <c r="BB527" s="332" t="str">
        <f t="shared" si="96"/>
        <v/>
      </c>
      <c r="BC527" s="332" t="str">
        <f t="shared" si="96"/>
        <v/>
      </c>
      <c r="BD527" s="332" t="str">
        <f t="shared" si="96"/>
        <v/>
      </c>
      <c r="BE527" s="332" t="str">
        <f t="shared" si="96"/>
        <v/>
      </c>
      <c r="BF527" s="332" t="str">
        <f t="shared" si="96"/>
        <v/>
      </c>
      <c r="BG527" s="332" t="str">
        <f t="shared" si="96"/>
        <v/>
      </c>
      <c r="BH527" s="164">
        <v>516</v>
      </c>
      <c r="BI527" s="337" t="str">
        <f t="shared" si="106"/>
        <v/>
      </c>
      <c r="BJ527" s="337" t="str">
        <f t="shared" si="106"/>
        <v/>
      </c>
      <c r="BK527" s="337" t="str">
        <f t="shared" si="106"/>
        <v/>
      </c>
      <c r="BL527" s="337" t="str">
        <f t="shared" si="105"/>
        <v/>
      </c>
      <c r="BM527" s="165" t="str">
        <f t="shared" si="107"/>
        <v/>
      </c>
    </row>
    <row r="528" spans="1:65" ht="14.85" customHeight="1">
      <c r="A528" s="238"/>
      <c r="B528" s="540" t="s">
        <v>607</v>
      </c>
      <c r="C528" s="540"/>
      <c r="D528" s="540"/>
      <c r="E528" s="503">
        <f t="shared" si="97"/>
        <v>94.944172600000016</v>
      </c>
      <c r="F528" s="503"/>
      <c r="G528" s="503"/>
      <c r="H528" s="503">
        <f t="shared" si="98"/>
        <v>95.015802600000001</v>
      </c>
      <c r="I528" s="503"/>
      <c r="J528" s="503"/>
      <c r="K528" s="503">
        <f t="shared" si="99"/>
        <v>94.973262599999998</v>
      </c>
      <c r="L528" s="503"/>
      <c r="M528" s="503"/>
      <c r="N528" s="503">
        <f t="shared" si="100"/>
        <v>95.029692600000004</v>
      </c>
      <c r="O528" s="503"/>
      <c r="P528" s="503"/>
      <c r="Q528" s="503">
        <f t="shared" si="101"/>
        <v>95.009292599999995</v>
      </c>
      <c r="R528" s="503"/>
      <c r="S528" s="503"/>
      <c r="T528" s="503"/>
      <c r="U528" s="503"/>
      <c r="V528" s="503"/>
      <c r="W528" s="503">
        <f t="shared" si="102"/>
        <v>6.5119999999978972E-2</v>
      </c>
      <c r="X528" s="503"/>
      <c r="Y528" s="503"/>
      <c r="Z528" s="503"/>
      <c r="AA528" s="503"/>
      <c r="AB528" s="503"/>
      <c r="AC528" s="525"/>
      <c r="AD528" s="526"/>
      <c r="AE528" s="526"/>
      <c r="AF528" s="526"/>
      <c r="AG528" s="526"/>
      <c r="AH528" s="527"/>
      <c r="AI528" s="233"/>
      <c r="AJ528" s="233"/>
      <c r="AK528" s="197">
        <v>517</v>
      </c>
      <c r="AL528" s="207"/>
      <c r="AM528" s="207"/>
      <c r="AN528" s="207"/>
      <c r="AO528" s="207"/>
      <c r="AP528" s="207"/>
      <c r="AQ528" s="208"/>
      <c r="AR528" s="155"/>
      <c r="AS528" s="197">
        <f t="shared" si="103"/>
        <v>517</v>
      </c>
      <c r="AT528" s="175">
        <v>-0.15957739999998899</v>
      </c>
      <c r="AU528" s="163">
        <v>-9.5773999999977395E-3</v>
      </c>
      <c r="AV528" s="163">
        <v>-0.19957739999999499</v>
      </c>
      <c r="AW528" s="163">
        <v>-0.27957739999999398</v>
      </c>
      <c r="AX528" s="163">
        <v>-0.179577399999999</v>
      </c>
      <c r="AY528" s="163">
        <v>-0.179577399999999</v>
      </c>
      <c r="BA528" s="331">
        <f t="shared" si="104"/>
        <v>517</v>
      </c>
      <c r="BB528" s="332" t="str">
        <f t="shared" si="96"/>
        <v/>
      </c>
      <c r="BC528" s="332" t="str">
        <f t="shared" si="96"/>
        <v/>
      </c>
      <c r="BD528" s="332" t="str">
        <f t="shared" si="96"/>
        <v/>
      </c>
      <c r="BE528" s="332" t="str">
        <f t="shared" si="96"/>
        <v/>
      </c>
      <c r="BF528" s="332" t="str">
        <f t="shared" si="96"/>
        <v/>
      </c>
      <c r="BG528" s="332" t="str">
        <f t="shared" si="96"/>
        <v/>
      </c>
      <c r="BH528" s="164">
        <v>517</v>
      </c>
      <c r="BI528" s="337" t="str">
        <f t="shared" si="106"/>
        <v/>
      </c>
      <c r="BJ528" s="337" t="str">
        <f t="shared" si="106"/>
        <v/>
      </c>
      <c r="BK528" s="337" t="str">
        <f t="shared" si="106"/>
        <v/>
      </c>
      <c r="BL528" s="337" t="str">
        <f t="shared" si="105"/>
        <v/>
      </c>
      <c r="BM528" s="165" t="str">
        <f t="shared" si="107"/>
        <v/>
      </c>
    </row>
    <row r="529" spans="1:65" ht="14.85" customHeight="1">
      <c r="A529" s="238"/>
      <c r="B529" s="540" t="s">
        <v>608</v>
      </c>
      <c r="C529" s="540"/>
      <c r="D529" s="540"/>
      <c r="E529" s="503">
        <f t="shared" si="97"/>
        <v>94.943252600000008</v>
      </c>
      <c r="F529" s="503"/>
      <c r="G529" s="503"/>
      <c r="H529" s="503">
        <f t="shared" si="98"/>
        <v>95.022272600000008</v>
      </c>
      <c r="I529" s="503"/>
      <c r="J529" s="503"/>
      <c r="K529" s="503">
        <f t="shared" si="99"/>
        <v>94.985482599999997</v>
      </c>
      <c r="L529" s="503"/>
      <c r="M529" s="503"/>
      <c r="N529" s="503">
        <f t="shared" si="100"/>
        <v>95.041102600000002</v>
      </c>
      <c r="O529" s="503"/>
      <c r="P529" s="503"/>
      <c r="Q529" s="503">
        <f t="shared" si="101"/>
        <v>95.005722599999999</v>
      </c>
      <c r="R529" s="503"/>
      <c r="S529" s="503"/>
      <c r="T529" s="503"/>
      <c r="U529" s="503"/>
      <c r="V529" s="503"/>
      <c r="W529" s="503">
        <f t="shared" si="102"/>
        <v>6.2469999999990478E-2</v>
      </c>
      <c r="X529" s="503"/>
      <c r="Y529" s="503"/>
      <c r="Z529" s="503"/>
      <c r="AA529" s="503"/>
      <c r="AB529" s="503"/>
      <c r="AC529" s="525"/>
      <c r="AD529" s="526"/>
      <c r="AE529" s="526"/>
      <c r="AF529" s="526"/>
      <c r="AG529" s="526"/>
      <c r="AH529" s="527"/>
      <c r="AI529" s="233"/>
      <c r="AJ529" s="233"/>
      <c r="AK529" s="197">
        <v>518</v>
      </c>
      <c r="AL529" s="207"/>
      <c r="AM529" s="207"/>
      <c r="AN529" s="207"/>
      <c r="AO529" s="207"/>
      <c r="AP529" s="207"/>
      <c r="AQ529" s="208"/>
      <c r="AR529" s="155"/>
      <c r="AS529" s="197">
        <f t="shared" si="103"/>
        <v>518</v>
      </c>
      <c r="AT529" s="175">
        <v>-0.15957739999998899</v>
      </c>
      <c r="AU529" s="163">
        <v>-9.5773999999977395E-3</v>
      </c>
      <c r="AV529" s="163">
        <v>-0.19957739999999499</v>
      </c>
      <c r="AW529" s="163">
        <v>-0.27957739999999398</v>
      </c>
      <c r="AX529" s="163">
        <v>-0.179577399999999</v>
      </c>
      <c r="AY529" s="163">
        <v>-0.179577399999999</v>
      </c>
      <c r="BA529" s="331">
        <f t="shared" si="104"/>
        <v>518</v>
      </c>
      <c r="BB529" s="332" t="str">
        <f t="shared" si="96"/>
        <v/>
      </c>
      <c r="BC529" s="332" t="str">
        <f t="shared" si="96"/>
        <v/>
      </c>
      <c r="BD529" s="332" t="str">
        <f t="shared" si="96"/>
        <v/>
      </c>
      <c r="BE529" s="332" t="str">
        <f t="shared" si="96"/>
        <v/>
      </c>
      <c r="BF529" s="332" t="str">
        <f t="shared" si="96"/>
        <v/>
      </c>
      <c r="BG529" s="332" t="str">
        <f t="shared" si="96"/>
        <v/>
      </c>
      <c r="BH529" s="164">
        <v>518</v>
      </c>
      <c r="BI529" s="337" t="str">
        <f t="shared" si="106"/>
        <v/>
      </c>
      <c r="BJ529" s="337" t="str">
        <f t="shared" si="106"/>
        <v/>
      </c>
      <c r="BK529" s="337" t="str">
        <f t="shared" si="106"/>
        <v/>
      </c>
      <c r="BL529" s="337" t="str">
        <f t="shared" si="105"/>
        <v/>
      </c>
      <c r="BM529" s="165" t="str">
        <f t="shared" si="107"/>
        <v/>
      </c>
    </row>
    <row r="530" spans="1:65" ht="14.85" customHeight="1">
      <c r="A530" s="238"/>
      <c r="B530" s="540" t="s">
        <v>609</v>
      </c>
      <c r="C530" s="540"/>
      <c r="D530" s="540"/>
      <c r="E530" s="503">
        <f t="shared" si="97"/>
        <v>94.93963260000001</v>
      </c>
      <c r="F530" s="503"/>
      <c r="G530" s="503"/>
      <c r="H530" s="503">
        <f t="shared" si="98"/>
        <v>95.018652599999996</v>
      </c>
      <c r="I530" s="503"/>
      <c r="J530" s="503"/>
      <c r="K530" s="503">
        <f t="shared" si="99"/>
        <v>94.993032600000006</v>
      </c>
      <c r="L530" s="503"/>
      <c r="M530" s="503"/>
      <c r="N530" s="503">
        <f t="shared" si="100"/>
        <v>95.050182599999999</v>
      </c>
      <c r="O530" s="503"/>
      <c r="P530" s="503"/>
      <c r="Q530" s="503">
        <f t="shared" si="101"/>
        <v>95.010502599999995</v>
      </c>
      <c r="R530" s="503"/>
      <c r="S530" s="503"/>
      <c r="T530" s="503"/>
      <c r="U530" s="503"/>
      <c r="V530" s="503"/>
      <c r="W530" s="503">
        <f t="shared" si="102"/>
        <v>7.0869999999985112E-2</v>
      </c>
      <c r="X530" s="503"/>
      <c r="Y530" s="503"/>
      <c r="Z530" s="503"/>
      <c r="AA530" s="503"/>
      <c r="AB530" s="503"/>
      <c r="AC530" s="525"/>
      <c r="AD530" s="526"/>
      <c r="AE530" s="526"/>
      <c r="AF530" s="526"/>
      <c r="AG530" s="526"/>
      <c r="AH530" s="527"/>
      <c r="AI530" s="233"/>
      <c r="AJ530" s="233"/>
      <c r="AK530" s="197">
        <v>519</v>
      </c>
      <c r="AL530" s="207"/>
      <c r="AM530" s="207"/>
      <c r="AN530" s="207"/>
      <c r="AO530" s="207"/>
      <c r="AP530" s="207"/>
      <c r="AQ530" s="208"/>
      <c r="AR530" s="155"/>
      <c r="AS530" s="197">
        <f t="shared" si="103"/>
        <v>519</v>
      </c>
      <c r="AT530" s="175">
        <v>-0.15957739999998899</v>
      </c>
      <c r="AU530" s="163">
        <v>-9.5773999999977395E-3</v>
      </c>
      <c r="AV530" s="163">
        <v>-0.19957739999999499</v>
      </c>
      <c r="AW530" s="163">
        <v>-0.27957739999999398</v>
      </c>
      <c r="AX530" s="163">
        <v>-0.179577399999999</v>
      </c>
      <c r="AY530" s="163">
        <v>-0.179577399999999</v>
      </c>
      <c r="BA530" s="331">
        <f t="shared" si="104"/>
        <v>519</v>
      </c>
      <c r="BB530" s="332" t="str">
        <f t="shared" si="96"/>
        <v/>
      </c>
      <c r="BC530" s="332" t="str">
        <f t="shared" si="96"/>
        <v/>
      </c>
      <c r="BD530" s="332" t="str">
        <f t="shared" si="96"/>
        <v/>
      </c>
      <c r="BE530" s="332" t="str">
        <f t="shared" si="96"/>
        <v/>
      </c>
      <c r="BF530" s="332" t="str">
        <f t="shared" si="96"/>
        <v/>
      </c>
      <c r="BG530" s="332" t="str">
        <f t="shared" si="96"/>
        <v/>
      </c>
      <c r="BH530" s="164">
        <v>519</v>
      </c>
      <c r="BI530" s="337" t="str">
        <f t="shared" si="106"/>
        <v/>
      </c>
      <c r="BJ530" s="337" t="str">
        <f t="shared" si="106"/>
        <v/>
      </c>
      <c r="BK530" s="337" t="str">
        <f t="shared" si="106"/>
        <v/>
      </c>
      <c r="BL530" s="337" t="str">
        <f t="shared" si="105"/>
        <v/>
      </c>
      <c r="BM530" s="165" t="str">
        <f t="shared" si="107"/>
        <v/>
      </c>
    </row>
    <row r="531" spans="1:65" ht="14.85" customHeight="1">
      <c r="A531" s="238"/>
      <c r="B531" s="540" t="s">
        <v>610</v>
      </c>
      <c r="C531" s="540"/>
      <c r="D531" s="540"/>
      <c r="E531" s="503">
        <f t="shared" si="97"/>
        <v>94.930952600000012</v>
      </c>
      <c r="F531" s="503"/>
      <c r="G531" s="503"/>
      <c r="H531" s="503">
        <f t="shared" si="98"/>
        <v>95.019412599999995</v>
      </c>
      <c r="I531" s="503"/>
      <c r="J531" s="503"/>
      <c r="K531" s="503">
        <f t="shared" si="99"/>
        <v>94.991142600000003</v>
      </c>
      <c r="L531" s="503"/>
      <c r="M531" s="503"/>
      <c r="N531" s="503">
        <f t="shared" si="100"/>
        <v>95.049542600000009</v>
      </c>
      <c r="O531" s="503"/>
      <c r="P531" s="503"/>
      <c r="Q531" s="503">
        <f t="shared" si="101"/>
        <v>95.026892599999996</v>
      </c>
      <c r="R531" s="503"/>
      <c r="S531" s="503"/>
      <c r="T531" s="503"/>
      <c r="U531" s="503"/>
      <c r="V531" s="503"/>
      <c r="W531" s="503">
        <f t="shared" si="102"/>
        <v>9.5939999999984593E-2</v>
      </c>
      <c r="X531" s="503"/>
      <c r="Y531" s="503"/>
      <c r="Z531" s="503"/>
      <c r="AA531" s="503"/>
      <c r="AB531" s="503"/>
      <c r="AC531" s="525"/>
      <c r="AD531" s="526"/>
      <c r="AE531" s="526"/>
      <c r="AF531" s="526"/>
      <c r="AG531" s="526"/>
      <c r="AH531" s="527"/>
      <c r="AI531" s="233"/>
      <c r="AJ531" s="233"/>
      <c r="AK531" s="197">
        <v>520</v>
      </c>
      <c r="AL531" s="207"/>
      <c r="AM531" s="207"/>
      <c r="AN531" s="207"/>
      <c r="AO531" s="207"/>
      <c r="AP531" s="207"/>
      <c r="AQ531" s="208"/>
      <c r="AR531" s="155"/>
      <c r="AS531" s="197">
        <f t="shared" si="103"/>
        <v>520</v>
      </c>
      <c r="AT531" s="175">
        <v>-0.15957739999998899</v>
      </c>
      <c r="AU531" s="163">
        <v>-9.5773999999977395E-3</v>
      </c>
      <c r="AV531" s="163">
        <v>-0.19957739999999499</v>
      </c>
      <c r="AW531" s="163">
        <v>-0.27957739999999398</v>
      </c>
      <c r="AX531" s="163">
        <v>-0.179577399999999</v>
      </c>
      <c r="AY531" s="163">
        <v>-0.179577399999999</v>
      </c>
      <c r="BA531" s="331">
        <f t="shared" si="104"/>
        <v>520</v>
      </c>
      <c r="BB531" s="332" t="str">
        <f t="shared" si="96"/>
        <v/>
      </c>
      <c r="BC531" s="332" t="str">
        <f t="shared" si="96"/>
        <v/>
      </c>
      <c r="BD531" s="332" t="str">
        <f t="shared" si="96"/>
        <v/>
      </c>
      <c r="BE531" s="332" t="str">
        <f t="shared" si="96"/>
        <v/>
      </c>
      <c r="BF531" s="332" t="str">
        <f t="shared" si="96"/>
        <v/>
      </c>
      <c r="BG531" s="332" t="str">
        <f t="shared" si="96"/>
        <v/>
      </c>
      <c r="BH531" s="164">
        <v>520</v>
      </c>
      <c r="BI531" s="337" t="str">
        <f t="shared" si="106"/>
        <v/>
      </c>
      <c r="BJ531" s="337" t="str">
        <f t="shared" si="106"/>
        <v/>
      </c>
      <c r="BK531" s="337" t="str">
        <f t="shared" si="106"/>
        <v/>
      </c>
      <c r="BL531" s="337" t="str">
        <f t="shared" si="105"/>
        <v/>
      </c>
      <c r="BM531" s="165" t="str">
        <f t="shared" si="107"/>
        <v/>
      </c>
    </row>
    <row r="532" spans="1:65" ht="14.85" customHeight="1">
      <c r="A532" s="238"/>
      <c r="B532" s="540" t="s">
        <v>611</v>
      </c>
      <c r="C532" s="540"/>
      <c r="D532" s="540"/>
      <c r="E532" s="503">
        <f t="shared" si="97"/>
        <v>94.942402600000008</v>
      </c>
      <c r="F532" s="503"/>
      <c r="G532" s="503"/>
      <c r="H532" s="503">
        <f t="shared" si="98"/>
        <v>95.018132600000001</v>
      </c>
      <c r="I532" s="503"/>
      <c r="J532" s="503"/>
      <c r="K532" s="503">
        <f t="shared" si="99"/>
        <v>94.993752600000008</v>
      </c>
      <c r="L532" s="503"/>
      <c r="M532" s="503"/>
      <c r="N532" s="503">
        <f t="shared" si="100"/>
        <v>95.045042600000002</v>
      </c>
      <c r="O532" s="503"/>
      <c r="P532" s="503"/>
      <c r="Q532" s="503">
        <f t="shared" si="101"/>
        <v>95.044322600000001</v>
      </c>
      <c r="R532" s="503"/>
      <c r="S532" s="503"/>
      <c r="T532" s="503"/>
      <c r="U532" s="503"/>
      <c r="V532" s="503"/>
      <c r="W532" s="503">
        <f t="shared" si="102"/>
        <v>0.10191999999999268</v>
      </c>
      <c r="X532" s="503"/>
      <c r="Y532" s="503"/>
      <c r="Z532" s="503"/>
      <c r="AA532" s="503"/>
      <c r="AB532" s="503"/>
      <c r="AC532" s="525"/>
      <c r="AD532" s="526"/>
      <c r="AE532" s="526"/>
      <c r="AF532" s="526"/>
      <c r="AG532" s="526"/>
      <c r="AH532" s="527"/>
      <c r="AI532" s="233"/>
      <c r="AJ532" s="233"/>
      <c r="AK532" s="197">
        <v>521</v>
      </c>
      <c r="AL532" s="207"/>
      <c r="AM532" s="207"/>
      <c r="AN532" s="207"/>
      <c r="AO532" s="207"/>
      <c r="AP532" s="207"/>
      <c r="AQ532" s="208"/>
      <c r="AR532" s="155"/>
      <c r="AS532" s="197">
        <f t="shared" si="103"/>
        <v>521</v>
      </c>
      <c r="AT532" s="175">
        <v>-0.15957739999998899</v>
      </c>
      <c r="AU532" s="163">
        <v>-9.5773999999977395E-3</v>
      </c>
      <c r="AV532" s="163">
        <v>-0.19957739999999499</v>
      </c>
      <c r="AW532" s="163">
        <v>-0.27957739999999398</v>
      </c>
      <c r="AX532" s="163">
        <v>-0.179577399999999</v>
      </c>
      <c r="AY532" s="163">
        <v>-0.179577399999999</v>
      </c>
      <c r="BA532" s="331">
        <f t="shared" si="104"/>
        <v>521</v>
      </c>
      <c r="BB532" s="332" t="str">
        <f t="shared" si="96"/>
        <v/>
      </c>
      <c r="BC532" s="332" t="str">
        <f t="shared" si="96"/>
        <v/>
      </c>
      <c r="BD532" s="332" t="str">
        <f t="shared" si="96"/>
        <v/>
      </c>
      <c r="BE532" s="332" t="str">
        <f t="shared" si="96"/>
        <v/>
      </c>
      <c r="BF532" s="332" t="str">
        <f t="shared" si="96"/>
        <v/>
      </c>
      <c r="BG532" s="332" t="str">
        <f t="shared" si="96"/>
        <v/>
      </c>
      <c r="BH532" s="164">
        <v>521</v>
      </c>
      <c r="BI532" s="337" t="str">
        <f t="shared" si="106"/>
        <v/>
      </c>
      <c r="BJ532" s="337" t="str">
        <f t="shared" si="106"/>
        <v/>
      </c>
      <c r="BK532" s="337" t="str">
        <f t="shared" si="106"/>
        <v/>
      </c>
      <c r="BL532" s="337" t="str">
        <f t="shared" si="105"/>
        <v/>
      </c>
      <c r="BM532" s="165" t="str">
        <f t="shared" si="107"/>
        <v/>
      </c>
    </row>
    <row r="533" spans="1:65" ht="14.85" customHeight="1">
      <c r="A533" s="238"/>
      <c r="B533" s="540" t="s">
        <v>612</v>
      </c>
      <c r="C533" s="540"/>
      <c r="D533" s="540"/>
      <c r="E533" s="503">
        <f t="shared" si="97"/>
        <v>94.937702600000009</v>
      </c>
      <c r="F533" s="503"/>
      <c r="G533" s="503"/>
      <c r="H533" s="503">
        <f t="shared" si="98"/>
        <v>95.018612599999997</v>
      </c>
      <c r="I533" s="503"/>
      <c r="J533" s="503"/>
      <c r="K533" s="503">
        <f t="shared" si="99"/>
        <v>94.998622600000004</v>
      </c>
      <c r="L533" s="503"/>
      <c r="M533" s="503"/>
      <c r="N533" s="503">
        <f t="shared" si="100"/>
        <v>95.043112600000001</v>
      </c>
      <c r="O533" s="503"/>
      <c r="P533" s="503"/>
      <c r="Q533" s="503">
        <f t="shared" si="101"/>
        <v>95.042082600000001</v>
      </c>
      <c r="R533" s="503"/>
      <c r="S533" s="503"/>
      <c r="T533" s="503"/>
      <c r="U533" s="503"/>
      <c r="V533" s="503"/>
      <c r="W533" s="503">
        <f t="shared" si="102"/>
        <v>0.10437999999999192</v>
      </c>
      <c r="X533" s="503"/>
      <c r="Y533" s="503"/>
      <c r="Z533" s="503"/>
      <c r="AA533" s="503"/>
      <c r="AB533" s="503"/>
      <c r="AC533" s="525"/>
      <c r="AD533" s="526"/>
      <c r="AE533" s="526"/>
      <c r="AF533" s="526"/>
      <c r="AG533" s="526"/>
      <c r="AH533" s="527"/>
      <c r="AI533" s="233"/>
      <c r="AJ533" s="233"/>
      <c r="AK533" s="197">
        <v>522</v>
      </c>
      <c r="AL533" s="207"/>
      <c r="AM533" s="207"/>
      <c r="AN533" s="207"/>
      <c r="AO533" s="207"/>
      <c r="AP533" s="207"/>
      <c r="AQ533" s="208"/>
      <c r="AR533" s="155"/>
      <c r="AS533" s="197">
        <f t="shared" si="103"/>
        <v>522</v>
      </c>
      <c r="AT533" s="175">
        <v>-0.15957739999998899</v>
      </c>
      <c r="AU533" s="163">
        <v>-9.5773999999977395E-3</v>
      </c>
      <c r="AV533" s="163">
        <v>-0.19957739999999499</v>
      </c>
      <c r="AW533" s="163">
        <v>-0.27957739999999398</v>
      </c>
      <c r="AX533" s="163">
        <v>-0.179577399999999</v>
      </c>
      <c r="AY533" s="163">
        <v>-0.179577399999999</v>
      </c>
      <c r="BA533" s="331">
        <f t="shared" si="104"/>
        <v>522</v>
      </c>
      <c r="BB533" s="332" t="str">
        <f t="shared" si="96"/>
        <v/>
      </c>
      <c r="BC533" s="332" t="str">
        <f t="shared" si="96"/>
        <v/>
      </c>
      <c r="BD533" s="332" t="str">
        <f t="shared" si="96"/>
        <v/>
      </c>
      <c r="BE533" s="332" t="str">
        <f t="shared" si="96"/>
        <v/>
      </c>
      <c r="BF533" s="332" t="str">
        <f t="shared" si="96"/>
        <v/>
      </c>
      <c r="BG533" s="332" t="str">
        <f t="shared" si="96"/>
        <v/>
      </c>
      <c r="BH533" s="164">
        <v>522</v>
      </c>
      <c r="BI533" s="337" t="str">
        <f t="shared" si="106"/>
        <v/>
      </c>
      <c r="BJ533" s="337" t="str">
        <f t="shared" si="106"/>
        <v/>
      </c>
      <c r="BK533" s="337" t="str">
        <f t="shared" si="106"/>
        <v/>
      </c>
      <c r="BL533" s="337" t="str">
        <f t="shared" si="105"/>
        <v/>
      </c>
      <c r="BM533" s="165" t="str">
        <f t="shared" si="107"/>
        <v/>
      </c>
    </row>
    <row r="534" spans="1:65" ht="14.85" customHeight="1">
      <c r="A534" s="238"/>
      <c r="B534" s="540" t="s">
        <v>613</v>
      </c>
      <c r="C534" s="540"/>
      <c r="D534" s="540"/>
      <c r="E534" s="503">
        <f t="shared" si="97"/>
        <v>94.946062600000005</v>
      </c>
      <c r="F534" s="503"/>
      <c r="G534" s="503"/>
      <c r="H534" s="503">
        <f t="shared" si="98"/>
        <v>95.035242600000004</v>
      </c>
      <c r="I534" s="503"/>
      <c r="J534" s="503"/>
      <c r="K534" s="503">
        <f t="shared" si="99"/>
        <v>95.012952600000006</v>
      </c>
      <c r="L534" s="503"/>
      <c r="M534" s="503"/>
      <c r="N534" s="503">
        <f t="shared" si="100"/>
        <v>95.033392600000013</v>
      </c>
      <c r="O534" s="503"/>
      <c r="P534" s="503"/>
      <c r="Q534" s="503">
        <f t="shared" si="101"/>
        <v>95.050512600000005</v>
      </c>
      <c r="R534" s="503"/>
      <c r="S534" s="503"/>
      <c r="T534" s="503"/>
      <c r="U534" s="503"/>
      <c r="V534" s="503"/>
      <c r="W534" s="503">
        <f t="shared" si="102"/>
        <v>0.10444999999999993</v>
      </c>
      <c r="X534" s="503"/>
      <c r="Y534" s="503"/>
      <c r="Z534" s="503"/>
      <c r="AA534" s="503"/>
      <c r="AB534" s="503"/>
      <c r="AC534" s="525"/>
      <c r="AD534" s="526"/>
      <c r="AE534" s="526"/>
      <c r="AF534" s="526"/>
      <c r="AG534" s="526"/>
      <c r="AH534" s="527"/>
      <c r="AI534" s="233"/>
      <c r="AJ534" s="233"/>
      <c r="AK534" s="197">
        <v>523</v>
      </c>
      <c r="AL534" s="207"/>
      <c r="AM534" s="207"/>
      <c r="AN534" s="207"/>
      <c r="AO534" s="207"/>
      <c r="AP534" s="207"/>
      <c r="AQ534" s="208"/>
      <c r="AR534" s="155"/>
      <c r="AS534" s="197">
        <f t="shared" si="103"/>
        <v>523</v>
      </c>
      <c r="AT534" s="175">
        <v>-0.15957739999998899</v>
      </c>
      <c r="AU534" s="163">
        <v>-9.5773999999977395E-3</v>
      </c>
      <c r="AV534" s="163">
        <v>-0.19957739999999499</v>
      </c>
      <c r="AW534" s="163">
        <v>-0.27957739999999398</v>
      </c>
      <c r="AX534" s="163">
        <v>-0.179577399999999</v>
      </c>
      <c r="AY534" s="163">
        <v>-0.179577399999999</v>
      </c>
      <c r="BA534" s="331">
        <f t="shared" si="104"/>
        <v>523</v>
      </c>
      <c r="BB534" s="332" t="str">
        <f t="shared" si="96"/>
        <v/>
      </c>
      <c r="BC534" s="332" t="str">
        <f t="shared" si="96"/>
        <v/>
      </c>
      <c r="BD534" s="332" t="str">
        <f t="shared" si="96"/>
        <v/>
      </c>
      <c r="BE534" s="332" t="str">
        <f t="shared" si="96"/>
        <v/>
      </c>
      <c r="BF534" s="332" t="str">
        <f t="shared" si="96"/>
        <v/>
      </c>
      <c r="BG534" s="332" t="str">
        <f t="shared" si="96"/>
        <v/>
      </c>
      <c r="BH534" s="164">
        <v>523</v>
      </c>
      <c r="BI534" s="337" t="str">
        <f t="shared" si="106"/>
        <v/>
      </c>
      <c r="BJ534" s="337" t="str">
        <f t="shared" si="106"/>
        <v/>
      </c>
      <c r="BK534" s="337" t="str">
        <f t="shared" si="106"/>
        <v/>
      </c>
      <c r="BL534" s="337" t="str">
        <f t="shared" si="105"/>
        <v/>
      </c>
      <c r="BM534" s="165" t="str">
        <f t="shared" si="107"/>
        <v/>
      </c>
    </row>
    <row r="535" spans="1:65" ht="14.85" customHeight="1">
      <c r="A535" s="238"/>
      <c r="B535" s="540" t="s">
        <v>614</v>
      </c>
      <c r="C535" s="540"/>
      <c r="D535" s="540"/>
      <c r="E535" s="503">
        <f t="shared" si="97"/>
        <v>94.966222600000009</v>
      </c>
      <c r="F535" s="503"/>
      <c r="G535" s="503"/>
      <c r="H535" s="503">
        <f t="shared" si="98"/>
        <v>95.051102600000007</v>
      </c>
      <c r="I535" s="503"/>
      <c r="J535" s="503"/>
      <c r="K535" s="503">
        <f t="shared" si="99"/>
        <v>95.017542599999999</v>
      </c>
      <c r="L535" s="503"/>
      <c r="M535" s="503"/>
      <c r="N535" s="503">
        <f t="shared" si="100"/>
        <v>95.0415426</v>
      </c>
      <c r="O535" s="503"/>
      <c r="P535" s="503"/>
      <c r="Q535" s="503">
        <f t="shared" si="101"/>
        <v>95.028572600000004</v>
      </c>
      <c r="R535" s="503"/>
      <c r="S535" s="503"/>
      <c r="T535" s="503"/>
      <c r="U535" s="503"/>
      <c r="V535" s="503"/>
      <c r="W535" s="503">
        <f t="shared" si="102"/>
        <v>6.2349999999995021E-2</v>
      </c>
      <c r="X535" s="503"/>
      <c r="Y535" s="503"/>
      <c r="Z535" s="503"/>
      <c r="AA535" s="503"/>
      <c r="AB535" s="503"/>
      <c r="AC535" s="525"/>
      <c r="AD535" s="526"/>
      <c r="AE535" s="526"/>
      <c r="AF535" s="526"/>
      <c r="AG535" s="526"/>
      <c r="AH535" s="527"/>
      <c r="AI535" s="233"/>
      <c r="AJ535" s="233"/>
      <c r="AK535" s="197">
        <v>524</v>
      </c>
      <c r="AL535" s="207"/>
      <c r="AM535" s="207"/>
      <c r="AN535" s="207"/>
      <c r="AO535" s="207"/>
      <c r="AP535" s="207"/>
      <c r="AQ535" s="208"/>
      <c r="AR535" s="155"/>
      <c r="AS535" s="197">
        <f t="shared" si="103"/>
        <v>524</v>
      </c>
      <c r="AT535" s="175">
        <v>-0.15957739999998899</v>
      </c>
      <c r="AU535" s="163">
        <v>-9.5773999999977395E-3</v>
      </c>
      <c r="AV535" s="163">
        <v>-0.19957739999999499</v>
      </c>
      <c r="AW535" s="163">
        <v>-0.27957739999999398</v>
      </c>
      <c r="AX535" s="163">
        <v>-0.179577399999999</v>
      </c>
      <c r="AY535" s="163">
        <v>-0.179577399999999</v>
      </c>
      <c r="BA535" s="331">
        <f t="shared" si="104"/>
        <v>524</v>
      </c>
      <c r="BB535" s="332" t="str">
        <f t="shared" si="96"/>
        <v/>
      </c>
      <c r="BC535" s="332" t="str">
        <f t="shared" si="96"/>
        <v/>
      </c>
      <c r="BD535" s="332" t="str">
        <f t="shared" si="96"/>
        <v/>
      </c>
      <c r="BE535" s="332" t="str">
        <f t="shared" si="96"/>
        <v/>
      </c>
      <c r="BF535" s="332" t="str">
        <f t="shared" si="96"/>
        <v/>
      </c>
      <c r="BG535" s="332" t="str">
        <f t="shared" si="96"/>
        <v/>
      </c>
      <c r="BH535" s="164">
        <v>524</v>
      </c>
      <c r="BI535" s="337" t="str">
        <f t="shared" si="106"/>
        <v/>
      </c>
      <c r="BJ535" s="337" t="str">
        <f t="shared" si="106"/>
        <v/>
      </c>
      <c r="BK535" s="337" t="str">
        <f t="shared" si="106"/>
        <v/>
      </c>
      <c r="BL535" s="337" t="str">
        <f t="shared" si="105"/>
        <v/>
      </c>
      <c r="BM535" s="165" t="str">
        <f t="shared" si="107"/>
        <v/>
      </c>
    </row>
    <row r="536" spans="1:65" ht="14.85" customHeight="1">
      <c r="A536" s="238"/>
      <c r="B536" s="540" t="s">
        <v>615</v>
      </c>
      <c r="C536" s="540"/>
      <c r="D536" s="540"/>
      <c r="E536" s="503">
        <f t="shared" si="97"/>
        <v>94.975422600000016</v>
      </c>
      <c r="F536" s="503"/>
      <c r="G536" s="503"/>
      <c r="H536" s="503">
        <f t="shared" si="98"/>
        <v>95.061672600000009</v>
      </c>
      <c r="I536" s="503"/>
      <c r="J536" s="503"/>
      <c r="K536" s="503">
        <f t="shared" si="99"/>
        <v>95.009422600000008</v>
      </c>
      <c r="L536" s="503"/>
      <c r="M536" s="503"/>
      <c r="N536" s="503">
        <f t="shared" si="100"/>
        <v>95.047052600000001</v>
      </c>
      <c r="O536" s="503"/>
      <c r="P536" s="503"/>
      <c r="Q536" s="503">
        <f t="shared" si="101"/>
        <v>95.031592599999996</v>
      </c>
      <c r="R536" s="503"/>
      <c r="S536" s="503"/>
      <c r="T536" s="503"/>
      <c r="U536" s="503"/>
      <c r="V536" s="503"/>
      <c r="W536" s="503">
        <f t="shared" si="102"/>
        <v>5.6169999999980291E-2</v>
      </c>
      <c r="X536" s="503"/>
      <c r="Y536" s="503"/>
      <c r="Z536" s="503"/>
      <c r="AA536" s="503"/>
      <c r="AB536" s="503"/>
      <c r="AC536" s="525"/>
      <c r="AD536" s="526"/>
      <c r="AE536" s="526"/>
      <c r="AF536" s="526"/>
      <c r="AG536" s="526"/>
      <c r="AH536" s="527"/>
      <c r="AI536" s="233"/>
      <c r="AJ536" s="233"/>
      <c r="AK536" s="197">
        <v>525</v>
      </c>
      <c r="AL536" s="207"/>
      <c r="AM536" s="207"/>
      <c r="AN536" s="207"/>
      <c r="AO536" s="207"/>
      <c r="AP536" s="207"/>
      <c r="AQ536" s="208"/>
      <c r="AR536" s="155"/>
      <c r="AS536" s="197">
        <f t="shared" si="103"/>
        <v>525</v>
      </c>
      <c r="AT536" s="175">
        <v>-0.15957739999998899</v>
      </c>
      <c r="AU536" s="163">
        <v>-9.5773999999977395E-3</v>
      </c>
      <c r="AV536" s="163">
        <v>-0.19957739999999499</v>
      </c>
      <c r="AW536" s="163">
        <v>-0.27957739999999398</v>
      </c>
      <c r="AX536" s="163">
        <v>-0.179577399999999</v>
      </c>
      <c r="AY536" s="163">
        <v>-0.179577399999999</v>
      </c>
      <c r="BA536" s="331">
        <f t="shared" si="104"/>
        <v>525</v>
      </c>
      <c r="BB536" s="332" t="str">
        <f t="shared" si="96"/>
        <v/>
      </c>
      <c r="BC536" s="332" t="str">
        <f t="shared" si="96"/>
        <v/>
      </c>
      <c r="BD536" s="332" t="str">
        <f t="shared" si="96"/>
        <v/>
      </c>
      <c r="BE536" s="332" t="str">
        <f t="shared" si="96"/>
        <v/>
      </c>
      <c r="BF536" s="332" t="str">
        <f t="shared" si="96"/>
        <v/>
      </c>
      <c r="BG536" s="332" t="str">
        <f t="shared" si="96"/>
        <v/>
      </c>
      <c r="BH536" s="164">
        <v>525</v>
      </c>
      <c r="BI536" s="337" t="str">
        <f t="shared" si="106"/>
        <v/>
      </c>
      <c r="BJ536" s="337" t="str">
        <f t="shared" si="106"/>
        <v/>
      </c>
      <c r="BK536" s="337" t="str">
        <f t="shared" si="106"/>
        <v/>
      </c>
      <c r="BL536" s="337" t="str">
        <f t="shared" si="105"/>
        <v/>
      </c>
      <c r="BM536" s="165" t="str">
        <f t="shared" si="107"/>
        <v/>
      </c>
    </row>
    <row r="537" spans="1:65" ht="14.85" customHeight="1">
      <c r="A537" s="238"/>
      <c r="B537" s="540" t="s">
        <v>616</v>
      </c>
      <c r="C537" s="540"/>
      <c r="D537" s="540"/>
      <c r="E537" s="503">
        <f t="shared" si="97"/>
        <v>94.977872600000012</v>
      </c>
      <c r="F537" s="503"/>
      <c r="G537" s="503"/>
      <c r="H537" s="503">
        <f t="shared" si="98"/>
        <v>95.064882600000004</v>
      </c>
      <c r="I537" s="503"/>
      <c r="J537" s="503"/>
      <c r="K537" s="503">
        <f t="shared" si="99"/>
        <v>95.009902600000004</v>
      </c>
      <c r="L537" s="503"/>
      <c r="M537" s="503"/>
      <c r="N537" s="503">
        <f t="shared" si="100"/>
        <v>95.050182599999999</v>
      </c>
      <c r="O537" s="503"/>
      <c r="P537" s="503"/>
      <c r="Q537" s="503">
        <f t="shared" si="101"/>
        <v>95.028532600000005</v>
      </c>
      <c r="R537" s="503"/>
      <c r="S537" s="503"/>
      <c r="T537" s="503"/>
      <c r="U537" s="503"/>
      <c r="V537" s="503"/>
      <c r="W537" s="503">
        <f t="shared" si="102"/>
        <v>5.0659999999993488E-2</v>
      </c>
      <c r="X537" s="503"/>
      <c r="Y537" s="503"/>
      <c r="Z537" s="503"/>
      <c r="AA537" s="503"/>
      <c r="AB537" s="503"/>
      <c r="AC537" s="525"/>
      <c r="AD537" s="526"/>
      <c r="AE537" s="526"/>
      <c r="AF537" s="526"/>
      <c r="AG537" s="526"/>
      <c r="AH537" s="527"/>
      <c r="AI537" s="233"/>
      <c r="AJ537" s="233"/>
      <c r="AK537" s="197">
        <v>526</v>
      </c>
      <c r="AL537" s="207"/>
      <c r="AM537" s="207"/>
      <c r="AN537" s="207"/>
      <c r="AO537" s="207"/>
      <c r="AP537" s="207"/>
      <c r="AQ537" s="208"/>
      <c r="AR537" s="155"/>
      <c r="AS537" s="197">
        <f t="shared" si="103"/>
        <v>526</v>
      </c>
      <c r="AT537" s="175">
        <v>-0.15957739999998899</v>
      </c>
      <c r="AU537" s="163">
        <v>-9.5773999999977395E-3</v>
      </c>
      <c r="AV537" s="163">
        <v>-0.19957739999999499</v>
      </c>
      <c r="AW537" s="163">
        <v>-0.27957739999999398</v>
      </c>
      <c r="AX537" s="163">
        <v>-0.179577399999999</v>
      </c>
      <c r="AY537" s="163">
        <v>-0.179577399999999</v>
      </c>
      <c r="BA537" s="331">
        <f t="shared" si="104"/>
        <v>526</v>
      </c>
      <c r="BB537" s="332" t="str">
        <f t="shared" si="96"/>
        <v/>
      </c>
      <c r="BC537" s="332" t="str">
        <f t="shared" si="96"/>
        <v/>
      </c>
      <c r="BD537" s="332" t="str">
        <f t="shared" si="96"/>
        <v/>
      </c>
      <c r="BE537" s="332" t="str">
        <f t="shared" si="96"/>
        <v/>
      </c>
      <c r="BF537" s="332" t="str">
        <f t="shared" si="96"/>
        <v/>
      </c>
      <c r="BG537" s="332" t="str">
        <f t="shared" si="96"/>
        <v/>
      </c>
      <c r="BH537" s="164">
        <v>526</v>
      </c>
      <c r="BI537" s="337" t="str">
        <f t="shared" si="106"/>
        <v/>
      </c>
      <c r="BJ537" s="337" t="str">
        <f t="shared" si="106"/>
        <v/>
      </c>
      <c r="BK537" s="337" t="str">
        <f t="shared" si="106"/>
        <v/>
      </c>
      <c r="BL537" s="337" t="str">
        <f t="shared" si="105"/>
        <v/>
      </c>
      <c r="BM537" s="165" t="str">
        <f t="shared" si="107"/>
        <v/>
      </c>
    </row>
    <row r="538" spans="1:65" ht="14.85" customHeight="1">
      <c r="A538" s="239"/>
      <c r="B538" s="540" t="s">
        <v>617</v>
      </c>
      <c r="C538" s="540"/>
      <c r="D538" s="540"/>
      <c r="E538" s="503">
        <f t="shared" si="97"/>
        <v>94.990762600000011</v>
      </c>
      <c r="F538" s="503"/>
      <c r="G538" s="503"/>
      <c r="H538" s="503">
        <f t="shared" si="98"/>
        <v>95.062472600000007</v>
      </c>
      <c r="I538" s="503"/>
      <c r="J538" s="503"/>
      <c r="K538" s="503">
        <f t="shared" si="99"/>
        <v>94.99801260000001</v>
      </c>
      <c r="L538" s="503"/>
      <c r="M538" s="503"/>
      <c r="N538" s="503">
        <f t="shared" si="100"/>
        <v>95.053992600000001</v>
      </c>
      <c r="O538" s="503"/>
      <c r="P538" s="503"/>
      <c r="Q538" s="503">
        <f t="shared" si="101"/>
        <v>95.033272600000004</v>
      </c>
      <c r="R538" s="503"/>
      <c r="S538" s="503"/>
      <c r="T538" s="503"/>
      <c r="U538" s="503"/>
      <c r="V538" s="503"/>
      <c r="W538" s="503">
        <f t="shared" si="102"/>
        <v>4.2509999999992942E-2</v>
      </c>
      <c r="X538" s="503"/>
      <c r="Y538" s="503"/>
      <c r="Z538" s="503"/>
      <c r="AA538" s="503"/>
      <c r="AB538" s="503"/>
      <c r="AC538" s="525"/>
      <c r="AD538" s="526"/>
      <c r="AE538" s="526"/>
      <c r="AF538" s="526"/>
      <c r="AG538" s="526"/>
      <c r="AH538" s="527"/>
      <c r="AI538" s="233"/>
      <c r="AJ538" s="233"/>
      <c r="AK538" s="197">
        <v>527</v>
      </c>
      <c r="AL538" s="207"/>
      <c r="AM538" s="207"/>
      <c r="AN538" s="207"/>
      <c r="AO538" s="207"/>
      <c r="AP538" s="207"/>
      <c r="AQ538" s="208"/>
      <c r="AR538" s="155"/>
      <c r="AS538" s="197">
        <f t="shared" si="103"/>
        <v>527</v>
      </c>
      <c r="AT538" s="175">
        <v>-0.15957739999998899</v>
      </c>
      <c r="AU538" s="163">
        <v>-9.5773999999977395E-3</v>
      </c>
      <c r="AV538" s="163">
        <v>-0.19957739999999499</v>
      </c>
      <c r="AW538" s="163">
        <v>-0.27957739999999398</v>
      </c>
      <c r="AX538" s="163">
        <v>-0.179577399999999</v>
      </c>
      <c r="AY538" s="163">
        <v>-0.179577399999999</v>
      </c>
      <c r="BA538" s="331">
        <f t="shared" si="104"/>
        <v>527</v>
      </c>
      <c r="BB538" s="332" t="str">
        <f t="shared" si="96"/>
        <v/>
      </c>
      <c r="BC538" s="332" t="str">
        <f t="shared" si="96"/>
        <v/>
      </c>
      <c r="BD538" s="332" t="str">
        <f t="shared" si="96"/>
        <v/>
      </c>
      <c r="BE538" s="332" t="str">
        <f t="shared" si="96"/>
        <v/>
      </c>
      <c r="BF538" s="332" t="str">
        <f t="shared" si="96"/>
        <v/>
      </c>
      <c r="BG538" s="332" t="str">
        <f t="shared" si="96"/>
        <v/>
      </c>
      <c r="BH538" s="164">
        <v>527</v>
      </c>
      <c r="BI538" s="337" t="str">
        <f t="shared" si="106"/>
        <v/>
      </c>
      <c r="BJ538" s="337" t="str">
        <f t="shared" si="106"/>
        <v/>
      </c>
      <c r="BK538" s="337" t="str">
        <f t="shared" si="106"/>
        <v/>
      </c>
      <c r="BL538" s="337" t="str">
        <f t="shared" si="105"/>
        <v/>
      </c>
      <c r="BM538" s="165" t="str">
        <f t="shared" si="107"/>
        <v/>
      </c>
    </row>
    <row r="539" spans="1:65" ht="14.85" customHeight="1">
      <c r="A539" s="239"/>
      <c r="B539" s="540" t="s">
        <v>618</v>
      </c>
      <c r="C539" s="540"/>
      <c r="D539" s="540"/>
      <c r="E539" s="503">
        <f t="shared" si="97"/>
        <v>94.990602600000017</v>
      </c>
      <c r="F539" s="503"/>
      <c r="G539" s="503"/>
      <c r="H539" s="503">
        <f t="shared" si="98"/>
        <v>95.055122600000004</v>
      </c>
      <c r="I539" s="503"/>
      <c r="J539" s="503"/>
      <c r="K539" s="503">
        <f t="shared" si="99"/>
        <v>94.974672600000005</v>
      </c>
      <c r="L539" s="503"/>
      <c r="M539" s="503"/>
      <c r="N539" s="503">
        <f t="shared" si="100"/>
        <v>95.050702600000008</v>
      </c>
      <c r="O539" s="503"/>
      <c r="P539" s="503"/>
      <c r="Q539" s="503">
        <f t="shared" si="101"/>
        <v>95.0483026</v>
      </c>
      <c r="R539" s="503"/>
      <c r="S539" s="503"/>
      <c r="T539" s="503"/>
      <c r="U539" s="503"/>
      <c r="V539" s="503"/>
      <c r="W539" s="503">
        <f t="shared" si="102"/>
        <v>7.3629999999994311E-2</v>
      </c>
      <c r="X539" s="503"/>
      <c r="Y539" s="503"/>
      <c r="Z539" s="503"/>
      <c r="AA539" s="503"/>
      <c r="AB539" s="503"/>
      <c r="AC539" s="525"/>
      <c r="AD539" s="526"/>
      <c r="AE539" s="526"/>
      <c r="AF539" s="526"/>
      <c r="AG539" s="526"/>
      <c r="AH539" s="527"/>
      <c r="AI539" s="233"/>
      <c r="AJ539" s="233"/>
      <c r="AK539" s="197">
        <v>528</v>
      </c>
      <c r="AL539" s="207"/>
      <c r="AM539" s="207"/>
      <c r="AN539" s="207"/>
      <c r="AO539" s="207"/>
      <c r="AP539" s="207"/>
      <c r="AQ539" s="208"/>
      <c r="AR539" s="155"/>
      <c r="AS539" s="197">
        <f t="shared" si="103"/>
        <v>528</v>
      </c>
      <c r="AT539" s="175">
        <v>-0.15957739999998899</v>
      </c>
      <c r="AU539" s="163">
        <v>-9.5773999999977395E-3</v>
      </c>
      <c r="AV539" s="163">
        <v>-0.19957739999999499</v>
      </c>
      <c r="AW539" s="163">
        <v>-0.27957739999999398</v>
      </c>
      <c r="AX539" s="163">
        <v>-0.179577399999999</v>
      </c>
      <c r="AY539" s="163">
        <v>-0.179577399999999</v>
      </c>
      <c r="BA539" s="331">
        <f t="shared" si="104"/>
        <v>528</v>
      </c>
      <c r="BB539" s="332" t="str">
        <f t="shared" si="96"/>
        <v/>
      </c>
      <c r="BC539" s="332" t="str">
        <f t="shared" si="96"/>
        <v/>
      </c>
      <c r="BD539" s="332" t="str">
        <f t="shared" si="96"/>
        <v/>
      </c>
      <c r="BE539" s="332" t="str">
        <f t="shared" si="96"/>
        <v/>
      </c>
      <c r="BF539" s="332" t="str">
        <f t="shared" si="96"/>
        <v/>
      </c>
      <c r="BG539" s="332" t="str">
        <f t="shared" si="96"/>
        <v/>
      </c>
      <c r="BH539" s="164">
        <v>528</v>
      </c>
      <c r="BI539" s="337" t="str">
        <f t="shared" si="106"/>
        <v/>
      </c>
      <c r="BJ539" s="337" t="str">
        <f t="shared" si="106"/>
        <v/>
      </c>
      <c r="BK539" s="337" t="str">
        <f t="shared" si="106"/>
        <v/>
      </c>
      <c r="BL539" s="337" t="str">
        <f t="shared" si="105"/>
        <v/>
      </c>
      <c r="BM539" s="165" t="str">
        <f t="shared" si="107"/>
        <v/>
      </c>
    </row>
    <row r="540" spans="1:65" ht="14.85" customHeight="1">
      <c r="A540" s="239"/>
      <c r="B540" s="540" t="s">
        <v>619</v>
      </c>
      <c r="C540" s="540"/>
      <c r="D540" s="540"/>
      <c r="E540" s="503">
        <f t="shared" si="97"/>
        <v>94.994272600000016</v>
      </c>
      <c r="F540" s="503"/>
      <c r="G540" s="503"/>
      <c r="H540" s="503">
        <f t="shared" si="98"/>
        <v>95.054962599999996</v>
      </c>
      <c r="I540" s="503"/>
      <c r="J540" s="503"/>
      <c r="K540" s="503">
        <f t="shared" si="99"/>
        <v>94.967892599999999</v>
      </c>
      <c r="L540" s="503"/>
      <c r="M540" s="503"/>
      <c r="N540" s="503">
        <f t="shared" si="100"/>
        <v>95.048772600000007</v>
      </c>
      <c r="O540" s="503"/>
      <c r="P540" s="503"/>
      <c r="Q540" s="503">
        <f t="shared" si="101"/>
        <v>95.050352599999997</v>
      </c>
      <c r="R540" s="503"/>
      <c r="S540" s="503"/>
      <c r="T540" s="503"/>
      <c r="U540" s="503"/>
      <c r="V540" s="503"/>
      <c r="W540" s="503">
        <f t="shared" si="102"/>
        <v>8.2459999999997535E-2</v>
      </c>
      <c r="X540" s="503"/>
      <c r="Y540" s="503"/>
      <c r="Z540" s="503"/>
      <c r="AA540" s="503"/>
      <c r="AB540" s="503"/>
      <c r="AC540" s="525"/>
      <c r="AD540" s="526"/>
      <c r="AE540" s="526"/>
      <c r="AF540" s="526"/>
      <c r="AG540" s="526"/>
      <c r="AH540" s="527"/>
      <c r="AI540" s="233"/>
      <c r="AJ540" s="233"/>
      <c r="AK540" s="197">
        <v>529</v>
      </c>
      <c r="AL540" s="207"/>
      <c r="AM540" s="207"/>
      <c r="AN540" s="207"/>
      <c r="AO540" s="207"/>
      <c r="AP540" s="207"/>
      <c r="AQ540" s="208"/>
      <c r="AR540" s="155"/>
      <c r="AS540" s="197">
        <f t="shared" si="103"/>
        <v>529</v>
      </c>
      <c r="AT540" s="175">
        <v>-0.15957739999998899</v>
      </c>
      <c r="AU540" s="163">
        <v>-9.5773999999977395E-3</v>
      </c>
      <c r="AV540" s="163">
        <v>-0.19957739999999499</v>
      </c>
      <c r="AW540" s="163">
        <v>-0.27957739999999398</v>
      </c>
      <c r="AX540" s="163">
        <v>-0.179577399999999</v>
      </c>
      <c r="AY540" s="163">
        <v>-0.179577399999999</v>
      </c>
      <c r="BA540" s="331">
        <f t="shared" si="104"/>
        <v>529</v>
      </c>
      <c r="BB540" s="332" t="str">
        <f t="shared" si="96"/>
        <v/>
      </c>
      <c r="BC540" s="332" t="str">
        <f t="shared" si="96"/>
        <v/>
      </c>
      <c r="BD540" s="332" t="str">
        <f t="shared" si="96"/>
        <v/>
      </c>
      <c r="BE540" s="332" t="str">
        <f t="shared" si="96"/>
        <v/>
      </c>
      <c r="BF540" s="332" t="str">
        <f t="shared" si="96"/>
        <v/>
      </c>
      <c r="BG540" s="332" t="str">
        <f t="shared" si="96"/>
        <v/>
      </c>
      <c r="BH540" s="164">
        <v>529</v>
      </c>
      <c r="BI540" s="337" t="str">
        <f t="shared" si="106"/>
        <v/>
      </c>
      <c r="BJ540" s="337" t="str">
        <f t="shared" si="106"/>
        <v/>
      </c>
      <c r="BK540" s="337" t="str">
        <f t="shared" si="106"/>
        <v/>
      </c>
      <c r="BL540" s="337" t="str">
        <f t="shared" si="105"/>
        <v/>
      </c>
      <c r="BM540" s="165" t="str">
        <f t="shared" si="107"/>
        <v/>
      </c>
    </row>
    <row r="541" spans="1:65" ht="14.85" customHeight="1">
      <c r="A541" s="239"/>
      <c r="B541" s="540" t="s">
        <v>620</v>
      </c>
      <c r="C541" s="540"/>
      <c r="D541" s="540"/>
      <c r="E541" s="503">
        <f t="shared" si="97"/>
        <v>94.996792600000006</v>
      </c>
      <c r="F541" s="503"/>
      <c r="G541" s="503"/>
      <c r="H541" s="503">
        <f t="shared" si="98"/>
        <v>95.052632599999995</v>
      </c>
      <c r="I541" s="503"/>
      <c r="J541" s="503"/>
      <c r="K541" s="503">
        <f t="shared" si="99"/>
        <v>94.97576260000001</v>
      </c>
      <c r="L541" s="503"/>
      <c r="M541" s="503"/>
      <c r="N541" s="503">
        <f t="shared" si="100"/>
        <v>95.047162600000007</v>
      </c>
      <c r="O541" s="503"/>
      <c r="P541" s="503"/>
      <c r="Q541" s="503">
        <f t="shared" si="101"/>
        <v>95.051962599999996</v>
      </c>
      <c r="R541" s="503"/>
      <c r="S541" s="503"/>
      <c r="T541" s="503"/>
      <c r="U541" s="503"/>
      <c r="V541" s="503"/>
      <c r="W541" s="503">
        <f t="shared" si="102"/>
        <v>7.6199999999985835E-2</v>
      </c>
      <c r="X541" s="503"/>
      <c r="Y541" s="503"/>
      <c r="Z541" s="503"/>
      <c r="AA541" s="503"/>
      <c r="AB541" s="503"/>
      <c r="AC541" s="525"/>
      <c r="AD541" s="526"/>
      <c r="AE541" s="526"/>
      <c r="AF541" s="526"/>
      <c r="AG541" s="526"/>
      <c r="AH541" s="527"/>
      <c r="AI541" s="233"/>
      <c r="AJ541" s="233"/>
      <c r="AK541" s="197">
        <v>530</v>
      </c>
      <c r="AL541" s="207"/>
      <c r="AM541" s="207"/>
      <c r="AN541" s="207"/>
      <c r="AO541" s="207"/>
      <c r="AP541" s="207"/>
      <c r="AQ541" s="208"/>
      <c r="AR541" s="155"/>
      <c r="AS541" s="197">
        <f t="shared" si="103"/>
        <v>530</v>
      </c>
      <c r="AT541" s="175">
        <v>-0.15957739999998899</v>
      </c>
      <c r="AU541" s="163">
        <v>-9.5773999999977395E-3</v>
      </c>
      <c r="AV541" s="163">
        <v>-0.19957739999999499</v>
      </c>
      <c r="AW541" s="163">
        <v>-0.27957739999999398</v>
      </c>
      <c r="AX541" s="163">
        <v>-0.179577399999999</v>
      </c>
      <c r="AY541" s="163">
        <v>-0.179577399999999</v>
      </c>
      <c r="BA541" s="331">
        <f t="shared" si="104"/>
        <v>530</v>
      </c>
      <c r="BB541" s="332" t="str">
        <f t="shared" si="96"/>
        <v/>
      </c>
      <c r="BC541" s="332" t="str">
        <f t="shared" si="96"/>
        <v/>
      </c>
      <c r="BD541" s="332" t="str">
        <f t="shared" si="96"/>
        <v/>
      </c>
      <c r="BE541" s="332" t="str">
        <f t="shared" si="96"/>
        <v/>
      </c>
      <c r="BF541" s="332" t="str">
        <f t="shared" si="96"/>
        <v/>
      </c>
      <c r="BG541" s="332" t="str">
        <f t="shared" si="96"/>
        <v/>
      </c>
      <c r="BH541" s="164">
        <v>530</v>
      </c>
      <c r="BI541" s="337" t="str">
        <f t="shared" si="106"/>
        <v/>
      </c>
      <c r="BJ541" s="337" t="str">
        <f t="shared" si="106"/>
        <v/>
      </c>
      <c r="BK541" s="337" t="str">
        <f t="shared" si="106"/>
        <v/>
      </c>
      <c r="BL541" s="337" t="str">
        <f t="shared" si="105"/>
        <v/>
      </c>
      <c r="BM541" s="165" t="str">
        <f t="shared" si="107"/>
        <v/>
      </c>
    </row>
    <row r="542" spans="1:65" ht="14.85" customHeight="1">
      <c r="A542" s="239"/>
      <c r="B542" s="540" t="s">
        <v>621</v>
      </c>
      <c r="C542" s="540"/>
      <c r="D542" s="540"/>
      <c r="E542" s="503">
        <f t="shared" si="97"/>
        <v>94.99792260000001</v>
      </c>
      <c r="F542" s="503"/>
      <c r="G542" s="503"/>
      <c r="H542" s="503">
        <f t="shared" si="98"/>
        <v>95.052112600000001</v>
      </c>
      <c r="I542" s="503"/>
      <c r="J542" s="503"/>
      <c r="K542" s="503">
        <f t="shared" si="99"/>
        <v>94.982912600000006</v>
      </c>
      <c r="L542" s="503"/>
      <c r="M542" s="503"/>
      <c r="N542" s="503">
        <f t="shared" si="100"/>
        <v>95.045722600000005</v>
      </c>
      <c r="O542" s="503"/>
      <c r="P542" s="503"/>
      <c r="Q542" s="503">
        <f t="shared" si="101"/>
        <v>95.060792599999999</v>
      </c>
      <c r="R542" s="503"/>
      <c r="S542" s="503"/>
      <c r="T542" s="503"/>
      <c r="U542" s="503"/>
      <c r="V542" s="503"/>
      <c r="W542" s="503">
        <f t="shared" si="102"/>
        <v>7.7879999999993288E-2</v>
      </c>
      <c r="X542" s="503"/>
      <c r="Y542" s="503"/>
      <c r="Z542" s="503"/>
      <c r="AA542" s="503"/>
      <c r="AB542" s="503"/>
      <c r="AC542" s="525"/>
      <c r="AD542" s="526"/>
      <c r="AE542" s="526"/>
      <c r="AF542" s="526"/>
      <c r="AG542" s="526"/>
      <c r="AH542" s="527"/>
      <c r="AI542" s="233"/>
      <c r="AJ542" s="233"/>
      <c r="AK542" s="197">
        <v>531</v>
      </c>
      <c r="AL542" s="207"/>
      <c r="AM542" s="207"/>
      <c r="AN542" s="207"/>
      <c r="AO542" s="207"/>
      <c r="AP542" s="207"/>
      <c r="AQ542" s="208"/>
      <c r="AR542" s="155"/>
      <c r="AS542" s="197">
        <f t="shared" si="103"/>
        <v>531</v>
      </c>
      <c r="AT542" s="175">
        <v>-0.15957739999998899</v>
      </c>
      <c r="AU542" s="163">
        <v>-9.5773999999977395E-3</v>
      </c>
      <c r="AV542" s="163">
        <v>-0.19957739999999499</v>
      </c>
      <c r="AW542" s="163">
        <v>-0.27957739999999398</v>
      </c>
      <c r="AX542" s="163">
        <v>-0.179577399999999</v>
      </c>
      <c r="AY542" s="163">
        <v>-0.179577399999999</v>
      </c>
      <c r="BA542" s="331">
        <f t="shared" si="104"/>
        <v>531</v>
      </c>
      <c r="BB542" s="332" t="str">
        <f t="shared" si="96"/>
        <v/>
      </c>
      <c r="BC542" s="332" t="str">
        <f t="shared" si="96"/>
        <v/>
      </c>
      <c r="BD542" s="332" t="str">
        <f t="shared" si="96"/>
        <v/>
      </c>
      <c r="BE542" s="332" t="str">
        <f t="shared" si="96"/>
        <v/>
      </c>
      <c r="BF542" s="332" t="str">
        <f t="shared" si="96"/>
        <v/>
      </c>
      <c r="BG542" s="332" t="str">
        <f t="shared" si="96"/>
        <v/>
      </c>
      <c r="BH542" s="164">
        <v>531</v>
      </c>
      <c r="BI542" s="337" t="str">
        <f t="shared" si="106"/>
        <v/>
      </c>
      <c r="BJ542" s="337" t="str">
        <f t="shared" si="106"/>
        <v/>
      </c>
      <c r="BK542" s="337" t="str">
        <f t="shared" si="106"/>
        <v/>
      </c>
      <c r="BL542" s="337" t="str">
        <f t="shared" si="105"/>
        <v/>
      </c>
      <c r="BM542" s="165" t="str">
        <f t="shared" si="107"/>
        <v/>
      </c>
    </row>
    <row r="543" spans="1:65" ht="14.85" customHeight="1">
      <c r="A543" s="238"/>
      <c r="B543" s="540" t="s">
        <v>622</v>
      </c>
      <c r="C543" s="540"/>
      <c r="D543" s="540"/>
      <c r="E543" s="503">
        <f t="shared" si="97"/>
        <v>94.999492600000011</v>
      </c>
      <c r="F543" s="503"/>
      <c r="G543" s="503"/>
      <c r="H543" s="503">
        <f t="shared" si="98"/>
        <v>95.052842600000005</v>
      </c>
      <c r="I543" s="503"/>
      <c r="J543" s="503"/>
      <c r="K543" s="503">
        <f t="shared" si="99"/>
        <v>94.991902600000003</v>
      </c>
      <c r="L543" s="503"/>
      <c r="M543" s="503"/>
      <c r="N543" s="503">
        <f t="shared" si="100"/>
        <v>95.047322600000001</v>
      </c>
      <c r="O543" s="503"/>
      <c r="P543" s="503"/>
      <c r="Q543" s="503">
        <f t="shared" si="101"/>
        <v>95.061842600000006</v>
      </c>
      <c r="R543" s="503"/>
      <c r="S543" s="503"/>
      <c r="T543" s="503"/>
      <c r="U543" s="503"/>
      <c r="V543" s="503"/>
      <c r="W543" s="503">
        <f t="shared" si="102"/>
        <v>6.9940000000002556E-2</v>
      </c>
      <c r="X543" s="503"/>
      <c r="Y543" s="503"/>
      <c r="Z543" s="503"/>
      <c r="AA543" s="503"/>
      <c r="AB543" s="503"/>
      <c r="AC543" s="525"/>
      <c r="AD543" s="526"/>
      <c r="AE543" s="526"/>
      <c r="AF543" s="526"/>
      <c r="AG543" s="526"/>
      <c r="AH543" s="527"/>
      <c r="AI543" s="233"/>
      <c r="AJ543" s="233"/>
      <c r="AK543" s="197">
        <v>532</v>
      </c>
      <c r="AL543" s="207"/>
      <c r="AM543" s="207"/>
      <c r="AN543" s="207"/>
      <c r="AO543" s="207"/>
      <c r="AP543" s="207"/>
      <c r="AQ543" s="208"/>
      <c r="AR543" s="155"/>
      <c r="AS543" s="197">
        <f t="shared" si="103"/>
        <v>532</v>
      </c>
      <c r="AT543" s="175">
        <v>-0.15957739999998899</v>
      </c>
      <c r="AU543" s="163">
        <v>-9.5773999999977395E-3</v>
      </c>
      <c r="AV543" s="163">
        <v>-0.19957739999999499</v>
      </c>
      <c r="AW543" s="163">
        <v>-0.27957739999999398</v>
      </c>
      <c r="AX543" s="163">
        <v>-0.179577399999999</v>
      </c>
      <c r="AY543" s="163">
        <v>-0.179577399999999</v>
      </c>
      <c r="BA543" s="331">
        <f t="shared" si="104"/>
        <v>532</v>
      </c>
      <c r="BB543" s="332" t="str">
        <f t="shared" si="96"/>
        <v/>
      </c>
      <c r="BC543" s="332" t="str">
        <f t="shared" si="96"/>
        <v/>
      </c>
      <c r="BD543" s="332" t="str">
        <f t="shared" si="96"/>
        <v/>
      </c>
      <c r="BE543" s="332" t="str">
        <f t="shared" si="96"/>
        <v/>
      </c>
      <c r="BF543" s="332" t="str">
        <f t="shared" si="96"/>
        <v/>
      </c>
      <c r="BG543" s="332" t="str">
        <f t="shared" si="96"/>
        <v/>
      </c>
      <c r="BH543" s="164">
        <v>532</v>
      </c>
      <c r="BI543" s="337" t="str">
        <f t="shared" si="106"/>
        <v/>
      </c>
      <c r="BJ543" s="337" t="str">
        <f t="shared" si="106"/>
        <v/>
      </c>
      <c r="BK543" s="337" t="str">
        <f t="shared" si="106"/>
        <v/>
      </c>
      <c r="BL543" s="337" t="str">
        <f t="shared" si="105"/>
        <v/>
      </c>
      <c r="BM543" s="165" t="str">
        <f t="shared" si="107"/>
        <v/>
      </c>
    </row>
    <row r="544" spans="1:65" ht="14.85" customHeight="1">
      <c r="A544" s="238"/>
      <c r="B544" s="540" t="s">
        <v>623</v>
      </c>
      <c r="C544" s="540"/>
      <c r="D544" s="540"/>
      <c r="E544" s="503">
        <f t="shared" si="97"/>
        <v>94.995392600000017</v>
      </c>
      <c r="F544" s="503"/>
      <c r="G544" s="503"/>
      <c r="H544" s="503">
        <f t="shared" si="98"/>
        <v>95.049582600000008</v>
      </c>
      <c r="I544" s="503"/>
      <c r="J544" s="503"/>
      <c r="K544" s="503">
        <f t="shared" si="99"/>
        <v>94.993152600000002</v>
      </c>
      <c r="L544" s="503"/>
      <c r="M544" s="503"/>
      <c r="N544" s="503">
        <f t="shared" si="100"/>
        <v>95.052832600000002</v>
      </c>
      <c r="O544" s="503"/>
      <c r="P544" s="503"/>
      <c r="Q544" s="503">
        <f t="shared" si="101"/>
        <v>95.042442600000001</v>
      </c>
      <c r="R544" s="503"/>
      <c r="S544" s="503"/>
      <c r="T544" s="503"/>
      <c r="U544" s="503"/>
      <c r="V544" s="503"/>
      <c r="W544" s="503">
        <f t="shared" si="102"/>
        <v>4.9289999999999168E-2</v>
      </c>
      <c r="X544" s="503"/>
      <c r="Y544" s="503"/>
      <c r="Z544" s="503"/>
      <c r="AA544" s="503"/>
      <c r="AB544" s="503"/>
      <c r="AC544" s="525"/>
      <c r="AD544" s="526"/>
      <c r="AE544" s="526"/>
      <c r="AF544" s="526"/>
      <c r="AG544" s="526"/>
      <c r="AH544" s="527"/>
      <c r="AI544" s="233"/>
      <c r="AJ544" s="233"/>
      <c r="AK544" s="197">
        <v>533</v>
      </c>
      <c r="AL544" s="207"/>
      <c r="AM544" s="207"/>
      <c r="AN544" s="207"/>
      <c r="AO544" s="207"/>
      <c r="AP544" s="207"/>
      <c r="AQ544" s="208"/>
      <c r="AR544" s="155"/>
      <c r="AS544" s="197">
        <f t="shared" si="103"/>
        <v>533</v>
      </c>
      <c r="AT544" s="175">
        <v>-0.15957739999998899</v>
      </c>
      <c r="AU544" s="163">
        <v>-9.5773999999977395E-3</v>
      </c>
      <c r="AV544" s="163">
        <v>-0.19957739999999499</v>
      </c>
      <c r="AW544" s="163">
        <v>-0.27957739999999398</v>
      </c>
      <c r="AX544" s="163">
        <v>-0.179577399999999</v>
      </c>
      <c r="AY544" s="163">
        <v>-0.179577399999999</v>
      </c>
      <c r="BA544" s="331">
        <f t="shared" si="104"/>
        <v>533</v>
      </c>
      <c r="BB544" s="332" t="str">
        <f t="shared" si="96"/>
        <v/>
      </c>
      <c r="BC544" s="332" t="str">
        <f t="shared" si="96"/>
        <v/>
      </c>
      <c r="BD544" s="332" t="str">
        <f t="shared" si="96"/>
        <v/>
      </c>
      <c r="BE544" s="332" t="str">
        <f t="shared" si="96"/>
        <v/>
      </c>
      <c r="BF544" s="332" t="str">
        <f t="shared" si="96"/>
        <v/>
      </c>
      <c r="BG544" s="332" t="str">
        <f t="shared" si="96"/>
        <v/>
      </c>
      <c r="BH544" s="164">
        <v>533</v>
      </c>
      <c r="BI544" s="337" t="str">
        <f t="shared" si="106"/>
        <v/>
      </c>
      <c r="BJ544" s="337" t="str">
        <f t="shared" si="106"/>
        <v/>
      </c>
      <c r="BK544" s="337" t="str">
        <f t="shared" si="106"/>
        <v/>
      </c>
      <c r="BL544" s="337" t="str">
        <f t="shared" si="105"/>
        <v/>
      </c>
      <c r="BM544" s="165" t="str">
        <f t="shared" si="107"/>
        <v/>
      </c>
    </row>
    <row r="545" spans="1:65" ht="14.85" customHeight="1">
      <c r="A545" s="238"/>
      <c r="B545" s="540" t="s">
        <v>624</v>
      </c>
      <c r="C545" s="540"/>
      <c r="D545" s="540"/>
      <c r="E545" s="503">
        <f t="shared" si="97"/>
        <v>94.977032600000015</v>
      </c>
      <c r="F545" s="503"/>
      <c r="G545" s="503"/>
      <c r="H545" s="503">
        <f t="shared" si="98"/>
        <v>95.047332600000004</v>
      </c>
      <c r="I545" s="503"/>
      <c r="J545" s="503"/>
      <c r="K545" s="503">
        <f t="shared" si="99"/>
        <v>94.994562600000009</v>
      </c>
      <c r="L545" s="503"/>
      <c r="M545" s="503"/>
      <c r="N545" s="503">
        <f t="shared" si="100"/>
        <v>95.064162600000003</v>
      </c>
      <c r="O545" s="503"/>
      <c r="P545" s="503"/>
      <c r="Q545" s="503">
        <f t="shared" si="101"/>
        <v>95.031832600000001</v>
      </c>
      <c r="R545" s="503"/>
      <c r="S545" s="503"/>
      <c r="T545" s="503"/>
      <c r="U545" s="503"/>
      <c r="V545" s="503"/>
      <c r="W545" s="503">
        <f t="shared" si="102"/>
        <v>5.4799999999985971E-2</v>
      </c>
      <c r="X545" s="503"/>
      <c r="Y545" s="503"/>
      <c r="Z545" s="503"/>
      <c r="AA545" s="503"/>
      <c r="AB545" s="503"/>
      <c r="AC545" s="525"/>
      <c r="AD545" s="526"/>
      <c r="AE545" s="526"/>
      <c r="AF545" s="526"/>
      <c r="AG545" s="526"/>
      <c r="AH545" s="527"/>
      <c r="AI545" s="233"/>
      <c r="AJ545" s="233"/>
      <c r="AK545" s="197">
        <v>534</v>
      </c>
      <c r="AL545" s="207"/>
      <c r="AM545" s="207"/>
      <c r="AN545" s="207"/>
      <c r="AO545" s="207"/>
      <c r="AP545" s="207"/>
      <c r="AQ545" s="208"/>
      <c r="AR545" s="155"/>
      <c r="AS545" s="197">
        <f t="shared" si="103"/>
        <v>534</v>
      </c>
      <c r="AT545" s="175">
        <v>-0.15957739999998899</v>
      </c>
      <c r="AU545" s="163">
        <v>-9.5773999999977395E-3</v>
      </c>
      <c r="AV545" s="163">
        <v>-0.19957739999999499</v>
      </c>
      <c r="AW545" s="163">
        <v>-0.27957739999999398</v>
      </c>
      <c r="AX545" s="163">
        <v>-0.179577399999999</v>
      </c>
      <c r="AY545" s="163">
        <v>-0.179577399999999</v>
      </c>
      <c r="BA545" s="331">
        <f t="shared" si="104"/>
        <v>534</v>
      </c>
      <c r="BB545" s="332" t="str">
        <f t="shared" si="96"/>
        <v/>
      </c>
      <c r="BC545" s="332" t="str">
        <f t="shared" si="96"/>
        <v/>
      </c>
      <c r="BD545" s="332" t="str">
        <f t="shared" si="96"/>
        <v/>
      </c>
      <c r="BE545" s="332" t="str">
        <f t="shared" si="96"/>
        <v/>
      </c>
      <c r="BF545" s="332" t="str">
        <f t="shared" si="96"/>
        <v/>
      </c>
      <c r="BG545" s="332" t="str">
        <f t="shared" si="96"/>
        <v/>
      </c>
      <c r="BH545" s="164">
        <v>534</v>
      </c>
      <c r="BI545" s="337" t="str">
        <f t="shared" si="106"/>
        <v/>
      </c>
      <c r="BJ545" s="337" t="str">
        <f t="shared" si="106"/>
        <v/>
      </c>
      <c r="BK545" s="337" t="str">
        <f t="shared" si="106"/>
        <v/>
      </c>
      <c r="BL545" s="337" t="str">
        <f t="shared" si="105"/>
        <v/>
      </c>
      <c r="BM545" s="165" t="str">
        <f t="shared" si="107"/>
        <v/>
      </c>
    </row>
    <row r="546" spans="1:65" ht="14.85" customHeight="1">
      <c r="A546" s="238"/>
      <c r="B546" s="540" t="s">
        <v>625</v>
      </c>
      <c r="C546" s="540"/>
      <c r="D546" s="540"/>
      <c r="E546" s="503">
        <f t="shared" si="97"/>
        <v>94.967512600000006</v>
      </c>
      <c r="F546" s="503"/>
      <c r="G546" s="503"/>
      <c r="H546" s="503">
        <f t="shared" si="98"/>
        <v>95.048692599999995</v>
      </c>
      <c r="I546" s="503"/>
      <c r="J546" s="503"/>
      <c r="K546" s="503">
        <f t="shared" si="99"/>
        <v>94.999582600000011</v>
      </c>
      <c r="L546" s="503"/>
      <c r="M546" s="503"/>
      <c r="N546" s="503">
        <f t="shared" si="100"/>
        <v>95.073322600000012</v>
      </c>
      <c r="O546" s="503"/>
      <c r="P546" s="503"/>
      <c r="Q546" s="503">
        <f t="shared" si="101"/>
        <v>95.020662599999994</v>
      </c>
      <c r="R546" s="503"/>
      <c r="S546" s="503"/>
      <c r="T546" s="503"/>
      <c r="U546" s="503"/>
      <c r="V546" s="503"/>
      <c r="W546" s="503">
        <f t="shared" si="102"/>
        <v>5.314999999998804E-2</v>
      </c>
      <c r="X546" s="503"/>
      <c r="Y546" s="503"/>
      <c r="Z546" s="503"/>
      <c r="AA546" s="503"/>
      <c r="AB546" s="503"/>
      <c r="AC546" s="525"/>
      <c r="AD546" s="526"/>
      <c r="AE546" s="526"/>
      <c r="AF546" s="526"/>
      <c r="AG546" s="526"/>
      <c r="AH546" s="527"/>
      <c r="AI546" s="233"/>
      <c r="AJ546" s="233"/>
      <c r="AK546" s="197">
        <v>535</v>
      </c>
      <c r="AL546" s="207"/>
      <c r="AM546" s="207"/>
      <c r="AN546" s="207"/>
      <c r="AO546" s="207"/>
      <c r="AP546" s="207"/>
      <c r="AQ546" s="208"/>
      <c r="AR546" s="155"/>
      <c r="AS546" s="197">
        <f t="shared" si="103"/>
        <v>535</v>
      </c>
      <c r="AT546" s="175">
        <v>-0.15957739999998899</v>
      </c>
      <c r="AU546" s="163">
        <v>-9.5773999999977395E-3</v>
      </c>
      <c r="AV546" s="163">
        <v>-0.19957739999999499</v>
      </c>
      <c r="AW546" s="163">
        <v>-0.27957739999999398</v>
      </c>
      <c r="AX546" s="163">
        <v>-0.179577399999999</v>
      </c>
      <c r="AY546" s="163">
        <v>-0.179577399999999</v>
      </c>
      <c r="BA546" s="331">
        <f t="shared" si="104"/>
        <v>535</v>
      </c>
      <c r="BB546" s="332" t="str">
        <f t="shared" si="96"/>
        <v/>
      </c>
      <c r="BC546" s="332" t="str">
        <f t="shared" si="96"/>
        <v/>
      </c>
      <c r="BD546" s="332" t="str">
        <f t="shared" si="96"/>
        <v/>
      </c>
      <c r="BE546" s="332" t="str">
        <f t="shared" si="96"/>
        <v/>
      </c>
      <c r="BF546" s="332" t="str">
        <f t="shared" si="96"/>
        <v/>
      </c>
      <c r="BG546" s="332" t="str">
        <f t="shared" si="96"/>
        <v/>
      </c>
      <c r="BH546" s="164">
        <v>535</v>
      </c>
      <c r="BI546" s="337" t="str">
        <f t="shared" si="106"/>
        <v/>
      </c>
      <c r="BJ546" s="337" t="str">
        <f t="shared" si="106"/>
        <v/>
      </c>
      <c r="BK546" s="337" t="str">
        <f t="shared" si="106"/>
        <v/>
      </c>
      <c r="BL546" s="337" t="str">
        <f t="shared" si="105"/>
        <v/>
      </c>
      <c r="BM546" s="165" t="str">
        <f t="shared" si="107"/>
        <v/>
      </c>
    </row>
    <row r="547" spans="1:65" ht="14.85" customHeight="1">
      <c r="A547" s="238"/>
      <c r="B547" s="540" t="s">
        <v>626</v>
      </c>
      <c r="C547" s="540"/>
      <c r="D547" s="540"/>
      <c r="E547" s="503">
        <f t="shared" si="97"/>
        <v>94.965222600000004</v>
      </c>
      <c r="F547" s="503"/>
      <c r="G547" s="503"/>
      <c r="H547" s="503">
        <f t="shared" si="98"/>
        <v>95.054842600000001</v>
      </c>
      <c r="I547" s="503"/>
      <c r="J547" s="503"/>
      <c r="K547" s="503">
        <f t="shared" si="99"/>
        <v>94.999462600000001</v>
      </c>
      <c r="L547" s="503"/>
      <c r="M547" s="503"/>
      <c r="N547" s="503">
        <f t="shared" si="100"/>
        <v>95.072042600000003</v>
      </c>
      <c r="O547" s="503"/>
      <c r="P547" s="503"/>
      <c r="Q547" s="503">
        <f t="shared" si="101"/>
        <v>95.016122600000003</v>
      </c>
      <c r="R547" s="503"/>
      <c r="S547" s="503"/>
      <c r="T547" s="503"/>
      <c r="U547" s="503"/>
      <c r="V547" s="503"/>
      <c r="W547" s="503">
        <f t="shared" si="102"/>
        <v>5.5920000000000414E-2</v>
      </c>
      <c r="X547" s="503"/>
      <c r="Y547" s="503"/>
      <c r="Z547" s="503"/>
      <c r="AA547" s="503"/>
      <c r="AB547" s="503"/>
      <c r="AC547" s="525"/>
      <c r="AD547" s="526"/>
      <c r="AE547" s="526"/>
      <c r="AF547" s="526"/>
      <c r="AG547" s="526"/>
      <c r="AH547" s="527"/>
      <c r="AI547" s="233"/>
      <c r="AJ547" s="233"/>
      <c r="AK547" s="197">
        <v>536</v>
      </c>
      <c r="AL547" s="207"/>
      <c r="AM547" s="207"/>
      <c r="AN547" s="207"/>
      <c r="AO547" s="207"/>
      <c r="AP547" s="207"/>
      <c r="AQ547" s="208"/>
      <c r="AR547" s="155"/>
      <c r="AS547" s="197">
        <f t="shared" si="103"/>
        <v>536</v>
      </c>
      <c r="AT547" s="175">
        <v>-0.15957739999998899</v>
      </c>
      <c r="AU547" s="163">
        <v>-9.5773999999977395E-3</v>
      </c>
      <c r="AV547" s="163">
        <v>-0.19957739999999499</v>
      </c>
      <c r="AW547" s="163">
        <v>-0.27957739999999398</v>
      </c>
      <c r="AX547" s="163">
        <v>-0.179577399999999</v>
      </c>
      <c r="AY547" s="163">
        <v>-0.179577399999999</v>
      </c>
      <c r="BA547" s="331">
        <f t="shared" si="104"/>
        <v>536</v>
      </c>
      <c r="BB547" s="332" t="str">
        <f t="shared" si="96"/>
        <v/>
      </c>
      <c r="BC547" s="332" t="str">
        <f t="shared" si="96"/>
        <v/>
      </c>
      <c r="BD547" s="332" t="str">
        <f t="shared" si="96"/>
        <v/>
      </c>
      <c r="BE547" s="332" t="str">
        <f t="shared" si="96"/>
        <v/>
      </c>
      <c r="BF547" s="332" t="str">
        <f t="shared" si="96"/>
        <v/>
      </c>
      <c r="BG547" s="332" t="str">
        <f t="shared" si="96"/>
        <v/>
      </c>
      <c r="BH547" s="164">
        <v>536</v>
      </c>
      <c r="BI547" s="337" t="str">
        <f t="shared" si="106"/>
        <v/>
      </c>
      <c r="BJ547" s="337" t="str">
        <f t="shared" si="106"/>
        <v/>
      </c>
      <c r="BK547" s="337" t="str">
        <f t="shared" si="106"/>
        <v/>
      </c>
      <c r="BL547" s="337" t="str">
        <f t="shared" si="105"/>
        <v/>
      </c>
      <c r="BM547" s="165" t="str">
        <f t="shared" si="107"/>
        <v/>
      </c>
    </row>
    <row r="548" spans="1:65" ht="14.85" customHeight="1">
      <c r="A548" s="238"/>
      <c r="B548" s="540" t="s">
        <v>627</v>
      </c>
      <c r="C548" s="540"/>
      <c r="D548" s="540"/>
      <c r="E548" s="503">
        <f t="shared" si="97"/>
        <v>94.959482600000015</v>
      </c>
      <c r="F548" s="503"/>
      <c r="G548" s="503"/>
      <c r="H548" s="503">
        <f t="shared" si="98"/>
        <v>95.058182600000009</v>
      </c>
      <c r="I548" s="503"/>
      <c r="J548" s="503"/>
      <c r="K548" s="503">
        <f t="shared" si="99"/>
        <v>94.98713260000001</v>
      </c>
      <c r="L548" s="503"/>
      <c r="M548" s="503"/>
      <c r="N548" s="503">
        <f t="shared" si="100"/>
        <v>95.070112600000002</v>
      </c>
      <c r="O548" s="503"/>
      <c r="P548" s="503"/>
      <c r="Q548" s="503">
        <f t="shared" si="101"/>
        <v>95.000182600000002</v>
      </c>
      <c r="R548" s="503"/>
      <c r="S548" s="503"/>
      <c r="T548" s="503"/>
      <c r="U548" s="503"/>
      <c r="V548" s="503"/>
      <c r="W548" s="503">
        <f t="shared" si="102"/>
        <v>6.9929999999999382E-2</v>
      </c>
      <c r="X548" s="503"/>
      <c r="Y548" s="503"/>
      <c r="Z548" s="503"/>
      <c r="AA548" s="503"/>
      <c r="AB548" s="503"/>
      <c r="AC548" s="525"/>
      <c r="AD548" s="526"/>
      <c r="AE548" s="526"/>
      <c r="AF548" s="526"/>
      <c r="AG548" s="526"/>
      <c r="AH548" s="527"/>
      <c r="AI548" s="233"/>
      <c r="AJ548" s="233"/>
      <c r="AK548" s="197">
        <v>537</v>
      </c>
      <c r="AL548" s="207"/>
      <c r="AM548" s="207"/>
      <c r="AN548" s="207"/>
      <c r="AO548" s="207"/>
      <c r="AP548" s="207"/>
      <c r="AQ548" s="208"/>
      <c r="AR548" s="155"/>
      <c r="AS548" s="197">
        <f t="shared" si="103"/>
        <v>537</v>
      </c>
      <c r="AT548" s="175">
        <v>-0.15957739999998899</v>
      </c>
      <c r="AU548" s="163">
        <v>-9.5773999999977395E-3</v>
      </c>
      <c r="AV548" s="163">
        <v>-0.19957739999999499</v>
      </c>
      <c r="AW548" s="163">
        <v>-0.27957739999999398</v>
      </c>
      <c r="AX548" s="163">
        <v>-0.179577399999999</v>
      </c>
      <c r="AY548" s="163">
        <v>-0.179577399999999</v>
      </c>
      <c r="BA548" s="331">
        <f t="shared" si="104"/>
        <v>537</v>
      </c>
      <c r="BB548" s="332" t="str">
        <f t="shared" si="96"/>
        <v/>
      </c>
      <c r="BC548" s="332" t="str">
        <f t="shared" si="96"/>
        <v/>
      </c>
      <c r="BD548" s="332" t="str">
        <f t="shared" ref="BD548:BG611" si="108">IF(AN548="","",AN548+AV548)</f>
        <v/>
      </c>
      <c r="BE548" s="332" t="str">
        <f t="shared" si="108"/>
        <v/>
      </c>
      <c r="BF548" s="332" t="str">
        <f t="shared" si="108"/>
        <v/>
      </c>
      <c r="BG548" s="332" t="str">
        <f t="shared" si="108"/>
        <v/>
      </c>
      <c r="BH548" s="164">
        <v>537</v>
      </c>
      <c r="BI548" s="337" t="str">
        <f t="shared" si="106"/>
        <v/>
      </c>
      <c r="BJ548" s="337" t="str">
        <f t="shared" si="106"/>
        <v/>
      </c>
      <c r="BK548" s="337" t="str">
        <f t="shared" si="106"/>
        <v/>
      </c>
      <c r="BL548" s="337" t="str">
        <f t="shared" si="105"/>
        <v/>
      </c>
      <c r="BM548" s="165" t="str">
        <f t="shared" si="107"/>
        <v/>
      </c>
    </row>
    <row r="549" spans="1:65" ht="14.85" customHeight="1">
      <c r="A549" s="238"/>
      <c r="B549" s="540" t="s">
        <v>628</v>
      </c>
      <c r="C549" s="540"/>
      <c r="D549" s="540"/>
      <c r="E549" s="503">
        <f t="shared" si="97"/>
        <v>94.961322600000017</v>
      </c>
      <c r="F549" s="503"/>
      <c r="G549" s="503"/>
      <c r="H549" s="503">
        <f t="shared" si="98"/>
        <v>95.054602599999996</v>
      </c>
      <c r="I549" s="503"/>
      <c r="J549" s="503"/>
      <c r="K549" s="503">
        <f t="shared" si="99"/>
        <v>94.977322600000008</v>
      </c>
      <c r="L549" s="503"/>
      <c r="M549" s="503"/>
      <c r="N549" s="503">
        <f t="shared" si="100"/>
        <v>95.071472600000007</v>
      </c>
      <c r="O549" s="503"/>
      <c r="P549" s="503"/>
      <c r="Q549" s="503">
        <f t="shared" si="101"/>
        <v>95.004402600000006</v>
      </c>
      <c r="R549" s="503"/>
      <c r="S549" s="503"/>
      <c r="T549" s="503"/>
      <c r="U549" s="503"/>
      <c r="V549" s="503"/>
      <c r="W549" s="503">
        <f t="shared" si="102"/>
        <v>6.7070000000001073E-2</v>
      </c>
      <c r="X549" s="503"/>
      <c r="Y549" s="503"/>
      <c r="Z549" s="503"/>
      <c r="AA549" s="503"/>
      <c r="AB549" s="503"/>
      <c r="AC549" s="525"/>
      <c r="AD549" s="526"/>
      <c r="AE549" s="526"/>
      <c r="AF549" s="526"/>
      <c r="AG549" s="526"/>
      <c r="AH549" s="527"/>
      <c r="AI549" s="233"/>
      <c r="AJ549" s="233"/>
      <c r="AK549" s="197">
        <v>538</v>
      </c>
      <c r="AL549" s="207"/>
      <c r="AM549" s="207"/>
      <c r="AN549" s="207"/>
      <c r="AO549" s="207"/>
      <c r="AP549" s="207"/>
      <c r="AQ549" s="208"/>
      <c r="AR549" s="155"/>
      <c r="AS549" s="197">
        <f t="shared" si="103"/>
        <v>538</v>
      </c>
      <c r="AT549" s="175">
        <v>-0.15957739999998899</v>
      </c>
      <c r="AU549" s="163">
        <v>-9.5773999999977395E-3</v>
      </c>
      <c r="AV549" s="163">
        <v>-0.19957739999999499</v>
      </c>
      <c r="AW549" s="163">
        <v>-0.27957739999999398</v>
      </c>
      <c r="AX549" s="163">
        <v>-0.179577399999999</v>
      </c>
      <c r="AY549" s="163">
        <v>-0.179577399999999</v>
      </c>
      <c r="BA549" s="331">
        <f t="shared" si="104"/>
        <v>538</v>
      </c>
      <c r="BB549" s="332" t="str">
        <f t="shared" ref="BB549:BF612" si="109">IF(AL549="","",AL549+AT549)</f>
        <v/>
      </c>
      <c r="BC549" s="332" t="str">
        <f t="shared" si="109"/>
        <v/>
      </c>
      <c r="BD549" s="332" t="str">
        <f t="shared" si="108"/>
        <v/>
      </c>
      <c r="BE549" s="332" t="str">
        <f t="shared" si="108"/>
        <v/>
      </c>
      <c r="BF549" s="332" t="str">
        <f t="shared" si="108"/>
        <v/>
      </c>
      <c r="BG549" s="332" t="str">
        <f t="shared" si="108"/>
        <v/>
      </c>
      <c r="BH549" s="164">
        <v>538</v>
      </c>
      <c r="BI549" s="337" t="str">
        <f t="shared" si="106"/>
        <v/>
      </c>
      <c r="BJ549" s="337" t="str">
        <f t="shared" si="106"/>
        <v/>
      </c>
      <c r="BK549" s="337" t="str">
        <f t="shared" si="106"/>
        <v/>
      </c>
      <c r="BL549" s="337" t="str">
        <f t="shared" si="105"/>
        <v/>
      </c>
      <c r="BM549" s="165" t="str">
        <f t="shared" si="107"/>
        <v/>
      </c>
    </row>
    <row r="550" spans="1:65" ht="14.85" customHeight="1">
      <c r="A550" s="238"/>
      <c r="B550" s="540" t="s">
        <v>629</v>
      </c>
      <c r="C550" s="540"/>
      <c r="D550" s="540"/>
      <c r="E550" s="503">
        <f t="shared" si="97"/>
        <v>94.961842600000011</v>
      </c>
      <c r="F550" s="503"/>
      <c r="G550" s="503"/>
      <c r="H550" s="503">
        <f t="shared" si="98"/>
        <v>95.052522600000003</v>
      </c>
      <c r="I550" s="503"/>
      <c r="J550" s="503"/>
      <c r="K550" s="503">
        <f t="shared" si="99"/>
        <v>94.968482600000002</v>
      </c>
      <c r="L550" s="503"/>
      <c r="M550" s="503"/>
      <c r="N550" s="503">
        <f t="shared" si="100"/>
        <v>95.068502600000002</v>
      </c>
      <c r="O550" s="503"/>
      <c r="P550" s="503"/>
      <c r="Q550" s="503">
        <f t="shared" si="101"/>
        <v>95.007892600000005</v>
      </c>
      <c r="R550" s="503"/>
      <c r="S550" s="503"/>
      <c r="T550" s="503"/>
      <c r="U550" s="503"/>
      <c r="V550" s="503"/>
      <c r="W550" s="503">
        <f t="shared" si="102"/>
        <v>6.0609999999996944E-2</v>
      </c>
      <c r="X550" s="503"/>
      <c r="Y550" s="503"/>
      <c r="Z550" s="503"/>
      <c r="AA550" s="503"/>
      <c r="AB550" s="503"/>
      <c r="AC550" s="525"/>
      <c r="AD550" s="526"/>
      <c r="AE550" s="526"/>
      <c r="AF550" s="526"/>
      <c r="AG550" s="526"/>
      <c r="AH550" s="527"/>
      <c r="AI550" s="233"/>
      <c r="AJ550" s="233"/>
      <c r="AK550" s="197">
        <v>539</v>
      </c>
      <c r="AL550" s="207"/>
      <c r="AM550" s="207"/>
      <c r="AN550" s="207"/>
      <c r="AO550" s="207"/>
      <c r="AP550" s="207"/>
      <c r="AQ550" s="208"/>
      <c r="AR550" s="155"/>
      <c r="AS550" s="197">
        <f t="shared" si="103"/>
        <v>539</v>
      </c>
      <c r="AT550" s="175">
        <v>-0.15957739999998899</v>
      </c>
      <c r="AU550" s="163">
        <v>-9.5773999999977395E-3</v>
      </c>
      <c r="AV550" s="163">
        <v>-0.19957739999999499</v>
      </c>
      <c r="AW550" s="163">
        <v>-0.27957739999999398</v>
      </c>
      <c r="AX550" s="163">
        <v>-0.179577399999999</v>
      </c>
      <c r="AY550" s="163">
        <v>-0.179577399999999</v>
      </c>
      <c r="BA550" s="331">
        <f t="shared" si="104"/>
        <v>539</v>
      </c>
      <c r="BB550" s="332" t="str">
        <f t="shared" si="109"/>
        <v/>
      </c>
      <c r="BC550" s="332" t="str">
        <f t="shared" si="109"/>
        <v/>
      </c>
      <c r="BD550" s="332" t="str">
        <f t="shared" si="108"/>
        <v/>
      </c>
      <c r="BE550" s="332" t="str">
        <f t="shared" si="108"/>
        <v/>
      </c>
      <c r="BF550" s="332" t="str">
        <f t="shared" si="108"/>
        <v/>
      </c>
      <c r="BG550" s="332" t="str">
        <f t="shared" si="108"/>
        <v/>
      </c>
      <c r="BH550" s="164">
        <v>539</v>
      </c>
      <c r="BI550" s="337" t="str">
        <f t="shared" si="106"/>
        <v/>
      </c>
      <c r="BJ550" s="337" t="str">
        <f t="shared" si="106"/>
        <v/>
      </c>
      <c r="BK550" s="337" t="str">
        <f t="shared" si="106"/>
        <v/>
      </c>
      <c r="BL550" s="337" t="str">
        <f t="shared" si="105"/>
        <v/>
      </c>
      <c r="BM550" s="165" t="str">
        <f t="shared" si="107"/>
        <v/>
      </c>
    </row>
    <row r="551" spans="1:65" ht="14.85" customHeight="1">
      <c r="A551" s="238"/>
      <c r="B551" s="540" t="s">
        <v>630</v>
      </c>
      <c r="C551" s="540"/>
      <c r="D551" s="540"/>
      <c r="E551" s="503">
        <f t="shared" si="97"/>
        <v>94.942082600000006</v>
      </c>
      <c r="F551" s="503"/>
      <c r="G551" s="503"/>
      <c r="H551" s="503">
        <f t="shared" si="98"/>
        <v>95.048212599999999</v>
      </c>
      <c r="I551" s="503"/>
      <c r="J551" s="503"/>
      <c r="K551" s="503">
        <f t="shared" si="99"/>
        <v>94.977322600000008</v>
      </c>
      <c r="L551" s="503"/>
      <c r="M551" s="503"/>
      <c r="N551" s="503">
        <f t="shared" si="100"/>
        <v>95.066492600000004</v>
      </c>
      <c r="O551" s="503"/>
      <c r="P551" s="503"/>
      <c r="Q551" s="503">
        <f t="shared" si="101"/>
        <v>95.015562599999996</v>
      </c>
      <c r="R551" s="503"/>
      <c r="S551" s="503"/>
      <c r="T551" s="503"/>
      <c r="U551" s="503"/>
      <c r="V551" s="503"/>
      <c r="W551" s="503">
        <f t="shared" si="102"/>
        <v>7.3479999999989332E-2</v>
      </c>
      <c r="X551" s="503"/>
      <c r="Y551" s="503"/>
      <c r="Z551" s="503"/>
      <c r="AA551" s="503"/>
      <c r="AB551" s="503"/>
      <c r="AC551" s="525"/>
      <c r="AD551" s="526"/>
      <c r="AE551" s="526"/>
      <c r="AF551" s="526"/>
      <c r="AG551" s="526"/>
      <c r="AH551" s="527"/>
      <c r="AI551" s="233"/>
      <c r="AJ551" s="233"/>
      <c r="AK551" s="197">
        <v>540</v>
      </c>
      <c r="AL551" s="207"/>
      <c r="AM551" s="207"/>
      <c r="AN551" s="207"/>
      <c r="AO551" s="207"/>
      <c r="AP551" s="207"/>
      <c r="AQ551" s="208"/>
      <c r="AR551" s="155"/>
      <c r="AS551" s="197">
        <f t="shared" si="103"/>
        <v>540</v>
      </c>
      <c r="AT551" s="175">
        <v>-0.15957739999998899</v>
      </c>
      <c r="AU551" s="163">
        <v>-9.5773999999977395E-3</v>
      </c>
      <c r="AV551" s="163">
        <v>-0.19957739999999499</v>
      </c>
      <c r="AW551" s="163">
        <v>-0.27957739999999398</v>
      </c>
      <c r="AX551" s="163">
        <v>-0.179577399999999</v>
      </c>
      <c r="AY551" s="163">
        <v>-0.179577399999999</v>
      </c>
      <c r="BA551" s="331">
        <f t="shared" si="104"/>
        <v>540</v>
      </c>
      <c r="BB551" s="332" t="str">
        <f t="shared" si="109"/>
        <v/>
      </c>
      <c r="BC551" s="332" t="str">
        <f t="shared" si="109"/>
        <v/>
      </c>
      <c r="BD551" s="332" t="str">
        <f t="shared" si="108"/>
        <v/>
      </c>
      <c r="BE551" s="332" t="str">
        <f t="shared" si="108"/>
        <v/>
      </c>
      <c r="BF551" s="332" t="str">
        <f t="shared" si="108"/>
        <v/>
      </c>
      <c r="BG551" s="332" t="str">
        <f t="shared" si="108"/>
        <v/>
      </c>
      <c r="BH551" s="164">
        <v>540</v>
      </c>
      <c r="BI551" s="337" t="str">
        <f t="shared" si="106"/>
        <v/>
      </c>
      <c r="BJ551" s="337" t="str">
        <f t="shared" si="106"/>
        <v/>
      </c>
      <c r="BK551" s="337" t="str">
        <f t="shared" si="106"/>
        <v/>
      </c>
      <c r="BL551" s="337" t="str">
        <f t="shared" si="105"/>
        <v/>
      </c>
      <c r="BM551" s="165" t="str">
        <f t="shared" si="107"/>
        <v/>
      </c>
    </row>
    <row r="552" spans="1:65" ht="14.85" customHeight="1">
      <c r="A552" s="238"/>
      <c r="B552" s="540" t="s">
        <v>631</v>
      </c>
      <c r="C552" s="540"/>
      <c r="D552" s="540"/>
      <c r="E552" s="503">
        <f t="shared" si="97"/>
        <v>94.940472600000007</v>
      </c>
      <c r="F552" s="503"/>
      <c r="G552" s="503"/>
      <c r="H552" s="503">
        <f t="shared" si="98"/>
        <v>95.047252600000007</v>
      </c>
      <c r="I552" s="503"/>
      <c r="J552" s="503"/>
      <c r="K552" s="503">
        <f t="shared" si="99"/>
        <v>94.980982600000004</v>
      </c>
      <c r="L552" s="503"/>
      <c r="M552" s="503"/>
      <c r="N552" s="503">
        <f t="shared" si="100"/>
        <v>95.064282600000013</v>
      </c>
      <c r="O552" s="503"/>
      <c r="P552" s="503"/>
      <c r="Q552" s="503">
        <f t="shared" si="101"/>
        <v>95.018972599999998</v>
      </c>
      <c r="R552" s="503"/>
      <c r="S552" s="503"/>
      <c r="T552" s="503"/>
      <c r="U552" s="503"/>
      <c r="V552" s="503"/>
      <c r="W552" s="503">
        <f t="shared" si="102"/>
        <v>7.8499999999991132E-2</v>
      </c>
      <c r="X552" s="503"/>
      <c r="Y552" s="503"/>
      <c r="Z552" s="503"/>
      <c r="AA552" s="503"/>
      <c r="AB552" s="503"/>
      <c r="AC552" s="525"/>
      <c r="AD552" s="526"/>
      <c r="AE552" s="526"/>
      <c r="AF552" s="526"/>
      <c r="AG552" s="526"/>
      <c r="AH552" s="527"/>
      <c r="AI552" s="233"/>
      <c r="AJ552" s="233"/>
      <c r="AK552" s="197">
        <v>541</v>
      </c>
      <c r="AL552" s="207"/>
      <c r="AM552" s="207"/>
      <c r="AN552" s="207"/>
      <c r="AO552" s="207"/>
      <c r="AP552" s="207"/>
      <c r="AQ552" s="208"/>
      <c r="AR552" s="155"/>
      <c r="AS552" s="197">
        <f t="shared" si="103"/>
        <v>541</v>
      </c>
      <c r="AT552" s="175">
        <v>-0.15957739999998899</v>
      </c>
      <c r="AU552" s="163">
        <v>-9.5773999999977395E-3</v>
      </c>
      <c r="AV552" s="163">
        <v>-0.19957739999999499</v>
      </c>
      <c r="AW552" s="163">
        <v>-0.27957739999999398</v>
      </c>
      <c r="AX552" s="163">
        <v>-0.179577399999999</v>
      </c>
      <c r="AY552" s="163">
        <v>-0.179577399999999</v>
      </c>
      <c r="BA552" s="331">
        <f t="shared" si="104"/>
        <v>541</v>
      </c>
      <c r="BB552" s="332" t="str">
        <f t="shared" si="109"/>
        <v/>
      </c>
      <c r="BC552" s="332" t="str">
        <f t="shared" si="109"/>
        <v/>
      </c>
      <c r="BD552" s="332" t="str">
        <f t="shared" si="108"/>
        <v/>
      </c>
      <c r="BE552" s="332" t="str">
        <f t="shared" si="108"/>
        <v/>
      </c>
      <c r="BF552" s="332" t="str">
        <f t="shared" si="108"/>
        <v/>
      </c>
      <c r="BG552" s="332" t="str">
        <f t="shared" si="108"/>
        <v/>
      </c>
      <c r="BH552" s="164">
        <v>541</v>
      </c>
      <c r="BI552" s="337" t="str">
        <f t="shared" si="106"/>
        <v/>
      </c>
      <c r="BJ552" s="337" t="str">
        <f t="shared" si="106"/>
        <v/>
      </c>
      <c r="BK552" s="337" t="str">
        <f t="shared" si="106"/>
        <v/>
      </c>
      <c r="BL552" s="337" t="str">
        <f t="shared" si="105"/>
        <v/>
      </c>
      <c r="BM552" s="165" t="str">
        <f t="shared" si="107"/>
        <v/>
      </c>
    </row>
    <row r="553" spans="1:65" ht="14.85" customHeight="1">
      <c r="A553" s="238"/>
      <c r="B553" s="540" t="s">
        <v>632</v>
      </c>
      <c r="C553" s="540"/>
      <c r="D553" s="540"/>
      <c r="E553" s="503">
        <f t="shared" si="97"/>
        <v>94.957672600000009</v>
      </c>
      <c r="F553" s="503"/>
      <c r="G553" s="503"/>
      <c r="H553" s="503">
        <f t="shared" si="98"/>
        <v>95.046012599999997</v>
      </c>
      <c r="I553" s="503"/>
      <c r="J553" s="503"/>
      <c r="K553" s="503">
        <f t="shared" si="99"/>
        <v>94.981942600000011</v>
      </c>
      <c r="L553" s="503"/>
      <c r="M553" s="503"/>
      <c r="N553" s="503">
        <f t="shared" si="100"/>
        <v>95.065162600000008</v>
      </c>
      <c r="O553" s="503"/>
      <c r="P553" s="503"/>
      <c r="Q553" s="503">
        <f t="shared" si="101"/>
        <v>95.017042599999996</v>
      </c>
      <c r="R553" s="503"/>
      <c r="S553" s="503"/>
      <c r="T553" s="503"/>
      <c r="U553" s="503"/>
      <c r="V553" s="503"/>
      <c r="W553" s="503">
        <f t="shared" si="102"/>
        <v>5.9369999999987044E-2</v>
      </c>
      <c r="X553" s="503"/>
      <c r="Y553" s="503"/>
      <c r="Z553" s="503"/>
      <c r="AA553" s="503"/>
      <c r="AB553" s="503"/>
      <c r="AC553" s="525"/>
      <c r="AD553" s="526"/>
      <c r="AE553" s="526"/>
      <c r="AF553" s="526"/>
      <c r="AG553" s="526"/>
      <c r="AH553" s="527"/>
      <c r="AI553" s="233"/>
      <c r="AJ553" s="233"/>
      <c r="AK553" s="197">
        <v>542</v>
      </c>
      <c r="AL553" s="207"/>
      <c r="AM553" s="207"/>
      <c r="AN553" s="207"/>
      <c r="AO553" s="207"/>
      <c r="AP553" s="207"/>
      <c r="AQ553" s="208"/>
      <c r="AR553" s="155"/>
      <c r="AS553" s="197">
        <f t="shared" si="103"/>
        <v>542</v>
      </c>
      <c r="AT553" s="175">
        <v>-0.15957739999998899</v>
      </c>
      <c r="AU553" s="163">
        <v>-9.5773999999977395E-3</v>
      </c>
      <c r="AV553" s="163">
        <v>-0.19957739999999499</v>
      </c>
      <c r="AW553" s="163">
        <v>-0.27957739999999398</v>
      </c>
      <c r="AX553" s="163">
        <v>-0.179577399999999</v>
      </c>
      <c r="AY553" s="163">
        <v>-0.179577399999999</v>
      </c>
      <c r="BA553" s="331">
        <f t="shared" si="104"/>
        <v>542</v>
      </c>
      <c r="BB553" s="332" t="str">
        <f t="shared" si="109"/>
        <v/>
      </c>
      <c r="BC553" s="332" t="str">
        <f t="shared" si="109"/>
        <v/>
      </c>
      <c r="BD553" s="332" t="str">
        <f t="shared" si="108"/>
        <v/>
      </c>
      <c r="BE553" s="332" t="str">
        <f t="shared" si="108"/>
        <v/>
      </c>
      <c r="BF553" s="332" t="str">
        <f t="shared" si="108"/>
        <v/>
      </c>
      <c r="BG553" s="332" t="str">
        <f t="shared" si="108"/>
        <v/>
      </c>
      <c r="BH553" s="164">
        <v>542</v>
      </c>
      <c r="BI553" s="337" t="str">
        <f t="shared" si="106"/>
        <v/>
      </c>
      <c r="BJ553" s="337" t="str">
        <f t="shared" si="106"/>
        <v/>
      </c>
      <c r="BK553" s="337" t="str">
        <f t="shared" si="106"/>
        <v/>
      </c>
      <c r="BL553" s="337" t="str">
        <f t="shared" si="105"/>
        <v/>
      </c>
      <c r="BM553" s="165" t="str">
        <f t="shared" si="107"/>
        <v/>
      </c>
    </row>
    <row r="554" spans="1:65" ht="14.85" customHeight="1">
      <c r="A554" s="238"/>
      <c r="B554" s="540" t="s">
        <v>633</v>
      </c>
      <c r="C554" s="540"/>
      <c r="D554" s="540"/>
      <c r="E554" s="503">
        <f t="shared" si="97"/>
        <v>94.959922600000013</v>
      </c>
      <c r="F554" s="503"/>
      <c r="G554" s="503"/>
      <c r="H554" s="503">
        <f t="shared" si="98"/>
        <v>95.043802600000006</v>
      </c>
      <c r="I554" s="503"/>
      <c r="J554" s="503"/>
      <c r="K554" s="503">
        <f t="shared" si="99"/>
        <v>94.969172600000007</v>
      </c>
      <c r="L554" s="503"/>
      <c r="M554" s="503"/>
      <c r="N554" s="503">
        <f t="shared" si="100"/>
        <v>95.059782600000005</v>
      </c>
      <c r="O554" s="503"/>
      <c r="P554" s="503"/>
      <c r="Q554" s="503">
        <f t="shared" si="101"/>
        <v>95.005802599999996</v>
      </c>
      <c r="R554" s="503"/>
      <c r="S554" s="503"/>
      <c r="T554" s="503"/>
      <c r="U554" s="503"/>
      <c r="V554" s="503"/>
      <c r="W554" s="503">
        <f t="shared" si="102"/>
        <v>5.3980000000009909E-2</v>
      </c>
      <c r="X554" s="503"/>
      <c r="Y554" s="503"/>
      <c r="Z554" s="503"/>
      <c r="AA554" s="503"/>
      <c r="AB554" s="503"/>
      <c r="AC554" s="525"/>
      <c r="AD554" s="526"/>
      <c r="AE554" s="526"/>
      <c r="AF554" s="526"/>
      <c r="AG554" s="526"/>
      <c r="AH554" s="527"/>
      <c r="AI554" s="233"/>
      <c r="AJ554" s="233"/>
      <c r="AK554" s="197">
        <v>543</v>
      </c>
      <c r="AL554" s="207"/>
      <c r="AM554" s="207"/>
      <c r="AN554" s="207"/>
      <c r="AO554" s="207"/>
      <c r="AP554" s="207"/>
      <c r="AQ554" s="208"/>
      <c r="AR554" s="155"/>
      <c r="AS554" s="197">
        <f t="shared" si="103"/>
        <v>543</v>
      </c>
      <c r="AT554" s="175">
        <v>-0.15957739999998899</v>
      </c>
      <c r="AU554" s="163">
        <v>-9.5773999999977395E-3</v>
      </c>
      <c r="AV554" s="163">
        <v>-0.19957739999999499</v>
      </c>
      <c r="AW554" s="163">
        <v>-0.27957739999999398</v>
      </c>
      <c r="AX554" s="163">
        <v>-0.179577399999999</v>
      </c>
      <c r="AY554" s="163">
        <v>-0.179577399999999</v>
      </c>
      <c r="BA554" s="331">
        <f t="shared" si="104"/>
        <v>543</v>
      </c>
      <c r="BB554" s="332" t="str">
        <f t="shared" si="109"/>
        <v/>
      </c>
      <c r="BC554" s="332" t="str">
        <f t="shared" si="109"/>
        <v/>
      </c>
      <c r="BD554" s="332" t="str">
        <f t="shared" si="108"/>
        <v/>
      </c>
      <c r="BE554" s="332" t="str">
        <f t="shared" si="108"/>
        <v/>
      </c>
      <c r="BF554" s="332" t="str">
        <f t="shared" si="108"/>
        <v/>
      </c>
      <c r="BG554" s="332" t="str">
        <f t="shared" si="108"/>
        <v/>
      </c>
      <c r="BH554" s="164">
        <v>543</v>
      </c>
      <c r="BI554" s="337" t="str">
        <f t="shared" si="106"/>
        <v/>
      </c>
      <c r="BJ554" s="337" t="str">
        <f t="shared" si="106"/>
        <v/>
      </c>
      <c r="BK554" s="337" t="str">
        <f t="shared" si="106"/>
        <v/>
      </c>
      <c r="BL554" s="337" t="str">
        <f t="shared" si="105"/>
        <v/>
      </c>
      <c r="BM554" s="165" t="str">
        <f t="shared" si="107"/>
        <v/>
      </c>
    </row>
    <row r="555" spans="1:65" ht="14.85" customHeight="1">
      <c r="A555" s="238"/>
      <c r="B555" s="540" t="s">
        <v>634</v>
      </c>
      <c r="C555" s="540"/>
      <c r="D555" s="540"/>
      <c r="E555" s="503">
        <f t="shared" si="97"/>
        <v>94.94433260000001</v>
      </c>
      <c r="F555" s="503"/>
      <c r="G555" s="503"/>
      <c r="H555" s="503">
        <f t="shared" si="98"/>
        <v>95.045282600000007</v>
      </c>
      <c r="I555" s="503"/>
      <c r="J555" s="503"/>
      <c r="K555" s="503">
        <f t="shared" si="99"/>
        <v>94.96479260000001</v>
      </c>
      <c r="L555" s="503"/>
      <c r="M555" s="503"/>
      <c r="N555" s="503">
        <f t="shared" si="100"/>
        <v>95.055762600000008</v>
      </c>
      <c r="O555" s="503"/>
      <c r="P555" s="503"/>
      <c r="Q555" s="503">
        <f t="shared" si="101"/>
        <v>95.002752599999994</v>
      </c>
      <c r="R555" s="503"/>
      <c r="S555" s="503"/>
      <c r="T555" s="503"/>
      <c r="U555" s="503"/>
      <c r="V555" s="503"/>
      <c r="W555" s="503">
        <f t="shared" si="102"/>
        <v>5.8419999999983929E-2</v>
      </c>
      <c r="X555" s="503"/>
      <c r="Y555" s="503"/>
      <c r="Z555" s="503"/>
      <c r="AA555" s="503"/>
      <c r="AB555" s="503"/>
      <c r="AC555" s="525"/>
      <c r="AD555" s="526"/>
      <c r="AE555" s="526"/>
      <c r="AF555" s="526"/>
      <c r="AG555" s="526"/>
      <c r="AH555" s="527"/>
      <c r="AI555" s="233"/>
      <c r="AJ555" s="233"/>
      <c r="AK555" s="197">
        <v>544</v>
      </c>
      <c r="AL555" s="207"/>
      <c r="AM555" s="207"/>
      <c r="AN555" s="207"/>
      <c r="AO555" s="207"/>
      <c r="AP555" s="207"/>
      <c r="AQ555" s="208"/>
      <c r="AR555" s="155"/>
      <c r="AS555" s="197">
        <f t="shared" si="103"/>
        <v>544</v>
      </c>
      <c r="AT555" s="175">
        <v>-0.15957739999998899</v>
      </c>
      <c r="AU555" s="163">
        <v>-9.5773999999977395E-3</v>
      </c>
      <c r="AV555" s="163">
        <v>-0.19957739999999499</v>
      </c>
      <c r="AW555" s="163">
        <v>-0.27957739999999398</v>
      </c>
      <c r="AX555" s="163">
        <v>-0.179577399999999</v>
      </c>
      <c r="AY555" s="163">
        <v>-0.179577399999999</v>
      </c>
      <c r="BA555" s="331">
        <f t="shared" si="104"/>
        <v>544</v>
      </c>
      <c r="BB555" s="332" t="str">
        <f t="shared" si="109"/>
        <v/>
      </c>
      <c r="BC555" s="332" t="str">
        <f t="shared" si="109"/>
        <v/>
      </c>
      <c r="BD555" s="332" t="str">
        <f t="shared" si="108"/>
        <v/>
      </c>
      <c r="BE555" s="332" t="str">
        <f t="shared" si="108"/>
        <v/>
      </c>
      <c r="BF555" s="332" t="str">
        <f t="shared" si="108"/>
        <v/>
      </c>
      <c r="BG555" s="332" t="str">
        <f t="shared" si="108"/>
        <v/>
      </c>
      <c r="BH555" s="164">
        <v>544</v>
      </c>
      <c r="BI555" s="337" t="str">
        <f t="shared" si="106"/>
        <v/>
      </c>
      <c r="BJ555" s="337" t="str">
        <f t="shared" si="106"/>
        <v/>
      </c>
      <c r="BK555" s="337" t="str">
        <f t="shared" si="106"/>
        <v/>
      </c>
      <c r="BL555" s="337" t="str">
        <f t="shared" si="105"/>
        <v/>
      </c>
      <c r="BM555" s="165" t="str">
        <f t="shared" si="107"/>
        <v/>
      </c>
    </row>
    <row r="556" spans="1:65" ht="14.85" customHeight="1">
      <c r="A556" s="238"/>
      <c r="B556" s="540" t="s">
        <v>635</v>
      </c>
      <c r="C556" s="540"/>
      <c r="D556" s="540"/>
      <c r="E556" s="503">
        <f t="shared" si="97"/>
        <v>94.911792600000012</v>
      </c>
      <c r="F556" s="503"/>
      <c r="G556" s="503"/>
      <c r="H556" s="503">
        <f t="shared" si="98"/>
        <v>95.050342600000008</v>
      </c>
      <c r="I556" s="503"/>
      <c r="J556" s="503"/>
      <c r="K556" s="503">
        <f t="shared" si="99"/>
        <v>94.987812599999998</v>
      </c>
      <c r="L556" s="503"/>
      <c r="M556" s="503"/>
      <c r="N556" s="503">
        <f t="shared" si="100"/>
        <v>95.048012600000007</v>
      </c>
      <c r="O556" s="503"/>
      <c r="P556" s="503"/>
      <c r="Q556" s="503">
        <f t="shared" si="101"/>
        <v>95.008372600000001</v>
      </c>
      <c r="R556" s="503"/>
      <c r="S556" s="503"/>
      <c r="T556" s="503"/>
      <c r="U556" s="503"/>
      <c r="V556" s="503"/>
      <c r="W556" s="503">
        <f t="shared" si="102"/>
        <v>9.6579999999988786E-2</v>
      </c>
      <c r="X556" s="503"/>
      <c r="Y556" s="503"/>
      <c r="Z556" s="503"/>
      <c r="AA556" s="503"/>
      <c r="AB556" s="503"/>
      <c r="AC556" s="525"/>
      <c r="AD556" s="526"/>
      <c r="AE556" s="526"/>
      <c r="AF556" s="526"/>
      <c r="AG556" s="526"/>
      <c r="AH556" s="527"/>
      <c r="AI556" s="233"/>
      <c r="AJ556" s="233"/>
      <c r="AK556" s="197">
        <v>545</v>
      </c>
      <c r="AL556" s="207"/>
      <c r="AM556" s="207"/>
      <c r="AN556" s="207"/>
      <c r="AO556" s="207"/>
      <c r="AP556" s="207"/>
      <c r="AQ556" s="208"/>
      <c r="AR556" s="155"/>
      <c r="AS556" s="197">
        <f t="shared" si="103"/>
        <v>545</v>
      </c>
      <c r="AT556" s="175">
        <v>-0.15957739999998899</v>
      </c>
      <c r="AU556" s="163">
        <v>-9.5773999999977395E-3</v>
      </c>
      <c r="AV556" s="163">
        <v>-0.19957739999999499</v>
      </c>
      <c r="AW556" s="163">
        <v>-0.27957739999999398</v>
      </c>
      <c r="AX556" s="163">
        <v>-0.179577399999999</v>
      </c>
      <c r="AY556" s="163">
        <v>-0.179577399999999</v>
      </c>
      <c r="BA556" s="331">
        <f t="shared" si="104"/>
        <v>545</v>
      </c>
      <c r="BB556" s="332" t="str">
        <f t="shared" si="109"/>
        <v/>
      </c>
      <c r="BC556" s="332" t="str">
        <f t="shared" si="109"/>
        <v/>
      </c>
      <c r="BD556" s="332" t="str">
        <f t="shared" si="108"/>
        <v/>
      </c>
      <c r="BE556" s="332" t="str">
        <f t="shared" si="108"/>
        <v/>
      </c>
      <c r="BF556" s="332" t="str">
        <f t="shared" si="108"/>
        <v/>
      </c>
      <c r="BG556" s="332" t="str">
        <f t="shared" si="108"/>
        <v/>
      </c>
      <c r="BH556" s="164">
        <v>545</v>
      </c>
      <c r="BI556" s="337" t="str">
        <f t="shared" si="106"/>
        <v/>
      </c>
      <c r="BJ556" s="337" t="str">
        <f t="shared" si="106"/>
        <v/>
      </c>
      <c r="BK556" s="337" t="str">
        <f t="shared" si="106"/>
        <v/>
      </c>
      <c r="BL556" s="337" t="str">
        <f t="shared" si="105"/>
        <v/>
      </c>
      <c r="BM556" s="165" t="str">
        <f t="shared" si="107"/>
        <v/>
      </c>
    </row>
    <row r="557" spans="1:65" ht="14.85" customHeight="1">
      <c r="A557" s="238"/>
      <c r="B557" s="540" t="s">
        <v>636</v>
      </c>
      <c r="C557" s="540"/>
      <c r="D557" s="540"/>
      <c r="E557" s="503">
        <f t="shared" si="97"/>
        <v>94.924892600000007</v>
      </c>
      <c r="F557" s="503"/>
      <c r="G557" s="503"/>
      <c r="H557" s="503">
        <f t="shared" si="98"/>
        <v>95.053682600000002</v>
      </c>
      <c r="I557" s="503"/>
      <c r="J557" s="503"/>
      <c r="K557" s="503">
        <f t="shared" si="99"/>
        <v>94.995522600000001</v>
      </c>
      <c r="L557" s="503"/>
      <c r="M557" s="503"/>
      <c r="N557" s="503">
        <f t="shared" si="100"/>
        <v>95.042622600000001</v>
      </c>
      <c r="O557" s="503"/>
      <c r="P557" s="503"/>
      <c r="Q557" s="503">
        <f t="shared" si="101"/>
        <v>95.010222600000006</v>
      </c>
      <c r="R557" s="503"/>
      <c r="S557" s="503"/>
      <c r="T557" s="503"/>
      <c r="U557" s="503"/>
      <c r="V557" s="503"/>
      <c r="W557" s="503">
        <f t="shared" si="102"/>
        <v>8.5329999999999018E-2</v>
      </c>
      <c r="X557" s="503"/>
      <c r="Y557" s="503"/>
      <c r="Z557" s="503"/>
      <c r="AA557" s="503"/>
      <c r="AB557" s="503"/>
      <c r="AC557" s="525"/>
      <c r="AD557" s="526"/>
      <c r="AE557" s="526"/>
      <c r="AF557" s="526"/>
      <c r="AG557" s="526"/>
      <c r="AH557" s="527"/>
      <c r="AI557" s="233"/>
      <c r="AJ557" s="233"/>
      <c r="AK557" s="197">
        <v>546</v>
      </c>
      <c r="AL557" s="207"/>
      <c r="AM557" s="207"/>
      <c r="AN557" s="207"/>
      <c r="AO557" s="207"/>
      <c r="AP557" s="207"/>
      <c r="AQ557" s="208"/>
      <c r="AR557" s="155"/>
      <c r="AS557" s="197">
        <f t="shared" si="103"/>
        <v>546</v>
      </c>
      <c r="AT557" s="175">
        <v>-0.15957739999998899</v>
      </c>
      <c r="AU557" s="163">
        <v>-9.5773999999977395E-3</v>
      </c>
      <c r="AV557" s="163">
        <v>-0.19957739999999499</v>
      </c>
      <c r="AW557" s="163">
        <v>-0.27957739999999398</v>
      </c>
      <c r="AX557" s="163">
        <v>-0.179577399999999</v>
      </c>
      <c r="AY557" s="163">
        <v>-0.179577399999999</v>
      </c>
      <c r="BA557" s="331">
        <f t="shared" si="104"/>
        <v>546</v>
      </c>
      <c r="BB557" s="332" t="str">
        <f t="shared" si="109"/>
        <v/>
      </c>
      <c r="BC557" s="332" t="str">
        <f t="shared" si="109"/>
        <v/>
      </c>
      <c r="BD557" s="332" t="str">
        <f t="shared" si="108"/>
        <v/>
      </c>
      <c r="BE557" s="332" t="str">
        <f t="shared" si="108"/>
        <v/>
      </c>
      <c r="BF557" s="332" t="str">
        <f t="shared" si="108"/>
        <v/>
      </c>
      <c r="BG557" s="332" t="str">
        <f t="shared" si="108"/>
        <v/>
      </c>
      <c r="BH557" s="164">
        <v>546</v>
      </c>
      <c r="BI557" s="337" t="str">
        <f t="shared" si="106"/>
        <v/>
      </c>
      <c r="BJ557" s="337" t="str">
        <f t="shared" si="106"/>
        <v/>
      </c>
      <c r="BK557" s="337" t="str">
        <f t="shared" si="106"/>
        <v/>
      </c>
      <c r="BL557" s="337" t="str">
        <f t="shared" si="105"/>
        <v/>
      </c>
      <c r="BM557" s="165" t="str">
        <f t="shared" si="107"/>
        <v/>
      </c>
    </row>
    <row r="558" spans="1:65" ht="14.85" customHeight="1">
      <c r="A558" s="238"/>
      <c r="B558" s="540" t="s">
        <v>637</v>
      </c>
      <c r="C558" s="540"/>
      <c r="D558" s="540"/>
      <c r="E558" s="503">
        <f t="shared" si="97"/>
        <v>94.946822600000004</v>
      </c>
      <c r="F558" s="503"/>
      <c r="G558" s="503"/>
      <c r="H558" s="503">
        <f t="shared" si="98"/>
        <v>95.046932600000005</v>
      </c>
      <c r="I558" s="503"/>
      <c r="J558" s="503"/>
      <c r="K558" s="503">
        <f t="shared" si="99"/>
        <v>94.998692599999998</v>
      </c>
      <c r="L558" s="503"/>
      <c r="M558" s="503"/>
      <c r="N558" s="503">
        <f t="shared" si="100"/>
        <v>95.031902600000009</v>
      </c>
      <c r="O558" s="503"/>
      <c r="P558" s="503"/>
      <c r="Q558" s="503">
        <f t="shared" si="101"/>
        <v>95.006762600000002</v>
      </c>
      <c r="R558" s="503"/>
      <c r="S558" s="503"/>
      <c r="T558" s="503"/>
      <c r="U558" s="503"/>
      <c r="V558" s="503"/>
      <c r="W558" s="503">
        <f t="shared" si="102"/>
        <v>5.993999999999744E-2</v>
      </c>
      <c r="X558" s="503"/>
      <c r="Y558" s="503"/>
      <c r="Z558" s="503"/>
      <c r="AA558" s="503"/>
      <c r="AB558" s="503"/>
      <c r="AC558" s="525"/>
      <c r="AD558" s="526"/>
      <c r="AE558" s="526"/>
      <c r="AF558" s="526"/>
      <c r="AG558" s="526"/>
      <c r="AH558" s="527"/>
      <c r="AI558" s="233"/>
      <c r="AJ558" s="233"/>
      <c r="AK558" s="197">
        <v>547</v>
      </c>
      <c r="AL558" s="207"/>
      <c r="AM558" s="207"/>
      <c r="AN558" s="207"/>
      <c r="AO558" s="207"/>
      <c r="AP558" s="207"/>
      <c r="AQ558" s="208"/>
      <c r="AR558" s="155"/>
      <c r="AS558" s="197">
        <f t="shared" si="103"/>
        <v>547</v>
      </c>
      <c r="AT558" s="175">
        <v>-0.15957739999998899</v>
      </c>
      <c r="AU558" s="163">
        <v>-9.5773999999977395E-3</v>
      </c>
      <c r="AV558" s="163">
        <v>-0.19957739999999499</v>
      </c>
      <c r="AW558" s="163">
        <v>-0.27957739999999398</v>
      </c>
      <c r="AX558" s="163">
        <v>-0.179577399999999</v>
      </c>
      <c r="AY558" s="163">
        <v>-0.179577399999999</v>
      </c>
      <c r="BA558" s="331">
        <f t="shared" si="104"/>
        <v>547</v>
      </c>
      <c r="BB558" s="332" t="str">
        <f t="shared" si="109"/>
        <v/>
      </c>
      <c r="BC558" s="332" t="str">
        <f t="shared" si="109"/>
        <v/>
      </c>
      <c r="BD558" s="332" t="str">
        <f t="shared" si="108"/>
        <v/>
      </c>
      <c r="BE558" s="332" t="str">
        <f t="shared" si="108"/>
        <v/>
      </c>
      <c r="BF558" s="332" t="str">
        <f t="shared" si="108"/>
        <v/>
      </c>
      <c r="BG558" s="332" t="str">
        <f t="shared" si="108"/>
        <v/>
      </c>
      <c r="BH558" s="164">
        <v>547</v>
      </c>
      <c r="BI558" s="337" t="str">
        <f t="shared" si="106"/>
        <v/>
      </c>
      <c r="BJ558" s="337" t="str">
        <f t="shared" si="106"/>
        <v/>
      </c>
      <c r="BK558" s="337" t="str">
        <f t="shared" si="106"/>
        <v/>
      </c>
      <c r="BL558" s="337" t="str">
        <f t="shared" si="105"/>
        <v/>
      </c>
      <c r="BM558" s="165" t="str">
        <f t="shared" si="107"/>
        <v/>
      </c>
    </row>
    <row r="559" spans="1:65" ht="14.85" customHeight="1">
      <c r="A559" s="238"/>
      <c r="B559" s="540" t="s">
        <v>638</v>
      </c>
      <c r="C559" s="540"/>
      <c r="D559" s="540"/>
      <c r="E559" s="503">
        <f t="shared" si="97"/>
        <v>94.965902600000007</v>
      </c>
      <c r="F559" s="503"/>
      <c r="G559" s="503"/>
      <c r="H559" s="503">
        <f t="shared" si="98"/>
        <v>95.044312599999998</v>
      </c>
      <c r="I559" s="503"/>
      <c r="J559" s="503"/>
      <c r="K559" s="503">
        <f t="shared" si="99"/>
        <v>95.004242599999998</v>
      </c>
      <c r="L559" s="503"/>
      <c r="M559" s="503"/>
      <c r="N559" s="503">
        <f t="shared" si="100"/>
        <v>95.026272600000013</v>
      </c>
      <c r="O559" s="503"/>
      <c r="P559" s="503"/>
      <c r="Q559" s="503">
        <f t="shared" si="101"/>
        <v>95.003912600000007</v>
      </c>
      <c r="R559" s="503"/>
      <c r="S559" s="503"/>
      <c r="T559" s="503"/>
      <c r="U559" s="503"/>
      <c r="V559" s="503"/>
      <c r="W559" s="503">
        <f t="shared" si="102"/>
        <v>4.039999999999111E-2</v>
      </c>
      <c r="X559" s="503"/>
      <c r="Y559" s="503"/>
      <c r="Z559" s="503"/>
      <c r="AA559" s="503"/>
      <c r="AB559" s="503"/>
      <c r="AC559" s="525"/>
      <c r="AD559" s="526"/>
      <c r="AE559" s="526"/>
      <c r="AF559" s="526"/>
      <c r="AG559" s="526"/>
      <c r="AH559" s="527"/>
      <c r="AI559" s="233"/>
      <c r="AJ559" s="233"/>
      <c r="AK559" s="197">
        <v>548</v>
      </c>
      <c r="AL559" s="207"/>
      <c r="AM559" s="207"/>
      <c r="AN559" s="207"/>
      <c r="AO559" s="207"/>
      <c r="AP559" s="207"/>
      <c r="AQ559" s="208"/>
      <c r="AR559" s="155"/>
      <c r="AS559" s="197">
        <f t="shared" si="103"/>
        <v>548</v>
      </c>
      <c r="AT559" s="175">
        <v>-0.15957739999998899</v>
      </c>
      <c r="AU559" s="163">
        <v>-9.5773999999977395E-3</v>
      </c>
      <c r="AV559" s="163">
        <v>-0.19957739999999499</v>
      </c>
      <c r="AW559" s="163">
        <v>-0.27957739999999398</v>
      </c>
      <c r="AX559" s="163">
        <v>-0.179577399999999</v>
      </c>
      <c r="AY559" s="163">
        <v>-0.179577399999999</v>
      </c>
      <c r="BA559" s="331">
        <f t="shared" si="104"/>
        <v>548</v>
      </c>
      <c r="BB559" s="332" t="str">
        <f t="shared" si="109"/>
        <v/>
      </c>
      <c r="BC559" s="332" t="str">
        <f t="shared" si="109"/>
        <v/>
      </c>
      <c r="BD559" s="332" t="str">
        <f t="shared" si="108"/>
        <v/>
      </c>
      <c r="BE559" s="332" t="str">
        <f t="shared" si="108"/>
        <v/>
      </c>
      <c r="BF559" s="332" t="str">
        <f t="shared" si="108"/>
        <v/>
      </c>
      <c r="BG559" s="332" t="str">
        <f t="shared" si="108"/>
        <v/>
      </c>
      <c r="BH559" s="164">
        <v>548</v>
      </c>
      <c r="BI559" s="337" t="str">
        <f t="shared" si="106"/>
        <v/>
      </c>
      <c r="BJ559" s="337" t="str">
        <f t="shared" si="106"/>
        <v/>
      </c>
      <c r="BK559" s="337" t="str">
        <f t="shared" si="106"/>
        <v/>
      </c>
      <c r="BL559" s="337" t="str">
        <f t="shared" si="105"/>
        <v/>
      </c>
      <c r="BM559" s="165" t="str">
        <f t="shared" si="107"/>
        <v/>
      </c>
    </row>
    <row r="560" spans="1:65" ht="14.85" customHeight="1">
      <c r="A560" s="238"/>
      <c r="B560" s="540" t="s">
        <v>639</v>
      </c>
      <c r="C560" s="540"/>
      <c r="D560" s="540"/>
      <c r="E560" s="503">
        <f t="shared" si="97"/>
        <v>94.973382600000008</v>
      </c>
      <c r="F560" s="503"/>
      <c r="G560" s="503"/>
      <c r="H560" s="503">
        <f t="shared" si="98"/>
        <v>95.046492600000008</v>
      </c>
      <c r="I560" s="503"/>
      <c r="J560" s="503"/>
      <c r="K560" s="503">
        <f t="shared" si="99"/>
        <v>95.008692600000003</v>
      </c>
      <c r="L560" s="503"/>
      <c r="M560" s="503"/>
      <c r="N560" s="503">
        <f t="shared" si="100"/>
        <v>95.027682600000006</v>
      </c>
      <c r="O560" s="503"/>
      <c r="P560" s="503"/>
      <c r="Q560" s="503">
        <f t="shared" si="101"/>
        <v>95.012992600000004</v>
      </c>
      <c r="R560" s="503"/>
      <c r="S560" s="503"/>
      <c r="T560" s="503"/>
      <c r="U560" s="503"/>
      <c r="V560" s="503"/>
      <c r="W560" s="503">
        <f t="shared" si="102"/>
        <v>3.9609999999996148E-2</v>
      </c>
      <c r="X560" s="503"/>
      <c r="Y560" s="503"/>
      <c r="Z560" s="503"/>
      <c r="AA560" s="503"/>
      <c r="AB560" s="503"/>
      <c r="AC560" s="525"/>
      <c r="AD560" s="526"/>
      <c r="AE560" s="526"/>
      <c r="AF560" s="526"/>
      <c r="AG560" s="526"/>
      <c r="AH560" s="527"/>
      <c r="AI560" s="233"/>
      <c r="AJ560" s="233"/>
      <c r="AK560" s="197">
        <v>549</v>
      </c>
      <c r="AL560" s="207"/>
      <c r="AM560" s="207"/>
      <c r="AN560" s="207"/>
      <c r="AO560" s="207"/>
      <c r="AP560" s="207"/>
      <c r="AQ560" s="208"/>
      <c r="AR560" s="155"/>
      <c r="AS560" s="197">
        <f t="shared" si="103"/>
        <v>549</v>
      </c>
      <c r="AT560" s="175">
        <v>-0.15957739999998899</v>
      </c>
      <c r="AU560" s="163">
        <v>-9.5773999999977395E-3</v>
      </c>
      <c r="AV560" s="163">
        <v>-0.19957739999999499</v>
      </c>
      <c r="AW560" s="163">
        <v>-0.27957739999999398</v>
      </c>
      <c r="AX560" s="163">
        <v>-0.179577399999999</v>
      </c>
      <c r="AY560" s="163">
        <v>-0.179577399999999</v>
      </c>
      <c r="BA560" s="331">
        <f t="shared" si="104"/>
        <v>549</v>
      </c>
      <c r="BB560" s="332" t="str">
        <f t="shared" si="109"/>
        <v/>
      </c>
      <c r="BC560" s="332" t="str">
        <f t="shared" si="109"/>
        <v/>
      </c>
      <c r="BD560" s="332" t="str">
        <f t="shared" si="108"/>
        <v/>
      </c>
      <c r="BE560" s="332" t="str">
        <f t="shared" si="108"/>
        <v/>
      </c>
      <c r="BF560" s="332" t="str">
        <f t="shared" si="108"/>
        <v/>
      </c>
      <c r="BG560" s="332" t="str">
        <f t="shared" si="108"/>
        <v/>
      </c>
      <c r="BH560" s="164">
        <v>549</v>
      </c>
      <c r="BI560" s="337" t="str">
        <f t="shared" si="106"/>
        <v/>
      </c>
      <c r="BJ560" s="337" t="str">
        <f t="shared" si="106"/>
        <v/>
      </c>
      <c r="BK560" s="337" t="str">
        <f t="shared" si="106"/>
        <v/>
      </c>
      <c r="BL560" s="337" t="str">
        <f t="shared" si="105"/>
        <v/>
      </c>
      <c r="BM560" s="165" t="str">
        <f t="shared" si="107"/>
        <v/>
      </c>
    </row>
    <row r="561" spans="1:65" ht="14.85" customHeight="1">
      <c r="A561" s="238"/>
      <c r="B561" s="540" t="s">
        <v>640</v>
      </c>
      <c r="C561" s="540"/>
      <c r="D561" s="540"/>
      <c r="E561" s="503">
        <f t="shared" si="97"/>
        <v>94.976112600000008</v>
      </c>
      <c r="F561" s="503"/>
      <c r="G561" s="503"/>
      <c r="H561" s="503">
        <f t="shared" si="98"/>
        <v>95.048902600000005</v>
      </c>
      <c r="I561" s="503"/>
      <c r="J561" s="503"/>
      <c r="K561" s="503">
        <f t="shared" si="99"/>
        <v>95.021112600000009</v>
      </c>
      <c r="L561" s="503"/>
      <c r="M561" s="503"/>
      <c r="N561" s="503">
        <f t="shared" si="100"/>
        <v>95.029292600000005</v>
      </c>
      <c r="O561" s="503"/>
      <c r="P561" s="503"/>
      <c r="Q561" s="503">
        <f t="shared" si="101"/>
        <v>95.024402600000002</v>
      </c>
      <c r="R561" s="503"/>
      <c r="S561" s="503"/>
      <c r="T561" s="503"/>
      <c r="U561" s="503"/>
      <c r="V561" s="503"/>
      <c r="W561" s="503">
        <f t="shared" si="102"/>
        <v>4.8289999999994393E-2</v>
      </c>
      <c r="X561" s="503"/>
      <c r="Y561" s="503"/>
      <c r="Z561" s="503"/>
      <c r="AA561" s="503"/>
      <c r="AB561" s="503"/>
      <c r="AC561" s="525"/>
      <c r="AD561" s="526"/>
      <c r="AE561" s="526"/>
      <c r="AF561" s="526"/>
      <c r="AG561" s="526"/>
      <c r="AH561" s="527"/>
      <c r="AI561" s="233"/>
      <c r="AJ561" s="233"/>
      <c r="AK561" s="197">
        <v>550</v>
      </c>
      <c r="AL561" s="207"/>
      <c r="AM561" s="207"/>
      <c r="AN561" s="207"/>
      <c r="AO561" s="207"/>
      <c r="AP561" s="207"/>
      <c r="AQ561" s="208"/>
      <c r="AR561" s="155"/>
      <c r="AS561" s="197">
        <f t="shared" si="103"/>
        <v>550</v>
      </c>
      <c r="AT561" s="175">
        <v>-0.15957739999998899</v>
      </c>
      <c r="AU561" s="163">
        <v>-9.5773999999977395E-3</v>
      </c>
      <c r="AV561" s="163">
        <v>-0.19957739999999499</v>
      </c>
      <c r="AW561" s="163">
        <v>-0.27957739999999398</v>
      </c>
      <c r="AX561" s="163">
        <v>-0.179577399999999</v>
      </c>
      <c r="AY561" s="163">
        <v>-0.179577399999999</v>
      </c>
      <c r="BA561" s="331">
        <f t="shared" si="104"/>
        <v>550</v>
      </c>
      <c r="BB561" s="332" t="str">
        <f t="shared" si="109"/>
        <v/>
      </c>
      <c r="BC561" s="332" t="str">
        <f t="shared" si="109"/>
        <v/>
      </c>
      <c r="BD561" s="332" t="str">
        <f t="shared" si="108"/>
        <v/>
      </c>
      <c r="BE561" s="332" t="str">
        <f t="shared" si="108"/>
        <v/>
      </c>
      <c r="BF561" s="332" t="str">
        <f t="shared" si="108"/>
        <v/>
      </c>
      <c r="BG561" s="332" t="str">
        <f t="shared" si="108"/>
        <v/>
      </c>
      <c r="BH561" s="164">
        <v>550</v>
      </c>
      <c r="BI561" s="337" t="str">
        <f t="shared" si="106"/>
        <v/>
      </c>
      <c r="BJ561" s="337" t="str">
        <f t="shared" si="106"/>
        <v/>
      </c>
      <c r="BK561" s="337" t="str">
        <f t="shared" si="106"/>
        <v/>
      </c>
      <c r="BL561" s="337" t="str">
        <f t="shared" si="105"/>
        <v/>
      </c>
      <c r="BM561" s="165" t="str">
        <f t="shared" si="107"/>
        <v/>
      </c>
    </row>
    <row r="562" spans="1:65" ht="14.85" customHeight="1">
      <c r="A562" s="238"/>
      <c r="B562" s="540" t="s">
        <v>641</v>
      </c>
      <c r="C562" s="540"/>
      <c r="D562" s="540"/>
      <c r="E562" s="503">
        <f t="shared" si="97"/>
        <v>94.966542600000011</v>
      </c>
      <c r="F562" s="503"/>
      <c r="G562" s="503"/>
      <c r="H562" s="503">
        <f t="shared" si="98"/>
        <v>95.051992600000005</v>
      </c>
      <c r="I562" s="503"/>
      <c r="J562" s="503"/>
      <c r="K562" s="503">
        <f t="shared" si="99"/>
        <v>95.024812600000004</v>
      </c>
      <c r="L562" s="503"/>
      <c r="M562" s="503"/>
      <c r="N562" s="503">
        <f t="shared" si="100"/>
        <v>95.036602600000009</v>
      </c>
      <c r="O562" s="503"/>
      <c r="P562" s="503"/>
      <c r="Q562" s="503">
        <f t="shared" si="101"/>
        <v>95.024842599999999</v>
      </c>
      <c r="R562" s="503"/>
      <c r="S562" s="503"/>
      <c r="T562" s="503"/>
      <c r="U562" s="503"/>
      <c r="V562" s="503"/>
      <c r="W562" s="503">
        <f t="shared" si="102"/>
        <v>5.8299999999988472E-2</v>
      </c>
      <c r="X562" s="503"/>
      <c r="Y562" s="503"/>
      <c r="Z562" s="503"/>
      <c r="AA562" s="503"/>
      <c r="AB562" s="503"/>
      <c r="AC562" s="525"/>
      <c r="AD562" s="526"/>
      <c r="AE562" s="526"/>
      <c r="AF562" s="526"/>
      <c r="AG562" s="526"/>
      <c r="AH562" s="527"/>
      <c r="AI562" s="233"/>
      <c r="AJ562" s="233"/>
      <c r="AK562" s="197">
        <v>551</v>
      </c>
      <c r="AL562" s="207"/>
      <c r="AM562" s="207"/>
      <c r="AN562" s="207"/>
      <c r="AO562" s="207"/>
      <c r="AP562" s="207"/>
      <c r="AQ562" s="208"/>
      <c r="AR562" s="155"/>
      <c r="AS562" s="197">
        <f t="shared" si="103"/>
        <v>551</v>
      </c>
      <c r="AT562" s="175">
        <v>-0.15957739999998899</v>
      </c>
      <c r="AU562" s="163">
        <v>-9.5773999999977395E-3</v>
      </c>
      <c r="AV562" s="163">
        <v>-0.19957739999999499</v>
      </c>
      <c r="AW562" s="163">
        <v>-0.27957739999999398</v>
      </c>
      <c r="AX562" s="163">
        <v>-0.179577399999999</v>
      </c>
      <c r="AY562" s="163">
        <v>-0.179577399999999</v>
      </c>
      <c r="BA562" s="331">
        <f t="shared" si="104"/>
        <v>551</v>
      </c>
      <c r="BB562" s="332" t="str">
        <f t="shared" si="109"/>
        <v/>
      </c>
      <c r="BC562" s="332" t="str">
        <f t="shared" si="109"/>
        <v/>
      </c>
      <c r="BD562" s="332" t="str">
        <f t="shared" si="108"/>
        <v/>
      </c>
      <c r="BE562" s="332" t="str">
        <f t="shared" si="108"/>
        <v/>
      </c>
      <c r="BF562" s="332" t="str">
        <f t="shared" si="108"/>
        <v/>
      </c>
      <c r="BG562" s="332" t="str">
        <f t="shared" si="108"/>
        <v/>
      </c>
      <c r="BH562" s="164">
        <v>551</v>
      </c>
      <c r="BI562" s="337" t="str">
        <f t="shared" si="106"/>
        <v/>
      </c>
      <c r="BJ562" s="337" t="str">
        <f t="shared" si="106"/>
        <v/>
      </c>
      <c r="BK562" s="337" t="str">
        <f t="shared" si="106"/>
        <v/>
      </c>
      <c r="BL562" s="337" t="str">
        <f t="shared" si="105"/>
        <v/>
      </c>
      <c r="BM562" s="165" t="str">
        <f t="shared" si="107"/>
        <v/>
      </c>
    </row>
    <row r="563" spans="1:65" ht="14.85" customHeight="1">
      <c r="A563" s="238"/>
      <c r="B563" s="540" t="s">
        <v>642</v>
      </c>
      <c r="C563" s="540"/>
      <c r="D563" s="540"/>
      <c r="E563" s="503" t="str">
        <f t="shared" si="97"/>
        <v/>
      </c>
      <c r="F563" s="503"/>
      <c r="G563" s="503"/>
      <c r="H563" s="503" t="str">
        <f t="shared" si="98"/>
        <v/>
      </c>
      <c r="I563" s="503"/>
      <c r="J563" s="503"/>
      <c r="K563" s="503" t="str">
        <f t="shared" si="99"/>
        <v/>
      </c>
      <c r="L563" s="503"/>
      <c r="M563" s="503"/>
      <c r="N563" s="503" t="str">
        <f t="shared" si="100"/>
        <v/>
      </c>
      <c r="O563" s="503"/>
      <c r="P563" s="503"/>
      <c r="Q563" s="503" t="str">
        <f t="shared" si="101"/>
        <v/>
      </c>
      <c r="R563" s="503"/>
      <c r="S563" s="503"/>
      <c r="T563" s="503"/>
      <c r="U563" s="503"/>
      <c r="V563" s="503"/>
      <c r="W563" s="503" t="str">
        <f t="shared" si="102"/>
        <v/>
      </c>
      <c r="X563" s="503"/>
      <c r="Y563" s="503"/>
      <c r="Z563" s="503"/>
      <c r="AA563" s="503"/>
      <c r="AB563" s="503"/>
      <c r="AC563" s="525"/>
      <c r="AD563" s="526"/>
      <c r="AE563" s="526"/>
      <c r="AF563" s="526"/>
      <c r="AG563" s="526"/>
      <c r="AH563" s="527"/>
      <c r="AI563" s="233"/>
      <c r="AJ563" s="233"/>
      <c r="AK563" s="197">
        <v>552</v>
      </c>
      <c r="AL563" s="207"/>
      <c r="AM563" s="207"/>
      <c r="AN563" s="207"/>
      <c r="AO563" s="207"/>
      <c r="AP563" s="207"/>
      <c r="AQ563" s="208"/>
      <c r="AR563" s="155"/>
      <c r="AS563" s="197">
        <f t="shared" si="103"/>
        <v>552</v>
      </c>
      <c r="AT563" s="175">
        <v>-0.15957739999998899</v>
      </c>
      <c r="AU563" s="163">
        <v>-9.5773999999977395E-3</v>
      </c>
      <c r="AV563" s="163">
        <v>-0.19957739999999499</v>
      </c>
      <c r="AW563" s="163">
        <v>-0.27957739999999398</v>
      </c>
      <c r="AX563" s="163">
        <v>-0.179577399999999</v>
      </c>
      <c r="AY563" s="163">
        <v>-0.179577399999999</v>
      </c>
      <c r="BA563" s="331">
        <f t="shared" si="104"/>
        <v>552</v>
      </c>
      <c r="BB563" s="332" t="str">
        <f t="shared" si="109"/>
        <v/>
      </c>
      <c r="BC563" s="332" t="str">
        <f t="shared" si="109"/>
        <v/>
      </c>
      <c r="BD563" s="332" t="str">
        <f t="shared" si="108"/>
        <v/>
      </c>
      <c r="BE563" s="332" t="str">
        <f t="shared" si="108"/>
        <v/>
      </c>
      <c r="BF563" s="332" t="str">
        <f t="shared" si="108"/>
        <v/>
      </c>
      <c r="BG563" s="332" t="str">
        <f t="shared" si="108"/>
        <v/>
      </c>
      <c r="BH563" s="164">
        <v>552</v>
      </c>
      <c r="BI563" s="337" t="str">
        <f t="shared" si="106"/>
        <v/>
      </c>
      <c r="BJ563" s="337" t="str">
        <f t="shared" si="106"/>
        <v/>
      </c>
      <c r="BK563" s="337" t="str">
        <f t="shared" si="106"/>
        <v/>
      </c>
      <c r="BL563" s="337" t="str">
        <f t="shared" si="105"/>
        <v/>
      </c>
      <c r="BM563" s="165" t="str">
        <f t="shared" si="107"/>
        <v/>
      </c>
    </row>
    <row r="564" spans="1:65" ht="14.85" customHeight="1">
      <c r="A564" s="238"/>
      <c r="B564" s="540" t="s">
        <v>643</v>
      </c>
      <c r="C564" s="540"/>
      <c r="D564" s="540"/>
      <c r="E564" s="503" t="str">
        <f t="shared" si="97"/>
        <v/>
      </c>
      <c r="F564" s="503"/>
      <c r="G564" s="503"/>
      <c r="H564" s="503" t="str">
        <f t="shared" si="98"/>
        <v/>
      </c>
      <c r="I564" s="503"/>
      <c r="J564" s="503"/>
      <c r="K564" s="503" t="str">
        <f t="shared" si="99"/>
        <v/>
      </c>
      <c r="L564" s="503"/>
      <c r="M564" s="503"/>
      <c r="N564" s="503" t="str">
        <f t="shared" si="100"/>
        <v/>
      </c>
      <c r="O564" s="503"/>
      <c r="P564" s="503"/>
      <c r="Q564" s="503" t="str">
        <f t="shared" si="101"/>
        <v/>
      </c>
      <c r="R564" s="503"/>
      <c r="S564" s="503"/>
      <c r="T564" s="503"/>
      <c r="U564" s="503"/>
      <c r="V564" s="503"/>
      <c r="W564" s="503" t="str">
        <f t="shared" si="102"/>
        <v/>
      </c>
      <c r="X564" s="503"/>
      <c r="Y564" s="503"/>
      <c r="Z564" s="503"/>
      <c r="AA564" s="503"/>
      <c r="AB564" s="503"/>
      <c r="AC564" s="525"/>
      <c r="AD564" s="526"/>
      <c r="AE564" s="526"/>
      <c r="AF564" s="526"/>
      <c r="AG564" s="526"/>
      <c r="AH564" s="527"/>
      <c r="AI564" s="233"/>
      <c r="AJ564" s="233"/>
      <c r="AK564" s="197">
        <v>553</v>
      </c>
      <c r="AL564" s="207"/>
      <c r="AM564" s="207"/>
      <c r="AN564" s="207"/>
      <c r="AO564" s="207"/>
      <c r="AP564" s="207"/>
      <c r="AQ564" s="208"/>
      <c r="AR564" s="155"/>
      <c r="AS564" s="197">
        <f t="shared" si="103"/>
        <v>553</v>
      </c>
      <c r="AT564" s="175">
        <v>-0.15957739999998899</v>
      </c>
      <c r="AU564" s="163">
        <v>-9.5773999999977395E-3</v>
      </c>
      <c r="AV564" s="163">
        <v>-0.19957739999999499</v>
      </c>
      <c r="AW564" s="163">
        <v>-0.27957739999999398</v>
      </c>
      <c r="AX564" s="163">
        <v>-0.179577399999999</v>
      </c>
      <c r="AY564" s="163">
        <v>-0.179577399999999</v>
      </c>
      <c r="BA564" s="331">
        <f t="shared" si="104"/>
        <v>553</v>
      </c>
      <c r="BB564" s="332" t="str">
        <f t="shared" si="109"/>
        <v/>
      </c>
      <c r="BC564" s="332" t="str">
        <f t="shared" si="109"/>
        <v/>
      </c>
      <c r="BD564" s="332" t="str">
        <f t="shared" si="108"/>
        <v/>
      </c>
      <c r="BE564" s="332" t="str">
        <f t="shared" si="108"/>
        <v/>
      </c>
      <c r="BF564" s="332" t="str">
        <f t="shared" si="108"/>
        <v/>
      </c>
      <c r="BG564" s="332" t="str">
        <f t="shared" si="108"/>
        <v/>
      </c>
      <c r="BH564" s="164">
        <v>553</v>
      </c>
      <c r="BI564" s="337" t="str">
        <f t="shared" si="106"/>
        <v/>
      </c>
      <c r="BJ564" s="337" t="str">
        <f t="shared" si="106"/>
        <v/>
      </c>
      <c r="BK564" s="337" t="str">
        <f t="shared" si="106"/>
        <v/>
      </c>
      <c r="BL564" s="337" t="str">
        <f t="shared" si="105"/>
        <v/>
      </c>
      <c r="BM564" s="165" t="str">
        <f t="shared" si="107"/>
        <v/>
      </c>
    </row>
    <row r="565" spans="1:65" ht="14.85" customHeight="1">
      <c r="A565" s="238"/>
      <c r="B565" s="540" t="s">
        <v>644</v>
      </c>
      <c r="C565" s="540"/>
      <c r="D565" s="540"/>
      <c r="E565" s="503" t="str">
        <f t="shared" si="97"/>
        <v/>
      </c>
      <c r="F565" s="503"/>
      <c r="G565" s="503"/>
      <c r="H565" s="503" t="str">
        <f t="shared" si="98"/>
        <v/>
      </c>
      <c r="I565" s="503"/>
      <c r="J565" s="503"/>
      <c r="K565" s="503" t="str">
        <f t="shared" si="99"/>
        <v/>
      </c>
      <c r="L565" s="503"/>
      <c r="M565" s="503"/>
      <c r="N565" s="503" t="str">
        <f t="shared" si="100"/>
        <v/>
      </c>
      <c r="O565" s="503"/>
      <c r="P565" s="503"/>
      <c r="Q565" s="503" t="str">
        <f t="shared" si="101"/>
        <v/>
      </c>
      <c r="R565" s="503"/>
      <c r="S565" s="503"/>
      <c r="T565" s="503"/>
      <c r="U565" s="503"/>
      <c r="V565" s="503"/>
      <c r="W565" s="503" t="str">
        <f t="shared" si="102"/>
        <v/>
      </c>
      <c r="X565" s="503"/>
      <c r="Y565" s="503"/>
      <c r="Z565" s="503"/>
      <c r="AA565" s="503"/>
      <c r="AB565" s="503"/>
      <c r="AC565" s="525"/>
      <c r="AD565" s="526"/>
      <c r="AE565" s="526"/>
      <c r="AF565" s="526"/>
      <c r="AG565" s="526"/>
      <c r="AH565" s="527"/>
      <c r="AI565" s="233"/>
      <c r="AJ565" s="233"/>
      <c r="AK565" s="197">
        <v>554</v>
      </c>
      <c r="AL565" s="207"/>
      <c r="AM565" s="207"/>
      <c r="AN565" s="207"/>
      <c r="AO565" s="207"/>
      <c r="AP565" s="207"/>
      <c r="AQ565" s="208"/>
      <c r="AR565" s="155"/>
      <c r="AS565" s="197">
        <f t="shared" si="103"/>
        <v>554</v>
      </c>
      <c r="AT565" s="175">
        <v>-0.15957739999998899</v>
      </c>
      <c r="AU565" s="163">
        <v>-9.5773999999977395E-3</v>
      </c>
      <c r="AV565" s="163">
        <v>-0.19957739999999499</v>
      </c>
      <c r="AW565" s="163">
        <v>-0.27957739999999398</v>
      </c>
      <c r="AX565" s="163">
        <v>-0.179577399999999</v>
      </c>
      <c r="AY565" s="163">
        <v>-0.179577399999999</v>
      </c>
      <c r="BA565" s="331">
        <f t="shared" si="104"/>
        <v>554</v>
      </c>
      <c r="BB565" s="332" t="str">
        <f t="shared" si="109"/>
        <v/>
      </c>
      <c r="BC565" s="332" t="str">
        <f t="shared" si="109"/>
        <v/>
      </c>
      <c r="BD565" s="332" t="str">
        <f t="shared" si="108"/>
        <v/>
      </c>
      <c r="BE565" s="332" t="str">
        <f t="shared" si="108"/>
        <v/>
      </c>
      <c r="BF565" s="332" t="str">
        <f t="shared" si="108"/>
        <v/>
      </c>
      <c r="BG565" s="332" t="str">
        <f t="shared" si="108"/>
        <v/>
      </c>
      <c r="BH565" s="164">
        <v>554</v>
      </c>
      <c r="BI565" s="337" t="str">
        <f t="shared" si="106"/>
        <v/>
      </c>
      <c r="BJ565" s="337" t="str">
        <f t="shared" si="106"/>
        <v/>
      </c>
      <c r="BK565" s="337" t="str">
        <f t="shared" si="106"/>
        <v/>
      </c>
      <c r="BL565" s="337" t="str">
        <f t="shared" si="105"/>
        <v/>
      </c>
      <c r="BM565" s="165" t="str">
        <f t="shared" si="107"/>
        <v/>
      </c>
    </row>
    <row r="566" spans="1:65" ht="14.85" customHeight="1">
      <c r="A566" s="238"/>
      <c r="B566" s="540" t="s">
        <v>645</v>
      </c>
      <c r="C566" s="540"/>
      <c r="D566" s="540"/>
      <c r="E566" s="503" t="str">
        <f t="shared" si="97"/>
        <v/>
      </c>
      <c r="F566" s="503"/>
      <c r="G566" s="503"/>
      <c r="H566" s="503" t="str">
        <f t="shared" si="98"/>
        <v/>
      </c>
      <c r="I566" s="503"/>
      <c r="J566" s="503"/>
      <c r="K566" s="503" t="str">
        <f t="shared" si="99"/>
        <v/>
      </c>
      <c r="L566" s="503"/>
      <c r="M566" s="503"/>
      <c r="N566" s="503" t="str">
        <f t="shared" si="100"/>
        <v/>
      </c>
      <c r="O566" s="503"/>
      <c r="P566" s="503"/>
      <c r="Q566" s="503" t="str">
        <f t="shared" si="101"/>
        <v/>
      </c>
      <c r="R566" s="503"/>
      <c r="S566" s="503"/>
      <c r="T566" s="503"/>
      <c r="U566" s="503"/>
      <c r="V566" s="503"/>
      <c r="W566" s="503" t="str">
        <f t="shared" si="102"/>
        <v/>
      </c>
      <c r="X566" s="503"/>
      <c r="Y566" s="503"/>
      <c r="Z566" s="503"/>
      <c r="AA566" s="503"/>
      <c r="AB566" s="503"/>
      <c r="AC566" s="525"/>
      <c r="AD566" s="526"/>
      <c r="AE566" s="526"/>
      <c r="AF566" s="526"/>
      <c r="AG566" s="526"/>
      <c r="AH566" s="527"/>
      <c r="AI566" s="233"/>
      <c r="AJ566" s="233"/>
      <c r="AK566" s="197">
        <v>555</v>
      </c>
      <c r="AL566" s="207"/>
      <c r="AM566" s="207"/>
      <c r="AN566" s="207"/>
      <c r="AO566" s="207"/>
      <c r="AP566" s="207"/>
      <c r="AQ566" s="208"/>
      <c r="AR566" s="155"/>
      <c r="AS566" s="197">
        <f t="shared" si="103"/>
        <v>555</v>
      </c>
      <c r="AT566" s="175">
        <v>-0.15957739999998899</v>
      </c>
      <c r="AU566" s="163">
        <v>-9.5773999999977395E-3</v>
      </c>
      <c r="AV566" s="163">
        <v>-0.19957739999999499</v>
      </c>
      <c r="AW566" s="163">
        <v>-0.27957739999999398</v>
      </c>
      <c r="AX566" s="163">
        <v>-0.179577399999999</v>
      </c>
      <c r="AY566" s="163">
        <v>-0.179577399999999</v>
      </c>
      <c r="BA566" s="331">
        <f t="shared" si="104"/>
        <v>555</v>
      </c>
      <c r="BB566" s="332" t="str">
        <f t="shared" si="109"/>
        <v/>
      </c>
      <c r="BC566" s="332" t="str">
        <f t="shared" si="109"/>
        <v/>
      </c>
      <c r="BD566" s="332" t="str">
        <f t="shared" si="108"/>
        <v/>
      </c>
      <c r="BE566" s="332" t="str">
        <f t="shared" si="108"/>
        <v/>
      </c>
      <c r="BF566" s="332" t="str">
        <f t="shared" si="108"/>
        <v/>
      </c>
      <c r="BG566" s="332" t="str">
        <f t="shared" si="108"/>
        <v/>
      </c>
      <c r="BH566" s="164">
        <v>555</v>
      </c>
      <c r="BI566" s="337" t="str">
        <f t="shared" si="106"/>
        <v/>
      </c>
      <c r="BJ566" s="337" t="str">
        <f t="shared" si="106"/>
        <v/>
      </c>
      <c r="BK566" s="337" t="str">
        <f t="shared" si="106"/>
        <v/>
      </c>
      <c r="BL566" s="337" t="str">
        <f t="shared" si="105"/>
        <v/>
      </c>
      <c r="BM566" s="165" t="str">
        <f t="shared" si="107"/>
        <v/>
      </c>
    </row>
    <row r="567" spans="1:65" ht="14.85" customHeight="1" thickBot="1">
      <c r="A567" s="238"/>
      <c r="B567" s="572" t="s">
        <v>646</v>
      </c>
      <c r="C567" s="572"/>
      <c r="D567" s="572"/>
      <c r="E567" s="573" t="str">
        <f t="shared" si="97"/>
        <v/>
      </c>
      <c r="F567" s="573"/>
      <c r="G567" s="573"/>
      <c r="H567" s="573" t="str">
        <f t="shared" si="98"/>
        <v/>
      </c>
      <c r="I567" s="573"/>
      <c r="J567" s="573"/>
      <c r="K567" s="573" t="str">
        <f t="shared" si="99"/>
        <v/>
      </c>
      <c r="L567" s="573"/>
      <c r="M567" s="573"/>
      <c r="N567" s="573" t="str">
        <f t="shared" si="100"/>
        <v/>
      </c>
      <c r="O567" s="573"/>
      <c r="P567" s="573"/>
      <c r="Q567" s="573" t="str">
        <f t="shared" si="101"/>
        <v/>
      </c>
      <c r="R567" s="573"/>
      <c r="S567" s="573"/>
      <c r="T567" s="573"/>
      <c r="U567" s="573"/>
      <c r="V567" s="573"/>
      <c r="W567" s="573" t="str">
        <f t="shared" si="102"/>
        <v/>
      </c>
      <c r="X567" s="573"/>
      <c r="Y567" s="573"/>
      <c r="Z567" s="573"/>
      <c r="AA567" s="573"/>
      <c r="AB567" s="573"/>
      <c r="AC567" s="528"/>
      <c r="AD567" s="529"/>
      <c r="AE567" s="529"/>
      <c r="AF567" s="529"/>
      <c r="AG567" s="529"/>
      <c r="AH567" s="530"/>
      <c r="AI567" s="233"/>
      <c r="AJ567" s="233"/>
      <c r="AK567" s="197">
        <v>556</v>
      </c>
      <c r="AL567" s="207"/>
      <c r="AM567" s="207"/>
      <c r="AN567" s="207"/>
      <c r="AO567" s="207"/>
      <c r="AP567" s="207"/>
      <c r="AQ567" s="208"/>
      <c r="AR567" s="155"/>
      <c r="AS567" s="197">
        <f t="shared" si="103"/>
        <v>556</v>
      </c>
      <c r="AT567" s="175">
        <v>-0.15957739999998899</v>
      </c>
      <c r="AU567" s="163">
        <v>-9.5773999999977395E-3</v>
      </c>
      <c r="AV567" s="163">
        <v>-0.19957739999999499</v>
      </c>
      <c r="AW567" s="163">
        <v>-0.27957739999999398</v>
      </c>
      <c r="AX567" s="163">
        <v>-0.179577399999999</v>
      </c>
      <c r="AY567" s="163">
        <v>-0.179577399999999</v>
      </c>
      <c r="BA567" s="331">
        <f t="shared" si="104"/>
        <v>556</v>
      </c>
      <c r="BB567" s="332" t="str">
        <f t="shared" si="109"/>
        <v/>
      </c>
      <c r="BC567" s="332" t="str">
        <f t="shared" si="109"/>
        <v/>
      </c>
      <c r="BD567" s="332" t="str">
        <f t="shared" si="108"/>
        <v/>
      </c>
      <c r="BE567" s="332" t="str">
        <f t="shared" si="108"/>
        <v/>
      </c>
      <c r="BF567" s="332" t="str">
        <f t="shared" si="108"/>
        <v/>
      </c>
      <c r="BG567" s="332" t="str">
        <f t="shared" si="108"/>
        <v/>
      </c>
      <c r="BH567" s="164">
        <v>556</v>
      </c>
      <c r="BI567" s="337" t="str">
        <f t="shared" si="106"/>
        <v/>
      </c>
      <c r="BJ567" s="337" t="str">
        <f t="shared" si="106"/>
        <v/>
      </c>
      <c r="BK567" s="337" t="str">
        <f t="shared" si="106"/>
        <v/>
      </c>
      <c r="BL567" s="337" t="str">
        <f t="shared" si="105"/>
        <v/>
      </c>
      <c r="BM567" s="165" t="str">
        <f t="shared" si="107"/>
        <v/>
      </c>
    </row>
    <row r="568" spans="1:65" ht="14.85" customHeight="1" thickTop="1">
      <c r="A568" s="239"/>
      <c r="B568" s="240"/>
      <c r="C568" s="240"/>
      <c r="D568" s="240"/>
      <c r="E568" s="252"/>
      <c r="F568" s="252"/>
      <c r="G568" s="252"/>
      <c r="H568" s="252"/>
      <c r="I568" s="252"/>
      <c r="J568" s="252"/>
      <c r="K568" s="252"/>
      <c r="L568" s="252"/>
      <c r="M568" s="252"/>
      <c r="N568" s="252"/>
      <c r="O568" s="252"/>
      <c r="P568" s="252"/>
      <c r="Q568" s="252"/>
      <c r="R568" s="252"/>
      <c r="S568" s="252"/>
      <c r="T568" s="252"/>
      <c r="U568" s="252"/>
      <c r="V568" s="252"/>
      <c r="W568" s="252"/>
      <c r="X568" s="252"/>
      <c r="Y568" s="252"/>
      <c r="Z568" s="252"/>
      <c r="AA568" s="252"/>
      <c r="AB568" s="252"/>
      <c r="AC568" s="233"/>
      <c r="AD568" s="233"/>
      <c r="AE568" s="233"/>
      <c r="AF568" s="233"/>
      <c r="AG568" s="233"/>
      <c r="AH568" s="233"/>
      <c r="AI568" s="233"/>
      <c r="AJ568" s="233"/>
      <c r="AK568" s="197">
        <v>557</v>
      </c>
      <c r="AL568" s="207"/>
      <c r="AM568" s="207"/>
      <c r="AN568" s="207"/>
      <c r="AO568" s="207"/>
      <c r="AP568" s="207"/>
      <c r="AQ568" s="208"/>
      <c r="AR568" s="155"/>
      <c r="AS568" s="197">
        <f t="shared" si="103"/>
        <v>557</v>
      </c>
      <c r="AT568" s="175">
        <v>-0.15957739999998899</v>
      </c>
      <c r="AU568" s="163">
        <v>-9.5773999999977395E-3</v>
      </c>
      <c r="AV568" s="163">
        <v>-0.19957739999999499</v>
      </c>
      <c r="AW568" s="163">
        <v>-0.27957739999999398</v>
      </c>
      <c r="AX568" s="163">
        <v>-0.179577399999999</v>
      </c>
      <c r="AY568" s="163">
        <v>-0.179577399999999</v>
      </c>
      <c r="BA568" s="331">
        <f t="shared" si="104"/>
        <v>557</v>
      </c>
      <c r="BB568" s="332" t="str">
        <f t="shared" si="109"/>
        <v/>
      </c>
      <c r="BC568" s="332" t="str">
        <f t="shared" si="109"/>
        <v/>
      </c>
      <c r="BD568" s="332" t="str">
        <f t="shared" si="108"/>
        <v/>
      </c>
      <c r="BE568" s="332" t="str">
        <f t="shared" si="108"/>
        <v/>
      </c>
      <c r="BF568" s="332" t="str">
        <f t="shared" si="108"/>
        <v/>
      </c>
      <c r="BG568" s="332" t="str">
        <f t="shared" si="108"/>
        <v/>
      </c>
      <c r="BH568" s="164">
        <v>557</v>
      </c>
      <c r="BI568" s="337" t="str">
        <f t="shared" si="106"/>
        <v/>
      </c>
      <c r="BJ568" s="337" t="str">
        <f t="shared" si="106"/>
        <v/>
      </c>
      <c r="BK568" s="337" t="str">
        <f t="shared" si="106"/>
        <v/>
      </c>
      <c r="BL568" s="337" t="str">
        <f t="shared" si="105"/>
        <v/>
      </c>
      <c r="BM568" s="165" t="str">
        <f t="shared" si="107"/>
        <v/>
      </c>
    </row>
    <row r="569" spans="1:65" ht="14.85" customHeight="1">
      <c r="B569" s="245"/>
      <c r="C569" s="245"/>
      <c r="D569" s="245"/>
      <c r="E569" s="246"/>
      <c r="F569" s="246"/>
      <c r="G569" s="246"/>
      <c r="H569" s="247"/>
      <c r="J569" s="246"/>
      <c r="K569" s="246"/>
      <c r="AA569" s="494" t="s">
        <v>7</v>
      </c>
      <c r="AB569" s="494"/>
      <c r="AC569" s="494"/>
      <c r="AD569" s="495">
        <f>AD498+1</f>
        <v>10</v>
      </c>
      <c r="AE569" s="495"/>
      <c r="AF569" s="223" t="s">
        <v>8</v>
      </c>
      <c r="AG569" s="495">
        <f>Page1!$AR$1</f>
        <v>1</v>
      </c>
      <c r="AH569" s="495"/>
      <c r="AI569" s="218"/>
      <c r="AJ569" s="218"/>
      <c r="AK569" s="197">
        <v>558</v>
      </c>
      <c r="AL569" s="207"/>
      <c r="AM569" s="207"/>
      <c r="AN569" s="207"/>
      <c r="AO569" s="207"/>
      <c r="AP569" s="207"/>
      <c r="AQ569" s="208"/>
      <c r="AR569" s="155"/>
      <c r="AS569" s="197">
        <f t="shared" si="103"/>
        <v>558</v>
      </c>
      <c r="AT569" s="175">
        <v>-0.15957739999998899</v>
      </c>
      <c r="AU569" s="163">
        <v>-9.5773999999977395E-3</v>
      </c>
      <c r="AV569" s="163">
        <v>-0.19957739999999499</v>
      </c>
      <c r="AW569" s="163">
        <v>-0.27957739999999398</v>
      </c>
      <c r="AX569" s="163">
        <v>-0.179577399999999</v>
      </c>
      <c r="AY569" s="163">
        <v>-0.179577399999999</v>
      </c>
      <c r="BA569" s="331">
        <f t="shared" si="104"/>
        <v>558</v>
      </c>
      <c r="BB569" s="332" t="str">
        <f t="shared" si="109"/>
        <v/>
      </c>
      <c r="BC569" s="332" t="str">
        <f t="shared" si="109"/>
        <v/>
      </c>
      <c r="BD569" s="332" t="str">
        <f t="shared" si="108"/>
        <v/>
      </c>
      <c r="BE569" s="332" t="str">
        <f t="shared" si="108"/>
        <v/>
      </c>
      <c r="BF569" s="332" t="str">
        <f t="shared" si="108"/>
        <v/>
      </c>
      <c r="BG569" s="332" t="str">
        <f t="shared" si="108"/>
        <v/>
      </c>
      <c r="BH569" s="164">
        <v>558</v>
      </c>
      <c r="BI569" s="337" t="str">
        <f t="shared" si="106"/>
        <v/>
      </c>
      <c r="BJ569" s="337" t="str">
        <f t="shared" si="106"/>
        <v/>
      </c>
      <c r="BK569" s="337" t="str">
        <f t="shared" si="106"/>
        <v/>
      </c>
      <c r="BL569" s="337" t="str">
        <f t="shared" si="105"/>
        <v/>
      </c>
      <c r="BM569" s="165" t="str">
        <f t="shared" si="107"/>
        <v/>
      </c>
    </row>
    <row r="570" spans="1:65" ht="14.85" customHeight="1">
      <c r="B570" s="248"/>
      <c r="C570" s="248"/>
      <c r="D570" s="248"/>
      <c r="E570" s="249"/>
      <c r="F570" s="227"/>
      <c r="G570" s="249"/>
      <c r="H570" s="249"/>
      <c r="I570" s="249"/>
      <c r="J570" s="249"/>
      <c r="K570" s="249"/>
      <c r="Y570" s="222"/>
      <c r="AK570" s="197">
        <v>559</v>
      </c>
      <c r="AL570" s="207"/>
      <c r="AM570" s="207"/>
      <c r="AN570" s="207"/>
      <c r="AO570" s="207"/>
      <c r="AP570" s="207"/>
      <c r="AQ570" s="208"/>
      <c r="AR570" s="155"/>
      <c r="AS570" s="197">
        <f t="shared" si="103"/>
        <v>559</v>
      </c>
      <c r="AT570" s="175">
        <v>-0.15957739999998899</v>
      </c>
      <c r="AU570" s="163">
        <v>-9.5773999999977395E-3</v>
      </c>
      <c r="AV570" s="163">
        <v>-0.19957739999999499</v>
      </c>
      <c r="AW570" s="163">
        <v>-0.27957739999999398</v>
      </c>
      <c r="AX570" s="163">
        <v>-0.179577399999999</v>
      </c>
      <c r="AY570" s="163">
        <v>-0.179577399999999</v>
      </c>
      <c r="BA570" s="331">
        <f t="shared" si="104"/>
        <v>559</v>
      </c>
      <c r="BB570" s="332" t="str">
        <f t="shared" si="109"/>
        <v/>
      </c>
      <c r="BC570" s="332" t="str">
        <f t="shared" si="109"/>
        <v/>
      </c>
      <c r="BD570" s="332" t="str">
        <f t="shared" si="108"/>
        <v/>
      </c>
      <c r="BE570" s="332" t="str">
        <f t="shared" si="108"/>
        <v/>
      </c>
      <c r="BF570" s="332" t="str">
        <f t="shared" si="108"/>
        <v/>
      </c>
      <c r="BG570" s="332" t="str">
        <f t="shared" si="108"/>
        <v/>
      </c>
      <c r="BH570" s="164">
        <v>559</v>
      </c>
      <c r="BI570" s="337" t="str">
        <f t="shared" si="106"/>
        <v/>
      </c>
      <c r="BJ570" s="337" t="str">
        <f t="shared" si="106"/>
        <v/>
      </c>
      <c r="BK570" s="337" t="str">
        <f t="shared" si="106"/>
        <v/>
      </c>
      <c r="BL570" s="337" t="str">
        <f t="shared" si="105"/>
        <v/>
      </c>
      <c r="BM570" s="165" t="str">
        <f t="shared" si="107"/>
        <v/>
      </c>
    </row>
    <row r="571" spans="1:65" ht="14.85" customHeight="1">
      <c r="A571" s="218"/>
      <c r="B571" s="218"/>
      <c r="C571" s="218"/>
      <c r="D571" s="218"/>
      <c r="E571" s="250"/>
      <c r="K571" s="250"/>
      <c r="Y571" s="222"/>
      <c r="AK571" s="197">
        <v>560</v>
      </c>
      <c r="AL571" s="207"/>
      <c r="AM571" s="207"/>
      <c r="AN571" s="207"/>
      <c r="AO571" s="207"/>
      <c r="AP571" s="207"/>
      <c r="AQ571" s="208"/>
      <c r="AR571" s="155"/>
      <c r="AS571" s="197">
        <f t="shared" si="103"/>
        <v>560</v>
      </c>
      <c r="AT571" s="175">
        <v>-0.15957739999998899</v>
      </c>
      <c r="AU571" s="163">
        <v>-9.5773999999977395E-3</v>
      </c>
      <c r="AV571" s="163">
        <v>-0.19957739999999499</v>
      </c>
      <c r="AW571" s="163">
        <v>-0.27957739999999398</v>
      </c>
      <c r="AX571" s="163">
        <v>-0.179577399999999</v>
      </c>
      <c r="AY571" s="163">
        <v>-0.179577399999999</v>
      </c>
      <c r="BA571" s="331">
        <f t="shared" si="104"/>
        <v>560</v>
      </c>
      <c r="BB571" s="332" t="str">
        <f t="shared" si="109"/>
        <v/>
      </c>
      <c r="BC571" s="332" t="str">
        <f t="shared" si="109"/>
        <v/>
      </c>
      <c r="BD571" s="332" t="str">
        <f t="shared" si="108"/>
        <v/>
      </c>
      <c r="BE571" s="332" t="str">
        <f t="shared" si="108"/>
        <v/>
      </c>
      <c r="BF571" s="332" t="str">
        <f t="shared" si="108"/>
        <v/>
      </c>
      <c r="BG571" s="332" t="str">
        <f t="shared" si="108"/>
        <v/>
      </c>
      <c r="BH571" s="164">
        <v>560</v>
      </c>
      <c r="BI571" s="337" t="str">
        <f t="shared" si="106"/>
        <v/>
      </c>
      <c r="BJ571" s="337" t="str">
        <f t="shared" si="106"/>
        <v/>
      </c>
      <c r="BK571" s="337" t="str">
        <f t="shared" si="106"/>
        <v/>
      </c>
      <c r="BL571" s="337" t="str">
        <f t="shared" si="105"/>
        <v/>
      </c>
      <c r="BM571" s="165" t="str">
        <f t="shared" si="107"/>
        <v/>
      </c>
    </row>
    <row r="572" spans="1:65" ht="14.85" customHeight="1">
      <c r="A572" s="218"/>
      <c r="B572" s="218"/>
      <c r="C572" s="218"/>
      <c r="D572" s="218"/>
      <c r="E572" s="250"/>
      <c r="F572" s="227"/>
      <c r="H572" s="250"/>
      <c r="I572" s="250"/>
      <c r="J572" s="250"/>
      <c r="K572" s="250"/>
      <c r="W572" s="498" t="s">
        <v>9</v>
      </c>
      <c r="X572" s="498"/>
      <c r="Y572" s="498"/>
      <c r="Z572" s="498"/>
      <c r="AA572" s="498"/>
      <c r="AB572" s="498"/>
      <c r="AC572" s="498"/>
      <c r="AD572" s="499" t="str">
        <f>AD146</f>
        <v xml:space="preserve"> PT2/67 </v>
      </c>
      <c r="AE572" s="499"/>
      <c r="AF572" s="499"/>
      <c r="AG572" s="499"/>
      <c r="AH572" s="499"/>
      <c r="AI572" s="218"/>
      <c r="AJ572" s="218"/>
      <c r="AK572" s="197">
        <v>561</v>
      </c>
      <c r="AL572" s="207"/>
      <c r="AM572" s="207"/>
      <c r="AN572" s="207"/>
      <c r="AO572" s="207"/>
      <c r="AP572" s="207"/>
      <c r="AQ572" s="208"/>
      <c r="AR572" s="155"/>
      <c r="AS572" s="197">
        <f t="shared" si="103"/>
        <v>561</v>
      </c>
      <c r="AT572" s="175">
        <v>-0.15957739999998899</v>
      </c>
      <c r="AU572" s="163">
        <v>-9.5773999999977395E-3</v>
      </c>
      <c r="AV572" s="163">
        <v>-0.19957739999999499</v>
      </c>
      <c r="AW572" s="163">
        <v>-0.27957739999999398</v>
      </c>
      <c r="AX572" s="163">
        <v>-0.179577399999999</v>
      </c>
      <c r="AY572" s="163">
        <v>-0.179577399999999</v>
      </c>
      <c r="BA572" s="331">
        <f t="shared" si="104"/>
        <v>561</v>
      </c>
      <c r="BB572" s="332" t="str">
        <f t="shared" si="109"/>
        <v/>
      </c>
      <c r="BC572" s="332" t="str">
        <f t="shared" si="109"/>
        <v/>
      </c>
      <c r="BD572" s="332" t="str">
        <f t="shared" si="108"/>
        <v/>
      </c>
      <c r="BE572" s="332" t="str">
        <f t="shared" si="108"/>
        <v/>
      </c>
      <c r="BF572" s="332" t="str">
        <f t="shared" si="108"/>
        <v/>
      </c>
      <c r="BG572" s="332" t="str">
        <f t="shared" si="108"/>
        <v/>
      </c>
      <c r="BH572" s="164">
        <v>561</v>
      </c>
      <c r="BI572" s="337" t="str">
        <f t="shared" si="106"/>
        <v/>
      </c>
      <c r="BJ572" s="337" t="str">
        <f t="shared" si="106"/>
        <v/>
      </c>
      <c r="BK572" s="337" t="str">
        <f t="shared" si="106"/>
        <v/>
      </c>
      <c r="BL572" s="337" t="str">
        <f t="shared" si="105"/>
        <v/>
      </c>
      <c r="BM572" s="165" t="str">
        <f t="shared" si="107"/>
        <v/>
      </c>
    </row>
    <row r="573" spans="1:65" ht="14.85" customHeight="1">
      <c r="A573" s="224"/>
      <c r="C573" s="224"/>
      <c r="E573" s="227"/>
      <c r="H573" s="251"/>
      <c r="L573" s="227"/>
      <c r="W573" s="498" t="s">
        <v>2</v>
      </c>
      <c r="X573" s="498"/>
      <c r="Y573" s="498"/>
      <c r="Z573" s="498"/>
      <c r="AA573" s="498"/>
      <c r="AB573" s="498"/>
      <c r="AC573" s="498"/>
      <c r="AD573" s="537" t="str">
        <f>AD4</f>
        <v>-</v>
      </c>
      <c r="AE573" s="537"/>
      <c r="AF573" s="537"/>
      <c r="AG573" s="537"/>
      <c r="AH573" s="537"/>
      <c r="AI573" s="218"/>
      <c r="AJ573" s="218"/>
      <c r="AK573" s="197">
        <v>562</v>
      </c>
      <c r="AL573" s="207"/>
      <c r="AM573" s="207"/>
      <c r="AN573" s="207"/>
      <c r="AO573" s="207"/>
      <c r="AP573" s="207"/>
      <c r="AQ573" s="208"/>
      <c r="AR573" s="155"/>
      <c r="AS573" s="197">
        <f t="shared" si="103"/>
        <v>562</v>
      </c>
      <c r="AT573" s="175">
        <v>-0.15957739999998899</v>
      </c>
      <c r="AU573" s="163">
        <v>-9.5773999999977395E-3</v>
      </c>
      <c r="AV573" s="163">
        <v>-0.19957739999999499</v>
      </c>
      <c r="AW573" s="163">
        <v>-0.27957739999999398</v>
      </c>
      <c r="AX573" s="163">
        <v>-0.179577399999999</v>
      </c>
      <c r="AY573" s="163">
        <v>-0.179577399999999</v>
      </c>
      <c r="BA573" s="331">
        <f t="shared" si="104"/>
        <v>562</v>
      </c>
      <c r="BB573" s="332" t="str">
        <f t="shared" si="109"/>
        <v/>
      </c>
      <c r="BC573" s="332" t="str">
        <f t="shared" si="109"/>
        <v/>
      </c>
      <c r="BD573" s="332" t="str">
        <f t="shared" si="108"/>
        <v/>
      </c>
      <c r="BE573" s="332" t="str">
        <f t="shared" si="108"/>
        <v/>
      </c>
      <c r="BF573" s="332" t="str">
        <f t="shared" si="108"/>
        <v/>
      </c>
      <c r="BG573" s="332" t="str">
        <f t="shared" si="108"/>
        <v/>
      </c>
      <c r="BH573" s="164">
        <v>562</v>
      </c>
      <c r="BI573" s="337" t="str">
        <f t="shared" si="106"/>
        <v/>
      </c>
      <c r="BJ573" s="337" t="str">
        <f t="shared" si="106"/>
        <v/>
      </c>
      <c r="BK573" s="337" t="str">
        <f t="shared" si="106"/>
        <v/>
      </c>
      <c r="BL573" s="337" t="str">
        <f t="shared" si="105"/>
        <v/>
      </c>
      <c r="BM573" s="165" t="str">
        <f t="shared" si="107"/>
        <v/>
      </c>
    </row>
    <row r="574" spans="1:65" ht="14.85" customHeight="1" thickBot="1">
      <c r="A574" s="226"/>
      <c r="B574" s="494" t="s">
        <v>10</v>
      </c>
      <c r="C574" s="494"/>
      <c r="D574" s="494"/>
      <c r="E574" s="494"/>
      <c r="F574" s="494"/>
      <c r="G574" s="494"/>
      <c r="H574" s="494"/>
      <c r="I574" s="494"/>
      <c r="J574" s="574">
        <f>$J$3</f>
        <v>95</v>
      </c>
      <c r="K574" s="574"/>
      <c r="L574" s="574"/>
      <c r="M574" s="497" t="s">
        <v>165</v>
      </c>
      <c r="N574" s="497"/>
      <c r="O574" s="227"/>
      <c r="P574" s="227"/>
      <c r="Q574" s="227"/>
      <c r="R574" s="228"/>
      <c r="S574" s="228"/>
      <c r="T574" s="228"/>
      <c r="U574" s="228"/>
      <c r="V574" s="228"/>
      <c r="AE574" s="229"/>
      <c r="AF574" s="494"/>
      <c r="AG574" s="494"/>
      <c r="AH574" s="230"/>
      <c r="AI574" s="230"/>
      <c r="AJ574" s="230"/>
      <c r="AK574" s="197">
        <v>563</v>
      </c>
      <c r="AL574" s="207"/>
      <c r="AM574" s="207"/>
      <c r="AN574" s="207"/>
      <c r="AO574" s="207"/>
      <c r="AP574" s="207"/>
      <c r="AQ574" s="208"/>
      <c r="AR574" s="155"/>
      <c r="AS574" s="197">
        <f t="shared" si="103"/>
        <v>563</v>
      </c>
      <c r="AT574" s="175">
        <v>-0.15957739999998899</v>
      </c>
      <c r="AU574" s="163">
        <v>-9.5773999999977395E-3</v>
      </c>
      <c r="AV574" s="163">
        <v>-0.19957739999999499</v>
      </c>
      <c r="AW574" s="163">
        <v>-0.27957739999999398</v>
      </c>
      <c r="AX574" s="163">
        <v>-0.179577399999999</v>
      </c>
      <c r="AY574" s="163">
        <v>-0.179577399999999</v>
      </c>
      <c r="BA574" s="331">
        <f t="shared" si="104"/>
        <v>563</v>
      </c>
      <c r="BB574" s="332" t="str">
        <f t="shared" si="109"/>
        <v/>
      </c>
      <c r="BC574" s="332" t="str">
        <f t="shared" si="109"/>
        <v/>
      </c>
      <c r="BD574" s="332" t="str">
        <f t="shared" si="108"/>
        <v/>
      </c>
      <c r="BE574" s="332" t="str">
        <f t="shared" si="108"/>
        <v/>
      </c>
      <c r="BF574" s="332" t="str">
        <f t="shared" si="108"/>
        <v/>
      </c>
      <c r="BG574" s="332" t="str">
        <f t="shared" si="108"/>
        <v/>
      </c>
      <c r="BH574" s="164">
        <v>563</v>
      </c>
      <c r="BI574" s="337" t="str">
        <f t="shared" si="106"/>
        <v/>
      </c>
      <c r="BJ574" s="337" t="str">
        <f t="shared" si="106"/>
        <v/>
      </c>
      <c r="BK574" s="337" t="str">
        <f t="shared" si="106"/>
        <v/>
      </c>
      <c r="BL574" s="337" t="str">
        <f t="shared" si="105"/>
        <v/>
      </c>
      <c r="BM574" s="165" t="str">
        <f t="shared" si="107"/>
        <v/>
      </c>
    </row>
    <row r="575" spans="1:65" ht="14.85" customHeight="1" thickTop="1" thickBot="1">
      <c r="A575" s="231"/>
      <c r="B575" s="514" t="s">
        <v>13</v>
      </c>
      <c r="C575" s="515"/>
      <c r="D575" s="516"/>
      <c r="E575" s="517" t="s">
        <v>67</v>
      </c>
      <c r="F575" s="518"/>
      <c r="G575" s="518"/>
      <c r="H575" s="518"/>
      <c r="I575" s="518"/>
      <c r="J575" s="518"/>
      <c r="K575" s="518"/>
      <c r="L575" s="518"/>
      <c r="M575" s="518"/>
      <c r="N575" s="518"/>
      <c r="O575" s="518"/>
      <c r="P575" s="518"/>
      <c r="Q575" s="518"/>
      <c r="R575" s="518"/>
      <c r="S575" s="518"/>
      <c r="T575" s="232"/>
      <c r="U575" s="232"/>
      <c r="V575" s="232"/>
      <c r="W575" s="519" t="s">
        <v>55</v>
      </c>
      <c r="X575" s="520"/>
      <c r="Y575" s="520"/>
      <c r="Z575" s="520"/>
      <c r="AA575" s="520"/>
      <c r="AB575" s="521"/>
      <c r="AC575" s="522" t="s">
        <v>1176</v>
      </c>
      <c r="AD575" s="523"/>
      <c r="AE575" s="523"/>
      <c r="AF575" s="523"/>
      <c r="AG575" s="523"/>
      <c r="AH575" s="524"/>
      <c r="AI575" s="233"/>
      <c r="AJ575" s="233"/>
      <c r="AK575" s="197">
        <v>564</v>
      </c>
      <c r="AL575" s="207"/>
      <c r="AM575" s="207"/>
      <c r="AN575" s="207"/>
      <c r="AO575" s="207"/>
      <c r="AP575" s="207"/>
      <c r="AQ575" s="208"/>
      <c r="AR575" s="155"/>
      <c r="AS575" s="197">
        <f t="shared" si="103"/>
        <v>564</v>
      </c>
      <c r="AT575" s="175">
        <v>-0.15957739999998899</v>
      </c>
      <c r="AU575" s="163">
        <v>-9.5773999999977395E-3</v>
      </c>
      <c r="AV575" s="163">
        <v>-0.19957739999999499</v>
      </c>
      <c r="AW575" s="163">
        <v>-0.27957739999999398</v>
      </c>
      <c r="AX575" s="163">
        <v>-0.179577399999999</v>
      </c>
      <c r="AY575" s="163">
        <v>-0.179577399999999</v>
      </c>
      <c r="BA575" s="331">
        <f t="shared" si="104"/>
        <v>564</v>
      </c>
      <c r="BB575" s="332" t="str">
        <f t="shared" si="109"/>
        <v/>
      </c>
      <c r="BC575" s="332" t="str">
        <f t="shared" si="109"/>
        <v/>
      </c>
      <c r="BD575" s="332" t="str">
        <f t="shared" si="108"/>
        <v/>
      </c>
      <c r="BE575" s="332" t="str">
        <f t="shared" si="108"/>
        <v/>
      </c>
      <c r="BF575" s="332" t="str">
        <f t="shared" si="108"/>
        <v/>
      </c>
      <c r="BG575" s="332" t="str">
        <f t="shared" si="108"/>
        <v/>
      </c>
      <c r="BH575" s="164">
        <v>564</v>
      </c>
      <c r="BI575" s="337" t="str">
        <f t="shared" si="106"/>
        <v/>
      </c>
      <c r="BJ575" s="337" t="str">
        <f t="shared" si="106"/>
        <v/>
      </c>
      <c r="BK575" s="337" t="str">
        <f t="shared" si="106"/>
        <v/>
      </c>
      <c r="BL575" s="337" t="str">
        <f t="shared" si="105"/>
        <v/>
      </c>
      <c r="BM575" s="165" t="str">
        <f t="shared" si="107"/>
        <v/>
      </c>
    </row>
    <row r="576" spans="1:65" ht="14.85" customHeight="1" thickTop="1">
      <c r="A576" s="231"/>
      <c r="B576" s="555" t="s">
        <v>8</v>
      </c>
      <c r="C576" s="556"/>
      <c r="D576" s="557"/>
      <c r="E576" s="504" t="s">
        <v>15</v>
      </c>
      <c r="F576" s="505"/>
      <c r="G576" s="506"/>
      <c r="H576" s="504" t="s">
        <v>16</v>
      </c>
      <c r="I576" s="505"/>
      <c r="J576" s="506"/>
      <c r="K576" s="504" t="s">
        <v>17</v>
      </c>
      <c r="L576" s="505"/>
      <c r="M576" s="506"/>
      <c r="N576" s="504" t="s">
        <v>18</v>
      </c>
      <c r="O576" s="505"/>
      <c r="P576" s="506"/>
      <c r="Q576" s="504" t="s">
        <v>19</v>
      </c>
      <c r="R576" s="505"/>
      <c r="S576" s="506"/>
      <c r="T576" s="504"/>
      <c r="U576" s="505"/>
      <c r="V576" s="506"/>
      <c r="W576" s="558" t="s">
        <v>5</v>
      </c>
      <c r="X576" s="494"/>
      <c r="Y576" s="494"/>
      <c r="Z576" s="494"/>
      <c r="AA576" s="494"/>
      <c r="AB576" s="559"/>
      <c r="AC576" s="525"/>
      <c r="AD576" s="526"/>
      <c r="AE576" s="526"/>
      <c r="AF576" s="526"/>
      <c r="AG576" s="526"/>
      <c r="AH576" s="527"/>
      <c r="AI576" s="233"/>
      <c r="AJ576" s="233"/>
      <c r="AK576" s="197">
        <v>565</v>
      </c>
      <c r="AL576" s="207"/>
      <c r="AM576" s="207"/>
      <c r="AN576" s="207"/>
      <c r="AO576" s="207"/>
      <c r="AP576" s="207"/>
      <c r="AQ576" s="208"/>
      <c r="AR576" s="155"/>
      <c r="AS576" s="197">
        <f t="shared" si="103"/>
        <v>565</v>
      </c>
      <c r="AT576" s="175">
        <v>-0.15957739999998899</v>
      </c>
      <c r="AU576" s="163">
        <v>-9.5773999999977395E-3</v>
      </c>
      <c r="AV576" s="163">
        <v>-0.19957739999999499</v>
      </c>
      <c r="AW576" s="163">
        <v>-0.27957739999999398</v>
      </c>
      <c r="AX576" s="163">
        <v>-0.179577399999999</v>
      </c>
      <c r="AY576" s="163">
        <v>-0.179577399999999</v>
      </c>
      <c r="BA576" s="331">
        <f t="shared" si="104"/>
        <v>565</v>
      </c>
      <c r="BB576" s="332" t="str">
        <f t="shared" si="109"/>
        <v/>
      </c>
      <c r="BC576" s="332" t="str">
        <f t="shared" si="109"/>
        <v/>
      </c>
      <c r="BD576" s="332" t="str">
        <f t="shared" si="108"/>
        <v/>
      </c>
      <c r="BE576" s="332" t="str">
        <f t="shared" si="108"/>
        <v/>
      </c>
      <c r="BF576" s="332" t="str">
        <f t="shared" si="108"/>
        <v/>
      </c>
      <c r="BG576" s="332" t="str">
        <f t="shared" si="108"/>
        <v/>
      </c>
      <c r="BH576" s="164">
        <v>565</v>
      </c>
      <c r="BI576" s="337" t="str">
        <f t="shared" si="106"/>
        <v/>
      </c>
      <c r="BJ576" s="337" t="str">
        <f t="shared" si="106"/>
        <v/>
      </c>
      <c r="BK576" s="337" t="str">
        <f t="shared" si="106"/>
        <v/>
      </c>
      <c r="BL576" s="337" t="str">
        <f t="shared" si="105"/>
        <v/>
      </c>
      <c r="BM576" s="165" t="str">
        <f t="shared" si="107"/>
        <v/>
      </c>
    </row>
    <row r="577" spans="1:65" ht="14.85" customHeight="1" thickBot="1">
      <c r="A577" s="234"/>
      <c r="B577" s="531" t="s">
        <v>0</v>
      </c>
      <c r="C577" s="513"/>
      <c r="D577" s="532"/>
      <c r="E577" s="507"/>
      <c r="F577" s="508"/>
      <c r="G577" s="509"/>
      <c r="H577" s="507"/>
      <c r="I577" s="508"/>
      <c r="J577" s="509"/>
      <c r="K577" s="507"/>
      <c r="L577" s="508"/>
      <c r="M577" s="509"/>
      <c r="N577" s="507"/>
      <c r="O577" s="508"/>
      <c r="P577" s="509"/>
      <c r="Q577" s="507"/>
      <c r="R577" s="508"/>
      <c r="S577" s="509"/>
      <c r="T577" s="507"/>
      <c r="U577" s="508"/>
      <c r="V577" s="509"/>
      <c r="W577" s="531"/>
      <c r="X577" s="513"/>
      <c r="Y577" s="513"/>
      <c r="Z577" s="513"/>
      <c r="AA577" s="513"/>
      <c r="AB577" s="532"/>
      <c r="AC577" s="525"/>
      <c r="AD577" s="526"/>
      <c r="AE577" s="526"/>
      <c r="AF577" s="526"/>
      <c r="AG577" s="526"/>
      <c r="AH577" s="527"/>
      <c r="AI577" s="233"/>
      <c r="AJ577" s="233"/>
      <c r="AK577" s="197">
        <v>566</v>
      </c>
      <c r="AL577" s="207"/>
      <c r="AM577" s="207"/>
      <c r="AN577" s="207"/>
      <c r="AO577" s="207"/>
      <c r="AP577" s="207"/>
      <c r="AQ577" s="208"/>
      <c r="AR577" s="155"/>
      <c r="AS577" s="197">
        <f t="shared" si="103"/>
        <v>566</v>
      </c>
      <c r="AT577" s="175">
        <v>-0.15957739999998899</v>
      </c>
      <c r="AU577" s="163">
        <v>-9.5773999999977395E-3</v>
      </c>
      <c r="AV577" s="163">
        <v>-0.19957739999999499</v>
      </c>
      <c r="AW577" s="163">
        <v>-0.27957739999999398</v>
      </c>
      <c r="AX577" s="163">
        <v>-0.179577399999999</v>
      </c>
      <c r="AY577" s="163">
        <v>-0.179577399999999</v>
      </c>
      <c r="BA577" s="331">
        <f t="shared" si="104"/>
        <v>566</v>
      </c>
      <c r="BB577" s="332" t="str">
        <f t="shared" si="109"/>
        <v/>
      </c>
      <c r="BC577" s="332" t="str">
        <f t="shared" si="109"/>
        <v/>
      </c>
      <c r="BD577" s="332" t="str">
        <f t="shared" si="108"/>
        <v/>
      </c>
      <c r="BE577" s="332" t="str">
        <f t="shared" si="108"/>
        <v/>
      </c>
      <c r="BF577" s="332" t="str">
        <f t="shared" si="108"/>
        <v/>
      </c>
      <c r="BG577" s="332" t="str">
        <f t="shared" si="108"/>
        <v/>
      </c>
      <c r="BH577" s="164">
        <v>566</v>
      </c>
      <c r="BI577" s="337" t="str">
        <f t="shared" si="106"/>
        <v/>
      </c>
      <c r="BJ577" s="337" t="str">
        <f t="shared" si="106"/>
        <v/>
      </c>
      <c r="BK577" s="337" t="str">
        <f t="shared" si="106"/>
        <v/>
      </c>
      <c r="BL577" s="337" t="str">
        <f t="shared" si="105"/>
        <v/>
      </c>
      <c r="BM577" s="165" t="str">
        <f t="shared" si="107"/>
        <v/>
      </c>
    </row>
    <row r="578" spans="1:65" ht="14.85" customHeight="1" thickTop="1" thickBot="1">
      <c r="A578" s="234"/>
      <c r="B578" s="533" t="s">
        <v>20</v>
      </c>
      <c r="C578" s="534"/>
      <c r="D578" s="535"/>
      <c r="E578" s="510" t="s">
        <v>166</v>
      </c>
      <c r="F578" s="511"/>
      <c r="G578" s="512"/>
      <c r="H578" s="510" t="s">
        <v>166</v>
      </c>
      <c r="I578" s="511"/>
      <c r="J578" s="512"/>
      <c r="K578" s="510" t="s">
        <v>166</v>
      </c>
      <c r="L578" s="511"/>
      <c r="M578" s="512"/>
      <c r="N578" s="510" t="s">
        <v>166</v>
      </c>
      <c r="O578" s="511"/>
      <c r="P578" s="512"/>
      <c r="Q578" s="510" t="s">
        <v>166</v>
      </c>
      <c r="R578" s="511"/>
      <c r="S578" s="512"/>
      <c r="T578" s="510"/>
      <c r="U578" s="511"/>
      <c r="V578" s="512"/>
      <c r="W578" s="542" t="s">
        <v>166</v>
      </c>
      <c r="X578" s="543"/>
      <c r="Y578" s="543"/>
      <c r="Z578" s="543"/>
      <c r="AA578" s="543"/>
      <c r="AB578" s="544"/>
      <c r="AC578" s="525"/>
      <c r="AD578" s="526"/>
      <c r="AE578" s="526"/>
      <c r="AF578" s="526"/>
      <c r="AG578" s="526"/>
      <c r="AH578" s="527"/>
      <c r="AI578" s="233"/>
      <c r="AJ578" s="233"/>
      <c r="AK578" s="197">
        <v>567</v>
      </c>
      <c r="AL578" s="207"/>
      <c r="AM578" s="207"/>
      <c r="AN578" s="207"/>
      <c r="AO578" s="207"/>
      <c r="AP578" s="207"/>
      <c r="AQ578" s="208"/>
      <c r="AR578" s="155"/>
      <c r="AS578" s="197">
        <f t="shared" si="103"/>
        <v>567</v>
      </c>
      <c r="AT578" s="175">
        <v>-0.15957739999998899</v>
      </c>
      <c r="AU578" s="163">
        <v>-9.5773999999977395E-3</v>
      </c>
      <c r="AV578" s="163">
        <v>-0.19957739999999499</v>
      </c>
      <c r="AW578" s="163">
        <v>-0.27957739999999398</v>
      </c>
      <c r="AX578" s="163">
        <v>-0.179577399999999</v>
      </c>
      <c r="AY578" s="163">
        <v>-0.179577399999999</v>
      </c>
      <c r="BA578" s="331">
        <f t="shared" si="104"/>
        <v>567</v>
      </c>
      <c r="BB578" s="332" t="str">
        <f t="shared" si="109"/>
        <v/>
      </c>
      <c r="BC578" s="332" t="str">
        <f t="shared" si="109"/>
        <v/>
      </c>
      <c r="BD578" s="332" t="str">
        <f t="shared" si="108"/>
        <v/>
      </c>
      <c r="BE578" s="332" t="str">
        <f t="shared" si="108"/>
        <v/>
      </c>
      <c r="BF578" s="332" t="str">
        <f t="shared" si="108"/>
        <v/>
      </c>
      <c r="BG578" s="332" t="str">
        <f t="shared" si="108"/>
        <v/>
      </c>
      <c r="BH578" s="164">
        <v>567</v>
      </c>
      <c r="BI578" s="337" t="str">
        <f t="shared" si="106"/>
        <v/>
      </c>
      <c r="BJ578" s="337" t="str">
        <f t="shared" si="106"/>
        <v/>
      </c>
      <c r="BK578" s="337" t="str">
        <f t="shared" si="106"/>
        <v/>
      </c>
      <c r="BL578" s="337" t="str">
        <f t="shared" si="105"/>
        <v/>
      </c>
      <c r="BM578" s="165" t="str">
        <f t="shared" si="107"/>
        <v/>
      </c>
    </row>
    <row r="579" spans="1:65" ht="14.85" customHeight="1" thickTop="1">
      <c r="A579" s="238"/>
      <c r="B579" s="576" t="s">
        <v>647</v>
      </c>
      <c r="C579" s="577"/>
      <c r="D579" s="578"/>
      <c r="E579" s="502" t="str">
        <f t="shared" ref="E579:E638" si="110">BB492</f>
        <v/>
      </c>
      <c r="F579" s="502"/>
      <c r="G579" s="502"/>
      <c r="H579" s="502" t="str">
        <f t="shared" ref="H579:H638" si="111">BC492</f>
        <v/>
      </c>
      <c r="I579" s="502"/>
      <c r="J579" s="502"/>
      <c r="K579" s="502" t="str">
        <f t="shared" ref="K579:K638" si="112">BD492</f>
        <v/>
      </c>
      <c r="L579" s="502"/>
      <c r="M579" s="502"/>
      <c r="N579" s="502" t="str">
        <f t="shared" ref="N579:N638" si="113">BE492</f>
        <v/>
      </c>
      <c r="O579" s="502"/>
      <c r="P579" s="502"/>
      <c r="Q579" s="502" t="str">
        <f t="shared" ref="Q579:Q638" si="114">BF492</f>
        <v/>
      </c>
      <c r="R579" s="502"/>
      <c r="S579" s="502"/>
      <c r="T579" s="502"/>
      <c r="U579" s="502"/>
      <c r="V579" s="502"/>
      <c r="W579" s="502" t="str">
        <f t="shared" ref="W579:W638" si="115">(BM492)</f>
        <v/>
      </c>
      <c r="X579" s="502"/>
      <c r="Y579" s="502"/>
      <c r="Z579" s="502"/>
      <c r="AA579" s="502"/>
      <c r="AB579" s="502"/>
      <c r="AC579" s="525"/>
      <c r="AD579" s="526"/>
      <c r="AE579" s="526"/>
      <c r="AF579" s="526"/>
      <c r="AG579" s="526"/>
      <c r="AH579" s="527"/>
      <c r="AI579" s="233"/>
      <c r="AJ579" s="233"/>
      <c r="AK579" s="197">
        <v>568</v>
      </c>
      <c r="AL579" s="207"/>
      <c r="AM579" s="207"/>
      <c r="AN579" s="207"/>
      <c r="AO579" s="207"/>
      <c r="AP579" s="207"/>
      <c r="AQ579" s="208"/>
      <c r="AR579" s="155"/>
      <c r="AS579" s="197">
        <f t="shared" si="103"/>
        <v>568</v>
      </c>
      <c r="AT579" s="175">
        <v>-0.15957739999998899</v>
      </c>
      <c r="AU579" s="163">
        <v>-9.5773999999977395E-3</v>
      </c>
      <c r="AV579" s="163">
        <v>-0.19957739999999499</v>
      </c>
      <c r="AW579" s="163">
        <v>-0.27957739999999398</v>
      </c>
      <c r="AX579" s="163">
        <v>-0.179577399999999</v>
      </c>
      <c r="AY579" s="163">
        <v>-0.179577399999999</v>
      </c>
      <c r="BA579" s="331">
        <f t="shared" si="104"/>
        <v>568</v>
      </c>
      <c r="BB579" s="332" t="str">
        <f t="shared" si="109"/>
        <v/>
      </c>
      <c r="BC579" s="332" t="str">
        <f t="shared" si="109"/>
        <v/>
      </c>
      <c r="BD579" s="332" t="str">
        <f t="shared" si="108"/>
        <v/>
      </c>
      <c r="BE579" s="332" t="str">
        <f t="shared" si="108"/>
        <v/>
      </c>
      <c r="BF579" s="332" t="str">
        <f t="shared" si="108"/>
        <v/>
      </c>
      <c r="BG579" s="332" t="str">
        <f t="shared" si="108"/>
        <v/>
      </c>
      <c r="BH579" s="164">
        <v>568</v>
      </c>
      <c r="BI579" s="337" t="str">
        <f t="shared" si="106"/>
        <v/>
      </c>
      <c r="BJ579" s="337" t="str">
        <f t="shared" si="106"/>
        <v/>
      </c>
      <c r="BK579" s="337" t="str">
        <f t="shared" si="106"/>
        <v/>
      </c>
      <c r="BL579" s="337" t="str">
        <f t="shared" si="105"/>
        <v/>
      </c>
      <c r="BM579" s="165" t="str">
        <f t="shared" si="107"/>
        <v/>
      </c>
    </row>
    <row r="580" spans="1:65" ht="14.85" customHeight="1">
      <c r="A580" s="238"/>
      <c r="B580" s="540" t="s">
        <v>648</v>
      </c>
      <c r="C580" s="540"/>
      <c r="D580" s="540"/>
      <c r="E580" s="503" t="str">
        <f t="shared" si="110"/>
        <v/>
      </c>
      <c r="F580" s="503"/>
      <c r="G580" s="503"/>
      <c r="H580" s="503" t="str">
        <f t="shared" si="111"/>
        <v/>
      </c>
      <c r="I580" s="503"/>
      <c r="J580" s="503"/>
      <c r="K580" s="503" t="str">
        <f t="shared" si="112"/>
        <v/>
      </c>
      <c r="L580" s="503"/>
      <c r="M580" s="503"/>
      <c r="N580" s="503" t="str">
        <f t="shared" si="113"/>
        <v/>
      </c>
      <c r="O580" s="503"/>
      <c r="P580" s="503"/>
      <c r="Q580" s="503" t="str">
        <f t="shared" si="114"/>
        <v/>
      </c>
      <c r="R580" s="503"/>
      <c r="S580" s="503"/>
      <c r="T580" s="503"/>
      <c r="U580" s="503"/>
      <c r="V580" s="503"/>
      <c r="W580" s="503" t="str">
        <f t="shared" si="115"/>
        <v/>
      </c>
      <c r="X580" s="503"/>
      <c r="Y580" s="503"/>
      <c r="Z580" s="503"/>
      <c r="AA580" s="503"/>
      <c r="AB580" s="503"/>
      <c r="AC580" s="525"/>
      <c r="AD580" s="526"/>
      <c r="AE580" s="526"/>
      <c r="AF580" s="526"/>
      <c r="AG580" s="526"/>
      <c r="AH580" s="527"/>
      <c r="AI580" s="233"/>
      <c r="AJ580" s="233"/>
      <c r="AK580" s="197">
        <v>569</v>
      </c>
      <c r="AL580" s="207"/>
      <c r="AM580" s="207"/>
      <c r="AN580" s="207"/>
      <c r="AO580" s="207"/>
      <c r="AP580" s="207"/>
      <c r="AQ580" s="208"/>
      <c r="AR580" s="155"/>
      <c r="AS580" s="197">
        <f t="shared" si="103"/>
        <v>569</v>
      </c>
      <c r="AT580" s="175">
        <v>-0.15957739999998899</v>
      </c>
      <c r="AU580" s="163">
        <v>-9.5773999999977395E-3</v>
      </c>
      <c r="AV580" s="163">
        <v>-0.19957739999999499</v>
      </c>
      <c r="AW580" s="163">
        <v>-0.27957739999999398</v>
      </c>
      <c r="AX580" s="163">
        <v>-0.179577399999999</v>
      </c>
      <c r="AY580" s="163">
        <v>-0.179577399999999</v>
      </c>
      <c r="BA580" s="331">
        <f t="shared" si="104"/>
        <v>569</v>
      </c>
      <c r="BB580" s="332" t="str">
        <f t="shared" si="109"/>
        <v/>
      </c>
      <c r="BC580" s="332" t="str">
        <f t="shared" si="109"/>
        <v/>
      </c>
      <c r="BD580" s="332" t="str">
        <f t="shared" si="108"/>
        <v/>
      </c>
      <c r="BE580" s="332" t="str">
        <f t="shared" si="108"/>
        <v/>
      </c>
      <c r="BF580" s="332" t="str">
        <f t="shared" si="108"/>
        <v/>
      </c>
      <c r="BG580" s="332" t="str">
        <f t="shared" si="108"/>
        <v/>
      </c>
      <c r="BH580" s="164">
        <v>569</v>
      </c>
      <c r="BI580" s="337" t="str">
        <f t="shared" si="106"/>
        <v/>
      </c>
      <c r="BJ580" s="337" t="str">
        <f t="shared" si="106"/>
        <v/>
      </c>
      <c r="BK580" s="337" t="str">
        <f t="shared" si="106"/>
        <v/>
      </c>
      <c r="BL580" s="337" t="str">
        <f t="shared" si="105"/>
        <v/>
      </c>
      <c r="BM580" s="165" t="str">
        <f t="shared" si="107"/>
        <v/>
      </c>
    </row>
    <row r="581" spans="1:65" ht="14.85" customHeight="1">
      <c r="A581" s="238"/>
      <c r="B581" s="540" t="s">
        <v>649</v>
      </c>
      <c r="C581" s="540"/>
      <c r="D581" s="540"/>
      <c r="E581" s="503" t="str">
        <f t="shared" si="110"/>
        <v/>
      </c>
      <c r="F581" s="503"/>
      <c r="G581" s="503"/>
      <c r="H581" s="503" t="str">
        <f t="shared" si="111"/>
        <v/>
      </c>
      <c r="I581" s="503"/>
      <c r="J581" s="503"/>
      <c r="K581" s="503" t="str">
        <f t="shared" si="112"/>
        <v/>
      </c>
      <c r="L581" s="503"/>
      <c r="M581" s="503"/>
      <c r="N581" s="503" t="str">
        <f t="shared" si="113"/>
        <v/>
      </c>
      <c r="O581" s="503"/>
      <c r="P581" s="503"/>
      <c r="Q581" s="503" t="str">
        <f t="shared" si="114"/>
        <v/>
      </c>
      <c r="R581" s="503"/>
      <c r="S581" s="503"/>
      <c r="T581" s="503"/>
      <c r="U581" s="503"/>
      <c r="V581" s="503"/>
      <c r="W581" s="503" t="str">
        <f t="shared" si="115"/>
        <v/>
      </c>
      <c r="X581" s="503"/>
      <c r="Y581" s="503"/>
      <c r="Z581" s="503"/>
      <c r="AA581" s="503"/>
      <c r="AB581" s="503"/>
      <c r="AC581" s="525"/>
      <c r="AD581" s="526"/>
      <c r="AE581" s="526"/>
      <c r="AF581" s="526"/>
      <c r="AG581" s="526"/>
      <c r="AH581" s="527"/>
      <c r="AI581" s="233"/>
      <c r="AJ581" s="233"/>
      <c r="AK581" s="197">
        <v>570</v>
      </c>
      <c r="AL581" s="207"/>
      <c r="AM581" s="207"/>
      <c r="AN581" s="207"/>
      <c r="AO581" s="207"/>
      <c r="AP581" s="207"/>
      <c r="AQ581" s="208"/>
      <c r="AR581" s="155"/>
      <c r="AS581" s="197">
        <f t="shared" si="103"/>
        <v>570</v>
      </c>
      <c r="AT581" s="175">
        <v>-0.15957739999998899</v>
      </c>
      <c r="AU581" s="163">
        <v>-9.5773999999977395E-3</v>
      </c>
      <c r="AV581" s="163">
        <v>-0.19957739999999499</v>
      </c>
      <c r="AW581" s="163">
        <v>-0.27957739999999398</v>
      </c>
      <c r="AX581" s="163">
        <v>-0.179577399999999</v>
      </c>
      <c r="AY581" s="163">
        <v>-0.179577399999999</v>
      </c>
      <c r="BA581" s="331">
        <f t="shared" si="104"/>
        <v>570</v>
      </c>
      <c r="BB581" s="332" t="str">
        <f t="shared" si="109"/>
        <v/>
      </c>
      <c r="BC581" s="332" t="str">
        <f t="shared" si="109"/>
        <v/>
      </c>
      <c r="BD581" s="332" t="str">
        <f t="shared" si="108"/>
        <v/>
      </c>
      <c r="BE581" s="332" t="str">
        <f t="shared" si="108"/>
        <v/>
      </c>
      <c r="BF581" s="332" t="str">
        <f t="shared" si="108"/>
        <v/>
      </c>
      <c r="BG581" s="332" t="str">
        <f t="shared" si="108"/>
        <v/>
      </c>
      <c r="BH581" s="164">
        <v>570</v>
      </c>
      <c r="BI581" s="337" t="str">
        <f t="shared" si="106"/>
        <v/>
      </c>
      <c r="BJ581" s="337" t="str">
        <f t="shared" si="106"/>
        <v/>
      </c>
      <c r="BK581" s="337" t="str">
        <f t="shared" si="106"/>
        <v/>
      </c>
      <c r="BL581" s="337" t="str">
        <f t="shared" si="105"/>
        <v/>
      </c>
      <c r="BM581" s="165" t="str">
        <f t="shared" si="107"/>
        <v/>
      </c>
    </row>
    <row r="582" spans="1:65" ht="14.85" customHeight="1">
      <c r="A582" s="238"/>
      <c r="B582" s="540" t="s">
        <v>650</v>
      </c>
      <c r="C582" s="540"/>
      <c r="D582" s="540"/>
      <c r="E582" s="503" t="str">
        <f t="shared" si="110"/>
        <v/>
      </c>
      <c r="F582" s="503"/>
      <c r="G582" s="503"/>
      <c r="H582" s="503" t="str">
        <f t="shared" si="111"/>
        <v/>
      </c>
      <c r="I582" s="503"/>
      <c r="J582" s="503"/>
      <c r="K582" s="503" t="str">
        <f t="shared" si="112"/>
        <v/>
      </c>
      <c r="L582" s="503"/>
      <c r="M582" s="503"/>
      <c r="N582" s="503" t="str">
        <f t="shared" si="113"/>
        <v/>
      </c>
      <c r="O582" s="503"/>
      <c r="P582" s="503"/>
      <c r="Q582" s="503" t="str">
        <f t="shared" si="114"/>
        <v/>
      </c>
      <c r="R582" s="503"/>
      <c r="S582" s="503"/>
      <c r="T582" s="503"/>
      <c r="U582" s="503"/>
      <c r="V582" s="503"/>
      <c r="W582" s="503" t="str">
        <f t="shared" si="115"/>
        <v/>
      </c>
      <c r="X582" s="503"/>
      <c r="Y582" s="503"/>
      <c r="Z582" s="503"/>
      <c r="AA582" s="503"/>
      <c r="AB582" s="503"/>
      <c r="AC582" s="525"/>
      <c r="AD582" s="526"/>
      <c r="AE582" s="526"/>
      <c r="AF582" s="526"/>
      <c r="AG582" s="526"/>
      <c r="AH582" s="527"/>
      <c r="AI582" s="233"/>
      <c r="AJ582" s="233"/>
      <c r="AK582" s="197">
        <v>571</v>
      </c>
      <c r="AL582" s="207"/>
      <c r="AM582" s="207"/>
      <c r="AN582" s="207"/>
      <c r="AO582" s="207"/>
      <c r="AP582" s="207"/>
      <c r="AQ582" s="208"/>
      <c r="AR582" s="155"/>
      <c r="AS582" s="197">
        <f t="shared" si="103"/>
        <v>571</v>
      </c>
      <c r="AT582" s="175">
        <v>-0.15957739999998899</v>
      </c>
      <c r="AU582" s="163">
        <v>-9.5773999999977395E-3</v>
      </c>
      <c r="AV582" s="163">
        <v>-0.19957739999999499</v>
      </c>
      <c r="AW582" s="163">
        <v>-0.27957739999999398</v>
      </c>
      <c r="AX582" s="163">
        <v>-0.179577399999999</v>
      </c>
      <c r="AY582" s="163">
        <v>-0.179577399999999</v>
      </c>
      <c r="BA582" s="331">
        <f t="shared" si="104"/>
        <v>571</v>
      </c>
      <c r="BB582" s="332" t="str">
        <f t="shared" si="109"/>
        <v/>
      </c>
      <c r="BC582" s="332" t="str">
        <f t="shared" si="109"/>
        <v/>
      </c>
      <c r="BD582" s="332" t="str">
        <f t="shared" si="108"/>
        <v/>
      </c>
      <c r="BE582" s="332" t="str">
        <f t="shared" si="108"/>
        <v/>
      </c>
      <c r="BF582" s="332" t="str">
        <f t="shared" si="108"/>
        <v/>
      </c>
      <c r="BG582" s="332" t="str">
        <f t="shared" si="108"/>
        <v/>
      </c>
      <c r="BH582" s="164">
        <v>571</v>
      </c>
      <c r="BI582" s="337" t="str">
        <f t="shared" si="106"/>
        <v/>
      </c>
      <c r="BJ582" s="337" t="str">
        <f t="shared" si="106"/>
        <v/>
      </c>
      <c r="BK582" s="337" t="str">
        <f t="shared" si="106"/>
        <v/>
      </c>
      <c r="BL582" s="337" t="str">
        <f t="shared" si="105"/>
        <v/>
      </c>
      <c r="BM582" s="165" t="str">
        <f t="shared" si="107"/>
        <v/>
      </c>
    </row>
    <row r="583" spans="1:65" ht="14.85" customHeight="1">
      <c r="A583" s="238"/>
      <c r="B583" s="540" t="s">
        <v>651</v>
      </c>
      <c r="C583" s="540"/>
      <c r="D583" s="540"/>
      <c r="E583" s="503" t="str">
        <f t="shared" si="110"/>
        <v/>
      </c>
      <c r="F583" s="503"/>
      <c r="G583" s="503"/>
      <c r="H583" s="503" t="str">
        <f t="shared" si="111"/>
        <v/>
      </c>
      <c r="I583" s="503"/>
      <c r="J583" s="503"/>
      <c r="K583" s="503" t="str">
        <f t="shared" si="112"/>
        <v/>
      </c>
      <c r="L583" s="503"/>
      <c r="M583" s="503"/>
      <c r="N583" s="503" t="str">
        <f t="shared" si="113"/>
        <v/>
      </c>
      <c r="O583" s="503"/>
      <c r="P583" s="503"/>
      <c r="Q583" s="503" t="str">
        <f t="shared" si="114"/>
        <v/>
      </c>
      <c r="R583" s="503"/>
      <c r="S583" s="503"/>
      <c r="T583" s="503"/>
      <c r="U583" s="503"/>
      <c r="V583" s="503"/>
      <c r="W583" s="503" t="str">
        <f t="shared" si="115"/>
        <v/>
      </c>
      <c r="X583" s="503"/>
      <c r="Y583" s="503"/>
      <c r="Z583" s="503"/>
      <c r="AA583" s="503"/>
      <c r="AB583" s="503"/>
      <c r="AC583" s="525"/>
      <c r="AD583" s="526"/>
      <c r="AE583" s="526"/>
      <c r="AF583" s="526"/>
      <c r="AG583" s="526"/>
      <c r="AH583" s="527"/>
      <c r="AI583" s="233"/>
      <c r="AJ583" s="233"/>
      <c r="AK583" s="197">
        <v>572</v>
      </c>
      <c r="AL583" s="207"/>
      <c r="AM583" s="207"/>
      <c r="AN583" s="207"/>
      <c r="AO583" s="207"/>
      <c r="AP583" s="207"/>
      <c r="AQ583" s="208"/>
      <c r="AR583" s="155"/>
      <c r="AS583" s="197">
        <f t="shared" si="103"/>
        <v>572</v>
      </c>
      <c r="AT583" s="175">
        <v>-0.15957739999998899</v>
      </c>
      <c r="AU583" s="163">
        <v>-9.5773999999977395E-3</v>
      </c>
      <c r="AV583" s="163">
        <v>-0.19957739999999499</v>
      </c>
      <c r="AW583" s="163">
        <v>-0.27957739999999398</v>
      </c>
      <c r="AX583" s="163">
        <v>-0.179577399999999</v>
      </c>
      <c r="AY583" s="163">
        <v>-0.179577399999999</v>
      </c>
      <c r="BA583" s="331">
        <f t="shared" si="104"/>
        <v>572</v>
      </c>
      <c r="BB583" s="332" t="str">
        <f t="shared" si="109"/>
        <v/>
      </c>
      <c r="BC583" s="332" t="str">
        <f t="shared" si="109"/>
        <v/>
      </c>
      <c r="BD583" s="332" t="str">
        <f t="shared" si="108"/>
        <v/>
      </c>
      <c r="BE583" s="332" t="str">
        <f t="shared" si="108"/>
        <v/>
      </c>
      <c r="BF583" s="332" t="str">
        <f t="shared" si="108"/>
        <v/>
      </c>
      <c r="BG583" s="332" t="str">
        <f t="shared" si="108"/>
        <v/>
      </c>
      <c r="BH583" s="164">
        <v>572</v>
      </c>
      <c r="BI583" s="337" t="str">
        <f t="shared" si="106"/>
        <v/>
      </c>
      <c r="BJ583" s="337" t="str">
        <f t="shared" si="106"/>
        <v/>
      </c>
      <c r="BK583" s="337" t="str">
        <f t="shared" si="106"/>
        <v/>
      </c>
      <c r="BL583" s="337" t="str">
        <f t="shared" si="105"/>
        <v/>
      </c>
      <c r="BM583" s="165" t="str">
        <f t="shared" si="107"/>
        <v/>
      </c>
    </row>
    <row r="584" spans="1:65" ht="14.85" customHeight="1">
      <c r="A584" s="239"/>
      <c r="B584" s="540" t="s">
        <v>652</v>
      </c>
      <c r="C584" s="540"/>
      <c r="D584" s="540"/>
      <c r="E584" s="503" t="str">
        <f t="shared" si="110"/>
        <v/>
      </c>
      <c r="F584" s="503"/>
      <c r="G584" s="503"/>
      <c r="H584" s="503" t="str">
        <f t="shared" si="111"/>
        <v/>
      </c>
      <c r="I584" s="503"/>
      <c r="J584" s="503"/>
      <c r="K584" s="503" t="str">
        <f t="shared" si="112"/>
        <v/>
      </c>
      <c r="L584" s="503"/>
      <c r="M584" s="503"/>
      <c r="N584" s="503" t="str">
        <f t="shared" si="113"/>
        <v/>
      </c>
      <c r="O584" s="503"/>
      <c r="P584" s="503"/>
      <c r="Q584" s="503" t="str">
        <f t="shared" si="114"/>
        <v/>
      </c>
      <c r="R584" s="503"/>
      <c r="S584" s="503"/>
      <c r="T584" s="503"/>
      <c r="U584" s="503"/>
      <c r="V584" s="503"/>
      <c r="W584" s="503" t="str">
        <f t="shared" si="115"/>
        <v/>
      </c>
      <c r="X584" s="503"/>
      <c r="Y584" s="503"/>
      <c r="Z584" s="503"/>
      <c r="AA584" s="503"/>
      <c r="AB584" s="503"/>
      <c r="AC584" s="525"/>
      <c r="AD584" s="526"/>
      <c r="AE584" s="526"/>
      <c r="AF584" s="526"/>
      <c r="AG584" s="526"/>
      <c r="AH584" s="527"/>
      <c r="AI584" s="233"/>
      <c r="AJ584" s="233"/>
      <c r="AK584" s="197">
        <v>573</v>
      </c>
      <c r="AL584" s="207"/>
      <c r="AM584" s="207"/>
      <c r="AN584" s="207"/>
      <c r="AO584" s="207"/>
      <c r="AP584" s="207"/>
      <c r="AQ584" s="208"/>
      <c r="AR584" s="155"/>
      <c r="AS584" s="197">
        <f t="shared" si="103"/>
        <v>573</v>
      </c>
      <c r="AT584" s="175">
        <v>-0.15957739999998899</v>
      </c>
      <c r="AU584" s="163">
        <v>-9.5773999999977395E-3</v>
      </c>
      <c r="AV584" s="163">
        <v>-0.19957739999999499</v>
      </c>
      <c r="AW584" s="163">
        <v>-0.27957739999999398</v>
      </c>
      <c r="AX584" s="163">
        <v>-0.179577399999999</v>
      </c>
      <c r="AY584" s="163">
        <v>-0.179577399999999</v>
      </c>
      <c r="BA584" s="331">
        <f t="shared" si="104"/>
        <v>573</v>
      </c>
      <c r="BB584" s="332" t="str">
        <f t="shared" si="109"/>
        <v/>
      </c>
      <c r="BC584" s="332" t="str">
        <f t="shared" si="109"/>
        <v/>
      </c>
      <c r="BD584" s="332" t="str">
        <f t="shared" si="108"/>
        <v/>
      </c>
      <c r="BE584" s="332" t="str">
        <f t="shared" si="108"/>
        <v/>
      </c>
      <c r="BF584" s="332" t="str">
        <f t="shared" si="108"/>
        <v/>
      </c>
      <c r="BG584" s="332" t="str">
        <f t="shared" si="108"/>
        <v/>
      </c>
      <c r="BH584" s="164">
        <v>573</v>
      </c>
      <c r="BI584" s="337" t="str">
        <f t="shared" si="106"/>
        <v/>
      </c>
      <c r="BJ584" s="337" t="str">
        <f t="shared" si="106"/>
        <v/>
      </c>
      <c r="BK584" s="337" t="str">
        <f t="shared" si="106"/>
        <v/>
      </c>
      <c r="BL584" s="337" t="str">
        <f t="shared" si="105"/>
        <v/>
      </c>
      <c r="BM584" s="165" t="str">
        <f t="shared" si="107"/>
        <v/>
      </c>
    </row>
    <row r="585" spans="1:65" ht="14.85" customHeight="1">
      <c r="A585" s="239"/>
      <c r="B585" s="540" t="s">
        <v>653</v>
      </c>
      <c r="C585" s="540"/>
      <c r="D585" s="540"/>
      <c r="E585" s="503" t="str">
        <f t="shared" si="110"/>
        <v/>
      </c>
      <c r="F585" s="503"/>
      <c r="G585" s="503"/>
      <c r="H585" s="503" t="str">
        <f t="shared" si="111"/>
        <v/>
      </c>
      <c r="I585" s="503"/>
      <c r="J585" s="503"/>
      <c r="K585" s="503" t="str">
        <f t="shared" si="112"/>
        <v/>
      </c>
      <c r="L585" s="503"/>
      <c r="M585" s="503"/>
      <c r="N585" s="503" t="str">
        <f t="shared" si="113"/>
        <v/>
      </c>
      <c r="O585" s="503"/>
      <c r="P585" s="503"/>
      <c r="Q585" s="503" t="str">
        <f t="shared" si="114"/>
        <v/>
      </c>
      <c r="R585" s="503"/>
      <c r="S585" s="503"/>
      <c r="T585" s="503"/>
      <c r="U585" s="503"/>
      <c r="V585" s="503"/>
      <c r="W585" s="503" t="str">
        <f t="shared" si="115"/>
        <v/>
      </c>
      <c r="X585" s="503"/>
      <c r="Y585" s="503"/>
      <c r="Z585" s="503"/>
      <c r="AA585" s="503"/>
      <c r="AB585" s="503"/>
      <c r="AC585" s="525"/>
      <c r="AD585" s="526"/>
      <c r="AE585" s="526"/>
      <c r="AF585" s="526"/>
      <c r="AG585" s="526"/>
      <c r="AH585" s="527"/>
      <c r="AI585" s="233"/>
      <c r="AJ585" s="233"/>
      <c r="AK585" s="197">
        <v>574</v>
      </c>
      <c r="AL585" s="207"/>
      <c r="AM585" s="207"/>
      <c r="AN585" s="207"/>
      <c r="AO585" s="207"/>
      <c r="AP585" s="207"/>
      <c r="AQ585" s="208"/>
      <c r="AR585" s="155"/>
      <c r="AS585" s="197">
        <f t="shared" si="103"/>
        <v>574</v>
      </c>
      <c r="AT585" s="175">
        <v>-0.15957739999998899</v>
      </c>
      <c r="AU585" s="163">
        <v>-9.5773999999977395E-3</v>
      </c>
      <c r="AV585" s="163">
        <v>-0.19957739999999499</v>
      </c>
      <c r="AW585" s="163">
        <v>-0.27957739999999398</v>
      </c>
      <c r="AX585" s="163">
        <v>-0.179577399999999</v>
      </c>
      <c r="AY585" s="163">
        <v>-0.179577399999999</v>
      </c>
      <c r="BA585" s="331">
        <f t="shared" si="104"/>
        <v>574</v>
      </c>
      <c r="BB585" s="332" t="str">
        <f t="shared" si="109"/>
        <v/>
      </c>
      <c r="BC585" s="332" t="str">
        <f t="shared" si="109"/>
        <v/>
      </c>
      <c r="BD585" s="332" t="str">
        <f t="shared" si="108"/>
        <v/>
      </c>
      <c r="BE585" s="332" t="str">
        <f t="shared" si="108"/>
        <v/>
      </c>
      <c r="BF585" s="332" t="str">
        <f t="shared" si="108"/>
        <v/>
      </c>
      <c r="BG585" s="332" t="str">
        <f t="shared" si="108"/>
        <v/>
      </c>
      <c r="BH585" s="164">
        <v>574</v>
      </c>
      <c r="BI585" s="337" t="str">
        <f t="shared" si="106"/>
        <v/>
      </c>
      <c r="BJ585" s="337" t="str">
        <f t="shared" si="106"/>
        <v/>
      </c>
      <c r="BK585" s="337" t="str">
        <f t="shared" si="106"/>
        <v/>
      </c>
      <c r="BL585" s="337" t="str">
        <f t="shared" si="105"/>
        <v/>
      </c>
      <c r="BM585" s="165" t="str">
        <f t="shared" si="107"/>
        <v/>
      </c>
    </row>
    <row r="586" spans="1:65" ht="14.85" customHeight="1">
      <c r="A586" s="239"/>
      <c r="B586" s="540" t="s">
        <v>654</v>
      </c>
      <c r="C586" s="540"/>
      <c r="D586" s="540"/>
      <c r="E586" s="503" t="str">
        <f t="shared" si="110"/>
        <v/>
      </c>
      <c r="F586" s="503"/>
      <c r="G586" s="503"/>
      <c r="H586" s="503" t="str">
        <f t="shared" si="111"/>
        <v/>
      </c>
      <c r="I586" s="503"/>
      <c r="J586" s="503"/>
      <c r="K586" s="503" t="str">
        <f t="shared" si="112"/>
        <v/>
      </c>
      <c r="L586" s="503"/>
      <c r="M586" s="503"/>
      <c r="N586" s="503" t="str">
        <f t="shared" si="113"/>
        <v/>
      </c>
      <c r="O586" s="503"/>
      <c r="P586" s="503"/>
      <c r="Q586" s="503" t="str">
        <f t="shared" si="114"/>
        <v/>
      </c>
      <c r="R586" s="503"/>
      <c r="S586" s="503"/>
      <c r="T586" s="503"/>
      <c r="U586" s="503"/>
      <c r="V586" s="503"/>
      <c r="W586" s="503" t="str">
        <f t="shared" si="115"/>
        <v/>
      </c>
      <c r="X586" s="503"/>
      <c r="Y586" s="503"/>
      <c r="Z586" s="503"/>
      <c r="AA586" s="503"/>
      <c r="AB586" s="503"/>
      <c r="AC586" s="525"/>
      <c r="AD586" s="526"/>
      <c r="AE586" s="526"/>
      <c r="AF586" s="526"/>
      <c r="AG586" s="526"/>
      <c r="AH586" s="527"/>
      <c r="AI586" s="233"/>
      <c r="AJ586" s="233"/>
      <c r="AK586" s="197">
        <v>575</v>
      </c>
      <c r="AL586" s="207"/>
      <c r="AM586" s="207"/>
      <c r="AN586" s="207"/>
      <c r="AO586" s="207"/>
      <c r="AP586" s="207"/>
      <c r="AQ586" s="208"/>
      <c r="AR586" s="155"/>
      <c r="AS586" s="197">
        <f t="shared" si="103"/>
        <v>575</v>
      </c>
      <c r="AT586" s="175">
        <v>-0.15957739999998899</v>
      </c>
      <c r="AU586" s="163">
        <v>-9.5773999999977395E-3</v>
      </c>
      <c r="AV586" s="163">
        <v>-0.19957739999999499</v>
      </c>
      <c r="AW586" s="163">
        <v>-0.27957739999999398</v>
      </c>
      <c r="AX586" s="163">
        <v>-0.179577399999999</v>
      </c>
      <c r="AY586" s="163">
        <v>-0.179577399999999</v>
      </c>
      <c r="BA586" s="331">
        <f t="shared" si="104"/>
        <v>575</v>
      </c>
      <c r="BB586" s="332" t="str">
        <f t="shared" si="109"/>
        <v/>
      </c>
      <c r="BC586" s="332" t="str">
        <f t="shared" si="109"/>
        <v/>
      </c>
      <c r="BD586" s="332" t="str">
        <f t="shared" si="108"/>
        <v/>
      </c>
      <c r="BE586" s="332" t="str">
        <f t="shared" si="108"/>
        <v/>
      </c>
      <c r="BF586" s="332" t="str">
        <f t="shared" si="108"/>
        <v/>
      </c>
      <c r="BG586" s="332" t="str">
        <f t="shared" si="108"/>
        <v/>
      </c>
      <c r="BH586" s="164">
        <v>575</v>
      </c>
      <c r="BI586" s="337" t="str">
        <f t="shared" si="106"/>
        <v/>
      </c>
      <c r="BJ586" s="337" t="str">
        <f t="shared" si="106"/>
        <v/>
      </c>
      <c r="BK586" s="337" t="str">
        <f t="shared" si="106"/>
        <v/>
      </c>
      <c r="BL586" s="337" t="str">
        <f t="shared" si="105"/>
        <v/>
      </c>
      <c r="BM586" s="165" t="str">
        <f t="shared" si="107"/>
        <v/>
      </c>
    </row>
    <row r="587" spans="1:65" ht="14.85" customHeight="1">
      <c r="A587" s="239"/>
      <c r="B587" s="540" t="s">
        <v>655</v>
      </c>
      <c r="C587" s="540"/>
      <c r="D587" s="540"/>
      <c r="E587" s="503" t="str">
        <f t="shared" si="110"/>
        <v/>
      </c>
      <c r="F587" s="503"/>
      <c r="G587" s="503"/>
      <c r="H587" s="503" t="str">
        <f t="shared" si="111"/>
        <v/>
      </c>
      <c r="I587" s="503"/>
      <c r="J587" s="503"/>
      <c r="K587" s="503" t="str">
        <f t="shared" si="112"/>
        <v/>
      </c>
      <c r="L587" s="503"/>
      <c r="M587" s="503"/>
      <c r="N587" s="503" t="str">
        <f t="shared" si="113"/>
        <v/>
      </c>
      <c r="O587" s="503"/>
      <c r="P587" s="503"/>
      <c r="Q587" s="503" t="str">
        <f t="shared" si="114"/>
        <v/>
      </c>
      <c r="R587" s="503"/>
      <c r="S587" s="503"/>
      <c r="T587" s="503"/>
      <c r="U587" s="503"/>
      <c r="V587" s="503"/>
      <c r="W587" s="503" t="str">
        <f t="shared" si="115"/>
        <v/>
      </c>
      <c r="X587" s="503"/>
      <c r="Y587" s="503"/>
      <c r="Z587" s="503"/>
      <c r="AA587" s="503"/>
      <c r="AB587" s="503"/>
      <c r="AC587" s="525"/>
      <c r="AD587" s="526"/>
      <c r="AE587" s="526"/>
      <c r="AF587" s="526"/>
      <c r="AG587" s="526"/>
      <c r="AH587" s="527"/>
      <c r="AI587" s="233"/>
      <c r="AJ587" s="233"/>
      <c r="AK587" s="197">
        <v>576</v>
      </c>
      <c r="AL587" s="207"/>
      <c r="AM587" s="207"/>
      <c r="AN587" s="207"/>
      <c r="AO587" s="207"/>
      <c r="AP587" s="207"/>
      <c r="AQ587" s="208"/>
      <c r="AR587" s="155"/>
      <c r="AS587" s="197">
        <f t="shared" si="103"/>
        <v>576</v>
      </c>
      <c r="AT587" s="175">
        <v>-0.15957739999998899</v>
      </c>
      <c r="AU587" s="163">
        <v>-9.5773999999977395E-3</v>
      </c>
      <c r="AV587" s="163">
        <v>-0.19957739999999499</v>
      </c>
      <c r="AW587" s="163">
        <v>-0.27957739999999398</v>
      </c>
      <c r="AX587" s="163">
        <v>-0.179577399999999</v>
      </c>
      <c r="AY587" s="163">
        <v>-0.179577399999999</v>
      </c>
      <c r="BA587" s="331">
        <f t="shared" si="104"/>
        <v>576</v>
      </c>
      <c r="BB587" s="332" t="str">
        <f t="shared" si="109"/>
        <v/>
      </c>
      <c r="BC587" s="332" t="str">
        <f t="shared" si="109"/>
        <v/>
      </c>
      <c r="BD587" s="332" t="str">
        <f t="shared" si="108"/>
        <v/>
      </c>
      <c r="BE587" s="332" t="str">
        <f t="shared" si="108"/>
        <v/>
      </c>
      <c r="BF587" s="332" t="str">
        <f t="shared" si="108"/>
        <v/>
      </c>
      <c r="BG587" s="332" t="str">
        <f t="shared" si="108"/>
        <v/>
      </c>
      <c r="BH587" s="164">
        <v>576</v>
      </c>
      <c r="BI587" s="337" t="str">
        <f t="shared" si="106"/>
        <v/>
      </c>
      <c r="BJ587" s="337" t="str">
        <f t="shared" si="106"/>
        <v/>
      </c>
      <c r="BK587" s="337" t="str">
        <f t="shared" si="106"/>
        <v/>
      </c>
      <c r="BL587" s="337" t="str">
        <f t="shared" si="105"/>
        <v/>
      </c>
      <c r="BM587" s="165" t="str">
        <f t="shared" si="107"/>
        <v/>
      </c>
    </row>
    <row r="588" spans="1:65" ht="14.85" customHeight="1">
      <c r="A588" s="239"/>
      <c r="B588" s="540" t="s">
        <v>656</v>
      </c>
      <c r="C588" s="540"/>
      <c r="D588" s="540"/>
      <c r="E588" s="503" t="str">
        <f t="shared" si="110"/>
        <v/>
      </c>
      <c r="F588" s="503"/>
      <c r="G588" s="503"/>
      <c r="H588" s="503" t="str">
        <f t="shared" si="111"/>
        <v/>
      </c>
      <c r="I588" s="503"/>
      <c r="J588" s="503"/>
      <c r="K588" s="503" t="str">
        <f t="shared" si="112"/>
        <v/>
      </c>
      <c r="L588" s="503"/>
      <c r="M588" s="503"/>
      <c r="N588" s="503" t="str">
        <f t="shared" si="113"/>
        <v/>
      </c>
      <c r="O588" s="503"/>
      <c r="P588" s="503"/>
      <c r="Q588" s="503" t="str">
        <f t="shared" si="114"/>
        <v/>
      </c>
      <c r="R588" s="503"/>
      <c r="S588" s="503"/>
      <c r="T588" s="503"/>
      <c r="U588" s="503"/>
      <c r="V588" s="503"/>
      <c r="W588" s="503" t="str">
        <f t="shared" si="115"/>
        <v/>
      </c>
      <c r="X588" s="503"/>
      <c r="Y588" s="503"/>
      <c r="Z588" s="503"/>
      <c r="AA588" s="503"/>
      <c r="AB588" s="503"/>
      <c r="AC588" s="525"/>
      <c r="AD588" s="526"/>
      <c r="AE588" s="526"/>
      <c r="AF588" s="526"/>
      <c r="AG588" s="526"/>
      <c r="AH588" s="527"/>
      <c r="AI588" s="233"/>
      <c r="AJ588" s="233"/>
      <c r="AK588" s="197">
        <v>577</v>
      </c>
      <c r="AL588" s="207"/>
      <c r="AM588" s="207"/>
      <c r="AN588" s="207"/>
      <c r="AO588" s="207"/>
      <c r="AP588" s="207"/>
      <c r="AQ588" s="208"/>
      <c r="AR588" s="155"/>
      <c r="AS588" s="197">
        <f t="shared" ref="AS588:AS651" si="116">AK588</f>
        <v>577</v>
      </c>
      <c r="AT588" s="175">
        <v>-0.15957739999998899</v>
      </c>
      <c r="AU588" s="163">
        <v>-9.5773999999977395E-3</v>
      </c>
      <c r="AV588" s="163">
        <v>-0.19957739999999499</v>
      </c>
      <c r="AW588" s="163">
        <v>-0.27957739999999398</v>
      </c>
      <c r="AX588" s="163">
        <v>-0.179577399999999</v>
      </c>
      <c r="AY588" s="163">
        <v>-0.179577399999999</v>
      </c>
      <c r="BA588" s="331">
        <f t="shared" ref="BA588:BA651" si="117">AK588</f>
        <v>577</v>
      </c>
      <c r="BB588" s="332" t="str">
        <f t="shared" si="109"/>
        <v/>
      </c>
      <c r="BC588" s="332" t="str">
        <f t="shared" si="109"/>
        <v/>
      </c>
      <c r="BD588" s="332" t="str">
        <f t="shared" si="108"/>
        <v/>
      </c>
      <c r="BE588" s="332" t="str">
        <f t="shared" si="108"/>
        <v/>
      </c>
      <c r="BF588" s="332" t="str">
        <f t="shared" si="108"/>
        <v/>
      </c>
      <c r="BG588" s="332" t="str">
        <f t="shared" si="108"/>
        <v/>
      </c>
      <c r="BH588" s="164">
        <v>577</v>
      </c>
      <c r="BI588" s="337" t="str">
        <f t="shared" si="106"/>
        <v/>
      </c>
      <c r="BJ588" s="337" t="str">
        <f t="shared" si="106"/>
        <v/>
      </c>
      <c r="BK588" s="337" t="str">
        <f t="shared" si="106"/>
        <v/>
      </c>
      <c r="BL588" s="337" t="str">
        <f t="shared" si="106"/>
        <v/>
      </c>
      <c r="BM588" s="165" t="str">
        <f t="shared" si="107"/>
        <v/>
      </c>
    </row>
    <row r="589" spans="1:65" ht="14.85" customHeight="1">
      <c r="A589" s="238"/>
      <c r="B589" s="540" t="s">
        <v>657</v>
      </c>
      <c r="C589" s="540"/>
      <c r="D589" s="540"/>
      <c r="E589" s="503" t="str">
        <f t="shared" si="110"/>
        <v/>
      </c>
      <c r="F589" s="503"/>
      <c r="G589" s="503"/>
      <c r="H589" s="503" t="str">
        <f t="shared" si="111"/>
        <v/>
      </c>
      <c r="I589" s="503"/>
      <c r="J589" s="503"/>
      <c r="K589" s="503" t="str">
        <f t="shared" si="112"/>
        <v/>
      </c>
      <c r="L589" s="503"/>
      <c r="M589" s="503"/>
      <c r="N589" s="503" t="str">
        <f t="shared" si="113"/>
        <v/>
      </c>
      <c r="O589" s="503"/>
      <c r="P589" s="503"/>
      <c r="Q589" s="503" t="str">
        <f t="shared" si="114"/>
        <v/>
      </c>
      <c r="R589" s="503"/>
      <c r="S589" s="503"/>
      <c r="T589" s="503"/>
      <c r="U589" s="503"/>
      <c r="V589" s="503"/>
      <c r="W589" s="503" t="str">
        <f t="shared" si="115"/>
        <v/>
      </c>
      <c r="X589" s="503"/>
      <c r="Y589" s="503"/>
      <c r="Z589" s="503"/>
      <c r="AA589" s="503"/>
      <c r="AB589" s="503"/>
      <c r="AC589" s="525"/>
      <c r="AD589" s="526"/>
      <c r="AE589" s="526"/>
      <c r="AF589" s="526"/>
      <c r="AG589" s="526"/>
      <c r="AH589" s="527"/>
      <c r="AI589" s="233"/>
      <c r="AJ589" s="233"/>
      <c r="AK589" s="197">
        <v>578</v>
      </c>
      <c r="AL589" s="207"/>
      <c r="AM589" s="207"/>
      <c r="AN589" s="207"/>
      <c r="AO589" s="207"/>
      <c r="AP589" s="207"/>
      <c r="AQ589" s="208"/>
      <c r="AR589" s="155"/>
      <c r="AS589" s="197">
        <f t="shared" si="116"/>
        <v>578</v>
      </c>
      <c r="AT589" s="175">
        <v>-0.15957739999998899</v>
      </c>
      <c r="AU589" s="163">
        <v>-9.5773999999977395E-3</v>
      </c>
      <c r="AV589" s="163">
        <v>-0.19957739999999499</v>
      </c>
      <c r="AW589" s="163">
        <v>-0.27957739999999398</v>
      </c>
      <c r="AX589" s="163">
        <v>-0.179577399999999</v>
      </c>
      <c r="AY589" s="163">
        <v>-0.179577399999999</v>
      </c>
      <c r="BA589" s="331">
        <f t="shared" si="117"/>
        <v>578</v>
      </c>
      <c r="BB589" s="332" t="str">
        <f t="shared" si="109"/>
        <v/>
      </c>
      <c r="BC589" s="332" t="str">
        <f t="shared" si="109"/>
        <v/>
      </c>
      <c r="BD589" s="332" t="str">
        <f t="shared" si="108"/>
        <v/>
      </c>
      <c r="BE589" s="332" t="str">
        <f t="shared" si="108"/>
        <v/>
      </c>
      <c r="BF589" s="332" t="str">
        <f t="shared" si="108"/>
        <v/>
      </c>
      <c r="BG589" s="332" t="str">
        <f t="shared" si="108"/>
        <v/>
      </c>
      <c r="BH589" s="164">
        <v>578</v>
      </c>
      <c r="BI589" s="337" t="str">
        <f t="shared" ref="BI589:BL652" si="118">IF(BB589="","",ABS($BF589-BB589))</f>
        <v/>
      </c>
      <c r="BJ589" s="337" t="str">
        <f t="shared" si="118"/>
        <v/>
      </c>
      <c r="BK589" s="337" t="str">
        <f t="shared" si="118"/>
        <v/>
      </c>
      <c r="BL589" s="337" t="str">
        <f t="shared" si="118"/>
        <v/>
      </c>
      <c r="BM589" s="165" t="str">
        <f t="shared" ref="BM589:BM652" si="119">IF(BF589="","",MAX(BI589:BL589))</f>
        <v/>
      </c>
    </row>
    <row r="590" spans="1:65" ht="14.85" customHeight="1">
      <c r="A590" s="238"/>
      <c r="B590" s="540" t="s">
        <v>658</v>
      </c>
      <c r="C590" s="540"/>
      <c r="D590" s="540"/>
      <c r="E590" s="503" t="str">
        <f t="shared" si="110"/>
        <v/>
      </c>
      <c r="F590" s="503"/>
      <c r="G590" s="503"/>
      <c r="H590" s="503" t="str">
        <f t="shared" si="111"/>
        <v/>
      </c>
      <c r="I590" s="503"/>
      <c r="J590" s="503"/>
      <c r="K590" s="503" t="str">
        <f t="shared" si="112"/>
        <v/>
      </c>
      <c r="L590" s="503"/>
      <c r="M590" s="503"/>
      <c r="N590" s="503" t="str">
        <f t="shared" si="113"/>
        <v/>
      </c>
      <c r="O590" s="503"/>
      <c r="P590" s="503"/>
      <c r="Q590" s="503" t="str">
        <f t="shared" si="114"/>
        <v/>
      </c>
      <c r="R590" s="503"/>
      <c r="S590" s="503"/>
      <c r="T590" s="503"/>
      <c r="U590" s="503"/>
      <c r="V590" s="503"/>
      <c r="W590" s="503" t="str">
        <f t="shared" si="115"/>
        <v/>
      </c>
      <c r="X590" s="503"/>
      <c r="Y590" s="503"/>
      <c r="Z590" s="503"/>
      <c r="AA590" s="503"/>
      <c r="AB590" s="503"/>
      <c r="AC590" s="525"/>
      <c r="AD590" s="526"/>
      <c r="AE590" s="526"/>
      <c r="AF590" s="526"/>
      <c r="AG590" s="526"/>
      <c r="AH590" s="527"/>
      <c r="AI590" s="233"/>
      <c r="AJ590" s="233"/>
      <c r="AK590" s="197">
        <v>579</v>
      </c>
      <c r="AL590" s="207"/>
      <c r="AM590" s="207"/>
      <c r="AN590" s="207"/>
      <c r="AO590" s="207"/>
      <c r="AP590" s="207"/>
      <c r="AQ590" s="208"/>
      <c r="AR590" s="155"/>
      <c r="AS590" s="197">
        <f t="shared" si="116"/>
        <v>579</v>
      </c>
      <c r="AT590" s="175">
        <v>-0.15957739999998899</v>
      </c>
      <c r="AU590" s="163">
        <v>-9.5773999999977395E-3</v>
      </c>
      <c r="AV590" s="163">
        <v>-0.19957739999999499</v>
      </c>
      <c r="AW590" s="163">
        <v>-0.27957739999999398</v>
      </c>
      <c r="AX590" s="163">
        <v>-0.179577399999999</v>
      </c>
      <c r="AY590" s="163">
        <v>-0.179577399999999</v>
      </c>
      <c r="BA590" s="331">
        <f t="shared" si="117"/>
        <v>579</v>
      </c>
      <c r="BB590" s="332" t="str">
        <f t="shared" si="109"/>
        <v/>
      </c>
      <c r="BC590" s="332" t="str">
        <f t="shared" si="109"/>
        <v/>
      </c>
      <c r="BD590" s="332" t="str">
        <f t="shared" si="108"/>
        <v/>
      </c>
      <c r="BE590" s="332" t="str">
        <f t="shared" si="108"/>
        <v/>
      </c>
      <c r="BF590" s="332" t="str">
        <f t="shared" si="108"/>
        <v/>
      </c>
      <c r="BG590" s="332" t="str">
        <f t="shared" si="108"/>
        <v/>
      </c>
      <c r="BH590" s="164">
        <v>579</v>
      </c>
      <c r="BI590" s="337" t="str">
        <f t="shared" si="118"/>
        <v/>
      </c>
      <c r="BJ590" s="337" t="str">
        <f t="shared" si="118"/>
        <v/>
      </c>
      <c r="BK590" s="337" t="str">
        <f t="shared" si="118"/>
        <v/>
      </c>
      <c r="BL590" s="337" t="str">
        <f t="shared" si="118"/>
        <v/>
      </c>
      <c r="BM590" s="165" t="str">
        <f t="shared" si="119"/>
        <v/>
      </c>
    </row>
    <row r="591" spans="1:65" ht="14.85" customHeight="1">
      <c r="A591" s="238"/>
      <c r="B591" s="540" t="s">
        <v>659</v>
      </c>
      <c r="C591" s="540"/>
      <c r="D591" s="540"/>
      <c r="E591" s="503" t="str">
        <f t="shared" si="110"/>
        <v/>
      </c>
      <c r="F591" s="503"/>
      <c r="G591" s="503"/>
      <c r="H591" s="503" t="str">
        <f t="shared" si="111"/>
        <v/>
      </c>
      <c r="I591" s="503"/>
      <c r="J591" s="503"/>
      <c r="K591" s="503" t="str">
        <f t="shared" si="112"/>
        <v/>
      </c>
      <c r="L591" s="503"/>
      <c r="M591" s="503"/>
      <c r="N591" s="503" t="str">
        <f t="shared" si="113"/>
        <v/>
      </c>
      <c r="O591" s="503"/>
      <c r="P591" s="503"/>
      <c r="Q591" s="503" t="str">
        <f t="shared" si="114"/>
        <v/>
      </c>
      <c r="R591" s="503"/>
      <c r="S591" s="503"/>
      <c r="T591" s="503"/>
      <c r="U591" s="503"/>
      <c r="V591" s="503"/>
      <c r="W591" s="503" t="str">
        <f t="shared" si="115"/>
        <v/>
      </c>
      <c r="X591" s="503"/>
      <c r="Y591" s="503"/>
      <c r="Z591" s="503"/>
      <c r="AA591" s="503"/>
      <c r="AB591" s="503"/>
      <c r="AC591" s="525"/>
      <c r="AD591" s="526"/>
      <c r="AE591" s="526"/>
      <c r="AF591" s="526"/>
      <c r="AG591" s="526"/>
      <c r="AH591" s="527"/>
      <c r="AI591" s="233"/>
      <c r="AJ591" s="233"/>
      <c r="AK591" s="197">
        <v>580</v>
      </c>
      <c r="AL591" s="207"/>
      <c r="AM591" s="207"/>
      <c r="AN591" s="207"/>
      <c r="AO591" s="207"/>
      <c r="AP591" s="207"/>
      <c r="AQ591" s="208"/>
      <c r="AR591" s="155"/>
      <c r="AS591" s="197">
        <f t="shared" si="116"/>
        <v>580</v>
      </c>
      <c r="AT591" s="175">
        <v>-0.15957739999998899</v>
      </c>
      <c r="AU591" s="163">
        <v>-9.5773999999977395E-3</v>
      </c>
      <c r="AV591" s="163">
        <v>-0.19957739999999499</v>
      </c>
      <c r="AW591" s="163">
        <v>-0.27957739999999398</v>
      </c>
      <c r="AX591" s="163">
        <v>-0.179577399999999</v>
      </c>
      <c r="AY591" s="163">
        <v>-0.179577399999999</v>
      </c>
      <c r="BA591" s="331">
        <f t="shared" si="117"/>
        <v>580</v>
      </c>
      <c r="BB591" s="332" t="str">
        <f t="shared" si="109"/>
        <v/>
      </c>
      <c r="BC591" s="332" t="str">
        <f t="shared" si="109"/>
        <v/>
      </c>
      <c r="BD591" s="332" t="str">
        <f t="shared" si="108"/>
        <v/>
      </c>
      <c r="BE591" s="332" t="str">
        <f t="shared" si="108"/>
        <v/>
      </c>
      <c r="BF591" s="332" t="str">
        <f t="shared" si="108"/>
        <v/>
      </c>
      <c r="BG591" s="332" t="str">
        <f t="shared" si="108"/>
        <v/>
      </c>
      <c r="BH591" s="164">
        <v>580</v>
      </c>
      <c r="BI591" s="337" t="str">
        <f t="shared" si="118"/>
        <v/>
      </c>
      <c r="BJ591" s="337" t="str">
        <f t="shared" si="118"/>
        <v/>
      </c>
      <c r="BK591" s="337" t="str">
        <f t="shared" si="118"/>
        <v/>
      </c>
      <c r="BL591" s="337" t="str">
        <f t="shared" si="118"/>
        <v/>
      </c>
      <c r="BM591" s="165" t="str">
        <f t="shared" si="119"/>
        <v/>
      </c>
    </row>
    <row r="592" spans="1:65" ht="14.85" customHeight="1">
      <c r="A592" s="238"/>
      <c r="B592" s="540" t="s">
        <v>660</v>
      </c>
      <c r="C592" s="540"/>
      <c r="D592" s="540"/>
      <c r="E592" s="503" t="str">
        <f t="shared" si="110"/>
        <v/>
      </c>
      <c r="F592" s="503"/>
      <c r="G592" s="503"/>
      <c r="H592" s="503" t="str">
        <f t="shared" si="111"/>
        <v/>
      </c>
      <c r="I592" s="503"/>
      <c r="J592" s="503"/>
      <c r="K592" s="503" t="str">
        <f t="shared" si="112"/>
        <v/>
      </c>
      <c r="L592" s="503"/>
      <c r="M592" s="503"/>
      <c r="N592" s="503" t="str">
        <f t="shared" si="113"/>
        <v/>
      </c>
      <c r="O592" s="503"/>
      <c r="P592" s="503"/>
      <c r="Q592" s="503" t="str">
        <f t="shared" si="114"/>
        <v/>
      </c>
      <c r="R592" s="503"/>
      <c r="S592" s="503"/>
      <c r="T592" s="503"/>
      <c r="U592" s="503"/>
      <c r="V592" s="503"/>
      <c r="W592" s="503" t="str">
        <f t="shared" si="115"/>
        <v/>
      </c>
      <c r="X592" s="503"/>
      <c r="Y592" s="503"/>
      <c r="Z592" s="503"/>
      <c r="AA592" s="503"/>
      <c r="AB592" s="503"/>
      <c r="AC592" s="525"/>
      <c r="AD592" s="526"/>
      <c r="AE592" s="526"/>
      <c r="AF592" s="526"/>
      <c r="AG592" s="526"/>
      <c r="AH592" s="527"/>
      <c r="AI592" s="233"/>
      <c r="AJ592" s="233"/>
      <c r="AK592" s="197">
        <v>581</v>
      </c>
      <c r="AL592" s="207"/>
      <c r="AM592" s="207"/>
      <c r="AN592" s="207"/>
      <c r="AO592" s="207"/>
      <c r="AP592" s="207"/>
      <c r="AQ592" s="208"/>
      <c r="AR592" s="155"/>
      <c r="AS592" s="197">
        <f t="shared" si="116"/>
        <v>581</v>
      </c>
      <c r="AT592" s="175">
        <v>-0.15957739999998899</v>
      </c>
      <c r="AU592" s="163">
        <v>-9.5773999999977395E-3</v>
      </c>
      <c r="AV592" s="163">
        <v>-0.19957739999999499</v>
      </c>
      <c r="AW592" s="163">
        <v>-0.27957739999999398</v>
      </c>
      <c r="AX592" s="163">
        <v>-0.179577399999999</v>
      </c>
      <c r="AY592" s="163">
        <v>-0.179577399999999</v>
      </c>
      <c r="BA592" s="331">
        <f t="shared" si="117"/>
        <v>581</v>
      </c>
      <c r="BB592" s="332" t="str">
        <f t="shared" si="109"/>
        <v/>
      </c>
      <c r="BC592" s="332" t="str">
        <f t="shared" si="109"/>
        <v/>
      </c>
      <c r="BD592" s="332" t="str">
        <f t="shared" si="108"/>
        <v/>
      </c>
      <c r="BE592" s="332" t="str">
        <f t="shared" si="108"/>
        <v/>
      </c>
      <c r="BF592" s="332" t="str">
        <f t="shared" si="108"/>
        <v/>
      </c>
      <c r="BG592" s="332" t="str">
        <f t="shared" si="108"/>
        <v/>
      </c>
      <c r="BH592" s="164">
        <v>581</v>
      </c>
      <c r="BI592" s="337" t="str">
        <f t="shared" si="118"/>
        <v/>
      </c>
      <c r="BJ592" s="337" t="str">
        <f t="shared" si="118"/>
        <v/>
      </c>
      <c r="BK592" s="337" t="str">
        <f t="shared" si="118"/>
        <v/>
      </c>
      <c r="BL592" s="337" t="str">
        <f t="shared" si="118"/>
        <v/>
      </c>
      <c r="BM592" s="165" t="str">
        <f t="shared" si="119"/>
        <v/>
      </c>
    </row>
    <row r="593" spans="1:65" ht="14.85" customHeight="1">
      <c r="A593" s="238"/>
      <c r="B593" s="540" t="s">
        <v>661</v>
      </c>
      <c r="C593" s="540"/>
      <c r="D593" s="540"/>
      <c r="E593" s="503" t="str">
        <f t="shared" si="110"/>
        <v/>
      </c>
      <c r="F593" s="503"/>
      <c r="G593" s="503"/>
      <c r="H593" s="503" t="str">
        <f t="shared" si="111"/>
        <v/>
      </c>
      <c r="I593" s="503"/>
      <c r="J593" s="503"/>
      <c r="K593" s="503" t="str">
        <f t="shared" si="112"/>
        <v/>
      </c>
      <c r="L593" s="503"/>
      <c r="M593" s="503"/>
      <c r="N593" s="503" t="str">
        <f t="shared" si="113"/>
        <v/>
      </c>
      <c r="O593" s="503"/>
      <c r="P593" s="503"/>
      <c r="Q593" s="503" t="str">
        <f t="shared" si="114"/>
        <v/>
      </c>
      <c r="R593" s="503"/>
      <c r="S593" s="503"/>
      <c r="T593" s="503"/>
      <c r="U593" s="503"/>
      <c r="V593" s="503"/>
      <c r="W593" s="503" t="str">
        <f t="shared" si="115"/>
        <v/>
      </c>
      <c r="X593" s="503"/>
      <c r="Y593" s="503"/>
      <c r="Z593" s="503"/>
      <c r="AA593" s="503"/>
      <c r="AB593" s="503"/>
      <c r="AC593" s="525"/>
      <c r="AD593" s="526"/>
      <c r="AE593" s="526"/>
      <c r="AF593" s="526"/>
      <c r="AG593" s="526"/>
      <c r="AH593" s="527"/>
      <c r="AI593" s="233"/>
      <c r="AJ593" s="233"/>
      <c r="AK593" s="197">
        <v>582</v>
      </c>
      <c r="AL593" s="207"/>
      <c r="AM593" s="207"/>
      <c r="AN593" s="207"/>
      <c r="AO593" s="207"/>
      <c r="AP593" s="207"/>
      <c r="AQ593" s="208"/>
      <c r="AR593" s="155"/>
      <c r="AS593" s="197">
        <f t="shared" si="116"/>
        <v>582</v>
      </c>
      <c r="AT593" s="175">
        <v>-0.15957739999998899</v>
      </c>
      <c r="AU593" s="163">
        <v>-9.5773999999977395E-3</v>
      </c>
      <c r="AV593" s="163">
        <v>-0.19957739999999499</v>
      </c>
      <c r="AW593" s="163">
        <v>-0.27957739999999398</v>
      </c>
      <c r="AX593" s="163">
        <v>-0.179577399999999</v>
      </c>
      <c r="AY593" s="163">
        <v>-0.179577399999999</v>
      </c>
      <c r="BA593" s="331">
        <f t="shared" si="117"/>
        <v>582</v>
      </c>
      <c r="BB593" s="332" t="str">
        <f t="shared" si="109"/>
        <v/>
      </c>
      <c r="BC593" s="332" t="str">
        <f t="shared" si="109"/>
        <v/>
      </c>
      <c r="BD593" s="332" t="str">
        <f t="shared" si="108"/>
        <v/>
      </c>
      <c r="BE593" s="332" t="str">
        <f t="shared" si="108"/>
        <v/>
      </c>
      <c r="BF593" s="332" t="str">
        <f t="shared" si="108"/>
        <v/>
      </c>
      <c r="BG593" s="332" t="str">
        <f t="shared" si="108"/>
        <v/>
      </c>
      <c r="BH593" s="164">
        <v>582</v>
      </c>
      <c r="BI593" s="337" t="str">
        <f t="shared" si="118"/>
        <v/>
      </c>
      <c r="BJ593" s="337" t="str">
        <f t="shared" si="118"/>
        <v/>
      </c>
      <c r="BK593" s="337" t="str">
        <f t="shared" si="118"/>
        <v/>
      </c>
      <c r="BL593" s="337" t="str">
        <f t="shared" si="118"/>
        <v/>
      </c>
      <c r="BM593" s="165" t="str">
        <f t="shared" si="119"/>
        <v/>
      </c>
    </row>
    <row r="594" spans="1:65" ht="14.85" customHeight="1">
      <c r="A594" s="238"/>
      <c r="B594" s="540" t="s">
        <v>662</v>
      </c>
      <c r="C594" s="540"/>
      <c r="D594" s="540"/>
      <c r="E594" s="503" t="str">
        <f t="shared" si="110"/>
        <v/>
      </c>
      <c r="F594" s="503"/>
      <c r="G594" s="503"/>
      <c r="H594" s="503" t="str">
        <f t="shared" si="111"/>
        <v/>
      </c>
      <c r="I594" s="503"/>
      <c r="J594" s="503"/>
      <c r="K594" s="503" t="str">
        <f t="shared" si="112"/>
        <v/>
      </c>
      <c r="L594" s="503"/>
      <c r="M594" s="503"/>
      <c r="N594" s="503" t="str">
        <f t="shared" si="113"/>
        <v/>
      </c>
      <c r="O594" s="503"/>
      <c r="P594" s="503"/>
      <c r="Q594" s="503" t="str">
        <f t="shared" si="114"/>
        <v/>
      </c>
      <c r="R594" s="503"/>
      <c r="S594" s="503"/>
      <c r="T594" s="503"/>
      <c r="U594" s="503"/>
      <c r="V594" s="503"/>
      <c r="W594" s="503" t="str">
        <f t="shared" si="115"/>
        <v/>
      </c>
      <c r="X594" s="503"/>
      <c r="Y594" s="503"/>
      <c r="Z594" s="503"/>
      <c r="AA594" s="503"/>
      <c r="AB594" s="503"/>
      <c r="AC594" s="525"/>
      <c r="AD594" s="526"/>
      <c r="AE594" s="526"/>
      <c r="AF594" s="526"/>
      <c r="AG594" s="526"/>
      <c r="AH594" s="527"/>
      <c r="AI594" s="233"/>
      <c r="AJ594" s="233"/>
      <c r="AK594" s="197">
        <v>583</v>
      </c>
      <c r="AL594" s="207"/>
      <c r="AM594" s="207"/>
      <c r="AN594" s="207"/>
      <c r="AO594" s="207"/>
      <c r="AP594" s="207"/>
      <c r="AQ594" s="208"/>
      <c r="AR594" s="155"/>
      <c r="AS594" s="197">
        <f t="shared" si="116"/>
        <v>583</v>
      </c>
      <c r="AT594" s="175">
        <v>-0.15957739999998899</v>
      </c>
      <c r="AU594" s="163">
        <v>-9.5773999999977395E-3</v>
      </c>
      <c r="AV594" s="163">
        <v>-0.19957739999999499</v>
      </c>
      <c r="AW594" s="163">
        <v>-0.27957739999999398</v>
      </c>
      <c r="AX594" s="163">
        <v>-0.179577399999999</v>
      </c>
      <c r="AY594" s="163">
        <v>-0.179577399999999</v>
      </c>
      <c r="BA594" s="331">
        <f t="shared" si="117"/>
        <v>583</v>
      </c>
      <c r="BB594" s="332" t="str">
        <f t="shared" si="109"/>
        <v/>
      </c>
      <c r="BC594" s="332" t="str">
        <f t="shared" si="109"/>
        <v/>
      </c>
      <c r="BD594" s="332" t="str">
        <f t="shared" si="108"/>
        <v/>
      </c>
      <c r="BE594" s="332" t="str">
        <f t="shared" si="108"/>
        <v/>
      </c>
      <c r="BF594" s="332" t="str">
        <f t="shared" si="108"/>
        <v/>
      </c>
      <c r="BG594" s="332" t="str">
        <f t="shared" si="108"/>
        <v/>
      </c>
      <c r="BH594" s="164">
        <v>583</v>
      </c>
      <c r="BI594" s="337" t="str">
        <f t="shared" si="118"/>
        <v/>
      </c>
      <c r="BJ594" s="337" t="str">
        <f t="shared" si="118"/>
        <v/>
      </c>
      <c r="BK594" s="337" t="str">
        <f t="shared" si="118"/>
        <v/>
      </c>
      <c r="BL594" s="337" t="str">
        <f t="shared" si="118"/>
        <v/>
      </c>
      <c r="BM594" s="165" t="str">
        <f t="shared" si="119"/>
        <v/>
      </c>
    </row>
    <row r="595" spans="1:65" ht="14.85" customHeight="1">
      <c r="A595" s="238"/>
      <c r="B595" s="540" t="s">
        <v>663</v>
      </c>
      <c r="C595" s="540"/>
      <c r="D595" s="540"/>
      <c r="E595" s="503" t="str">
        <f t="shared" si="110"/>
        <v/>
      </c>
      <c r="F595" s="503"/>
      <c r="G595" s="503"/>
      <c r="H595" s="503" t="str">
        <f t="shared" si="111"/>
        <v/>
      </c>
      <c r="I595" s="503"/>
      <c r="J595" s="503"/>
      <c r="K595" s="503" t="str">
        <f t="shared" si="112"/>
        <v/>
      </c>
      <c r="L595" s="503"/>
      <c r="M595" s="503"/>
      <c r="N595" s="503" t="str">
        <f t="shared" si="113"/>
        <v/>
      </c>
      <c r="O595" s="503"/>
      <c r="P595" s="503"/>
      <c r="Q595" s="503" t="str">
        <f t="shared" si="114"/>
        <v/>
      </c>
      <c r="R595" s="503"/>
      <c r="S595" s="503"/>
      <c r="T595" s="503"/>
      <c r="U595" s="503"/>
      <c r="V595" s="503"/>
      <c r="W595" s="503" t="str">
        <f t="shared" si="115"/>
        <v/>
      </c>
      <c r="X595" s="503"/>
      <c r="Y595" s="503"/>
      <c r="Z595" s="503"/>
      <c r="AA595" s="503"/>
      <c r="AB595" s="503"/>
      <c r="AC595" s="525"/>
      <c r="AD595" s="526"/>
      <c r="AE595" s="526"/>
      <c r="AF595" s="526"/>
      <c r="AG595" s="526"/>
      <c r="AH595" s="527"/>
      <c r="AI595" s="233"/>
      <c r="AJ595" s="233"/>
      <c r="AK595" s="197">
        <v>584</v>
      </c>
      <c r="AL595" s="207"/>
      <c r="AM595" s="207"/>
      <c r="AN595" s="207"/>
      <c r="AO595" s="207"/>
      <c r="AP595" s="207"/>
      <c r="AQ595" s="208"/>
      <c r="AR595" s="155"/>
      <c r="AS595" s="197">
        <f t="shared" si="116"/>
        <v>584</v>
      </c>
      <c r="AT595" s="175">
        <v>-0.15957739999998899</v>
      </c>
      <c r="AU595" s="163">
        <v>-9.5773999999977395E-3</v>
      </c>
      <c r="AV595" s="163">
        <v>-0.19957739999999499</v>
      </c>
      <c r="AW595" s="163">
        <v>-0.27957739999999398</v>
      </c>
      <c r="AX595" s="163">
        <v>-0.179577399999999</v>
      </c>
      <c r="AY595" s="163">
        <v>-0.179577399999999</v>
      </c>
      <c r="BA595" s="331">
        <f t="shared" si="117"/>
        <v>584</v>
      </c>
      <c r="BB595" s="332" t="str">
        <f t="shared" si="109"/>
        <v/>
      </c>
      <c r="BC595" s="332" t="str">
        <f t="shared" si="109"/>
        <v/>
      </c>
      <c r="BD595" s="332" t="str">
        <f t="shared" si="108"/>
        <v/>
      </c>
      <c r="BE595" s="332" t="str">
        <f t="shared" si="108"/>
        <v/>
      </c>
      <c r="BF595" s="332" t="str">
        <f t="shared" si="108"/>
        <v/>
      </c>
      <c r="BG595" s="332" t="str">
        <f t="shared" si="108"/>
        <v/>
      </c>
      <c r="BH595" s="164">
        <v>584</v>
      </c>
      <c r="BI595" s="337" t="str">
        <f t="shared" si="118"/>
        <v/>
      </c>
      <c r="BJ595" s="337" t="str">
        <f t="shared" si="118"/>
        <v/>
      </c>
      <c r="BK595" s="337" t="str">
        <f t="shared" si="118"/>
        <v/>
      </c>
      <c r="BL595" s="337" t="str">
        <f t="shared" si="118"/>
        <v/>
      </c>
      <c r="BM595" s="165" t="str">
        <f t="shared" si="119"/>
        <v/>
      </c>
    </row>
    <row r="596" spans="1:65" ht="14.85" customHeight="1">
      <c r="A596" s="238"/>
      <c r="B596" s="540" t="s">
        <v>664</v>
      </c>
      <c r="C596" s="540"/>
      <c r="D596" s="540"/>
      <c r="E596" s="503" t="str">
        <f t="shared" si="110"/>
        <v/>
      </c>
      <c r="F596" s="503"/>
      <c r="G596" s="503"/>
      <c r="H596" s="503" t="str">
        <f t="shared" si="111"/>
        <v/>
      </c>
      <c r="I596" s="503"/>
      <c r="J596" s="503"/>
      <c r="K596" s="503" t="str">
        <f t="shared" si="112"/>
        <v/>
      </c>
      <c r="L596" s="503"/>
      <c r="M596" s="503"/>
      <c r="N596" s="503" t="str">
        <f t="shared" si="113"/>
        <v/>
      </c>
      <c r="O596" s="503"/>
      <c r="P596" s="503"/>
      <c r="Q596" s="503" t="str">
        <f t="shared" si="114"/>
        <v/>
      </c>
      <c r="R596" s="503"/>
      <c r="S596" s="503"/>
      <c r="T596" s="503"/>
      <c r="U596" s="503"/>
      <c r="V596" s="503"/>
      <c r="W596" s="503" t="str">
        <f t="shared" si="115"/>
        <v/>
      </c>
      <c r="X596" s="503"/>
      <c r="Y596" s="503"/>
      <c r="Z596" s="503"/>
      <c r="AA596" s="503"/>
      <c r="AB596" s="503"/>
      <c r="AC596" s="525"/>
      <c r="AD596" s="526"/>
      <c r="AE596" s="526"/>
      <c r="AF596" s="526"/>
      <c r="AG596" s="526"/>
      <c r="AH596" s="527"/>
      <c r="AI596" s="233"/>
      <c r="AJ596" s="233"/>
      <c r="AK596" s="197">
        <v>585</v>
      </c>
      <c r="AL596" s="207"/>
      <c r="AM596" s="207"/>
      <c r="AN596" s="207"/>
      <c r="AO596" s="207"/>
      <c r="AP596" s="207"/>
      <c r="AQ596" s="208"/>
      <c r="AR596" s="155"/>
      <c r="AS596" s="197">
        <f t="shared" si="116"/>
        <v>585</v>
      </c>
      <c r="AT596" s="175">
        <v>-0.15957739999998899</v>
      </c>
      <c r="AU596" s="163">
        <v>-9.5773999999977395E-3</v>
      </c>
      <c r="AV596" s="163">
        <v>-0.19957739999999499</v>
      </c>
      <c r="AW596" s="163">
        <v>-0.27957739999999398</v>
      </c>
      <c r="AX596" s="163">
        <v>-0.179577399999999</v>
      </c>
      <c r="AY596" s="163">
        <v>-0.179577399999999</v>
      </c>
      <c r="BA596" s="331">
        <f t="shared" si="117"/>
        <v>585</v>
      </c>
      <c r="BB596" s="332" t="str">
        <f t="shared" si="109"/>
        <v/>
      </c>
      <c r="BC596" s="332" t="str">
        <f t="shared" si="109"/>
        <v/>
      </c>
      <c r="BD596" s="332" t="str">
        <f t="shared" si="108"/>
        <v/>
      </c>
      <c r="BE596" s="332" t="str">
        <f t="shared" si="108"/>
        <v/>
      </c>
      <c r="BF596" s="332" t="str">
        <f t="shared" si="108"/>
        <v/>
      </c>
      <c r="BG596" s="332" t="str">
        <f t="shared" si="108"/>
        <v/>
      </c>
      <c r="BH596" s="164">
        <v>585</v>
      </c>
      <c r="BI596" s="337" t="str">
        <f t="shared" si="118"/>
        <v/>
      </c>
      <c r="BJ596" s="337" t="str">
        <f t="shared" si="118"/>
        <v/>
      </c>
      <c r="BK596" s="337" t="str">
        <f t="shared" si="118"/>
        <v/>
      </c>
      <c r="BL596" s="337" t="str">
        <f t="shared" si="118"/>
        <v/>
      </c>
      <c r="BM596" s="165" t="str">
        <f t="shared" si="119"/>
        <v/>
      </c>
    </row>
    <row r="597" spans="1:65" ht="14.85" customHeight="1">
      <c r="A597" s="238"/>
      <c r="B597" s="540" t="s">
        <v>665</v>
      </c>
      <c r="C597" s="540"/>
      <c r="D597" s="540"/>
      <c r="E597" s="503" t="str">
        <f t="shared" si="110"/>
        <v/>
      </c>
      <c r="F597" s="503"/>
      <c r="G597" s="503"/>
      <c r="H597" s="503" t="str">
        <f t="shared" si="111"/>
        <v/>
      </c>
      <c r="I597" s="503"/>
      <c r="J597" s="503"/>
      <c r="K597" s="503" t="str">
        <f t="shared" si="112"/>
        <v/>
      </c>
      <c r="L597" s="503"/>
      <c r="M597" s="503"/>
      <c r="N597" s="503" t="str">
        <f t="shared" si="113"/>
        <v/>
      </c>
      <c r="O597" s="503"/>
      <c r="P597" s="503"/>
      <c r="Q597" s="503" t="str">
        <f t="shared" si="114"/>
        <v/>
      </c>
      <c r="R597" s="503"/>
      <c r="S597" s="503"/>
      <c r="T597" s="503"/>
      <c r="U597" s="503"/>
      <c r="V597" s="503"/>
      <c r="W597" s="503" t="str">
        <f t="shared" si="115"/>
        <v/>
      </c>
      <c r="X597" s="503"/>
      <c r="Y597" s="503"/>
      <c r="Z597" s="503"/>
      <c r="AA597" s="503"/>
      <c r="AB597" s="503"/>
      <c r="AC597" s="525"/>
      <c r="AD597" s="526"/>
      <c r="AE597" s="526"/>
      <c r="AF597" s="526"/>
      <c r="AG597" s="526"/>
      <c r="AH597" s="527"/>
      <c r="AI597" s="233"/>
      <c r="AJ597" s="233"/>
      <c r="AK597" s="197">
        <v>586</v>
      </c>
      <c r="AL597" s="207"/>
      <c r="AM597" s="207"/>
      <c r="AN597" s="207"/>
      <c r="AO597" s="207"/>
      <c r="AP597" s="207"/>
      <c r="AQ597" s="208"/>
      <c r="AR597" s="155"/>
      <c r="AS597" s="197">
        <f t="shared" si="116"/>
        <v>586</v>
      </c>
      <c r="AT597" s="175">
        <v>-0.15957739999998899</v>
      </c>
      <c r="AU597" s="163">
        <v>-9.5773999999977395E-3</v>
      </c>
      <c r="AV597" s="163">
        <v>-0.19957739999999499</v>
      </c>
      <c r="AW597" s="163">
        <v>-0.27957739999999398</v>
      </c>
      <c r="AX597" s="163">
        <v>-0.179577399999999</v>
      </c>
      <c r="AY597" s="163">
        <v>-0.179577399999999</v>
      </c>
      <c r="BA597" s="331">
        <f t="shared" si="117"/>
        <v>586</v>
      </c>
      <c r="BB597" s="332" t="str">
        <f t="shared" si="109"/>
        <v/>
      </c>
      <c r="BC597" s="332" t="str">
        <f t="shared" si="109"/>
        <v/>
      </c>
      <c r="BD597" s="332" t="str">
        <f t="shared" si="108"/>
        <v/>
      </c>
      <c r="BE597" s="332" t="str">
        <f t="shared" si="108"/>
        <v/>
      </c>
      <c r="BF597" s="332" t="str">
        <f t="shared" si="108"/>
        <v/>
      </c>
      <c r="BG597" s="332" t="str">
        <f t="shared" si="108"/>
        <v/>
      </c>
      <c r="BH597" s="164">
        <v>586</v>
      </c>
      <c r="BI597" s="337" t="str">
        <f t="shared" si="118"/>
        <v/>
      </c>
      <c r="BJ597" s="337" t="str">
        <f t="shared" si="118"/>
        <v/>
      </c>
      <c r="BK597" s="337" t="str">
        <f t="shared" si="118"/>
        <v/>
      </c>
      <c r="BL597" s="337" t="str">
        <f t="shared" si="118"/>
        <v/>
      </c>
      <c r="BM597" s="165" t="str">
        <f t="shared" si="119"/>
        <v/>
      </c>
    </row>
    <row r="598" spans="1:65" ht="14.85" customHeight="1">
      <c r="A598" s="238"/>
      <c r="B598" s="540" t="s">
        <v>666</v>
      </c>
      <c r="C598" s="540"/>
      <c r="D598" s="540"/>
      <c r="E598" s="503" t="str">
        <f t="shared" si="110"/>
        <v/>
      </c>
      <c r="F598" s="503"/>
      <c r="G598" s="503"/>
      <c r="H598" s="503" t="str">
        <f t="shared" si="111"/>
        <v/>
      </c>
      <c r="I598" s="503"/>
      <c r="J598" s="503"/>
      <c r="K598" s="503" t="str">
        <f t="shared" si="112"/>
        <v/>
      </c>
      <c r="L598" s="503"/>
      <c r="M598" s="503"/>
      <c r="N598" s="503" t="str">
        <f t="shared" si="113"/>
        <v/>
      </c>
      <c r="O598" s="503"/>
      <c r="P598" s="503"/>
      <c r="Q598" s="503" t="str">
        <f t="shared" si="114"/>
        <v/>
      </c>
      <c r="R598" s="503"/>
      <c r="S598" s="503"/>
      <c r="T598" s="503"/>
      <c r="U598" s="503"/>
      <c r="V598" s="503"/>
      <c r="W598" s="503" t="str">
        <f t="shared" si="115"/>
        <v/>
      </c>
      <c r="X598" s="503"/>
      <c r="Y598" s="503"/>
      <c r="Z598" s="503"/>
      <c r="AA598" s="503"/>
      <c r="AB598" s="503"/>
      <c r="AC598" s="525"/>
      <c r="AD598" s="526"/>
      <c r="AE598" s="526"/>
      <c r="AF598" s="526"/>
      <c r="AG598" s="526"/>
      <c r="AH598" s="527"/>
      <c r="AI598" s="233"/>
      <c r="AJ598" s="233"/>
      <c r="AK598" s="197">
        <v>587</v>
      </c>
      <c r="AL598" s="207"/>
      <c r="AM598" s="207"/>
      <c r="AN598" s="207"/>
      <c r="AO598" s="207"/>
      <c r="AP598" s="207"/>
      <c r="AQ598" s="208"/>
      <c r="AR598" s="155"/>
      <c r="AS598" s="197">
        <f t="shared" si="116"/>
        <v>587</v>
      </c>
      <c r="AT598" s="175">
        <v>-0.15957739999998899</v>
      </c>
      <c r="AU598" s="163">
        <v>-9.5773999999977395E-3</v>
      </c>
      <c r="AV598" s="163">
        <v>-0.19957739999999499</v>
      </c>
      <c r="AW598" s="163">
        <v>-0.27957739999999398</v>
      </c>
      <c r="AX598" s="163">
        <v>-0.179577399999999</v>
      </c>
      <c r="AY598" s="163">
        <v>-0.179577399999999</v>
      </c>
      <c r="BA598" s="331">
        <f t="shared" si="117"/>
        <v>587</v>
      </c>
      <c r="BB598" s="332" t="str">
        <f t="shared" si="109"/>
        <v/>
      </c>
      <c r="BC598" s="332" t="str">
        <f t="shared" si="109"/>
        <v/>
      </c>
      <c r="BD598" s="332" t="str">
        <f t="shared" si="108"/>
        <v/>
      </c>
      <c r="BE598" s="332" t="str">
        <f t="shared" si="108"/>
        <v/>
      </c>
      <c r="BF598" s="332" t="str">
        <f t="shared" si="108"/>
        <v/>
      </c>
      <c r="BG598" s="332" t="str">
        <f t="shared" si="108"/>
        <v/>
      </c>
      <c r="BH598" s="164">
        <v>587</v>
      </c>
      <c r="BI598" s="337" t="str">
        <f t="shared" si="118"/>
        <v/>
      </c>
      <c r="BJ598" s="337" t="str">
        <f t="shared" si="118"/>
        <v/>
      </c>
      <c r="BK598" s="337" t="str">
        <f t="shared" si="118"/>
        <v/>
      </c>
      <c r="BL598" s="337" t="str">
        <f t="shared" si="118"/>
        <v/>
      </c>
      <c r="BM598" s="165" t="str">
        <f t="shared" si="119"/>
        <v/>
      </c>
    </row>
    <row r="599" spans="1:65" ht="14.85" customHeight="1">
      <c r="A599" s="238"/>
      <c r="B599" s="540" t="s">
        <v>667</v>
      </c>
      <c r="C599" s="540"/>
      <c r="D599" s="540"/>
      <c r="E599" s="503" t="str">
        <f t="shared" si="110"/>
        <v/>
      </c>
      <c r="F599" s="503"/>
      <c r="G599" s="503"/>
      <c r="H599" s="503" t="str">
        <f t="shared" si="111"/>
        <v/>
      </c>
      <c r="I599" s="503"/>
      <c r="J599" s="503"/>
      <c r="K599" s="503" t="str">
        <f t="shared" si="112"/>
        <v/>
      </c>
      <c r="L599" s="503"/>
      <c r="M599" s="503"/>
      <c r="N599" s="503" t="str">
        <f t="shared" si="113"/>
        <v/>
      </c>
      <c r="O599" s="503"/>
      <c r="P599" s="503"/>
      <c r="Q599" s="503" t="str">
        <f t="shared" si="114"/>
        <v/>
      </c>
      <c r="R599" s="503"/>
      <c r="S599" s="503"/>
      <c r="T599" s="503"/>
      <c r="U599" s="503"/>
      <c r="V599" s="503"/>
      <c r="W599" s="503" t="str">
        <f t="shared" si="115"/>
        <v/>
      </c>
      <c r="X599" s="503"/>
      <c r="Y599" s="503"/>
      <c r="Z599" s="503"/>
      <c r="AA599" s="503"/>
      <c r="AB599" s="503"/>
      <c r="AC599" s="525"/>
      <c r="AD599" s="526"/>
      <c r="AE599" s="526"/>
      <c r="AF599" s="526"/>
      <c r="AG599" s="526"/>
      <c r="AH599" s="527"/>
      <c r="AI599" s="233"/>
      <c r="AJ599" s="233"/>
      <c r="AK599" s="197">
        <v>588</v>
      </c>
      <c r="AL599" s="207"/>
      <c r="AM599" s="207"/>
      <c r="AN599" s="207"/>
      <c r="AO599" s="207"/>
      <c r="AP599" s="207"/>
      <c r="AQ599" s="208"/>
      <c r="AR599" s="155"/>
      <c r="AS599" s="197">
        <f t="shared" si="116"/>
        <v>588</v>
      </c>
      <c r="AT599" s="175">
        <v>-0.15957739999998899</v>
      </c>
      <c r="AU599" s="163">
        <v>-9.5773999999977395E-3</v>
      </c>
      <c r="AV599" s="163">
        <v>-0.19957739999999499</v>
      </c>
      <c r="AW599" s="163">
        <v>-0.27957739999999398</v>
      </c>
      <c r="AX599" s="163">
        <v>-0.179577399999999</v>
      </c>
      <c r="AY599" s="163">
        <v>-0.179577399999999</v>
      </c>
      <c r="BA599" s="331">
        <f t="shared" si="117"/>
        <v>588</v>
      </c>
      <c r="BB599" s="332" t="str">
        <f t="shared" si="109"/>
        <v/>
      </c>
      <c r="BC599" s="332" t="str">
        <f t="shared" si="109"/>
        <v/>
      </c>
      <c r="BD599" s="332" t="str">
        <f t="shared" si="108"/>
        <v/>
      </c>
      <c r="BE599" s="332" t="str">
        <f t="shared" si="108"/>
        <v/>
      </c>
      <c r="BF599" s="332" t="str">
        <f t="shared" si="108"/>
        <v/>
      </c>
      <c r="BG599" s="332" t="str">
        <f t="shared" si="108"/>
        <v/>
      </c>
      <c r="BH599" s="164">
        <v>588</v>
      </c>
      <c r="BI599" s="337" t="str">
        <f t="shared" si="118"/>
        <v/>
      </c>
      <c r="BJ599" s="337" t="str">
        <f t="shared" si="118"/>
        <v/>
      </c>
      <c r="BK599" s="337" t="str">
        <f t="shared" si="118"/>
        <v/>
      </c>
      <c r="BL599" s="337" t="str">
        <f t="shared" si="118"/>
        <v/>
      </c>
      <c r="BM599" s="165" t="str">
        <f t="shared" si="119"/>
        <v/>
      </c>
    </row>
    <row r="600" spans="1:65" ht="14.85" customHeight="1">
      <c r="A600" s="238"/>
      <c r="B600" s="540" t="s">
        <v>668</v>
      </c>
      <c r="C600" s="540"/>
      <c r="D600" s="540"/>
      <c r="E600" s="503" t="str">
        <f t="shared" si="110"/>
        <v/>
      </c>
      <c r="F600" s="503"/>
      <c r="G600" s="503"/>
      <c r="H600" s="503" t="str">
        <f t="shared" si="111"/>
        <v/>
      </c>
      <c r="I600" s="503"/>
      <c r="J600" s="503"/>
      <c r="K600" s="503" t="str">
        <f t="shared" si="112"/>
        <v/>
      </c>
      <c r="L600" s="503"/>
      <c r="M600" s="503"/>
      <c r="N600" s="503" t="str">
        <f t="shared" si="113"/>
        <v/>
      </c>
      <c r="O600" s="503"/>
      <c r="P600" s="503"/>
      <c r="Q600" s="503" t="str">
        <f t="shared" si="114"/>
        <v/>
      </c>
      <c r="R600" s="503"/>
      <c r="S600" s="503"/>
      <c r="T600" s="503"/>
      <c r="U600" s="503"/>
      <c r="V600" s="503"/>
      <c r="W600" s="503" t="str">
        <f t="shared" si="115"/>
        <v/>
      </c>
      <c r="X600" s="503"/>
      <c r="Y600" s="503"/>
      <c r="Z600" s="503"/>
      <c r="AA600" s="503"/>
      <c r="AB600" s="503"/>
      <c r="AC600" s="525"/>
      <c r="AD600" s="526"/>
      <c r="AE600" s="526"/>
      <c r="AF600" s="526"/>
      <c r="AG600" s="526"/>
      <c r="AH600" s="527"/>
      <c r="AI600" s="233"/>
      <c r="AJ600" s="233"/>
      <c r="AK600" s="197">
        <v>589</v>
      </c>
      <c r="AL600" s="207"/>
      <c r="AM600" s="207"/>
      <c r="AN600" s="207"/>
      <c r="AO600" s="207"/>
      <c r="AP600" s="207"/>
      <c r="AQ600" s="208"/>
      <c r="AR600" s="155"/>
      <c r="AS600" s="197">
        <f t="shared" si="116"/>
        <v>589</v>
      </c>
      <c r="AT600" s="175">
        <v>-0.15957739999998899</v>
      </c>
      <c r="AU600" s="163">
        <v>-9.5773999999977395E-3</v>
      </c>
      <c r="AV600" s="163">
        <v>-0.19957739999999499</v>
      </c>
      <c r="AW600" s="163">
        <v>-0.27957739999999398</v>
      </c>
      <c r="AX600" s="163">
        <v>-0.179577399999999</v>
      </c>
      <c r="AY600" s="163">
        <v>-0.179577399999999</v>
      </c>
      <c r="BA600" s="331">
        <f t="shared" si="117"/>
        <v>589</v>
      </c>
      <c r="BB600" s="332" t="str">
        <f t="shared" si="109"/>
        <v/>
      </c>
      <c r="BC600" s="332" t="str">
        <f t="shared" si="109"/>
        <v/>
      </c>
      <c r="BD600" s="332" t="str">
        <f t="shared" si="108"/>
        <v/>
      </c>
      <c r="BE600" s="332" t="str">
        <f t="shared" si="108"/>
        <v/>
      </c>
      <c r="BF600" s="332" t="str">
        <f t="shared" si="108"/>
        <v/>
      </c>
      <c r="BG600" s="332" t="str">
        <f t="shared" si="108"/>
        <v/>
      </c>
      <c r="BH600" s="164">
        <v>589</v>
      </c>
      <c r="BI600" s="337" t="str">
        <f t="shared" si="118"/>
        <v/>
      </c>
      <c r="BJ600" s="337" t="str">
        <f t="shared" si="118"/>
        <v/>
      </c>
      <c r="BK600" s="337" t="str">
        <f t="shared" si="118"/>
        <v/>
      </c>
      <c r="BL600" s="337" t="str">
        <f t="shared" si="118"/>
        <v/>
      </c>
      <c r="BM600" s="165" t="str">
        <f t="shared" si="119"/>
        <v/>
      </c>
    </row>
    <row r="601" spans="1:65" ht="14.85" customHeight="1">
      <c r="A601" s="238"/>
      <c r="B601" s="540" t="s">
        <v>669</v>
      </c>
      <c r="C601" s="540"/>
      <c r="D601" s="540"/>
      <c r="E601" s="503" t="str">
        <f t="shared" si="110"/>
        <v/>
      </c>
      <c r="F601" s="503"/>
      <c r="G601" s="503"/>
      <c r="H601" s="503" t="str">
        <f t="shared" si="111"/>
        <v/>
      </c>
      <c r="I601" s="503"/>
      <c r="J601" s="503"/>
      <c r="K601" s="503" t="str">
        <f t="shared" si="112"/>
        <v/>
      </c>
      <c r="L601" s="503"/>
      <c r="M601" s="503"/>
      <c r="N601" s="503" t="str">
        <f t="shared" si="113"/>
        <v/>
      </c>
      <c r="O601" s="503"/>
      <c r="P601" s="503"/>
      <c r="Q601" s="503" t="str">
        <f t="shared" si="114"/>
        <v/>
      </c>
      <c r="R601" s="503"/>
      <c r="S601" s="503"/>
      <c r="T601" s="503"/>
      <c r="U601" s="503"/>
      <c r="V601" s="503"/>
      <c r="W601" s="503" t="str">
        <f t="shared" si="115"/>
        <v/>
      </c>
      <c r="X601" s="503"/>
      <c r="Y601" s="503"/>
      <c r="Z601" s="503"/>
      <c r="AA601" s="503"/>
      <c r="AB601" s="503"/>
      <c r="AC601" s="525"/>
      <c r="AD601" s="526"/>
      <c r="AE601" s="526"/>
      <c r="AF601" s="526"/>
      <c r="AG601" s="526"/>
      <c r="AH601" s="527"/>
      <c r="AI601" s="233"/>
      <c r="AJ601" s="233"/>
      <c r="AK601" s="197">
        <v>590</v>
      </c>
      <c r="AL601" s="207"/>
      <c r="AM601" s="207"/>
      <c r="AN601" s="207"/>
      <c r="AO601" s="207"/>
      <c r="AP601" s="207"/>
      <c r="AQ601" s="208"/>
      <c r="AR601" s="155"/>
      <c r="AS601" s="197">
        <f t="shared" si="116"/>
        <v>590</v>
      </c>
      <c r="AT601" s="175">
        <v>-0.15957739999998899</v>
      </c>
      <c r="AU601" s="163">
        <v>-9.5773999999977395E-3</v>
      </c>
      <c r="AV601" s="163">
        <v>-0.19957739999999499</v>
      </c>
      <c r="AW601" s="163">
        <v>-0.27957739999999398</v>
      </c>
      <c r="AX601" s="163">
        <v>-0.179577399999999</v>
      </c>
      <c r="AY601" s="163">
        <v>-0.179577399999999</v>
      </c>
      <c r="BA601" s="331">
        <f t="shared" si="117"/>
        <v>590</v>
      </c>
      <c r="BB601" s="332" t="str">
        <f t="shared" si="109"/>
        <v/>
      </c>
      <c r="BC601" s="332" t="str">
        <f t="shared" si="109"/>
        <v/>
      </c>
      <c r="BD601" s="332" t="str">
        <f t="shared" si="108"/>
        <v/>
      </c>
      <c r="BE601" s="332" t="str">
        <f t="shared" si="108"/>
        <v/>
      </c>
      <c r="BF601" s="332" t="str">
        <f t="shared" si="108"/>
        <v/>
      </c>
      <c r="BG601" s="332" t="str">
        <f t="shared" si="108"/>
        <v/>
      </c>
      <c r="BH601" s="164">
        <v>590</v>
      </c>
      <c r="BI601" s="337" t="str">
        <f t="shared" si="118"/>
        <v/>
      </c>
      <c r="BJ601" s="337" t="str">
        <f t="shared" si="118"/>
        <v/>
      </c>
      <c r="BK601" s="337" t="str">
        <f t="shared" si="118"/>
        <v/>
      </c>
      <c r="BL601" s="337" t="str">
        <f t="shared" si="118"/>
        <v/>
      </c>
      <c r="BM601" s="165" t="str">
        <f t="shared" si="119"/>
        <v/>
      </c>
    </row>
    <row r="602" spans="1:65" ht="14.85" customHeight="1">
      <c r="A602" s="238"/>
      <c r="B602" s="540" t="s">
        <v>670</v>
      </c>
      <c r="C602" s="540"/>
      <c r="D602" s="540"/>
      <c r="E602" s="503" t="str">
        <f t="shared" si="110"/>
        <v/>
      </c>
      <c r="F602" s="503"/>
      <c r="G602" s="503"/>
      <c r="H602" s="503" t="str">
        <f t="shared" si="111"/>
        <v/>
      </c>
      <c r="I602" s="503"/>
      <c r="J602" s="503"/>
      <c r="K602" s="503" t="str">
        <f t="shared" si="112"/>
        <v/>
      </c>
      <c r="L602" s="503"/>
      <c r="M602" s="503"/>
      <c r="N602" s="503" t="str">
        <f t="shared" si="113"/>
        <v/>
      </c>
      <c r="O602" s="503"/>
      <c r="P602" s="503"/>
      <c r="Q602" s="503" t="str">
        <f t="shared" si="114"/>
        <v/>
      </c>
      <c r="R602" s="503"/>
      <c r="S602" s="503"/>
      <c r="T602" s="503"/>
      <c r="U602" s="503"/>
      <c r="V602" s="503"/>
      <c r="W602" s="503" t="str">
        <f t="shared" si="115"/>
        <v/>
      </c>
      <c r="X602" s="503"/>
      <c r="Y602" s="503"/>
      <c r="Z602" s="503"/>
      <c r="AA602" s="503"/>
      <c r="AB602" s="503"/>
      <c r="AC602" s="525"/>
      <c r="AD602" s="526"/>
      <c r="AE602" s="526"/>
      <c r="AF602" s="526"/>
      <c r="AG602" s="526"/>
      <c r="AH602" s="527"/>
      <c r="AI602" s="233"/>
      <c r="AJ602" s="233"/>
      <c r="AK602" s="197">
        <v>591</v>
      </c>
      <c r="AL602" s="207"/>
      <c r="AM602" s="207"/>
      <c r="AN602" s="207"/>
      <c r="AO602" s="207"/>
      <c r="AP602" s="207"/>
      <c r="AQ602" s="208"/>
      <c r="AR602" s="155"/>
      <c r="AS602" s="197">
        <f t="shared" si="116"/>
        <v>591</v>
      </c>
      <c r="AT602" s="175">
        <v>-0.15957739999998899</v>
      </c>
      <c r="AU602" s="163">
        <v>-9.5773999999977395E-3</v>
      </c>
      <c r="AV602" s="163">
        <v>-0.19957739999999499</v>
      </c>
      <c r="AW602" s="163">
        <v>-0.27957739999999398</v>
      </c>
      <c r="AX602" s="163">
        <v>-0.179577399999999</v>
      </c>
      <c r="AY602" s="163">
        <v>-0.179577399999999</v>
      </c>
      <c r="BA602" s="331">
        <f t="shared" si="117"/>
        <v>591</v>
      </c>
      <c r="BB602" s="332" t="str">
        <f t="shared" si="109"/>
        <v/>
      </c>
      <c r="BC602" s="332" t="str">
        <f t="shared" si="109"/>
        <v/>
      </c>
      <c r="BD602" s="332" t="str">
        <f t="shared" si="108"/>
        <v/>
      </c>
      <c r="BE602" s="332" t="str">
        <f t="shared" si="108"/>
        <v/>
      </c>
      <c r="BF602" s="332" t="str">
        <f t="shared" si="108"/>
        <v/>
      </c>
      <c r="BG602" s="332" t="str">
        <f t="shared" si="108"/>
        <v/>
      </c>
      <c r="BH602" s="164">
        <v>591</v>
      </c>
      <c r="BI602" s="337" t="str">
        <f t="shared" si="118"/>
        <v/>
      </c>
      <c r="BJ602" s="337" t="str">
        <f t="shared" si="118"/>
        <v/>
      </c>
      <c r="BK602" s="337" t="str">
        <f t="shared" si="118"/>
        <v/>
      </c>
      <c r="BL602" s="337" t="str">
        <f t="shared" si="118"/>
        <v/>
      </c>
      <c r="BM602" s="165" t="str">
        <f t="shared" si="119"/>
        <v/>
      </c>
    </row>
    <row r="603" spans="1:65" ht="14.85" customHeight="1">
      <c r="A603" s="238"/>
      <c r="B603" s="540" t="s">
        <v>671</v>
      </c>
      <c r="C603" s="540"/>
      <c r="D603" s="540"/>
      <c r="E603" s="503" t="str">
        <f t="shared" si="110"/>
        <v/>
      </c>
      <c r="F603" s="503"/>
      <c r="G603" s="503"/>
      <c r="H603" s="503" t="str">
        <f t="shared" si="111"/>
        <v/>
      </c>
      <c r="I603" s="503"/>
      <c r="J603" s="503"/>
      <c r="K603" s="503" t="str">
        <f t="shared" si="112"/>
        <v/>
      </c>
      <c r="L603" s="503"/>
      <c r="M603" s="503"/>
      <c r="N603" s="503" t="str">
        <f t="shared" si="113"/>
        <v/>
      </c>
      <c r="O603" s="503"/>
      <c r="P603" s="503"/>
      <c r="Q603" s="503" t="str">
        <f t="shared" si="114"/>
        <v/>
      </c>
      <c r="R603" s="503"/>
      <c r="S603" s="503"/>
      <c r="T603" s="503"/>
      <c r="U603" s="503"/>
      <c r="V603" s="503"/>
      <c r="W603" s="503" t="str">
        <f t="shared" si="115"/>
        <v/>
      </c>
      <c r="X603" s="503"/>
      <c r="Y603" s="503"/>
      <c r="Z603" s="503"/>
      <c r="AA603" s="503"/>
      <c r="AB603" s="503"/>
      <c r="AC603" s="525"/>
      <c r="AD603" s="526"/>
      <c r="AE603" s="526"/>
      <c r="AF603" s="526"/>
      <c r="AG603" s="526"/>
      <c r="AH603" s="527"/>
      <c r="AI603" s="233"/>
      <c r="AJ603" s="233"/>
      <c r="AK603" s="197">
        <v>592</v>
      </c>
      <c r="AL603" s="207"/>
      <c r="AM603" s="207"/>
      <c r="AN603" s="207"/>
      <c r="AO603" s="207"/>
      <c r="AP603" s="207"/>
      <c r="AQ603" s="208"/>
      <c r="AR603" s="155"/>
      <c r="AS603" s="197">
        <f t="shared" si="116"/>
        <v>592</v>
      </c>
      <c r="AT603" s="175">
        <v>-0.15957739999998899</v>
      </c>
      <c r="AU603" s="163">
        <v>-9.5773999999977395E-3</v>
      </c>
      <c r="AV603" s="163">
        <v>-0.19957739999999499</v>
      </c>
      <c r="AW603" s="163">
        <v>-0.27957739999999398</v>
      </c>
      <c r="AX603" s="163">
        <v>-0.179577399999999</v>
      </c>
      <c r="AY603" s="163">
        <v>-0.179577399999999</v>
      </c>
      <c r="BA603" s="331">
        <f t="shared" si="117"/>
        <v>592</v>
      </c>
      <c r="BB603" s="332" t="str">
        <f t="shared" si="109"/>
        <v/>
      </c>
      <c r="BC603" s="332" t="str">
        <f t="shared" si="109"/>
        <v/>
      </c>
      <c r="BD603" s="332" t="str">
        <f t="shared" si="108"/>
        <v/>
      </c>
      <c r="BE603" s="332" t="str">
        <f t="shared" si="108"/>
        <v/>
      </c>
      <c r="BF603" s="332" t="str">
        <f t="shared" si="108"/>
        <v/>
      </c>
      <c r="BG603" s="332" t="str">
        <f t="shared" si="108"/>
        <v/>
      </c>
      <c r="BH603" s="164">
        <v>592</v>
      </c>
      <c r="BI603" s="337" t="str">
        <f t="shared" si="118"/>
        <v/>
      </c>
      <c r="BJ603" s="337" t="str">
        <f t="shared" si="118"/>
        <v/>
      </c>
      <c r="BK603" s="337" t="str">
        <f t="shared" si="118"/>
        <v/>
      </c>
      <c r="BL603" s="337" t="str">
        <f t="shared" si="118"/>
        <v/>
      </c>
      <c r="BM603" s="165" t="str">
        <f t="shared" si="119"/>
        <v/>
      </c>
    </row>
    <row r="604" spans="1:65" ht="14.85" customHeight="1">
      <c r="A604" s="238"/>
      <c r="B604" s="540" t="s">
        <v>672</v>
      </c>
      <c r="C604" s="540"/>
      <c r="D604" s="540"/>
      <c r="E604" s="503" t="str">
        <f t="shared" si="110"/>
        <v/>
      </c>
      <c r="F604" s="503"/>
      <c r="G604" s="503"/>
      <c r="H604" s="503" t="str">
        <f t="shared" si="111"/>
        <v/>
      </c>
      <c r="I604" s="503"/>
      <c r="J604" s="503"/>
      <c r="K604" s="503" t="str">
        <f t="shared" si="112"/>
        <v/>
      </c>
      <c r="L604" s="503"/>
      <c r="M604" s="503"/>
      <c r="N604" s="503" t="str">
        <f t="shared" si="113"/>
        <v/>
      </c>
      <c r="O604" s="503"/>
      <c r="P604" s="503"/>
      <c r="Q604" s="503" t="str">
        <f t="shared" si="114"/>
        <v/>
      </c>
      <c r="R604" s="503"/>
      <c r="S604" s="503"/>
      <c r="T604" s="503"/>
      <c r="U604" s="503"/>
      <c r="V604" s="503"/>
      <c r="W604" s="503" t="str">
        <f t="shared" si="115"/>
        <v/>
      </c>
      <c r="X604" s="503"/>
      <c r="Y604" s="503"/>
      <c r="Z604" s="503"/>
      <c r="AA604" s="503"/>
      <c r="AB604" s="503"/>
      <c r="AC604" s="525"/>
      <c r="AD604" s="526"/>
      <c r="AE604" s="526"/>
      <c r="AF604" s="526"/>
      <c r="AG604" s="526"/>
      <c r="AH604" s="527"/>
      <c r="AI604" s="233"/>
      <c r="AJ604" s="233"/>
      <c r="AK604" s="197">
        <v>593</v>
      </c>
      <c r="AL604" s="207"/>
      <c r="AM604" s="207"/>
      <c r="AN604" s="207"/>
      <c r="AO604" s="207"/>
      <c r="AP604" s="207"/>
      <c r="AQ604" s="208"/>
      <c r="AR604" s="155"/>
      <c r="AS604" s="197">
        <f t="shared" si="116"/>
        <v>593</v>
      </c>
      <c r="AT604" s="175">
        <v>-0.15957739999998899</v>
      </c>
      <c r="AU604" s="163">
        <v>-9.5773999999977395E-3</v>
      </c>
      <c r="AV604" s="163">
        <v>-0.19957739999999499</v>
      </c>
      <c r="AW604" s="163">
        <v>-0.27957739999999398</v>
      </c>
      <c r="AX604" s="163">
        <v>-0.179577399999999</v>
      </c>
      <c r="AY604" s="163">
        <v>-0.179577399999999</v>
      </c>
      <c r="BA604" s="331">
        <f t="shared" si="117"/>
        <v>593</v>
      </c>
      <c r="BB604" s="332" t="str">
        <f t="shared" si="109"/>
        <v/>
      </c>
      <c r="BC604" s="332" t="str">
        <f t="shared" si="109"/>
        <v/>
      </c>
      <c r="BD604" s="332" t="str">
        <f t="shared" si="108"/>
        <v/>
      </c>
      <c r="BE604" s="332" t="str">
        <f t="shared" si="108"/>
        <v/>
      </c>
      <c r="BF604" s="332" t="str">
        <f t="shared" si="108"/>
        <v/>
      </c>
      <c r="BG604" s="332" t="str">
        <f t="shared" si="108"/>
        <v/>
      </c>
      <c r="BH604" s="164">
        <v>593</v>
      </c>
      <c r="BI604" s="337" t="str">
        <f t="shared" si="118"/>
        <v/>
      </c>
      <c r="BJ604" s="337" t="str">
        <f t="shared" si="118"/>
        <v/>
      </c>
      <c r="BK604" s="337" t="str">
        <f t="shared" si="118"/>
        <v/>
      </c>
      <c r="BL604" s="337" t="str">
        <f t="shared" si="118"/>
        <v/>
      </c>
      <c r="BM604" s="165" t="str">
        <f t="shared" si="119"/>
        <v/>
      </c>
    </row>
    <row r="605" spans="1:65" ht="14.85" customHeight="1">
      <c r="A605" s="238"/>
      <c r="B605" s="540" t="s">
        <v>673</v>
      </c>
      <c r="C605" s="540"/>
      <c r="D605" s="540"/>
      <c r="E605" s="503" t="str">
        <f t="shared" si="110"/>
        <v/>
      </c>
      <c r="F605" s="503"/>
      <c r="G605" s="503"/>
      <c r="H605" s="503" t="str">
        <f t="shared" si="111"/>
        <v/>
      </c>
      <c r="I605" s="503"/>
      <c r="J605" s="503"/>
      <c r="K605" s="503" t="str">
        <f t="shared" si="112"/>
        <v/>
      </c>
      <c r="L605" s="503"/>
      <c r="M605" s="503"/>
      <c r="N605" s="503" t="str">
        <f t="shared" si="113"/>
        <v/>
      </c>
      <c r="O605" s="503"/>
      <c r="P605" s="503"/>
      <c r="Q605" s="503" t="str">
        <f t="shared" si="114"/>
        <v/>
      </c>
      <c r="R605" s="503"/>
      <c r="S605" s="503"/>
      <c r="T605" s="503"/>
      <c r="U605" s="503"/>
      <c r="V605" s="503"/>
      <c r="W605" s="503" t="str">
        <f t="shared" si="115"/>
        <v/>
      </c>
      <c r="X605" s="503"/>
      <c r="Y605" s="503"/>
      <c r="Z605" s="503"/>
      <c r="AA605" s="503"/>
      <c r="AB605" s="503"/>
      <c r="AC605" s="525"/>
      <c r="AD605" s="526"/>
      <c r="AE605" s="526"/>
      <c r="AF605" s="526"/>
      <c r="AG605" s="526"/>
      <c r="AH605" s="527"/>
      <c r="AI605" s="233"/>
      <c r="AJ605" s="233"/>
      <c r="AK605" s="197">
        <v>594</v>
      </c>
      <c r="AL605" s="207"/>
      <c r="AM605" s="207"/>
      <c r="AN605" s="207"/>
      <c r="AO605" s="207"/>
      <c r="AP605" s="207"/>
      <c r="AQ605" s="208"/>
      <c r="AR605" s="155"/>
      <c r="AS605" s="197">
        <f t="shared" si="116"/>
        <v>594</v>
      </c>
      <c r="AT605" s="175">
        <v>-0.15957739999998899</v>
      </c>
      <c r="AU605" s="163">
        <v>-9.5773999999977395E-3</v>
      </c>
      <c r="AV605" s="163">
        <v>-0.19957739999999499</v>
      </c>
      <c r="AW605" s="163">
        <v>-0.27957739999999398</v>
      </c>
      <c r="AX605" s="163">
        <v>-0.179577399999999</v>
      </c>
      <c r="AY605" s="163">
        <v>-0.179577399999999</v>
      </c>
      <c r="BA605" s="331">
        <f t="shared" si="117"/>
        <v>594</v>
      </c>
      <c r="BB605" s="332" t="str">
        <f t="shared" si="109"/>
        <v/>
      </c>
      <c r="BC605" s="332" t="str">
        <f t="shared" si="109"/>
        <v/>
      </c>
      <c r="BD605" s="332" t="str">
        <f t="shared" si="108"/>
        <v/>
      </c>
      <c r="BE605" s="332" t="str">
        <f t="shared" si="108"/>
        <v/>
      </c>
      <c r="BF605" s="332" t="str">
        <f t="shared" si="108"/>
        <v/>
      </c>
      <c r="BG605" s="332" t="str">
        <f t="shared" si="108"/>
        <v/>
      </c>
      <c r="BH605" s="164">
        <v>594</v>
      </c>
      <c r="BI605" s="337" t="str">
        <f t="shared" si="118"/>
        <v/>
      </c>
      <c r="BJ605" s="337" t="str">
        <f t="shared" si="118"/>
        <v/>
      </c>
      <c r="BK605" s="337" t="str">
        <f t="shared" si="118"/>
        <v/>
      </c>
      <c r="BL605" s="337" t="str">
        <f t="shared" si="118"/>
        <v/>
      </c>
      <c r="BM605" s="165" t="str">
        <f t="shared" si="119"/>
        <v/>
      </c>
    </row>
    <row r="606" spans="1:65" ht="14.85" customHeight="1">
      <c r="A606" s="238"/>
      <c r="B606" s="540" t="s">
        <v>674</v>
      </c>
      <c r="C606" s="540"/>
      <c r="D606" s="540"/>
      <c r="E606" s="503" t="str">
        <f t="shared" si="110"/>
        <v/>
      </c>
      <c r="F606" s="503"/>
      <c r="G606" s="503"/>
      <c r="H606" s="503" t="str">
        <f t="shared" si="111"/>
        <v/>
      </c>
      <c r="I606" s="503"/>
      <c r="J606" s="503"/>
      <c r="K606" s="503" t="str">
        <f t="shared" si="112"/>
        <v/>
      </c>
      <c r="L606" s="503"/>
      <c r="M606" s="503"/>
      <c r="N606" s="503" t="str">
        <f t="shared" si="113"/>
        <v/>
      </c>
      <c r="O606" s="503"/>
      <c r="P606" s="503"/>
      <c r="Q606" s="503" t="str">
        <f t="shared" si="114"/>
        <v/>
      </c>
      <c r="R606" s="503"/>
      <c r="S606" s="503"/>
      <c r="T606" s="503"/>
      <c r="U606" s="503"/>
      <c r="V606" s="503"/>
      <c r="W606" s="503" t="str">
        <f t="shared" si="115"/>
        <v/>
      </c>
      <c r="X606" s="503"/>
      <c r="Y606" s="503"/>
      <c r="Z606" s="503"/>
      <c r="AA606" s="503"/>
      <c r="AB606" s="503"/>
      <c r="AC606" s="525"/>
      <c r="AD606" s="526"/>
      <c r="AE606" s="526"/>
      <c r="AF606" s="526"/>
      <c r="AG606" s="526"/>
      <c r="AH606" s="527"/>
      <c r="AI606" s="233"/>
      <c r="AJ606" s="233"/>
      <c r="AK606" s="197">
        <v>595</v>
      </c>
      <c r="AL606" s="207"/>
      <c r="AM606" s="207"/>
      <c r="AN606" s="207"/>
      <c r="AO606" s="207"/>
      <c r="AP606" s="207"/>
      <c r="AQ606" s="208"/>
      <c r="AR606" s="155"/>
      <c r="AS606" s="197">
        <f t="shared" si="116"/>
        <v>595</v>
      </c>
      <c r="AT606" s="175">
        <v>-0.15957739999998899</v>
      </c>
      <c r="AU606" s="163">
        <v>-9.5773999999977395E-3</v>
      </c>
      <c r="AV606" s="163">
        <v>-0.19957739999999499</v>
      </c>
      <c r="AW606" s="163">
        <v>-0.27957739999999398</v>
      </c>
      <c r="AX606" s="163">
        <v>-0.179577399999999</v>
      </c>
      <c r="AY606" s="163">
        <v>-0.179577399999999</v>
      </c>
      <c r="BA606" s="331">
        <f t="shared" si="117"/>
        <v>595</v>
      </c>
      <c r="BB606" s="332" t="str">
        <f t="shared" si="109"/>
        <v/>
      </c>
      <c r="BC606" s="332" t="str">
        <f t="shared" si="109"/>
        <v/>
      </c>
      <c r="BD606" s="332" t="str">
        <f t="shared" si="108"/>
        <v/>
      </c>
      <c r="BE606" s="332" t="str">
        <f t="shared" si="108"/>
        <v/>
      </c>
      <c r="BF606" s="332" t="str">
        <f t="shared" si="108"/>
        <v/>
      </c>
      <c r="BG606" s="332" t="str">
        <f t="shared" si="108"/>
        <v/>
      </c>
      <c r="BH606" s="164">
        <v>595</v>
      </c>
      <c r="BI606" s="337" t="str">
        <f t="shared" si="118"/>
        <v/>
      </c>
      <c r="BJ606" s="337" t="str">
        <f t="shared" si="118"/>
        <v/>
      </c>
      <c r="BK606" s="337" t="str">
        <f t="shared" si="118"/>
        <v/>
      </c>
      <c r="BL606" s="337" t="str">
        <f t="shared" si="118"/>
        <v/>
      </c>
      <c r="BM606" s="165" t="str">
        <f t="shared" si="119"/>
        <v/>
      </c>
    </row>
    <row r="607" spans="1:65" ht="14.85" customHeight="1">
      <c r="A607" s="238"/>
      <c r="B607" s="540" t="s">
        <v>675</v>
      </c>
      <c r="C607" s="540"/>
      <c r="D607" s="540"/>
      <c r="E607" s="503" t="str">
        <f t="shared" si="110"/>
        <v/>
      </c>
      <c r="F607" s="503"/>
      <c r="G607" s="503"/>
      <c r="H607" s="503" t="str">
        <f t="shared" si="111"/>
        <v/>
      </c>
      <c r="I607" s="503"/>
      <c r="J607" s="503"/>
      <c r="K607" s="503" t="str">
        <f t="shared" si="112"/>
        <v/>
      </c>
      <c r="L607" s="503"/>
      <c r="M607" s="503"/>
      <c r="N607" s="503" t="str">
        <f t="shared" si="113"/>
        <v/>
      </c>
      <c r="O607" s="503"/>
      <c r="P607" s="503"/>
      <c r="Q607" s="503" t="str">
        <f t="shared" si="114"/>
        <v/>
      </c>
      <c r="R607" s="503"/>
      <c r="S607" s="503"/>
      <c r="T607" s="503"/>
      <c r="U607" s="503"/>
      <c r="V607" s="503"/>
      <c r="W607" s="503" t="str">
        <f t="shared" si="115"/>
        <v/>
      </c>
      <c r="X607" s="503"/>
      <c r="Y607" s="503"/>
      <c r="Z607" s="503"/>
      <c r="AA607" s="503"/>
      <c r="AB607" s="503"/>
      <c r="AC607" s="525"/>
      <c r="AD607" s="526"/>
      <c r="AE607" s="526"/>
      <c r="AF607" s="526"/>
      <c r="AG607" s="526"/>
      <c r="AH607" s="527"/>
      <c r="AI607" s="233"/>
      <c r="AJ607" s="233"/>
      <c r="AK607" s="197">
        <v>596</v>
      </c>
      <c r="AL607" s="207"/>
      <c r="AM607" s="207"/>
      <c r="AN607" s="207"/>
      <c r="AO607" s="207"/>
      <c r="AP607" s="207"/>
      <c r="AQ607" s="208"/>
      <c r="AR607" s="155"/>
      <c r="AS607" s="197">
        <f t="shared" si="116"/>
        <v>596</v>
      </c>
      <c r="AT607" s="175">
        <v>-0.15957739999998899</v>
      </c>
      <c r="AU607" s="163">
        <v>-9.5773999999977395E-3</v>
      </c>
      <c r="AV607" s="163">
        <v>-0.19957739999999499</v>
      </c>
      <c r="AW607" s="163">
        <v>-0.27957739999999398</v>
      </c>
      <c r="AX607" s="163">
        <v>-0.179577399999999</v>
      </c>
      <c r="AY607" s="163">
        <v>-0.179577399999999</v>
      </c>
      <c r="BA607" s="331">
        <f t="shared" si="117"/>
        <v>596</v>
      </c>
      <c r="BB607" s="332" t="str">
        <f t="shared" si="109"/>
        <v/>
      </c>
      <c r="BC607" s="332" t="str">
        <f t="shared" si="109"/>
        <v/>
      </c>
      <c r="BD607" s="332" t="str">
        <f t="shared" si="108"/>
        <v/>
      </c>
      <c r="BE607" s="332" t="str">
        <f t="shared" si="108"/>
        <v/>
      </c>
      <c r="BF607" s="332" t="str">
        <f t="shared" si="108"/>
        <v/>
      </c>
      <c r="BG607" s="332" t="str">
        <f t="shared" si="108"/>
        <v/>
      </c>
      <c r="BH607" s="164">
        <v>596</v>
      </c>
      <c r="BI607" s="337" t="str">
        <f t="shared" si="118"/>
        <v/>
      </c>
      <c r="BJ607" s="337" t="str">
        <f t="shared" si="118"/>
        <v/>
      </c>
      <c r="BK607" s="337" t="str">
        <f t="shared" si="118"/>
        <v/>
      </c>
      <c r="BL607" s="337" t="str">
        <f t="shared" si="118"/>
        <v/>
      </c>
      <c r="BM607" s="165" t="str">
        <f t="shared" si="119"/>
        <v/>
      </c>
    </row>
    <row r="608" spans="1:65" ht="14.85" customHeight="1">
      <c r="A608" s="238"/>
      <c r="B608" s="540" t="s">
        <v>676</v>
      </c>
      <c r="C608" s="540"/>
      <c r="D608" s="540"/>
      <c r="E608" s="503" t="str">
        <f t="shared" si="110"/>
        <v/>
      </c>
      <c r="F608" s="503"/>
      <c r="G608" s="503"/>
      <c r="H608" s="503" t="str">
        <f t="shared" si="111"/>
        <v/>
      </c>
      <c r="I608" s="503"/>
      <c r="J608" s="503"/>
      <c r="K608" s="503" t="str">
        <f t="shared" si="112"/>
        <v/>
      </c>
      <c r="L608" s="503"/>
      <c r="M608" s="503"/>
      <c r="N608" s="503" t="str">
        <f t="shared" si="113"/>
        <v/>
      </c>
      <c r="O608" s="503"/>
      <c r="P608" s="503"/>
      <c r="Q608" s="503" t="str">
        <f t="shared" si="114"/>
        <v/>
      </c>
      <c r="R608" s="503"/>
      <c r="S608" s="503"/>
      <c r="T608" s="503"/>
      <c r="U608" s="503"/>
      <c r="V608" s="503"/>
      <c r="W608" s="503" t="str">
        <f t="shared" si="115"/>
        <v/>
      </c>
      <c r="X608" s="503"/>
      <c r="Y608" s="503"/>
      <c r="Z608" s="503"/>
      <c r="AA608" s="503"/>
      <c r="AB608" s="503"/>
      <c r="AC608" s="525"/>
      <c r="AD608" s="526"/>
      <c r="AE608" s="526"/>
      <c r="AF608" s="526"/>
      <c r="AG608" s="526"/>
      <c r="AH608" s="527"/>
      <c r="AI608" s="233"/>
      <c r="AJ608" s="233"/>
      <c r="AK608" s="197">
        <v>597</v>
      </c>
      <c r="AL608" s="207"/>
      <c r="AM608" s="207"/>
      <c r="AN608" s="207"/>
      <c r="AO608" s="207"/>
      <c r="AP608" s="207"/>
      <c r="AQ608" s="208"/>
      <c r="AR608" s="155"/>
      <c r="AS608" s="197">
        <f t="shared" si="116"/>
        <v>597</v>
      </c>
      <c r="AT608" s="175">
        <v>-0.15957739999998899</v>
      </c>
      <c r="AU608" s="163">
        <v>-9.5773999999977395E-3</v>
      </c>
      <c r="AV608" s="163">
        <v>-0.19957739999999499</v>
      </c>
      <c r="AW608" s="163">
        <v>-0.27957739999999398</v>
      </c>
      <c r="AX608" s="163">
        <v>-0.179577399999999</v>
      </c>
      <c r="AY608" s="163">
        <v>-0.179577399999999</v>
      </c>
      <c r="BA608" s="331">
        <f t="shared" si="117"/>
        <v>597</v>
      </c>
      <c r="BB608" s="332" t="str">
        <f t="shared" si="109"/>
        <v/>
      </c>
      <c r="BC608" s="332" t="str">
        <f t="shared" si="109"/>
        <v/>
      </c>
      <c r="BD608" s="332" t="str">
        <f t="shared" si="108"/>
        <v/>
      </c>
      <c r="BE608" s="332" t="str">
        <f t="shared" si="108"/>
        <v/>
      </c>
      <c r="BF608" s="332" t="str">
        <f t="shared" si="108"/>
        <v/>
      </c>
      <c r="BG608" s="332" t="str">
        <f t="shared" si="108"/>
        <v/>
      </c>
      <c r="BH608" s="164">
        <v>597</v>
      </c>
      <c r="BI608" s="337" t="str">
        <f t="shared" si="118"/>
        <v/>
      </c>
      <c r="BJ608" s="337" t="str">
        <f t="shared" si="118"/>
        <v/>
      </c>
      <c r="BK608" s="337" t="str">
        <f t="shared" si="118"/>
        <v/>
      </c>
      <c r="BL608" s="337" t="str">
        <f t="shared" si="118"/>
        <v/>
      </c>
      <c r="BM608" s="165" t="str">
        <f t="shared" si="119"/>
        <v/>
      </c>
    </row>
    <row r="609" spans="1:65" ht="14.85" customHeight="1">
      <c r="A609" s="238"/>
      <c r="B609" s="540" t="s">
        <v>677</v>
      </c>
      <c r="C609" s="540"/>
      <c r="D609" s="540"/>
      <c r="E609" s="503" t="str">
        <f t="shared" si="110"/>
        <v/>
      </c>
      <c r="F609" s="503"/>
      <c r="G609" s="503"/>
      <c r="H609" s="503" t="str">
        <f t="shared" si="111"/>
        <v/>
      </c>
      <c r="I609" s="503"/>
      <c r="J609" s="503"/>
      <c r="K609" s="503" t="str">
        <f t="shared" si="112"/>
        <v/>
      </c>
      <c r="L609" s="503"/>
      <c r="M609" s="503"/>
      <c r="N609" s="503" t="str">
        <f t="shared" si="113"/>
        <v/>
      </c>
      <c r="O609" s="503"/>
      <c r="P609" s="503"/>
      <c r="Q609" s="503" t="str">
        <f t="shared" si="114"/>
        <v/>
      </c>
      <c r="R609" s="503"/>
      <c r="S609" s="503"/>
      <c r="T609" s="503"/>
      <c r="U609" s="503"/>
      <c r="V609" s="503"/>
      <c r="W609" s="503" t="str">
        <f t="shared" si="115"/>
        <v/>
      </c>
      <c r="X609" s="503"/>
      <c r="Y609" s="503"/>
      <c r="Z609" s="503"/>
      <c r="AA609" s="503"/>
      <c r="AB609" s="503"/>
      <c r="AC609" s="525"/>
      <c r="AD609" s="526"/>
      <c r="AE609" s="526"/>
      <c r="AF609" s="526"/>
      <c r="AG609" s="526"/>
      <c r="AH609" s="527"/>
      <c r="AI609" s="233"/>
      <c r="AJ609" s="233"/>
      <c r="AK609" s="197">
        <v>598</v>
      </c>
      <c r="AL609" s="207"/>
      <c r="AM609" s="207"/>
      <c r="AN609" s="207"/>
      <c r="AO609" s="207"/>
      <c r="AP609" s="207"/>
      <c r="AQ609" s="208"/>
      <c r="AR609" s="155"/>
      <c r="AS609" s="197">
        <f t="shared" si="116"/>
        <v>598</v>
      </c>
      <c r="AT609" s="175">
        <v>-0.15957739999998899</v>
      </c>
      <c r="AU609" s="163">
        <v>-9.5773999999977395E-3</v>
      </c>
      <c r="AV609" s="163">
        <v>-0.19957739999999499</v>
      </c>
      <c r="AW609" s="163">
        <v>-0.27957739999999398</v>
      </c>
      <c r="AX609" s="163">
        <v>-0.179577399999999</v>
      </c>
      <c r="AY609" s="163">
        <v>-0.179577399999999</v>
      </c>
      <c r="BA609" s="331">
        <f t="shared" si="117"/>
        <v>598</v>
      </c>
      <c r="BB609" s="332" t="str">
        <f t="shared" si="109"/>
        <v/>
      </c>
      <c r="BC609" s="332" t="str">
        <f t="shared" si="109"/>
        <v/>
      </c>
      <c r="BD609" s="332" t="str">
        <f t="shared" si="108"/>
        <v/>
      </c>
      <c r="BE609" s="332" t="str">
        <f t="shared" si="108"/>
        <v/>
      </c>
      <c r="BF609" s="332" t="str">
        <f t="shared" si="108"/>
        <v/>
      </c>
      <c r="BG609" s="332" t="str">
        <f t="shared" si="108"/>
        <v/>
      </c>
      <c r="BH609" s="164">
        <v>598</v>
      </c>
      <c r="BI609" s="337" t="str">
        <f t="shared" si="118"/>
        <v/>
      </c>
      <c r="BJ609" s="337" t="str">
        <f t="shared" si="118"/>
        <v/>
      </c>
      <c r="BK609" s="337" t="str">
        <f t="shared" si="118"/>
        <v/>
      </c>
      <c r="BL609" s="337" t="str">
        <f t="shared" si="118"/>
        <v/>
      </c>
      <c r="BM609" s="165" t="str">
        <f t="shared" si="119"/>
        <v/>
      </c>
    </row>
    <row r="610" spans="1:65" ht="14.85" customHeight="1">
      <c r="A610" s="238"/>
      <c r="B610" s="540" t="s">
        <v>678</v>
      </c>
      <c r="C610" s="540"/>
      <c r="D610" s="540"/>
      <c r="E610" s="503" t="str">
        <f t="shared" si="110"/>
        <v/>
      </c>
      <c r="F610" s="503"/>
      <c r="G610" s="503"/>
      <c r="H610" s="503" t="str">
        <f t="shared" si="111"/>
        <v/>
      </c>
      <c r="I610" s="503"/>
      <c r="J610" s="503"/>
      <c r="K610" s="503" t="str">
        <f t="shared" si="112"/>
        <v/>
      </c>
      <c r="L610" s="503"/>
      <c r="M610" s="503"/>
      <c r="N610" s="503" t="str">
        <f t="shared" si="113"/>
        <v/>
      </c>
      <c r="O610" s="503"/>
      <c r="P610" s="503"/>
      <c r="Q610" s="503" t="str">
        <f t="shared" si="114"/>
        <v/>
      </c>
      <c r="R610" s="503"/>
      <c r="S610" s="503"/>
      <c r="T610" s="503"/>
      <c r="U610" s="503"/>
      <c r="V610" s="503"/>
      <c r="W610" s="503" t="str">
        <f t="shared" si="115"/>
        <v/>
      </c>
      <c r="X610" s="503"/>
      <c r="Y610" s="503"/>
      <c r="Z610" s="503"/>
      <c r="AA610" s="503"/>
      <c r="AB610" s="503"/>
      <c r="AC610" s="525"/>
      <c r="AD610" s="526"/>
      <c r="AE610" s="526"/>
      <c r="AF610" s="526"/>
      <c r="AG610" s="526"/>
      <c r="AH610" s="527"/>
      <c r="AI610" s="233"/>
      <c r="AJ610" s="233"/>
      <c r="AK610" s="197">
        <v>599</v>
      </c>
      <c r="AL610" s="207"/>
      <c r="AM610" s="207"/>
      <c r="AN610" s="207"/>
      <c r="AO610" s="207"/>
      <c r="AP610" s="207"/>
      <c r="AQ610" s="208"/>
      <c r="AR610" s="155"/>
      <c r="AS610" s="197">
        <f t="shared" si="116"/>
        <v>599</v>
      </c>
      <c r="AT610" s="175">
        <v>-0.15957739999998899</v>
      </c>
      <c r="AU610" s="163">
        <v>-9.5773999999977395E-3</v>
      </c>
      <c r="AV610" s="163">
        <v>-0.19957739999999499</v>
      </c>
      <c r="AW610" s="163">
        <v>-0.27957739999999398</v>
      </c>
      <c r="AX610" s="163">
        <v>-0.179577399999999</v>
      </c>
      <c r="AY610" s="163">
        <v>-0.179577399999999</v>
      </c>
      <c r="BA610" s="331">
        <f t="shared" si="117"/>
        <v>599</v>
      </c>
      <c r="BB610" s="332" t="str">
        <f t="shared" si="109"/>
        <v/>
      </c>
      <c r="BC610" s="332" t="str">
        <f t="shared" si="109"/>
        <v/>
      </c>
      <c r="BD610" s="332" t="str">
        <f t="shared" si="108"/>
        <v/>
      </c>
      <c r="BE610" s="332" t="str">
        <f t="shared" si="108"/>
        <v/>
      </c>
      <c r="BF610" s="332" t="str">
        <f t="shared" si="108"/>
        <v/>
      </c>
      <c r="BG610" s="332" t="str">
        <f t="shared" si="108"/>
        <v/>
      </c>
      <c r="BH610" s="164">
        <v>599</v>
      </c>
      <c r="BI610" s="337" t="str">
        <f t="shared" si="118"/>
        <v/>
      </c>
      <c r="BJ610" s="337" t="str">
        <f t="shared" si="118"/>
        <v/>
      </c>
      <c r="BK610" s="337" t="str">
        <f t="shared" si="118"/>
        <v/>
      </c>
      <c r="BL610" s="337" t="str">
        <f t="shared" si="118"/>
        <v/>
      </c>
      <c r="BM610" s="165" t="str">
        <f t="shared" si="119"/>
        <v/>
      </c>
    </row>
    <row r="611" spans="1:65" ht="14.85" customHeight="1">
      <c r="A611" s="238"/>
      <c r="B611" s="540" t="s">
        <v>679</v>
      </c>
      <c r="C611" s="540"/>
      <c r="D611" s="540"/>
      <c r="E611" s="503" t="str">
        <f t="shared" si="110"/>
        <v/>
      </c>
      <c r="F611" s="503"/>
      <c r="G611" s="503"/>
      <c r="H611" s="503" t="str">
        <f t="shared" si="111"/>
        <v/>
      </c>
      <c r="I611" s="503"/>
      <c r="J611" s="503"/>
      <c r="K611" s="503" t="str">
        <f t="shared" si="112"/>
        <v/>
      </c>
      <c r="L611" s="503"/>
      <c r="M611" s="503"/>
      <c r="N611" s="503" t="str">
        <f t="shared" si="113"/>
        <v/>
      </c>
      <c r="O611" s="503"/>
      <c r="P611" s="503"/>
      <c r="Q611" s="503" t="str">
        <f t="shared" si="114"/>
        <v/>
      </c>
      <c r="R611" s="503"/>
      <c r="S611" s="503"/>
      <c r="T611" s="503"/>
      <c r="U611" s="503"/>
      <c r="V611" s="503"/>
      <c r="W611" s="503" t="str">
        <f t="shared" si="115"/>
        <v/>
      </c>
      <c r="X611" s="503"/>
      <c r="Y611" s="503"/>
      <c r="Z611" s="503"/>
      <c r="AA611" s="503"/>
      <c r="AB611" s="503"/>
      <c r="AC611" s="525"/>
      <c r="AD611" s="526"/>
      <c r="AE611" s="526"/>
      <c r="AF611" s="526"/>
      <c r="AG611" s="526"/>
      <c r="AH611" s="527"/>
      <c r="AI611" s="233"/>
      <c r="AJ611" s="233"/>
      <c r="AK611" s="197">
        <v>600</v>
      </c>
      <c r="AL611" s="207"/>
      <c r="AM611" s="207"/>
      <c r="AN611" s="207"/>
      <c r="AO611" s="207"/>
      <c r="AP611" s="207"/>
      <c r="AQ611" s="208"/>
      <c r="AR611" s="155"/>
      <c r="AS611" s="197">
        <f t="shared" si="116"/>
        <v>600</v>
      </c>
      <c r="AT611" s="175">
        <v>-0.15957739999998899</v>
      </c>
      <c r="AU611" s="163">
        <v>-9.5773999999977395E-3</v>
      </c>
      <c r="AV611" s="163">
        <v>-0.19957739999999499</v>
      </c>
      <c r="AW611" s="163">
        <v>-0.27957739999999398</v>
      </c>
      <c r="AX611" s="163">
        <v>-0.179577399999999</v>
      </c>
      <c r="AY611" s="163">
        <v>-0.179577399999999</v>
      </c>
      <c r="BA611" s="331">
        <f t="shared" si="117"/>
        <v>600</v>
      </c>
      <c r="BB611" s="332" t="str">
        <f t="shared" si="109"/>
        <v/>
      </c>
      <c r="BC611" s="332" t="str">
        <f t="shared" si="109"/>
        <v/>
      </c>
      <c r="BD611" s="332" t="str">
        <f t="shared" si="108"/>
        <v/>
      </c>
      <c r="BE611" s="332" t="str">
        <f t="shared" si="108"/>
        <v/>
      </c>
      <c r="BF611" s="332" t="str">
        <f t="shared" si="108"/>
        <v/>
      </c>
      <c r="BG611" s="332" t="str">
        <f t="shared" ref="BG611:BG674" si="120">IF(AQ611="","",AQ611+AY611)</f>
        <v/>
      </c>
      <c r="BH611" s="164">
        <v>600</v>
      </c>
      <c r="BI611" s="337" t="str">
        <f t="shared" si="118"/>
        <v/>
      </c>
      <c r="BJ611" s="337" t="str">
        <f t="shared" si="118"/>
        <v/>
      </c>
      <c r="BK611" s="337" t="str">
        <f t="shared" si="118"/>
        <v/>
      </c>
      <c r="BL611" s="337" t="str">
        <f t="shared" si="118"/>
        <v/>
      </c>
      <c r="BM611" s="165" t="str">
        <f t="shared" si="119"/>
        <v/>
      </c>
    </row>
    <row r="612" spans="1:65" ht="14.85" customHeight="1">
      <c r="A612" s="238"/>
      <c r="B612" s="540" t="s">
        <v>680</v>
      </c>
      <c r="C612" s="540"/>
      <c r="D612" s="540"/>
      <c r="E612" s="503" t="str">
        <f t="shared" si="110"/>
        <v/>
      </c>
      <c r="F612" s="503"/>
      <c r="G612" s="503"/>
      <c r="H612" s="503" t="str">
        <f t="shared" si="111"/>
        <v/>
      </c>
      <c r="I612" s="503"/>
      <c r="J612" s="503"/>
      <c r="K612" s="503" t="str">
        <f t="shared" si="112"/>
        <v/>
      </c>
      <c r="L612" s="503"/>
      <c r="M612" s="503"/>
      <c r="N612" s="503" t="str">
        <f t="shared" si="113"/>
        <v/>
      </c>
      <c r="O612" s="503"/>
      <c r="P612" s="503"/>
      <c r="Q612" s="503" t="str">
        <f t="shared" si="114"/>
        <v/>
      </c>
      <c r="R612" s="503"/>
      <c r="S612" s="503"/>
      <c r="T612" s="503"/>
      <c r="U612" s="503"/>
      <c r="V612" s="503"/>
      <c r="W612" s="503" t="str">
        <f t="shared" si="115"/>
        <v/>
      </c>
      <c r="X612" s="503"/>
      <c r="Y612" s="503"/>
      <c r="Z612" s="503"/>
      <c r="AA612" s="503"/>
      <c r="AB612" s="503"/>
      <c r="AC612" s="525"/>
      <c r="AD612" s="526"/>
      <c r="AE612" s="526"/>
      <c r="AF612" s="526"/>
      <c r="AG612" s="526"/>
      <c r="AH612" s="527"/>
      <c r="AI612" s="233"/>
      <c r="AJ612" s="233"/>
      <c r="AK612" s="197">
        <v>601</v>
      </c>
      <c r="AL612" s="207"/>
      <c r="AM612" s="207"/>
      <c r="AN612" s="207"/>
      <c r="AO612" s="207"/>
      <c r="AP612" s="207"/>
      <c r="AQ612" s="208"/>
      <c r="AR612" s="155"/>
      <c r="AS612" s="197">
        <f t="shared" si="116"/>
        <v>601</v>
      </c>
      <c r="AT612" s="175">
        <v>-0.15957739999998899</v>
      </c>
      <c r="AU612" s="163">
        <v>-9.5773999999977395E-3</v>
      </c>
      <c r="AV612" s="163">
        <v>-0.19957739999999499</v>
      </c>
      <c r="AW612" s="163">
        <v>-0.27957739999999398</v>
      </c>
      <c r="AX612" s="163">
        <v>-0.179577399999999</v>
      </c>
      <c r="AY612" s="163">
        <v>-0.179577399999999</v>
      </c>
      <c r="BA612" s="331">
        <f t="shared" si="117"/>
        <v>601</v>
      </c>
      <c r="BB612" s="332" t="str">
        <f t="shared" si="109"/>
        <v/>
      </c>
      <c r="BC612" s="332" t="str">
        <f t="shared" si="109"/>
        <v/>
      </c>
      <c r="BD612" s="332" t="str">
        <f t="shared" si="109"/>
        <v/>
      </c>
      <c r="BE612" s="332" t="str">
        <f t="shared" si="109"/>
        <v/>
      </c>
      <c r="BF612" s="332" t="str">
        <f t="shared" si="109"/>
        <v/>
      </c>
      <c r="BG612" s="332" t="str">
        <f t="shared" si="120"/>
        <v/>
      </c>
      <c r="BH612" s="164">
        <v>601</v>
      </c>
      <c r="BI612" s="337" t="str">
        <f t="shared" si="118"/>
        <v/>
      </c>
      <c r="BJ612" s="337" t="str">
        <f t="shared" si="118"/>
        <v/>
      </c>
      <c r="BK612" s="337" t="str">
        <f t="shared" si="118"/>
        <v/>
      </c>
      <c r="BL612" s="337" t="str">
        <f t="shared" si="118"/>
        <v/>
      </c>
      <c r="BM612" s="165" t="str">
        <f t="shared" si="119"/>
        <v/>
      </c>
    </row>
    <row r="613" spans="1:65" ht="14.85" customHeight="1">
      <c r="A613" s="238"/>
      <c r="B613" s="540" t="s">
        <v>681</v>
      </c>
      <c r="C613" s="540"/>
      <c r="D613" s="540"/>
      <c r="E613" s="503" t="str">
        <f t="shared" si="110"/>
        <v/>
      </c>
      <c r="F613" s="503"/>
      <c r="G613" s="503"/>
      <c r="H613" s="503" t="str">
        <f t="shared" si="111"/>
        <v/>
      </c>
      <c r="I613" s="503"/>
      <c r="J613" s="503"/>
      <c r="K613" s="503" t="str">
        <f t="shared" si="112"/>
        <v/>
      </c>
      <c r="L613" s="503"/>
      <c r="M613" s="503"/>
      <c r="N613" s="503" t="str">
        <f t="shared" si="113"/>
        <v/>
      </c>
      <c r="O613" s="503"/>
      <c r="P613" s="503"/>
      <c r="Q613" s="503" t="str">
        <f t="shared" si="114"/>
        <v/>
      </c>
      <c r="R613" s="503"/>
      <c r="S613" s="503"/>
      <c r="T613" s="503"/>
      <c r="U613" s="503"/>
      <c r="V613" s="503"/>
      <c r="W613" s="503" t="str">
        <f t="shared" si="115"/>
        <v/>
      </c>
      <c r="X613" s="503"/>
      <c r="Y613" s="503"/>
      <c r="Z613" s="503"/>
      <c r="AA613" s="503"/>
      <c r="AB613" s="503"/>
      <c r="AC613" s="525"/>
      <c r="AD613" s="526"/>
      <c r="AE613" s="526"/>
      <c r="AF613" s="526"/>
      <c r="AG613" s="526"/>
      <c r="AH613" s="527"/>
      <c r="AI613" s="233"/>
      <c r="AJ613" s="233"/>
      <c r="AK613" s="197">
        <v>602</v>
      </c>
      <c r="AL613" s="207"/>
      <c r="AM613" s="207"/>
      <c r="AN613" s="207"/>
      <c r="AO613" s="207"/>
      <c r="AP613" s="207"/>
      <c r="AQ613" s="208"/>
      <c r="AR613" s="155"/>
      <c r="AS613" s="197">
        <f t="shared" si="116"/>
        <v>602</v>
      </c>
      <c r="AT613" s="175">
        <v>-0.15957739999998899</v>
      </c>
      <c r="AU613" s="163">
        <v>-9.5773999999977395E-3</v>
      </c>
      <c r="AV613" s="163">
        <v>-0.19957739999999499</v>
      </c>
      <c r="AW613" s="163">
        <v>-0.27957739999999398</v>
      </c>
      <c r="AX613" s="163">
        <v>-0.179577399999999</v>
      </c>
      <c r="AY613" s="163">
        <v>-0.179577399999999</v>
      </c>
      <c r="BA613" s="331">
        <f t="shared" si="117"/>
        <v>602</v>
      </c>
      <c r="BB613" s="332" t="str">
        <f t="shared" ref="BB613:BF663" si="121">IF(AL613="","",AL613+AT613)</f>
        <v/>
      </c>
      <c r="BC613" s="332" t="str">
        <f t="shared" si="121"/>
        <v/>
      </c>
      <c r="BD613" s="332" t="str">
        <f t="shared" si="121"/>
        <v/>
      </c>
      <c r="BE613" s="332" t="str">
        <f t="shared" si="121"/>
        <v/>
      </c>
      <c r="BF613" s="332" t="str">
        <f t="shared" si="121"/>
        <v/>
      </c>
      <c r="BG613" s="332" t="str">
        <f t="shared" si="120"/>
        <v/>
      </c>
      <c r="BH613" s="164">
        <v>602</v>
      </c>
      <c r="BI613" s="337" t="str">
        <f t="shared" si="118"/>
        <v/>
      </c>
      <c r="BJ613" s="337" t="str">
        <f t="shared" si="118"/>
        <v/>
      </c>
      <c r="BK613" s="337" t="str">
        <f t="shared" si="118"/>
        <v/>
      </c>
      <c r="BL613" s="337" t="str">
        <f t="shared" si="118"/>
        <v/>
      </c>
      <c r="BM613" s="165" t="str">
        <f t="shared" si="119"/>
        <v/>
      </c>
    </row>
    <row r="614" spans="1:65" ht="14.85" customHeight="1">
      <c r="A614" s="238"/>
      <c r="B614" s="540" t="s">
        <v>682</v>
      </c>
      <c r="C614" s="540"/>
      <c r="D614" s="540"/>
      <c r="E614" s="503" t="str">
        <f t="shared" si="110"/>
        <v/>
      </c>
      <c r="F614" s="503"/>
      <c r="G614" s="503"/>
      <c r="H614" s="503" t="str">
        <f t="shared" si="111"/>
        <v/>
      </c>
      <c r="I614" s="503"/>
      <c r="J614" s="503"/>
      <c r="K614" s="503" t="str">
        <f t="shared" si="112"/>
        <v/>
      </c>
      <c r="L614" s="503"/>
      <c r="M614" s="503"/>
      <c r="N614" s="503" t="str">
        <f t="shared" si="113"/>
        <v/>
      </c>
      <c r="O614" s="503"/>
      <c r="P614" s="503"/>
      <c r="Q614" s="503" t="str">
        <f t="shared" si="114"/>
        <v/>
      </c>
      <c r="R614" s="503"/>
      <c r="S614" s="503"/>
      <c r="T614" s="503"/>
      <c r="U614" s="503"/>
      <c r="V614" s="503"/>
      <c r="W614" s="503" t="str">
        <f t="shared" si="115"/>
        <v/>
      </c>
      <c r="X614" s="503"/>
      <c r="Y614" s="503"/>
      <c r="Z614" s="503"/>
      <c r="AA614" s="503"/>
      <c r="AB614" s="503"/>
      <c r="AC614" s="525"/>
      <c r="AD614" s="526"/>
      <c r="AE614" s="526"/>
      <c r="AF614" s="526"/>
      <c r="AG614" s="526"/>
      <c r="AH614" s="527"/>
      <c r="AI614" s="233"/>
      <c r="AJ614" s="233"/>
      <c r="AK614" s="197">
        <v>603</v>
      </c>
      <c r="AL614" s="207"/>
      <c r="AM614" s="207"/>
      <c r="AN614" s="207"/>
      <c r="AO614" s="207"/>
      <c r="AP614" s="207"/>
      <c r="AQ614" s="208"/>
      <c r="AR614" s="155"/>
      <c r="AS614" s="197">
        <f t="shared" si="116"/>
        <v>603</v>
      </c>
      <c r="AT614" s="175">
        <v>-0.15957739999998899</v>
      </c>
      <c r="AU614" s="163">
        <v>-9.5773999999977395E-3</v>
      </c>
      <c r="AV614" s="163">
        <v>-0.19957739999999499</v>
      </c>
      <c r="AW614" s="163">
        <v>-0.27957739999999398</v>
      </c>
      <c r="AX614" s="163">
        <v>-0.179577399999999</v>
      </c>
      <c r="AY614" s="163">
        <v>-0.179577399999999</v>
      </c>
      <c r="BA614" s="331">
        <f t="shared" si="117"/>
        <v>603</v>
      </c>
      <c r="BB614" s="332" t="str">
        <f t="shared" si="121"/>
        <v/>
      </c>
      <c r="BC614" s="332" t="str">
        <f t="shared" si="121"/>
        <v/>
      </c>
      <c r="BD614" s="332" t="str">
        <f t="shared" si="121"/>
        <v/>
      </c>
      <c r="BE614" s="332" t="str">
        <f t="shared" si="121"/>
        <v/>
      </c>
      <c r="BF614" s="332" t="str">
        <f t="shared" si="121"/>
        <v/>
      </c>
      <c r="BG614" s="332" t="str">
        <f t="shared" si="120"/>
        <v/>
      </c>
      <c r="BH614" s="164">
        <v>603</v>
      </c>
      <c r="BI614" s="337" t="str">
        <f t="shared" si="118"/>
        <v/>
      </c>
      <c r="BJ614" s="337" t="str">
        <f t="shared" si="118"/>
        <v/>
      </c>
      <c r="BK614" s="337" t="str">
        <f t="shared" si="118"/>
        <v/>
      </c>
      <c r="BL614" s="337" t="str">
        <f t="shared" si="118"/>
        <v/>
      </c>
      <c r="BM614" s="165" t="str">
        <f t="shared" si="119"/>
        <v/>
      </c>
    </row>
    <row r="615" spans="1:65" ht="14.85" customHeight="1">
      <c r="A615" s="238"/>
      <c r="B615" s="540" t="s">
        <v>683</v>
      </c>
      <c r="C615" s="540"/>
      <c r="D615" s="540"/>
      <c r="E615" s="503" t="str">
        <f t="shared" si="110"/>
        <v/>
      </c>
      <c r="F615" s="503"/>
      <c r="G615" s="503"/>
      <c r="H615" s="503" t="str">
        <f t="shared" si="111"/>
        <v/>
      </c>
      <c r="I615" s="503"/>
      <c r="J615" s="503"/>
      <c r="K615" s="503" t="str">
        <f t="shared" si="112"/>
        <v/>
      </c>
      <c r="L615" s="503"/>
      <c r="M615" s="503"/>
      <c r="N615" s="503" t="str">
        <f t="shared" si="113"/>
        <v/>
      </c>
      <c r="O615" s="503"/>
      <c r="P615" s="503"/>
      <c r="Q615" s="503" t="str">
        <f t="shared" si="114"/>
        <v/>
      </c>
      <c r="R615" s="503"/>
      <c r="S615" s="503"/>
      <c r="T615" s="503"/>
      <c r="U615" s="503"/>
      <c r="V615" s="503"/>
      <c r="W615" s="503" t="str">
        <f t="shared" si="115"/>
        <v/>
      </c>
      <c r="X615" s="503"/>
      <c r="Y615" s="503"/>
      <c r="Z615" s="503"/>
      <c r="AA615" s="503"/>
      <c r="AB615" s="503"/>
      <c r="AC615" s="525"/>
      <c r="AD615" s="526"/>
      <c r="AE615" s="526"/>
      <c r="AF615" s="526"/>
      <c r="AG615" s="526"/>
      <c r="AH615" s="527"/>
      <c r="AI615" s="233"/>
      <c r="AJ615" s="233"/>
      <c r="AK615" s="197">
        <v>604</v>
      </c>
      <c r="AL615" s="207"/>
      <c r="AM615" s="207"/>
      <c r="AN615" s="207"/>
      <c r="AO615" s="207"/>
      <c r="AP615" s="207"/>
      <c r="AQ615" s="208"/>
      <c r="AR615" s="155"/>
      <c r="AS615" s="197">
        <f t="shared" si="116"/>
        <v>604</v>
      </c>
      <c r="AT615" s="175">
        <v>-0.15957739999998899</v>
      </c>
      <c r="AU615" s="163">
        <v>-9.5773999999977395E-3</v>
      </c>
      <c r="AV615" s="163">
        <v>-0.19957739999999499</v>
      </c>
      <c r="AW615" s="163">
        <v>-0.27957739999999398</v>
      </c>
      <c r="AX615" s="163">
        <v>-0.179577399999999</v>
      </c>
      <c r="AY615" s="163">
        <v>-0.179577399999999</v>
      </c>
      <c r="BA615" s="331">
        <f t="shared" si="117"/>
        <v>604</v>
      </c>
      <c r="BB615" s="332" t="str">
        <f t="shared" si="121"/>
        <v/>
      </c>
      <c r="BC615" s="332" t="str">
        <f t="shared" si="121"/>
        <v/>
      </c>
      <c r="BD615" s="332" t="str">
        <f t="shared" si="121"/>
        <v/>
      </c>
      <c r="BE615" s="332" t="str">
        <f t="shared" si="121"/>
        <v/>
      </c>
      <c r="BF615" s="332" t="str">
        <f t="shared" si="121"/>
        <v/>
      </c>
      <c r="BG615" s="332" t="str">
        <f t="shared" si="120"/>
        <v/>
      </c>
      <c r="BH615" s="164">
        <v>604</v>
      </c>
      <c r="BI615" s="337" t="str">
        <f t="shared" si="118"/>
        <v/>
      </c>
      <c r="BJ615" s="337" t="str">
        <f t="shared" si="118"/>
        <v/>
      </c>
      <c r="BK615" s="337" t="str">
        <f t="shared" si="118"/>
        <v/>
      </c>
      <c r="BL615" s="337" t="str">
        <f t="shared" si="118"/>
        <v/>
      </c>
      <c r="BM615" s="165" t="str">
        <f t="shared" si="119"/>
        <v/>
      </c>
    </row>
    <row r="616" spans="1:65" ht="14.85" customHeight="1">
      <c r="A616" s="238"/>
      <c r="B616" s="540" t="s">
        <v>684</v>
      </c>
      <c r="C616" s="540"/>
      <c r="D616" s="540"/>
      <c r="E616" s="503" t="str">
        <f t="shared" si="110"/>
        <v/>
      </c>
      <c r="F616" s="503"/>
      <c r="G616" s="503"/>
      <c r="H616" s="503" t="str">
        <f t="shared" si="111"/>
        <v/>
      </c>
      <c r="I616" s="503"/>
      <c r="J616" s="503"/>
      <c r="K616" s="503" t="str">
        <f t="shared" si="112"/>
        <v/>
      </c>
      <c r="L616" s="503"/>
      <c r="M616" s="503"/>
      <c r="N616" s="503" t="str">
        <f t="shared" si="113"/>
        <v/>
      </c>
      <c r="O616" s="503"/>
      <c r="P616" s="503"/>
      <c r="Q616" s="503" t="str">
        <f t="shared" si="114"/>
        <v/>
      </c>
      <c r="R616" s="503"/>
      <c r="S616" s="503"/>
      <c r="T616" s="503"/>
      <c r="U616" s="503"/>
      <c r="V616" s="503"/>
      <c r="W616" s="503" t="str">
        <f t="shared" si="115"/>
        <v/>
      </c>
      <c r="X616" s="503"/>
      <c r="Y616" s="503"/>
      <c r="Z616" s="503"/>
      <c r="AA616" s="503"/>
      <c r="AB616" s="503"/>
      <c r="AC616" s="525"/>
      <c r="AD616" s="526"/>
      <c r="AE616" s="526"/>
      <c r="AF616" s="526"/>
      <c r="AG616" s="526"/>
      <c r="AH616" s="527"/>
      <c r="AI616" s="233"/>
      <c r="AJ616" s="233"/>
      <c r="AK616" s="197">
        <v>605</v>
      </c>
      <c r="AL616" s="207"/>
      <c r="AM616" s="207"/>
      <c r="AN616" s="207"/>
      <c r="AO616" s="207"/>
      <c r="AP616" s="207"/>
      <c r="AQ616" s="208"/>
      <c r="AR616" s="155"/>
      <c r="AS616" s="197">
        <f t="shared" si="116"/>
        <v>605</v>
      </c>
      <c r="AT616" s="175">
        <v>-0.15957739999998899</v>
      </c>
      <c r="AU616" s="163">
        <v>-9.5773999999977395E-3</v>
      </c>
      <c r="AV616" s="163">
        <v>-0.19957739999999499</v>
      </c>
      <c r="AW616" s="163">
        <v>-0.27957739999999398</v>
      </c>
      <c r="AX616" s="163">
        <v>-0.179577399999999</v>
      </c>
      <c r="AY616" s="163">
        <v>-0.179577399999999</v>
      </c>
      <c r="BA616" s="331">
        <f t="shared" si="117"/>
        <v>605</v>
      </c>
      <c r="BB616" s="332" t="str">
        <f t="shared" si="121"/>
        <v/>
      </c>
      <c r="BC616" s="332" t="str">
        <f t="shared" si="121"/>
        <v/>
      </c>
      <c r="BD616" s="332" t="str">
        <f t="shared" si="121"/>
        <v/>
      </c>
      <c r="BE616" s="332" t="str">
        <f t="shared" si="121"/>
        <v/>
      </c>
      <c r="BF616" s="332" t="str">
        <f t="shared" si="121"/>
        <v/>
      </c>
      <c r="BG616" s="332" t="str">
        <f t="shared" si="120"/>
        <v/>
      </c>
      <c r="BH616" s="164">
        <v>605</v>
      </c>
      <c r="BI616" s="337" t="str">
        <f t="shared" si="118"/>
        <v/>
      </c>
      <c r="BJ616" s="337" t="str">
        <f t="shared" si="118"/>
        <v/>
      </c>
      <c r="BK616" s="337" t="str">
        <f t="shared" si="118"/>
        <v/>
      </c>
      <c r="BL616" s="337" t="str">
        <f t="shared" si="118"/>
        <v/>
      </c>
      <c r="BM616" s="165" t="str">
        <f t="shared" si="119"/>
        <v/>
      </c>
    </row>
    <row r="617" spans="1:65" ht="14.85" customHeight="1">
      <c r="A617" s="238"/>
      <c r="B617" s="540" t="s">
        <v>685</v>
      </c>
      <c r="C617" s="540"/>
      <c r="D617" s="540"/>
      <c r="E617" s="503" t="str">
        <f t="shared" si="110"/>
        <v/>
      </c>
      <c r="F617" s="503"/>
      <c r="G617" s="503"/>
      <c r="H617" s="503" t="str">
        <f t="shared" si="111"/>
        <v/>
      </c>
      <c r="I617" s="503"/>
      <c r="J617" s="503"/>
      <c r="K617" s="503" t="str">
        <f t="shared" si="112"/>
        <v/>
      </c>
      <c r="L617" s="503"/>
      <c r="M617" s="503"/>
      <c r="N617" s="503" t="str">
        <f t="shared" si="113"/>
        <v/>
      </c>
      <c r="O617" s="503"/>
      <c r="P617" s="503"/>
      <c r="Q617" s="503" t="str">
        <f t="shared" si="114"/>
        <v/>
      </c>
      <c r="R617" s="503"/>
      <c r="S617" s="503"/>
      <c r="T617" s="503"/>
      <c r="U617" s="503"/>
      <c r="V617" s="503"/>
      <c r="W617" s="503" t="str">
        <f t="shared" si="115"/>
        <v/>
      </c>
      <c r="X617" s="503"/>
      <c r="Y617" s="503"/>
      <c r="Z617" s="503"/>
      <c r="AA617" s="503"/>
      <c r="AB617" s="503"/>
      <c r="AC617" s="525"/>
      <c r="AD617" s="526"/>
      <c r="AE617" s="526"/>
      <c r="AF617" s="526"/>
      <c r="AG617" s="526"/>
      <c r="AH617" s="527"/>
      <c r="AI617" s="233"/>
      <c r="AJ617" s="233"/>
      <c r="AK617" s="197">
        <v>606</v>
      </c>
      <c r="AL617" s="207"/>
      <c r="AM617" s="207"/>
      <c r="AN617" s="207"/>
      <c r="AO617" s="207"/>
      <c r="AP617" s="207"/>
      <c r="AQ617" s="208"/>
      <c r="AR617" s="155"/>
      <c r="AS617" s="197">
        <f t="shared" si="116"/>
        <v>606</v>
      </c>
      <c r="AT617" s="175">
        <v>-0.15957739999998899</v>
      </c>
      <c r="AU617" s="163">
        <v>-9.5773999999977395E-3</v>
      </c>
      <c r="AV617" s="163">
        <v>-0.19957739999999499</v>
      </c>
      <c r="AW617" s="163">
        <v>-0.27957739999999398</v>
      </c>
      <c r="AX617" s="163">
        <v>-0.179577399999999</v>
      </c>
      <c r="AY617" s="163">
        <v>-0.179577399999999</v>
      </c>
      <c r="BA617" s="331">
        <f t="shared" si="117"/>
        <v>606</v>
      </c>
      <c r="BB617" s="332" t="str">
        <f t="shared" si="121"/>
        <v/>
      </c>
      <c r="BC617" s="332" t="str">
        <f t="shared" si="121"/>
        <v/>
      </c>
      <c r="BD617" s="332" t="str">
        <f t="shared" si="121"/>
        <v/>
      </c>
      <c r="BE617" s="332" t="str">
        <f t="shared" si="121"/>
        <v/>
      </c>
      <c r="BF617" s="332" t="str">
        <f t="shared" si="121"/>
        <v/>
      </c>
      <c r="BG617" s="332" t="str">
        <f t="shared" si="120"/>
        <v/>
      </c>
      <c r="BH617" s="164">
        <v>606</v>
      </c>
      <c r="BI617" s="337" t="str">
        <f t="shared" si="118"/>
        <v/>
      </c>
      <c r="BJ617" s="337" t="str">
        <f t="shared" si="118"/>
        <v/>
      </c>
      <c r="BK617" s="337" t="str">
        <f t="shared" si="118"/>
        <v/>
      </c>
      <c r="BL617" s="337" t="str">
        <f t="shared" si="118"/>
        <v/>
      </c>
      <c r="BM617" s="165" t="str">
        <f t="shared" si="119"/>
        <v/>
      </c>
    </row>
    <row r="618" spans="1:65" ht="14.85" customHeight="1">
      <c r="A618" s="238"/>
      <c r="B618" s="540" t="s">
        <v>686</v>
      </c>
      <c r="C618" s="540"/>
      <c r="D618" s="540"/>
      <c r="E618" s="503" t="str">
        <f t="shared" si="110"/>
        <v/>
      </c>
      <c r="F618" s="503"/>
      <c r="G618" s="503"/>
      <c r="H618" s="503" t="str">
        <f t="shared" si="111"/>
        <v/>
      </c>
      <c r="I618" s="503"/>
      <c r="J618" s="503"/>
      <c r="K618" s="503" t="str">
        <f t="shared" si="112"/>
        <v/>
      </c>
      <c r="L618" s="503"/>
      <c r="M618" s="503"/>
      <c r="N618" s="503" t="str">
        <f t="shared" si="113"/>
        <v/>
      </c>
      <c r="O618" s="503"/>
      <c r="P618" s="503"/>
      <c r="Q618" s="503" t="str">
        <f t="shared" si="114"/>
        <v/>
      </c>
      <c r="R618" s="503"/>
      <c r="S618" s="503"/>
      <c r="T618" s="503"/>
      <c r="U618" s="503"/>
      <c r="V618" s="503"/>
      <c r="W618" s="503" t="str">
        <f t="shared" si="115"/>
        <v/>
      </c>
      <c r="X618" s="503"/>
      <c r="Y618" s="503"/>
      <c r="Z618" s="503"/>
      <c r="AA618" s="503"/>
      <c r="AB618" s="503"/>
      <c r="AC618" s="525"/>
      <c r="AD618" s="526"/>
      <c r="AE618" s="526"/>
      <c r="AF618" s="526"/>
      <c r="AG618" s="526"/>
      <c r="AH618" s="527"/>
      <c r="AI618" s="233"/>
      <c r="AJ618" s="233"/>
      <c r="AK618" s="197">
        <v>607</v>
      </c>
      <c r="AL618" s="207"/>
      <c r="AM618" s="207"/>
      <c r="AN618" s="207"/>
      <c r="AO618" s="207"/>
      <c r="AP618" s="207"/>
      <c r="AQ618" s="208"/>
      <c r="AR618" s="155"/>
      <c r="AS618" s="197">
        <f t="shared" si="116"/>
        <v>607</v>
      </c>
      <c r="AT618" s="175">
        <v>-0.15957739999998899</v>
      </c>
      <c r="AU618" s="163">
        <v>-9.5773999999977395E-3</v>
      </c>
      <c r="AV618" s="163">
        <v>-0.19957739999999499</v>
      </c>
      <c r="AW618" s="163">
        <v>-0.27957739999999398</v>
      </c>
      <c r="AX618" s="163">
        <v>-0.179577399999999</v>
      </c>
      <c r="AY618" s="163">
        <v>-0.179577399999999</v>
      </c>
      <c r="BA618" s="331">
        <f t="shared" si="117"/>
        <v>607</v>
      </c>
      <c r="BB618" s="332" t="str">
        <f t="shared" si="121"/>
        <v/>
      </c>
      <c r="BC618" s="332" t="str">
        <f t="shared" si="121"/>
        <v/>
      </c>
      <c r="BD618" s="332" t="str">
        <f t="shared" si="121"/>
        <v/>
      </c>
      <c r="BE618" s="332" t="str">
        <f t="shared" si="121"/>
        <v/>
      </c>
      <c r="BF618" s="332" t="str">
        <f t="shared" si="121"/>
        <v/>
      </c>
      <c r="BG618" s="332" t="str">
        <f t="shared" si="120"/>
        <v/>
      </c>
      <c r="BH618" s="164">
        <v>607</v>
      </c>
      <c r="BI618" s="337" t="str">
        <f t="shared" si="118"/>
        <v/>
      </c>
      <c r="BJ618" s="337" t="str">
        <f t="shared" si="118"/>
        <v/>
      </c>
      <c r="BK618" s="337" t="str">
        <f t="shared" si="118"/>
        <v/>
      </c>
      <c r="BL618" s="337" t="str">
        <f t="shared" si="118"/>
        <v/>
      </c>
      <c r="BM618" s="165" t="str">
        <f t="shared" si="119"/>
        <v/>
      </c>
    </row>
    <row r="619" spans="1:65" ht="14.85" customHeight="1">
      <c r="A619" s="239"/>
      <c r="B619" s="540" t="s">
        <v>687</v>
      </c>
      <c r="C619" s="540"/>
      <c r="D619" s="540"/>
      <c r="E619" s="503" t="str">
        <f t="shared" si="110"/>
        <v/>
      </c>
      <c r="F619" s="503"/>
      <c r="G619" s="503"/>
      <c r="H619" s="503" t="str">
        <f t="shared" si="111"/>
        <v/>
      </c>
      <c r="I619" s="503"/>
      <c r="J619" s="503"/>
      <c r="K619" s="503" t="str">
        <f t="shared" si="112"/>
        <v/>
      </c>
      <c r="L619" s="503"/>
      <c r="M619" s="503"/>
      <c r="N619" s="503" t="str">
        <f t="shared" si="113"/>
        <v/>
      </c>
      <c r="O619" s="503"/>
      <c r="P619" s="503"/>
      <c r="Q619" s="503" t="str">
        <f t="shared" si="114"/>
        <v/>
      </c>
      <c r="R619" s="503"/>
      <c r="S619" s="503"/>
      <c r="T619" s="503"/>
      <c r="U619" s="503"/>
      <c r="V619" s="503"/>
      <c r="W619" s="503" t="str">
        <f t="shared" si="115"/>
        <v/>
      </c>
      <c r="X619" s="503"/>
      <c r="Y619" s="503"/>
      <c r="Z619" s="503"/>
      <c r="AA619" s="503"/>
      <c r="AB619" s="503"/>
      <c r="AC619" s="525"/>
      <c r="AD619" s="526"/>
      <c r="AE619" s="526"/>
      <c r="AF619" s="526"/>
      <c r="AG619" s="526"/>
      <c r="AH619" s="527"/>
      <c r="AI619" s="233"/>
      <c r="AJ619" s="233"/>
      <c r="AK619" s="197">
        <v>608</v>
      </c>
      <c r="AL619" s="207"/>
      <c r="AM619" s="207"/>
      <c r="AN619" s="207"/>
      <c r="AO619" s="207"/>
      <c r="AP619" s="207"/>
      <c r="AQ619" s="208"/>
      <c r="AR619" s="155"/>
      <c r="AS619" s="197">
        <f t="shared" si="116"/>
        <v>608</v>
      </c>
      <c r="AT619" s="175">
        <v>-0.15957739999998899</v>
      </c>
      <c r="AU619" s="163">
        <v>-9.5773999999977395E-3</v>
      </c>
      <c r="AV619" s="163">
        <v>-0.19957739999999499</v>
      </c>
      <c r="AW619" s="163">
        <v>-0.27957739999999398</v>
      </c>
      <c r="AX619" s="163">
        <v>-0.179577399999999</v>
      </c>
      <c r="AY619" s="163">
        <v>-0.179577399999999</v>
      </c>
      <c r="BA619" s="331">
        <f t="shared" si="117"/>
        <v>608</v>
      </c>
      <c r="BB619" s="332" t="str">
        <f t="shared" si="121"/>
        <v/>
      </c>
      <c r="BC619" s="332" t="str">
        <f t="shared" si="121"/>
        <v/>
      </c>
      <c r="BD619" s="332" t="str">
        <f t="shared" si="121"/>
        <v/>
      </c>
      <c r="BE619" s="332" t="str">
        <f t="shared" si="121"/>
        <v/>
      </c>
      <c r="BF619" s="332" t="str">
        <f t="shared" si="121"/>
        <v/>
      </c>
      <c r="BG619" s="332" t="str">
        <f t="shared" si="120"/>
        <v/>
      </c>
      <c r="BH619" s="164">
        <v>608</v>
      </c>
      <c r="BI619" s="337" t="str">
        <f t="shared" si="118"/>
        <v/>
      </c>
      <c r="BJ619" s="337" t="str">
        <f t="shared" si="118"/>
        <v/>
      </c>
      <c r="BK619" s="337" t="str">
        <f t="shared" si="118"/>
        <v/>
      </c>
      <c r="BL619" s="337" t="str">
        <f t="shared" si="118"/>
        <v/>
      </c>
      <c r="BM619" s="165" t="str">
        <f t="shared" si="119"/>
        <v/>
      </c>
    </row>
    <row r="620" spans="1:65" ht="14.85" customHeight="1">
      <c r="A620" s="239"/>
      <c r="B620" s="540" t="s">
        <v>688</v>
      </c>
      <c r="C620" s="540"/>
      <c r="D620" s="540"/>
      <c r="E620" s="503" t="str">
        <f t="shared" si="110"/>
        <v/>
      </c>
      <c r="F620" s="503"/>
      <c r="G620" s="503"/>
      <c r="H620" s="503" t="str">
        <f t="shared" si="111"/>
        <v/>
      </c>
      <c r="I620" s="503"/>
      <c r="J620" s="503"/>
      <c r="K620" s="503" t="str">
        <f t="shared" si="112"/>
        <v/>
      </c>
      <c r="L620" s="503"/>
      <c r="M620" s="503"/>
      <c r="N620" s="503" t="str">
        <f t="shared" si="113"/>
        <v/>
      </c>
      <c r="O620" s="503"/>
      <c r="P620" s="503"/>
      <c r="Q620" s="503" t="str">
        <f t="shared" si="114"/>
        <v/>
      </c>
      <c r="R620" s="503"/>
      <c r="S620" s="503"/>
      <c r="T620" s="503"/>
      <c r="U620" s="503"/>
      <c r="V620" s="503"/>
      <c r="W620" s="503" t="str">
        <f t="shared" si="115"/>
        <v/>
      </c>
      <c r="X620" s="503"/>
      <c r="Y620" s="503"/>
      <c r="Z620" s="503"/>
      <c r="AA620" s="503"/>
      <c r="AB620" s="503"/>
      <c r="AC620" s="525"/>
      <c r="AD620" s="526"/>
      <c r="AE620" s="526"/>
      <c r="AF620" s="526"/>
      <c r="AG620" s="526"/>
      <c r="AH620" s="527"/>
      <c r="AI620" s="233"/>
      <c r="AJ620" s="233"/>
      <c r="AK620" s="197">
        <v>609</v>
      </c>
      <c r="AL620" s="207"/>
      <c r="AM620" s="207"/>
      <c r="AN620" s="207"/>
      <c r="AO620" s="207"/>
      <c r="AP620" s="207"/>
      <c r="AQ620" s="208"/>
      <c r="AR620" s="155"/>
      <c r="AS620" s="197">
        <f t="shared" si="116"/>
        <v>609</v>
      </c>
      <c r="AT620" s="175">
        <v>-0.15957739999998899</v>
      </c>
      <c r="AU620" s="163">
        <v>-9.5773999999977395E-3</v>
      </c>
      <c r="AV620" s="163">
        <v>-0.19957739999999499</v>
      </c>
      <c r="AW620" s="163">
        <v>-0.27957739999999398</v>
      </c>
      <c r="AX620" s="163">
        <v>-0.179577399999999</v>
      </c>
      <c r="AY620" s="163">
        <v>-0.179577399999999</v>
      </c>
      <c r="BA620" s="331">
        <f t="shared" si="117"/>
        <v>609</v>
      </c>
      <c r="BB620" s="332" t="str">
        <f t="shared" si="121"/>
        <v/>
      </c>
      <c r="BC620" s="332" t="str">
        <f t="shared" si="121"/>
        <v/>
      </c>
      <c r="BD620" s="332" t="str">
        <f t="shared" si="121"/>
        <v/>
      </c>
      <c r="BE620" s="332" t="str">
        <f t="shared" si="121"/>
        <v/>
      </c>
      <c r="BF620" s="332" t="str">
        <f t="shared" si="121"/>
        <v/>
      </c>
      <c r="BG620" s="332" t="str">
        <f t="shared" si="120"/>
        <v/>
      </c>
      <c r="BH620" s="164">
        <v>609</v>
      </c>
      <c r="BI620" s="337" t="str">
        <f t="shared" si="118"/>
        <v/>
      </c>
      <c r="BJ620" s="337" t="str">
        <f t="shared" si="118"/>
        <v/>
      </c>
      <c r="BK620" s="337" t="str">
        <f t="shared" si="118"/>
        <v/>
      </c>
      <c r="BL620" s="337" t="str">
        <f t="shared" si="118"/>
        <v/>
      </c>
      <c r="BM620" s="165" t="str">
        <f t="shared" si="119"/>
        <v/>
      </c>
    </row>
    <row r="621" spans="1:65" ht="14.85" customHeight="1">
      <c r="A621" s="239"/>
      <c r="B621" s="540" t="s">
        <v>689</v>
      </c>
      <c r="C621" s="540"/>
      <c r="D621" s="540"/>
      <c r="E621" s="503" t="str">
        <f t="shared" si="110"/>
        <v/>
      </c>
      <c r="F621" s="503"/>
      <c r="G621" s="503"/>
      <c r="H621" s="503" t="str">
        <f t="shared" si="111"/>
        <v/>
      </c>
      <c r="I621" s="503"/>
      <c r="J621" s="503"/>
      <c r="K621" s="503" t="str">
        <f t="shared" si="112"/>
        <v/>
      </c>
      <c r="L621" s="503"/>
      <c r="M621" s="503"/>
      <c r="N621" s="503" t="str">
        <f t="shared" si="113"/>
        <v/>
      </c>
      <c r="O621" s="503"/>
      <c r="P621" s="503"/>
      <c r="Q621" s="503" t="str">
        <f t="shared" si="114"/>
        <v/>
      </c>
      <c r="R621" s="503"/>
      <c r="S621" s="503"/>
      <c r="T621" s="503"/>
      <c r="U621" s="503"/>
      <c r="V621" s="503"/>
      <c r="W621" s="503" t="str">
        <f t="shared" si="115"/>
        <v/>
      </c>
      <c r="X621" s="503"/>
      <c r="Y621" s="503"/>
      <c r="Z621" s="503"/>
      <c r="AA621" s="503"/>
      <c r="AB621" s="503"/>
      <c r="AC621" s="525"/>
      <c r="AD621" s="526"/>
      <c r="AE621" s="526"/>
      <c r="AF621" s="526"/>
      <c r="AG621" s="526"/>
      <c r="AH621" s="527"/>
      <c r="AI621" s="233"/>
      <c r="AJ621" s="233"/>
      <c r="AK621" s="197">
        <v>610</v>
      </c>
      <c r="AL621" s="207"/>
      <c r="AM621" s="207"/>
      <c r="AN621" s="207"/>
      <c r="AO621" s="207"/>
      <c r="AP621" s="207"/>
      <c r="AQ621" s="208"/>
      <c r="AR621" s="155"/>
      <c r="AS621" s="197">
        <f t="shared" si="116"/>
        <v>610</v>
      </c>
      <c r="AT621" s="175">
        <v>-0.15957739999998899</v>
      </c>
      <c r="AU621" s="163">
        <v>-9.5773999999977395E-3</v>
      </c>
      <c r="AV621" s="163">
        <v>-0.19957739999999499</v>
      </c>
      <c r="AW621" s="163">
        <v>-0.27957739999999398</v>
      </c>
      <c r="AX621" s="163">
        <v>-0.179577399999999</v>
      </c>
      <c r="AY621" s="163">
        <v>-0.179577399999999</v>
      </c>
      <c r="BA621" s="331">
        <f t="shared" si="117"/>
        <v>610</v>
      </c>
      <c r="BB621" s="332" t="str">
        <f t="shared" si="121"/>
        <v/>
      </c>
      <c r="BC621" s="332" t="str">
        <f t="shared" si="121"/>
        <v/>
      </c>
      <c r="BD621" s="332" t="str">
        <f t="shared" si="121"/>
        <v/>
      </c>
      <c r="BE621" s="332" t="str">
        <f t="shared" si="121"/>
        <v/>
      </c>
      <c r="BF621" s="332" t="str">
        <f t="shared" si="121"/>
        <v/>
      </c>
      <c r="BG621" s="332" t="str">
        <f t="shared" si="120"/>
        <v/>
      </c>
      <c r="BH621" s="164">
        <v>610</v>
      </c>
      <c r="BI621" s="337" t="str">
        <f t="shared" si="118"/>
        <v/>
      </c>
      <c r="BJ621" s="337" t="str">
        <f t="shared" si="118"/>
        <v/>
      </c>
      <c r="BK621" s="337" t="str">
        <f t="shared" si="118"/>
        <v/>
      </c>
      <c r="BL621" s="337" t="str">
        <f t="shared" si="118"/>
        <v/>
      </c>
      <c r="BM621" s="165" t="str">
        <f t="shared" si="119"/>
        <v/>
      </c>
    </row>
    <row r="622" spans="1:65" ht="14.85" customHeight="1">
      <c r="A622" s="239"/>
      <c r="B622" s="540" t="s">
        <v>690</v>
      </c>
      <c r="C622" s="540"/>
      <c r="D622" s="540"/>
      <c r="E622" s="503" t="str">
        <f t="shared" si="110"/>
        <v/>
      </c>
      <c r="F622" s="503"/>
      <c r="G622" s="503"/>
      <c r="H622" s="503" t="str">
        <f t="shared" si="111"/>
        <v/>
      </c>
      <c r="I622" s="503"/>
      <c r="J622" s="503"/>
      <c r="K622" s="503" t="str">
        <f t="shared" si="112"/>
        <v/>
      </c>
      <c r="L622" s="503"/>
      <c r="M622" s="503"/>
      <c r="N622" s="503" t="str">
        <f t="shared" si="113"/>
        <v/>
      </c>
      <c r="O622" s="503"/>
      <c r="P622" s="503"/>
      <c r="Q622" s="503" t="str">
        <f t="shared" si="114"/>
        <v/>
      </c>
      <c r="R622" s="503"/>
      <c r="S622" s="503"/>
      <c r="T622" s="503"/>
      <c r="U622" s="503"/>
      <c r="V622" s="503"/>
      <c r="W622" s="503" t="str">
        <f t="shared" si="115"/>
        <v/>
      </c>
      <c r="X622" s="503"/>
      <c r="Y622" s="503"/>
      <c r="Z622" s="503"/>
      <c r="AA622" s="503"/>
      <c r="AB622" s="503"/>
      <c r="AC622" s="525"/>
      <c r="AD622" s="526"/>
      <c r="AE622" s="526"/>
      <c r="AF622" s="526"/>
      <c r="AG622" s="526"/>
      <c r="AH622" s="527"/>
      <c r="AI622" s="233"/>
      <c r="AJ622" s="233"/>
      <c r="AK622" s="197">
        <v>611</v>
      </c>
      <c r="AL622" s="207"/>
      <c r="AM622" s="207"/>
      <c r="AN622" s="207"/>
      <c r="AO622" s="207"/>
      <c r="AP622" s="207"/>
      <c r="AQ622" s="208"/>
      <c r="AR622" s="155"/>
      <c r="AS622" s="197">
        <f t="shared" si="116"/>
        <v>611</v>
      </c>
      <c r="AT622" s="175">
        <v>-0.15957739999998899</v>
      </c>
      <c r="AU622" s="163">
        <v>-9.5773999999977395E-3</v>
      </c>
      <c r="AV622" s="163">
        <v>-0.19957739999999499</v>
      </c>
      <c r="AW622" s="163">
        <v>-0.27957739999999398</v>
      </c>
      <c r="AX622" s="163">
        <v>-0.179577399999999</v>
      </c>
      <c r="AY622" s="163">
        <v>-0.179577399999999</v>
      </c>
      <c r="BA622" s="331">
        <f t="shared" si="117"/>
        <v>611</v>
      </c>
      <c r="BB622" s="332" t="str">
        <f t="shared" si="121"/>
        <v/>
      </c>
      <c r="BC622" s="332" t="str">
        <f t="shared" si="121"/>
        <v/>
      </c>
      <c r="BD622" s="332" t="str">
        <f t="shared" si="121"/>
        <v/>
      </c>
      <c r="BE622" s="332" t="str">
        <f t="shared" si="121"/>
        <v/>
      </c>
      <c r="BF622" s="332" t="str">
        <f t="shared" si="121"/>
        <v/>
      </c>
      <c r="BG622" s="332" t="str">
        <f t="shared" si="120"/>
        <v/>
      </c>
      <c r="BH622" s="164">
        <v>611</v>
      </c>
      <c r="BI622" s="337" t="str">
        <f t="shared" si="118"/>
        <v/>
      </c>
      <c r="BJ622" s="337" t="str">
        <f t="shared" si="118"/>
        <v/>
      </c>
      <c r="BK622" s="337" t="str">
        <f t="shared" si="118"/>
        <v/>
      </c>
      <c r="BL622" s="337" t="str">
        <f t="shared" si="118"/>
        <v/>
      </c>
      <c r="BM622" s="165" t="str">
        <f t="shared" si="119"/>
        <v/>
      </c>
    </row>
    <row r="623" spans="1:65" ht="14.85" customHeight="1">
      <c r="A623" s="239"/>
      <c r="B623" s="540" t="s">
        <v>691</v>
      </c>
      <c r="C623" s="540"/>
      <c r="D623" s="540"/>
      <c r="E623" s="503" t="str">
        <f t="shared" si="110"/>
        <v/>
      </c>
      <c r="F623" s="503"/>
      <c r="G623" s="503"/>
      <c r="H623" s="503" t="str">
        <f t="shared" si="111"/>
        <v/>
      </c>
      <c r="I623" s="503"/>
      <c r="J623" s="503"/>
      <c r="K623" s="503" t="str">
        <f t="shared" si="112"/>
        <v/>
      </c>
      <c r="L623" s="503"/>
      <c r="M623" s="503"/>
      <c r="N623" s="503" t="str">
        <f t="shared" si="113"/>
        <v/>
      </c>
      <c r="O623" s="503"/>
      <c r="P623" s="503"/>
      <c r="Q623" s="503" t="str">
        <f t="shared" si="114"/>
        <v/>
      </c>
      <c r="R623" s="503"/>
      <c r="S623" s="503"/>
      <c r="T623" s="503"/>
      <c r="U623" s="503"/>
      <c r="V623" s="503"/>
      <c r="W623" s="503" t="str">
        <f t="shared" si="115"/>
        <v/>
      </c>
      <c r="X623" s="503"/>
      <c r="Y623" s="503"/>
      <c r="Z623" s="503"/>
      <c r="AA623" s="503"/>
      <c r="AB623" s="503"/>
      <c r="AC623" s="525"/>
      <c r="AD623" s="526"/>
      <c r="AE623" s="526"/>
      <c r="AF623" s="526"/>
      <c r="AG623" s="526"/>
      <c r="AH623" s="527"/>
      <c r="AI623" s="233"/>
      <c r="AJ623" s="233"/>
      <c r="AK623" s="197">
        <v>612</v>
      </c>
      <c r="AL623" s="207"/>
      <c r="AM623" s="207"/>
      <c r="AN623" s="207"/>
      <c r="AO623" s="207"/>
      <c r="AP623" s="207"/>
      <c r="AQ623" s="208"/>
      <c r="AR623" s="155"/>
      <c r="AS623" s="197">
        <f t="shared" si="116"/>
        <v>612</v>
      </c>
      <c r="AT623" s="175">
        <v>-0.15957739999998899</v>
      </c>
      <c r="AU623" s="163">
        <v>-9.5773999999977395E-3</v>
      </c>
      <c r="AV623" s="163">
        <v>-0.19957739999999499</v>
      </c>
      <c r="AW623" s="163">
        <v>-0.27957739999999398</v>
      </c>
      <c r="AX623" s="163">
        <v>-0.179577399999999</v>
      </c>
      <c r="AY623" s="163">
        <v>-0.179577399999999</v>
      </c>
      <c r="BA623" s="331">
        <f t="shared" si="117"/>
        <v>612</v>
      </c>
      <c r="BB623" s="332" t="str">
        <f t="shared" si="121"/>
        <v/>
      </c>
      <c r="BC623" s="332" t="str">
        <f t="shared" si="121"/>
        <v/>
      </c>
      <c r="BD623" s="332" t="str">
        <f t="shared" si="121"/>
        <v/>
      </c>
      <c r="BE623" s="332" t="str">
        <f t="shared" si="121"/>
        <v/>
      </c>
      <c r="BF623" s="332" t="str">
        <f t="shared" si="121"/>
        <v/>
      </c>
      <c r="BG623" s="332" t="str">
        <f t="shared" si="120"/>
        <v/>
      </c>
      <c r="BH623" s="164">
        <v>612</v>
      </c>
      <c r="BI623" s="337" t="str">
        <f t="shared" si="118"/>
        <v/>
      </c>
      <c r="BJ623" s="337" t="str">
        <f t="shared" si="118"/>
        <v/>
      </c>
      <c r="BK623" s="337" t="str">
        <f t="shared" si="118"/>
        <v/>
      </c>
      <c r="BL623" s="337" t="str">
        <f t="shared" si="118"/>
        <v/>
      </c>
      <c r="BM623" s="165" t="str">
        <f t="shared" si="119"/>
        <v/>
      </c>
    </row>
    <row r="624" spans="1:65" ht="14.85" customHeight="1">
      <c r="A624" s="238"/>
      <c r="B624" s="540" t="s">
        <v>692</v>
      </c>
      <c r="C624" s="540"/>
      <c r="D624" s="540"/>
      <c r="E624" s="503" t="str">
        <f t="shared" si="110"/>
        <v/>
      </c>
      <c r="F624" s="503"/>
      <c r="G624" s="503"/>
      <c r="H624" s="503" t="str">
        <f t="shared" si="111"/>
        <v/>
      </c>
      <c r="I624" s="503"/>
      <c r="J624" s="503"/>
      <c r="K624" s="503" t="str">
        <f t="shared" si="112"/>
        <v/>
      </c>
      <c r="L624" s="503"/>
      <c r="M624" s="503"/>
      <c r="N624" s="503" t="str">
        <f t="shared" si="113"/>
        <v/>
      </c>
      <c r="O624" s="503"/>
      <c r="P624" s="503"/>
      <c r="Q624" s="503" t="str">
        <f t="shared" si="114"/>
        <v/>
      </c>
      <c r="R624" s="503"/>
      <c r="S624" s="503"/>
      <c r="T624" s="503"/>
      <c r="U624" s="503"/>
      <c r="V624" s="503"/>
      <c r="W624" s="503" t="str">
        <f t="shared" si="115"/>
        <v/>
      </c>
      <c r="X624" s="503"/>
      <c r="Y624" s="503"/>
      <c r="Z624" s="503"/>
      <c r="AA624" s="503"/>
      <c r="AB624" s="503"/>
      <c r="AC624" s="525"/>
      <c r="AD624" s="526"/>
      <c r="AE624" s="526"/>
      <c r="AF624" s="526"/>
      <c r="AG624" s="526"/>
      <c r="AH624" s="527"/>
      <c r="AI624" s="233"/>
      <c r="AJ624" s="233"/>
      <c r="AK624" s="197">
        <v>613</v>
      </c>
      <c r="AL624" s="207"/>
      <c r="AM624" s="207"/>
      <c r="AN624" s="207"/>
      <c r="AO624" s="207"/>
      <c r="AP624" s="207"/>
      <c r="AQ624" s="208"/>
      <c r="AR624" s="155"/>
      <c r="AS624" s="197">
        <f t="shared" si="116"/>
        <v>613</v>
      </c>
      <c r="AT624" s="175">
        <v>-0.15957739999998899</v>
      </c>
      <c r="AU624" s="163">
        <v>-9.5773999999977395E-3</v>
      </c>
      <c r="AV624" s="163">
        <v>-0.19957739999999499</v>
      </c>
      <c r="AW624" s="163">
        <v>-0.27957739999999398</v>
      </c>
      <c r="AX624" s="163">
        <v>-0.179577399999999</v>
      </c>
      <c r="AY624" s="163">
        <v>-0.179577399999999</v>
      </c>
      <c r="BA624" s="331">
        <f t="shared" si="117"/>
        <v>613</v>
      </c>
      <c r="BB624" s="332" t="str">
        <f t="shared" si="121"/>
        <v/>
      </c>
      <c r="BC624" s="332" t="str">
        <f t="shared" si="121"/>
        <v/>
      </c>
      <c r="BD624" s="332" t="str">
        <f t="shared" si="121"/>
        <v/>
      </c>
      <c r="BE624" s="332" t="str">
        <f t="shared" si="121"/>
        <v/>
      </c>
      <c r="BF624" s="332" t="str">
        <f t="shared" si="121"/>
        <v/>
      </c>
      <c r="BG624" s="332" t="str">
        <f t="shared" si="120"/>
        <v/>
      </c>
      <c r="BH624" s="164">
        <v>613</v>
      </c>
      <c r="BI624" s="337" t="str">
        <f t="shared" si="118"/>
        <v/>
      </c>
      <c r="BJ624" s="337" t="str">
        <f t="shared" si="118"/>
        <v/>
      </c>
      <c r="BK624" s="337" t="str">
        <f t="shared" si="118"/>
        <v/>
      </c>
      <c r="BL624" s="337" t="str">
        <f t="shared" si="118"/>
        <v/>
      </c>
      <c r="BM624" s="165" t="str">
        <f t="shared" si="119"/>
        <v/>
      </c>
    </row>
    <row r="625" spans="1:65" ht="14.85" customHeight="1">
      <c r="A625" s="238"/>
      <c r="B625" s="540" t="s">
        <v>693</v>
      </c>
      <c r="C625" s="540"/>
      <c r="D625" s="540"/>
      <c r="E625" s="503" t="str">
        <f t="shared" si="110"/>
        <v/>
      </c>
      <c r="F625" s="503"/>
      <c r="G625" s="503"/>
      <c r="H625" s="503" t="str">
        <f t="shared" si="111"/>
        <v/>
      </c>
      <c r="I625" s="503"/>
      <c r="J625" s="503"/>
      <c r="K625" s="503" t="str">
        <f t="shared" si="112"/>
        <v/>
      </c>
      <c r="L625" s="503"/>
      <c r="M625" s="503"/>
      <c r="N625" s="503" t="str">
        <f t="shared" si="113"/>
        <v/>
      </c>
      <c r="O625" s="503"/>
      <c r="P625" s="503"/>
      <c r="Q625" s="503" t="str">
        <f t="shared" si="114"/>
        <v/>
      </c>
      <c r="R625" s="503"/>
      <c r="S625" s="503"/>
      <c r="T625" s="503"/>
      <c r="U625" s="503"/>
      <c r="V625" s="503"/>
      <c r="W625" s="503" t="str">
        <f t="shared" si="115"/>
        <v/>
      </c>
      <c r="X625" s="503"/>
      <c r="Y625" s="503"/>
      <c r="Z625" s="503"/>
      <c r="AA625" s="503"/>
      <c r="AB625" s="503"/>
      <c r="AC625" s="525"/>
      <c r="AD625" s="526"/>
      <c r="AE625" s="526"/>
      <c r="AF625" s="526"/>
      <c r="AG625" s="526"/>
      <c r="AH625" s="527"/>
      <c r="AI625" s="233"/>
      <c r="AJ625" s="233"/>
      <c r="AK625" s="197">
        <v>614</v>
      </c>
      <c r="AL625" s="207"/>
      <c r="AM625" s="207"/>
      <c r="AN625" s="207"/>
      <c r="AO625" s="207"/>
      <c r="AP625" s="207"/>
      <c r="AQ625" s="208"/>
      <c r="AR625" s="155"/>
      <c r="AS625" s="197">
        <f t="shared" si="116"/>
        <v>614</v>
      </c>
      <c r="AT625" s="175">
        <v>-0.15957739999998899</v>
      </c>
      <c r="AU625" s="163">
        <v>-9.5773999999977395E-3</v>
      </c>
      <c r="AV625" s="163">
        <v>-0.19957739999999499</v>
      </c>
      <c r="AW625" s="163">
        <v>-0.27957739999999398</v>
      </c>
      <c r="AX625" s="163">
        <v>-0.179577399999999</v>
      </c>
      <c r="AY625" s="163">
        <v>-0.179577399999999</v>
      </c>
      <c r="BA625" s="331">
        <f t="shared" si="117"/>
        <v>614</v>
      </c>
      <c r="BB625" s="332" t="str">
        <f t="shared" si="121"/>
        <v/>
      </c>
      <c r="BC625" s="332" t="str">
        <f t="shared" si="121"/>
        <v/>
      </c>
      <c r="BD625" s="332" t="str">
        <f t="shared" si="121"/>
        <v/>
      </c>
      <c r="BE625" s="332" t="str">
        <f t="shared" si="121"/>
        <v/>
      </c>
      <c r="BF625" s="332" t="str">
        <f t="shared" si="121"/>
        <v/>
      </c>
      <c r="BG625" s="332" t="str">
        <f t="shared" si="120"/>
        <v/>
      </c>
      <c r="BH625" s="164">
        <v>614</v>
      </c>
      <c r="BI625" s="337" t="str">
        <f t="shared" si="118"/>
        <v/>
      </c>
      <c r="BJ625" s="337" t="str">
        <f t="shared" si="118"/>
        <v/>
      </c>
      <c r="BK625" s="337" t="str">
        <f t="shared" si="118"/>
        <v/>
      </c>
      <c r="BL625" s="337" t="str">
        <f t="shared" si="118"/>
        <v/>
      </c>
      <c r="BM625" s="165" t="str">
        <f t="shared" si="119"/>
        <v/>
      </c>
    </row>
    <row r="626" spans="1:65" ht="14.85" customHeight="1">
      <c r="A626" s="238"/>
      <c r="B626" s="540" t="s">
        <v>694</v>
      </c>
      <c r="C626" s="540"/>
      <c r="D626" s="540"/>
      <c r="E626" s="503" t="str">
        <f t="shared" si="110"/>
        <v/>
      </c>
      <c r="F626" s="503"/>
      <c r="G626" s="503"/>
      <c r="H626" s="503" t="str">
        <f t="shared" si="111"/>
        <v/>
      </c>
      <c r="I626" s="503"/>
      <c r="J626" s="503"/>
      <c r="K626" s="503" t="str">
        <f t="shared" si="112"/>
        <v/>
      </c>
      <c r="L626" s="503"/>
      <c r="M626" s="503"/>
      <c r="N626" s="503" t="str">
        <f t="shared" si="113"/>
        <v/>
      </c>
      <c r="O626" s="503"/>
      <c r="P626" s="503"/>
      <c r="Q626" s="503" t="str">
        <f t="shared" si="114"/>
        <v/>
      </c>
      <c r="R626" s="503"/>
      <c r="S626" s="503"/>
      <c r="T626" s="503"/>
      <c r="U626" s="503"/>
      <c r="V626" s="503"/>
      <c r="W626" s="503" t="str">
        <f t="shared" si="115"/>
        <v/>
      </c>
      <c r="X626" s="503"/>
      <c r="Y626" s="503"/>
      <c r="Z626" s="503"/>
      <c r="AA626" s="503"/>
      <c r="AB626" s="503"/>
      <c r="AC626" s="525"/>
      <c r="AD626" s="526"/>
      <c r="AE626" s="526"/>
      <c r="AF626" s="526"/>
      <c r="AG626" s="526"/>
      <c r="AH626" s="527"/>
      <c r="AI626" s="233"/>
      <c r="AJ626" s="233"/>
      <c r="AK626" s="197">
        <v>615</v>
      </c>
      <c r="AL626" s="207"/>
      <c r="AM626" s="207"/>
      <c r="AN626" s="207"/>
      <c r="AO626" s="207"/>
      <c r="AP626" s="207"/>
      <c r="AQ626" s="208"/>
      <c r="AR626" s="155"/>
      <c r="AS626" s="197">
        <f t="shared" si="116"/>
        <v>615</v>
      </c>
      <c r="AT626" s="175">
        <v>-0.15957739999998899</v>
      </c>
      <c r="AU626" s="163">
        <v>-9.5773999999977395E-3</v>
      </c>
      <c r="AV626" s="163">
        <v>-0.19957739999999499</v>
      </c>
      <c r="AW626" s="163">
        <v>-0.27957739999999398</v>
      </c>
      <c r="AX626" s="163">
        <v>-0.179577399999999</v>
      </c>
      <c r="AY626" s="163">
        <v>-0.179577399999999</v>
      </c>
      <c r="BA626" s="331">
        <f t="shared" si="117"/>
        <v>615</v>
      </c>
      <c r="BB626" s="332" t="str">
        <f t="shared" si="121"/>
        <v/>
      </c>
      <c r="BC626" s="332" t="str">
        <f t="shared" si="121"/>
        <v/>
      </c>
      <c r="BD626" s="332" t="str">
        <f t="shared" si="121"/>
        <v/>
      </c>
      <c r="BE626" s="332" t="str">
        <f t="shared" si="121"/>
        <v/>
      </c>
      <c r="BF626" s="332" t="str">
        <f t="shared" si="121"/>
        <v/>
      </c>
      <c r="BG626" s="332" t="str">
        <f t="shared" si="120"/>
        <v/>
      </c>
      <c r="BH626" s="164">
        <v>615</v>
      </c>
      <c r="BI626" s="337" t="str">
        <f t="shared" si="118"/>
        <v/>
      </c>
      <c r="BJ626" s="337" t="str">
        <f t="shared" si="118"/>
        <v/>
      </c>
      <c r="BK626" s="337" t="str">
        <f t="shared" si="118"/>
        <v/>
      </c>
      <c r="BL626" s="337" t="str">
        <f t="shared" si="118"/>
        <v/>
      </c>
      <c r="BM626" s="165" t="str">
        <f t="shared" si="119"/>
        <v/>
      </c>
    </row>
    <row r="627" spans="1:65" ht="14.85" customHeight="1">
      <c r="A627" s="238"/>
      <c r="B627" s="540" t="s">
        <v>695</v>
      </c>
      <c r="C627" s="540"/>
      <c r="D627" s="540"/>
      <c r="E627" s="503" t="str">
        <f t="shared" si="110"/>
        <v/>
      </c>
      <c r="F627" s="503"/>
      <c r="G627" s="503"/>
      <c r="H627" s="503" t="str">
        <f t="shared" si="111"/>
        <v/>
      </c>
      <c r="I627" s="503"/>
      <c r="J627" s="503"/>
      <c r="K627" s="503" t="str">
        <f t="shared" si="112"/>
        <v/>
      </c>
      <c r="L627" s="503"/>
      <c r="M627" s="503"/>
      <c r="N627" s="503" t="str">
        <f t="shared" si="113"/>
        <v/>
      </c>
      <c r="O627" s="503"/>
      <c r="P627" s="503"/>
      <c r="Q627" s="503" t="str">
        <f t="shared" si="114"/>
        <v/>
      </c>
      <c r="R627" s="503"/>
      <c r="S627" s="503"/>
      <c r="T627" s="503"/>
      <c r="U627" s="503"/>
      <c r="V627" s="503"/>
      <c r="W627" s="503" t="str">
        <f t="shared" si="115"/>
        <v/>
      </c>
      <c r="X627" s="503"/>
      <c r="Y627" s="503"/>
      <c r="Z627" s="503"/>
      <c r="AA627" s="503"/>
      <c r="AB627" s="503"/>
      <c r="AC627" s="525"/>
      <c r="AD627" s="526"/>
      <c r="AE627" s="526"/>
      <c r="AF627" s="526"/>
      <c r="AG627" s="526"/>
      <c r="AH627" s="527"/>
      <c r="AI627" s="233"/>
      <c r="AJ627" s="233"/>
      <c r="AK627" s="197">
        <v>616</v>
      </c>
      <c r="AL627" s="207"/>
      <c r="AM627" s="207"/>
      <c r="AN627" s="207"/>
      <c r="AO627" s="207"/>
      <c r="AP627" s="207"/>
      <c r="AQ627" s="208"/>
      <c r="AR627" s="155"/>
      <c r="AS627" s="197">
        <f t="shared" si="116"/>
        <v>616</v>
      </c>
      <c r="AT627" s="175">
        <v>-0.15957739999998899</v>
      </c>
      <c r="AU627" s="163">
        <v>-9.5773999999977395E-3</v>
      </c>
      <c r="AV627" s="163">
        <v>-0.19957739999999499</v>
      </c>
      <c r="AW627" s="163">
        <v>-0.27957739999999398</v>
      </c>
      <c r="AX627" s="163">
        <v>-0.179577399999999</v>
      </c>
      <c r="AY627" s="163">
        <v>-0.179577399999999</v>
      </c>
      <c r="BA627" s="331">
        <f t="shared" si="117"/>
        <v>616</v>
      </c>
      <c r="BB627" s="332" t="str">
        <f t="shared" si="121"/>
        <v/>
      </c>
      <c r="BC627" s="332" t="str">
        <f t="shared" si="121"/>
        <v/>
      </c>
      <c r="BD627" s="332" t="str">
        <f t="shared" si="121"/>
        <v/>
      </c>
      <c r="BE627" s="332" t="str">
        <f t="shared" si="121"/>
        <v/>
      </c>
      <c r="BF627" s="332" t="str">
        <f t="shared" si="121"/>
        <v/>
      </c>
      <c r="BG627" s="332" t="str">
        <f t="shared" si="120"/>
        <v/>
      </c>
      <c r="BH627" s="164">
        <v>616</v>
      </c>
      <c r="BI627" s="337" t="str">
        <f t="shared" si="118"/>
        <v/>
      </c>
      <c r="BJ627" s="337" t="str">
        <f t="shared" si="118"/>
        <v/>
      </c>
      <c r="BK627" s="337" t="str">
        <f t="shared" si="118"/>
        <v/>
      </c>
      <c r="BL627" s="337" t="str">
        <f t="shared" si="118"/>
        <v/>
      </c>
      <c r="BM627" s="165" t="str">
        <f t="shared" si="119"/>
        <v/>
      </c>
    </row>
    <row r="628" spans="1:65" ht="14.85" customHeight="1">
      <c r="A628" s="238"/>
      <c r="B628" s="540" t="s">
        <v>696</v>
      </c>
      <c r="C628" s="540"/>
      <c r="D628" s="540"/>
      <c r="E628" s="503" t="str">
        <f t="shared" si="110"/>
        <v/>
      </c>
      <c r="F628" s="503"/>
      <c r="G628" s="503"/>
      <c r="H628" s="503" t="str">
        <f t="shared" si="111"/>
        <v/>
      </c>
      <c r="I628" s="503"/>
      <c r="J628" s="503"/>
      <c r="K628" s="503" t="str">
        <f t="shared" si="112"/>
        <v/>
      </c>
      <c r="L628" s="503"/>
      <c r="M628" s="503"/>
      <c r="N628" s="503" t="str">
        <f t="shared" si="113"/>
        <v/>
      </c>
      <c r="O628" s="503"/>
      <c r="P628" s="503"/>
      <c r="Q628" s="503" t="str">
        <f t="shared" si="114"/>
        <v/>
      </c>
      <c r="R628" s="503"/>
      <c r="S628" s="503"/>
      <c r="T628" s="503"/>
      <c r="U628" s="503"/>
      <c r="V628" s="503"/>
      <c r="W628" s="503" t="str">
        <f t="shared" si="115"/>
        <v/>
      </c>
      <c r="X628" s="503"/>
      <c r="Y628" s="503"/>
      <c r="Z628" s="503"/>
      <c r="AA628" s="503"/>
      <c r="AB628" s="503"/>
      <c r="AC628" s="525"/>
      <c r="AD628" s="526"/>
      <c r="AE628" s="526"/>
      <c r="AF628" s="526"/>
      <c r="AG628" s="526"/>
      <c r="AH628" s="527"/>
      <c r="AI628" s="233"/>
      <c r="AJ628" s="233"/>
      <c r="AK628" s="197">
        <v>617</v>
      </c>
      <c r="AL628" s="207"/>
      <c r="AM628" s="207"/>
      <c r="AN628" s="207"/>
      <c r="AO628" s="207"/>
      <c r="AP628" s="207"/>
      <c r="AQ628" s="208"/>
      <c r="AR628" s="155"/>
      <c r="AS628" s="197">
        <f t="shared" si="116"/>
        <v>617</v>
      </c>
      <c r="AT628" s="175">
        <v>-0.15957739999998899</v>
      </c>
      <c r="AU628" s="163">
        <v>-9.5773999999977395E-3</v>
      </c>
      <c r="AV628" s="163">
        <v>-0.19957739999999499</v>
      </c>
      <c r="AW628" s="163">
        <v>-0.27957739999999398</v>
      </c>
      <c r="AX628" s="163">
        <v>-0.179577399999999</v>
      </c>
      <c r="AY628" s="163">
        <v>-0.179577399999999</v>
      </c>
      <c r="BA628" s="331">
        <f t="shared" si="117"/>
        <v>617</v>
      </c>
      <c r="BB628" s="332" t="str">
        <f t="shared" si="121"/>
        <v/>
      </c>
      <c r="BC628" s="332" t="str">
        <f t="shared" si="121"/>
        <v/>
      </c>
      <c r="BD628" s="332" t="str">
        <f t="shared" si="121"/>
        <v/>
      </c>
      <c r="BE628" s="332" t="str">
        <f t="shared" si="121"/>
        <v/>
      </c>
      <c r="BF628" s="332" t="str">
        <f t="shared" si="121"/>
        <v/>
      </c>
      <c r="BG628" s="332" t="str">
        <f t="shared" si="120"/>
        <v/>
      </c>
      <c r="BH628" s="164">
        <v>617</v>
      </c>
      <c r="BI628" s="337" t="str">
        <f t="shared" si="118"/>
        <v/>
      </c>
      <c r="BJ628" s="337" t="str">
        <f t="shared" si="118"/>
        <v/>
      </c>
      <c r="BK628" s="337" t="str">
        <f t="shared" si="118"/>
        <v/>
      </c>
      <c r="BL628" s="337" t="str">
        <f t="shared" si="118"/>
        <v/>
      </c>
      <c r="BM628" s="165" t="str">
        <f t="shared" si="119"/>
        <v/>
      </c>
    </row>
    <row r="629" spans="1:65" ht="14.85" customHeight="1">
      <c r="A629" s="238"/>
      <c r="B629" s="540" t="s">
        <v>697</v>
      </c>
      <c r="C629" s="540"/>
      <c r="D629" s="540"/>
      <c r="E629" s="503" t="str">
        <f t="shared" si="110"/>
        <v/>
      </c>
      <c r="F629" s="503"/>
      <c r="G629" s="503"/>
      <c r="H629" s="503" t="str">
        <f t="shared" si="111"/>
        <v/>
      </c>
      <c r="I629" s="503"/>
      <c r="J629" s="503"/>
      <c r="K629" s="503" t="str">
        <f t="shared" si="112"/>
        <v/>
      </c>
      <c r="L629" s="503"/>
      <c r="M629" s="503"/>
      <c r="N629" s="503" t="str">
        <f t="shared" si="113"/>
        <v/>
      </c>
      <c r="O629" s="503"/>
      <c r="P629" s="503"/>
      <c r="Q629" s="503" t="str">
        <f t="shared" si="114"/>
        <v/>
      </c>
      <c r="R629" s="503"/>
      <c r="S629" s="503"/>
      <c r="T629" s="503"/>
      <c r="U629" s="503"/>
      <c r="V629" s="503"/>
      <c r="W629" s="503" t="str">
        <f t="shared" si="115"/>
        <v/>
      </c>
      <c r="X629" s="503"/>
      <c r="Y629" s="503"/>
      <c r="Z629" s="503"/>
      <c r="AA629" s="503"/>
      <c r="AB629" s="503"/>
      <c r="AC629" s="525"/>
      <c r="AD629" s="526"/>
      <c r="AE629" s="526"/>
      <c r="AF629" s="526"/>
      <c r="AG629" s="526"/>
      <c r="AH629" s="527"/>
      <c r="AI629" s="233"/>
      <c r="AJ629" s="233"/>
      <c r="AK629" s="197">
        <v>618</v>
      </c>
      <c r="AL629" s="207"/>
      <c r="AM629" s="207"/>
      <c r="AN629" s="207"/>
      <c r="AO629" s="207"/>
      <c r="AP629" s="207"/>
      <c r="AQ629" s="208"/>
      <c r="AR629" s="155"/>
      <c r="AS629" s="197">
        <f t="shared" si="116"/>
        <v>618</v>
      </c>
      <c r="AT629" s="175">
        <v>-0.15957739999998899</v>
      </c>
      <c r="AU629" s="163">
        <v>-9.5773999999977395E-3</v>
      </c>
      <c r="AV629" s="163">
        <v>-0.19957739999999499</v>
      </c>
      <c r="AW629" s="163">
        <v>-0.27957739999999398</v>
      </c>
      <c r="AX629" s="163">
        <v>-0.179577399999999</v>
      </c>
      <c r="AY629" s="163">
        <v>-0.179577399999999</v>
      </c>
      <c r="BA629" s="331">
        <f t="shared" si="117"/>
        <v>618</v>
      </c>
      <c r="BB629" s="332" t="str">
        <f t="shared" si="121"/>
        <v/>
      </c>
      <c r="BC629" s="332" t="str">
        <f t="shared" si="121"/>
        <v/>
      </c>
      <c r="BD629" s="332" t="str">
        <f t="shared" si="121"/>
        <v/>
      </c>
      <c r="BE629" s="332" t="str">
        <f t="shared" si="121"/>
        <v/>
      </c>
      <c r="BF629" s="332" t="str">
        <f t="shared" si="121"/>
        <v/>
      </c>
      <c r="BG629" s="332" t="str">
        <f t="shared" si="120"/>
        <v/>
      </c>
      <c r="BH629" s="164">
        <v>618</v>
      </c>
      <c r="BI629" s="337" t="str">
        <f t="shared" si="118"/>
        <v/>
      </c>
      <c r="BJ629" s="337" t="str">
        <f t="shared" si="118"/>
        <v/>
      </c>
      <c r="BK629" s="337" t="str">
        <f t="shared" si="118"/>
        <v/>
      </c>
      <c r="BL629" s="337" t="str">
        <f t="shared" si="118"/>
        <v/>
      </c>
      <c r="BM629" s="165" t="str">
        <f t="shared" si="119"/>
        <v/>
      </c>
    </row>
    <row r="630" spans="1:65" ht="14.85" customHeight="1">
      <c r="A630" s="238"/>
      <c r="B630" s="540" t="s">
        <v>698</v>
      </c>
      <c r="C630" s="540"/>
      <c r="D630" s="540"/>
      <c r="E630" s="503" t="str">
        <f t="shared" si="110"/>
        <v/>
      </c>
      <c r="F630" s="503"/>
      <c r="G630" s="503"/>
      <c r="H630" s="503" t="str">
        <f t="shared" si="111"/>
        <v/>
      </c>
      <c r="I630" s="503"/>
      <c r="J630" s="503"/>
      <c r="K630" s="503" t="str">
        <f t="shared" si="112"/>
        <v/>
      </c>
      <c r="L630" s="503"/>
      <c r="M630" s="503"/>
      <c r="N630" s="503" t="str">
        <f t="shared" si="113"/>
        <v/>
      </c>
      <c r="O630" s="503"/>
      <c r="P630" s="503"/>
      <c r="Q630" s="503" t="str">
        <f t="shared" si="114"/>
        <v/>
      </c>
      <c r="R630" s="503"/>
      <c r="S630" s="503"/>
      <c r="T630" s="503"/>
      <c r="U630" s="503"/>
      <c r="V630" s="503"/>
      <c r="W630" s="503" t="str">
        <f t="shared" si="115"/>
        <v/>
      </c>
      <c r="X630" s="503"/>
      <c r="Y630" s="503"/>
      <c r="Z630" s="503"/>
      <c r="AA630" s="503"/>
      <c r="AB630" s="503"/>
      <c r="AC630" s="525"/>
      <c r="AD630" s="526"/>
      <c r="AE630" s="526"/>
      <c r="AF630" s="526"/>
      <c r="AG630" s="526"/>
      <c r="AH630" s="527"/>
      <c r="AI630" s="233"/>
      <c r="AJ630" s="233"/>
      <c r="AK630" s="197">
        <v>619</v>
      </c>
      <c r="AL630" s="207"/>
      <c r="AM630" s="207"/>
      <c r="AN630" s="207"/>
      <c r="AO630" s="207"/>
      <c r="AP630" s="207"/>
      <c r="AQ630" s="208"/>
      <c r="AR630" s="155"/>
      <c r="AS630" s="197">
        <f t="shared" si="116"/>
        <v>619</v>
      </c>
      <c r="AT630" s="175">
        <v>-0.15957739999998899</v>
      </c>
      <c r="AU630" s="163">
        <v>-9.5773999999977395E-3</v>
      </c>
      <c r="AV630" s="163">
        <v>-0.19957739999999499</v>
      </c>
      <c r="AW630" s="163">
        <v>-0.27957739999999398</v>
      </c>
      <c r="AX630" s="163">
        <v>-0.179577399999999</v>
      </c>
      <c r="AY630" s="163">
        <v>-0.179577399999999</v>
      </c>
      <c r="BA630" s="331">
        <f t="shared" si="117"/>
        <v>619</v>
      </c>
      <c r="BB630" s="332" t="str">
        <f t="shared" si="121"/>
        <v/>
      </c>
      <c r="BC630" s="332" t="str">
        <f t="shared" si="121"/>
        <v/>
      </c>
      <c r="BD630" s="332" t="str">
        <f t="shared" si="121"/>
        <v/>
      </c>
      <c r="BE630" s="332" t="str">
        <f t="shared" si="121"/>
        <v/>
      </c>
      <c r="BF630" s="332" t="str">
        <f t="shared" si="121"/>
        <v/>
      </c>
      <c r="BG630" s="332" t="str">
        <f t="shared" si="120"/>
        <v/>
      </c>
      <c r="BH630" s="164">
        <v>619</v>
      </c>
      <c r="BI630" s="337" t="str">
        <f t="shared" si="118"/>
        <v/>
      </c>
      <c r="BJ630" s="337" t="str">
        <f t="shared" si="118"/>
        <v/>
      </c>
      <c r="BK630" s="337" t="str">
        <f t="shared" si="118"/>
        <v/>
      </c>
      <c r="BL630" s="337" t="str">
        <f t="shared" si="118"/>
        <v/>
      </c>
      <c r="BM630" s="165" t="str">
        <f t="shared" si="119"/>
        <v/>
      </c>
    </row>
    <row r="631" spans="1:65" ht="14.85" customHeight="1">
      <c r="A631" s="238"/>
      <c r="B631" s="540" t="s">
        <v>699</v>
      </c>
      <c r="C631" s="540"/>
      <c r="D631" s="540"/>
      <c r="E631" s="503" t="str">
        <f t="shared" si="110"/>
        <v/>
      </c>
      <c r="F631" s="503"/>
      <c r="G631" s="503"/>
      <c r="H631" s="503" t="str">
        <f t="shared" si="111"/>
        <v/>
      </c>
      <c r="I631" s="503"/>
      <c r="J631" s="503"/>
      <c r="K631" s="503" t="str">
        <f t="shared" si="112"/>
        <v/>
      </c>
      <c r="L631" s="503"/>
      <c r="M631" s="503"/>
      <c r="N631" s="503" t="str">
        <f t="shared" si="113"/>
        <v/>
      </c>
      <c r="O631" s="503"/>
      <c r="P631" s="503"/>
      <c r="Q631" s="503" t="str">
        <f t="shared" si="114"/>
        <v/>
      </c>
      <c r="R631" s="503"/>
      <c r="S631" s="503"/>
      <c r="T631" s="503"/>
      <c r="U631" s="503"/>
      <c r="V631" s="503"/>
      <c r="W631" s="503" t="str">
        <f t="shared" si="115"/>
        <v/>
      </c>
      <c r="X631" s="503"/>
      <c r="Y631" s="503"/>
      <c r="Z631" s="503"/>
      <c r="AA631" s="503"/>
      <c r="AB631" s="503"/>
      <c r="AC631" s="525"/>
      <c r="AD631" s="526"/>
      <c r="AE631" s="526"/>
      <c r="AF631" s="526"/>
      <c r="AG631" s="526"/>
      <c r="AH631" s="527"/>
      <c r="AI631" s="233"/>
      <c r="AJ631" s="233"/>
      <c r="AK631" s="197">
        <v>620</v>
      </c>
      <c r="AL631" s="207"/>
      <c r="AM631" s="207"/>
      <c r="AN631" s="207"/>
      <c r="AO631" s="207"/>
      <c r="AP631" s="207"/>
      <c r="AQ631" s="208"/>
      <c r="AR631" s="155"/>
      <c r="AS631" s="197">
        <f t="shared" si="116"/>
        <v>620</v>
      </c>
      <c r="AT631" s="175">
        <v>-0.15957739999998899</v>
      </c>
      <c r="AU631" s="163">
        <v>-9.5773999999977395E-3</v>
      </c>
      <c r="AV631" s="163">
        <v>-0.19957739999999499</v>
      </c>
      <c r="AW631" s="163">
        <v>-0.27957739999999398</v>
      </c>
      <c r="AX631" s="163">
        <v>-0.179577399999999</v>
      </c>
      <c r="AY631" s="163">
        <v>-0.179577399999999</v>
      </c>
      <c r="BA631" s="331">
        <f t="shared" si="117"/>
        <v>620</v>
      </c>
      <c r="BB631" s="332" t="str">
        <f t="shared" si="121"/>
        <v/>
      </c>
      <c r="BC631" s="332" t="str">
        <f t="shared" si="121"/>
        <v/>
      </c>
      <c r="BD631" s="332" t="str">
        <f t="shared" si="121"/>
        <v/>
      </c>
      <c r="BE631" s="332" t="str">
        <f t="shared" si="121"/>
        <v/>
      </c>
      <c r="BF631" s="332" t="str">
        <f t="shared" si="121"/>
        <v/>
      </c>
      <c r="BG631" s="332" t="str">
        <f t="shared" si="120"/>
        <v/>
      </c>
      <c r="BH631" s="164">
        <v>620</v>
      </c>
      <c r="BI631" s="337" t="str">
        <f t="shared" si="118"/>
        <v/>
      </c>
      <c r="BJ631" s="337" t="str">
        <f t="shared" si="118"/>
        <v/>
      </c>
      <c r="BK631" s="337" t="str">
        <f t="shared" si="118"/>
        <v/>
      </c>
      <c r="BL631" s="337" t="str">
        <f t="shared" si="118"/>
        <v/>
      </c>
      <c r="BM631" s="165" t="str">
        <f t="shared" si="119"/>
        <v/>
      </c>
    </row>
    <row r="632" spans="1:65" ht="14.85" customHeight="1">
      <c r="A632" s="238"/>
      <c r="B632" s="540" t="s">
        <v>700</v>
      </c>
      <c r="C632" s="540"/>
      <c r="D632" s="540"/>
      <c r="E632" s="503" t="str">
        <f t="shared" si="110"/>
        <v/>
      </c>
      <c r="F632" s="503"/>
      <c r="G632" s="503"/>
      <c r="H632" s="503" t="str">
        <f t="shared" si="111"/>
        <v/>
      </c>
      <c r="I632" s="503"/>
      <c r="J632" s="503"/>
      <c r="K632" s="503" t="str">
        <f t="shared" si="112"/>
        <v/>
      </c>
      <c r="L632" s="503"/>
      <c r="M632" s="503"/>
      <c r="N632" s="503" t="str">
        <f t="shared" si="113"/>
        <v/>
      </c>
      <c r="O632" s="503"/>
      <c r="P632" s="503"/>
      <c r="Q632" s="503" t="str">
        <f t="shared" si="114"/>
        <v/>
      </c>
      <c r="R632" s="503"/>
      <c r="S632" s="503"/>
      <c r="T632" s="503"/>
      <c r="U632" s="503"/>
      <c r="V632" s="503"/>
      <c r="W632" s="503" t="str">
        <f t="shared" si="115"/>
        <v/>
      </c>
      <c r="X632" s="503"/>
      <c r="Y632" s="503"/>
      <c r="Z632" s="503"/>
      <c r="AA632" s="503"/>
      <c r="AB632" s="503"/>
      <c r="AC632" s="525"/>
      <c r="AD632" s="526"/>
      <c r="AE632" s="526"/>
      <c r="AF632" s="526"/>
      <c r="AG632" s="526"/>
      <c r="AH632" s="527"/>
      <c r="AI632" s="233"/>
      <c r="AJ632" s="233"/>
      <c r="AK632" s="197">
        <v>621</v>
      </c>
      <c r="AL632" s="207"/>
      <c r="AM632" s="207"/>
      <c r="AN632" s="207"/>
      <c r="AO632" s="207"/>
      <c r="AP632" s="207"/>
      <c r="AQ632" s="208"/>
      <c r="AR632" s="155"/>
      <c r="AS632" s="197">
        <f t="shared" si="116"/>
        <v>621</v>
      </c>
      <c r="AT632" s="175">
        <v>-0.15957739999998899</v>
      </c>
      <c r="AU632" s="163">
        <v>-9.5773999999977395E-3</v>
      </c>
      <c r="AV632" s="163">
        <v>-0.19957739999999499</v>
      </c>
      <c r="AW632" s="163">
        <v>-0.27957739999999398</v>
      </c>
      <c r="AX632" s="163">
        <v>-0.179577399999999</v>
      </c>
      <c r="AY632" s="163">
        <v>-0.179577399999999</v>
      </c>
      <c r="BA632" s="331">
        <f t="shared" si="117"/>
        <v>621</v>
      </c>
      <c r="BB632" s="332" t="str">
        <f t="shared" si="121"/>
        <v/>
      </c>
      <c r="BC632" s="332" t="str">
        <f t="shared" si="121"/>
        <v/>
      </c>
      <c r="BD632" s="332" t="str">
        <f t="shared" si="121"/>
        <v/>
      </c>
      <c r="BE632" s="332" t="str">
        <f t="shared" si="121"/>
        <v/>
      </c>
      <c r="BF632" s="332" t="str">
        <f t="shared" si="121"/>
        <v/>
      </c>
      <c r="BG632" s="332" t="str">
        <f t="shared" si="120"/>
        <v/>
      </c>
      <c r="BH632" s="164">
        <v>621</v>
      </c>
      <c r="BI632" s="337" t="str">
        <f t="shared" si="118"/>
        <v/>
      </c>
      <c r="BJ632" s="337" t="str">
        <f t="shared" si="118"/>
        <v/>
      </c>
      <c r="BK632" s="337" t="str">
        <f t="shared" si="118"/>
        <v/>
      </c>
      <c r="BL632" s="337" t="str">
        <f t="shared" si="118"/>
        <v/>
      </c>
      <c r="BM632" s="165" t="str">
        <f t="shared" si="119"/>
        <v/>
      </c>
    </row>
    <row r="633" spans="1:65" ht="14.85" customHeight="1">
      <c r="A633" s="238"/>
      <c r="B633" s="540" t="s">
        <v>701</v>
      </c>
      <c r="C633" s="540"/>
      <c r="D633" s="540"/>
      <c r="E633" s="503" t="str">
        <f t="shared" si="110"/>
        <v/>
      </c>
      <c r="F633" s="503"/>
      <c r="G633" s="503"/>
      <c r="H633" s="503" t="str">
        <f t="shared" si="111"/>
        <v/>
      </c>
      <c r="I633" s="503"/>
      <c r="J633" s="503"/>
      <c r="K633" s="503" t="str">
        <f t="shared" si="112"/>
        <v/>
      </c>
      <c r="L633" s="503"/>
      <c r="M633" s="503"/>
      <c r="N633" s="503" t="str">
        <f t="shared" si="113"/>
        <v/>
      </c>
      <c r="O633" s="503"/>
      <c r="P633" s="503"/>
      <c r="Q633" s="503" t="str">
        <f t="shared" si="114"/>
        <v/>
      </c>
      <c r="R633" s="503"/>
      <c r="S633" s="503"/>
      <c r="T633" s="503"/>
      <c r="U633" s="503"/>
      <c r="V633" s="503"/>
      <c r="W633" s="503" t="str">
        <f t="shared" si="115"/>
        <v/>
      </c>
      <c r="X633" s="503"/>
      <c r="Y633" s="503"/>
      <c r="Z633" s="503"/>
      <c r="AA633" s="503"/>
      <c r="AB633" s="503"/>
      <c r="AC633" s="525"/>
      <c r="AD633" s="526"/>
      <c r="AE633" s="526"/>
      <c r="AF633" s="526"/>
      <c r="AG633" s="526"/>
      <c r="AH633" s="527"/>
      <c r="AI633" s="233"/>
      <c r="AJ633" s="233"/>
      <c r="AK633" s="197">
        <v>622</v>
      </c>
      <c r="AL633" s="207"/>
      <c r="AM633" s="207"/>
      <c r="AN633" s="207"/>
      <c r="AO633" s="207"/>
      <c r="AP633" s="207"/>
      <c r="AQ633" s="208"/>
      <c r="AR633" s="155"/>
      <c r="AS633" s="197">
        <f t="shared" si="116"/>
        <v>622</v>
      </c>
      <c r="AT633" s="175">
        <v>-0.15957739999998899</v>
      </c>
      <c r="AU633" s="163">
        <v>-9.5773999999977395E-3</v>
      </c>
      <c r="AV633" s="163">
        <v>-0.19957739999999499</v>
      </c>
      <c r="AW633" s="163">
        <v>-0.27957739999999398</v>
      </c>
      <c r="AX633" s="163">
        <v>-0.179577399999999</v>
      </c>
      <c r="AY633" s="163">
        <v>-0.179577399999999</v>
      </c>
      <c r="BA633" s="331">
        <f t="shared" si="117"/>
        <v>622</v>
      </c>
      <c r="BB633" s="332" t="str">
        <f t="shared" si="121"/>
        <v/>
      </c>
      <c r="BC633" s="332" t="str">
        <f t="shared" si="121"/>
        <v/>
      </c>
      <c r="BD633" s="332" t="str">
        <f t="shared" si="121"/>
        <v/>
      </c>
      <c r="BE633" s="332" t="str">
        <f t="shared" si="121"/>
        <v/>
      </c>
      <c r="BF633" s="332" t="str">
        <f t="shared" si="121"/>
        <v/>
      </c>
      <c r="BG633" s="332" t="str">
        <f t="shared" si="120"/>
        <v/>
      </c>
      <c r="BH633" s="164">
        <v>622</v>
      </c>
      <c r="BI633" s="337" t="str">
        <f t="shared" si="118"/>
        <v/>
      </c>
      <c r="BJ633" s="337" t="str">
        <f t="shared" si="118"/>
        <v/>
      </c>
      <c r="BK633" s="337" t="str">
        <f t="shared" si="118"/>
        <v/>
      </c>
      <c r="BL633" s="337" t="str">
        <f t="shared" si="118"/>
        <v/>
      </c>
      <c r="BM633" s="165" t="str">
        <f t="shared" si="119"/>
        <v/>
      </c>
    </row>
    <row r="634" spans="1:65" ht="14.85" customHeight="1">
      <c r="A634" s="238"/>
      <c r="B634" s="540" t="s">
        <v>702</v>
      </c>
      <c r="C634" s="540"/>
      <c r="D634" s="540"/>
      <c r="E634" s="503" t="str">
        <f t="shared" si="110"/>
        <v/>
      </c>
      <c r="F634" s="503"/>
      <c r="G634" s="503"/>
      <c r="H634" s="503" t="str">
        <f t="shared" si="111"/>
        <v/>
      </c>
      <c r="I634" s="503"/>
      <c r="J634" s="503"/>
      <c r="K634" s="503" t="str">
        <f t="shared" si="112"/>
        <v/>
      </c>
      <c r="L634" s="503"/>
      <c r="M634" s="503"/>
      <c r="N634" s="503" t="str">
        <f t="shared" si="113"/>
        <v/>
      </c>
      <c r="O634" s="503"/>
      <c r="P634" s="503"/>
      <c r="Q634" s="503" t="str">
        <f t="shared" si="114"/>
        <v/>
      </c>
      <c r="R634" s="503"/>
      <c r="S634" s="503"/>
      <c r="T634" s="503"/>
      <c r="U634" s="503"/>
      <c r="V634" s="503"/>
      <c r="W634" s="503" t="str">
        <f t="shared" si="115"/>
        <v/>
      </c>
      <c r="X634" s="503"/>
      <c r="Y634" s="503"/>
      <c r="Z634" s="503"/>
      <c r="AA634" s="503"/>
      <c r="AB634" s="503"/>
      <c r="AC634" s="525"/>
      <c r="AD634" s="526"/>
      <c r="AE634" s="526"/>
      <c r="AF634" s="526"/>
      <c r="AG634" s="526"/>
      <c r="AH634" s="527"/>
      <c r="AI634" s="233"/>
      <c r="AJ634" s="233"/>
      <c r="AK634" s="197">
        <v>623</v>
      </c>
      <c r="AL634" s="207"/>
      <c r="AM634" s="207"/>
      <c r="AN634" s="207"/>
      <c r="AO634" s="207"/>
      <c r="AP634" s="207"/>
      <c r="AQ634" s="208"/>
      <c r="AR634" s="155"/>
      <c r="AS634" s="197">
        <f t="shared" si="116"/>
        <v>623</v>
      </c>
      <c r="AT634" s="175">
        <v>-0.15957739999998899</v>
      </c>
      <c r="AU634" s="163">
        <v>-9.5773999999977395E-3</v>
      </c>
      <c r="AV634" s="163">
        <v>-0.19957739999999499</v>
      </c>
      <c r="AW634" s="163">
        <v>-0.27957739999999398</v>
      </c>
      <c r="AX634" s="163">
        <v>-0.179577399999999</v>
      </c>
      <c r="AY634" s="163">
        <v>-0.179577399999999</v>
      </c>
      <c r="BA634" s="331">
        <f t="shared" si="117"/>
        <v>623</v>
      </c>
      <c r="BB634" s="332" t="str">
        <f t="shared" si="121"/>
        <v/>
      </c>
      <c r="BC634" s="332" t="str">
        <f t="shared" si="121"/>
        <v/>
      </c>
      <c r="BD634" s="332" t="str">
        <f t="shared" si="121"/>
        <v/>
      </c>
      <c r="BE634" s="332" t="str">
        <f t="shared" si="121"/>
        <v/>
      </c>
      <c r="BF634" s="332" t="str">
        <f t="shared" si="121"/>
        <v/>
      </c>
      <c r="BG634" s="332" t="str">
        <f t="shared" si="120"/>
        <v/>
      </c>
      <c r="BH634" s="164">
        <v>623</v>
      </c>
      <c r="BI634" s="337" t="str">
        <f t="shared" si="118"/>
        <v/>
      </c>
      <c r="BJ634" s="337" t="str">
        <f t="shared" si="118"/>
        <v/>
      </c>
      <c r="BK634" s="337" t="str">
        <f t="shared" si="118"/>
        <v/>
      </c>
      <c r="BL634" s="337" t="str">
        <f t="shared" si="118"/>
        <v/>
      </c>
      <c r="BM634" s="165" t="str">
        <f t="shared" si="119"/>
        <v/>
      </c>
    </row>
    <row r="635" spans="1:65" ht="14.85" customHeight="1">
      <c r="A635" s="238"/>
      <c r="B635" s="540" t="s">
        <v>703</v>
      </c>
      <c r="C635" s="540"/>
      <c r="D635" s="540"/>
      <c r="E635" s="503" t="str">
        <f t="shared" si="110"/>
        <v/>
      </c>
      <c r="F635" s="503"/>
      <c r="G635" s="503"/>
      <c r="H635" s="503" t="str">
        <f t="shared" si="111"/>
        <v/>
      </c>
      <c r="I635" s="503"/>
      <c r="J635" s="503"/>
      <c r="K635" s="503" t="str">
        <f t="shared" si="112"/>
        <v/>
      </c>
      <c r="L635" s="503"/>
      <c r="M635" s="503"/>
      <c r="N635" s="503" t="str">
        <f t="shared" si="113"/>
        <v/>
      </c>
      <c r="O635" s="503"/>
      <c r="P635" s="503"/>
      <c r="Q635" s="503" t="str">
        <f t="shared" si="114"/>
        <v/>
      </c>
      <c r="R635" s="503"/>
      <c r="S635" s="503"/>
      <c r="T635" s="503"/>
      <c r="U635" s="503"/>
      <c r="V635" s="503"/>
      <c r="W635" s="503" t="str">
        <f t="shared" si="115"/>
        <v/>
      </c>
      <c r="X635" s="503"/>
      <c r="Y635" s="503"/>
      <c r="Z635" s="503"/>
      <c r="AA635" s="503"/>
      <c r="AB635" s="503"/>
      <c r="AC635" s="525"/>
      <c r="AD635" s="526"/>
      <c r="AE635" s="526"/>
      <c r="AF635" s="526"/>
      <c r="AG635" s="526"/>
      <c r="AH635" s="527"/>
      <c r="AI635" s="233"/>
      <c r="AJ635" s="233"/>
      <c r="AK635" s="197">
        <v>624</v>
      </c>
      <c r="AL635" s="207"/>
      <c r="AM635" s="207"/>
      <c r="AN635" s="207"/>
      <c r="AO635" s="207"/>
      <c r="AP635" s="207"/>
      <c r="AQ635" s="208"/>
      <c r="AR635" s="155"/>
      <c r="AS635" s="197">
        <f t="shared" si="116"/>
        <v>624</v>
      </c>
      <c r="AT635" s="175">
        <v>-0.15957739999998899</v>
      </c>
      <c r="AU635" s="163">
        <v>-9.5773999999977395E-3</v>
      </c>
      <c r="AV635" s="163">
        <v>-0.19957739999999499</v>
      </c>
      <c r="AW635" s="163">
        <v>-0.27957739999999398</v>
      </c>
      <c r="AX635" s="163">
        <v>-0.179577399999999</v>
      </c>
      <c r="AY635" s="163">
        <v>-0.179577399999999</v>
      </c>
      <c r="BA635" s="331">
        <f t="shared" si="117"/>
        <v>624</v>
      </c>
      <c r="BB635" s="332" t="str">
        <f t="shared" si="121"/>
        <v/>
      </c>
      <c r="BC635" s="332" t="str">
        <f t="shared" si="121"/>
        <v/>
      </c>
      <c r="BD635" s="332" t="str">
        <f t="shared" si="121"/>
        <v/>
      </c>
      <c r="BE635" s="332" t="str">
        <f t="shared" si="121"/>
        <v/>
      </c>
      <c r="BF635" s="332" t="str">
        <f t="shared" si="121"/>
        <v/>
      </c>
      <c r="BG635" s="332" t="str">
        <f t="shared" si="120"/>
        <v/>
      </c>
      <c r="BH635" s="164">
        <v>624</v>
      </c>
      <c r="BI635" s="337" t="str">
        <f t="shared" si="118"/>
        <v/>
      </c>
      <c r="BJ635" s="337" t="str">
        <f t="shared" si="118"/>
        <v/>
      </c>
      <c r="BK635" s="337" t="str">
        <f t="shared" si="118"/>
        <v/>
      </c>
      <c r="BL635" s="337" t="str">
        <f t="shared" si="118"/>
        <v/>
      </c>
      <c r="BM635" s="165" t="str">
        <f t="shared" si="119"/>
        <v/>
      </c>
    </row>
    <row r="636" spans="1:65" ht="14.85" customHeight="1">
      <c r="A636" s="238"/>
      <c r="B636" s="540" t="s">
        <v>704</v>
      </c>
      <c r="C636" s="540"/>
      <c r="D636" s="540"/>
      <c r="E636" s="503" t="str">
        <f t="shared" si="110"/>
        <v/>
      </c>
      <c r="F636" s="503"/>
      <c r="G636" s="503"/>
      <c r="H636" s="503" t="str">
        <f t="shared" si="111"/>
        <v/>
      </c>
      <c r="I636" s="503"/>
      <c r="J636" s="503"/>
      <c r="K636" s="503" t="str">
        <f t="shared" si="112"/>
        <v/>
      </c>
      <c r="L636" s="503"/>
      <c r="M636" s="503"/>
      <c r="N636" s="503" t="str">
        <f t="shared" si="113"/>
        <v/>
      </c>
      <c r="O636" s="503"/>
      <c r="P636" s="503"/>
      <c r="Q636" s="503" t="str">
        <f t="shared" si="114"/>
        <v/>
      </c>
      <c r="R636" s="503"/>
      <c r="S636" s="503"/>
      <c r="T636" s="503"/>
      <c r="U636" s="503"/>
      <c r="V636" s="503"/>
      <c r="W636" s="503" t="str">
        <f t="shared" si="115"/>
        <v/>
      </c>
      <c r="X636" s="503"/>
      <c r="Y636" s="503"/>
      <c r="Z636" s="503"/>
      <c r="AA636" s="503"/>
      <c r="AB636" s="503"/>
      <c r="AC636" s="525"/>
      <c r="AD636" s="526"/>
      <c r="AE636" s="526"/>
      <c r="AF636" s="526"/>
      <c r="AG636" s="526"/>
      <c r="AH636" s="527"/>
      <c r="AI636" s="233"/>
      <c r="AJ636" s="233"/>
      <c r="AK636" s="197">
        <v>625</v>
      </c>
      <c r="AL636" s="207"/>
      <c r="AM636" s="207"/>
      <c r="AN636" s="207"/>
      <c r="AO636" s="207"/>
      <c r="AP636" s="207"/>
      <c r="AQ636" s="208"/>
      <c r="AR636" s="155"/>
      <c r="AS636" s="197">
        <f t="shared" si="116"/>
        <v>625</v>
      </c>
      <c r="AT636" s="175">
        <v>-0.15957739999998899</v>
      </c>
      <c r="AU636" s="163">
        <v>-9.5773999999977395E-3</v>
      </c>
      <c r="AV636" s="163">
        <v>-0.19957739999999499</v>
      </c>
      <c r="AW636" s="163">
        <v>-0.27957739999999398</v>
      </c>
      <c r="AX636" s="163">
        <v>-0.179577399999999</v>
      </c>
      <c r="AY636" s="163">
        <v>-0.179577399999999</v>
      </c>
      <c r="BA636" s="331">
        <f t="shared" si="117"/>
        <v>625</v>
      </c>
      <c r="BB636" s="332" t="str">
        <f t="shared" si="121"/>
        <v/>
      </c>
      <c r="BC636" s="332" t="str">
        <f t="shared" si="121"/>
        <v/>
      </c>
      <c r="BD636" s="332" t="str">
        <f t="shared" si="121"/>
        <v/>
      </c>
      <c r="BE636" s="332" t="str">
        <f t="shared" si="121"/>
        <v/>
      </c>
      <c r="BF636" s="332" t="str">
        <f t="shared" si="121"/>
        <v/>
      </c>
      <c r="BG636" s="332" t="str">
        <f t="shared" si="120"/>
        <v/>
      </c>
      <c r="BH636" s="164">
        <v>625</v>
      </c>
      <c r="BI636" s="337" t="str">
        <f t="shared" si="118"/>
        <v/>
      </c>
      <c r="BJ636" s="337" t="str">
        <f t="shared" si="118"/>
        <v/>
      </c>
      <c r="BK636" s="337" t="str">
        <f t="shared" si="118"/>
        <v/>
      </c>
      <c r="BL636" s="337" t="str">
        <f t="shared" si="118"/>
        <v/>
      </c>
      <c r="BM636" s="165" t="str">
        <f t="shared" si="119"/>
        <v/>
      </c>
    </row>
    <row r="637" spans="1:65" ht="14.85" customHeight="1">
      <c r="A637" s="238"/>
      <c r="B637" s="540" t="s">
        <v>705</v>
      </c>
      <c r="C637" s="540"/>
      <c r="D637" s="540"/>
      <c r="E637" s="503" t="str">
        <f t="shared" si="110"/>
        <v/>
      </c>
      <c r="F637" s="503"/>
      <c r="G637" s="503"/>
      <c r="H637" s="503" t="str">
        <f t="shared" si="111"/>
        <v/>
      </c>
      <c r="I637" s="503"/>
      <c r="J637" s="503"/>
      <c r="K637" s="503" t="str">
        <f t="shared" si="112"/>
        <v/>
      </c>
      <c r="L637" s="503"/>
      <c r="M637" s="503"/>
      <c r="N637" s="503" t="str">
        <f t="shared" si="113"/>
        <v/>
      </c>
      <c r="O637" s="503"/>
      <c r="P637" s="503"/>
      <c r="Q637" s="503" t="str">
        <f t="shared" si="114"/>
        <v/>
      </c>
      <c r="R637" s="503"/>
      <c r="S637" s="503"/>
      <c r="T637" s="503"/>
      <c r="U637" s="503"/>
      <c r="V637" s="503"/>
      <c r="W637" s="503" t="str">
        <f t="shared" si="115"/>
        <v/>
      </c>
      <c r="X637" s="503"/>
      <c r="Y637" s="503"/>
      <c r="Z637" s="503"/>
      <c r="AA637" s="503"/>
      <c r="AB637" s="503"/>
      <c r="AC637" s="525"/>
      <c r="AD637" s="526"/>
      <c r="AE637" s="526"/>
      <c r="AF637" s="526"/>
      <c r="AG637" s="526"/>
      <c r="AH637" s="527"/>
      <c r="AI637" s="233"/>
      <c r="AJ637" s="233"/>
      <c r="AK637" s="197">
        <v>626</v>
      </c>
      <c r="AL637" s="207"/>
      <c r="AM637" s="207"/>
      <c r="AN637" s="207"/>
      <c r="AO637" s="207"/>
      <c r="AP637" s="207"/>
      <c r="AQ637" s="208"/>
      <c r="AR637" s="155"/>
      <c r="AS637" s="197">
        <f t="shared" si="116"/>
        <v>626</v>
      </c>
      <c r="AT637" s="175">
        <v>-0.15957739999998899</v>
      </c>
      <c r="AU637" s="163">
        <v>-9.5773999999977395E-3</v>
      </c>
      <c r="AV637" s="163">
        <v>-0.19957739999999499</v>
      </c>
      <c r="AW637" s="163">
        <v>-0.27957739999999398</v>
      </c>
      <c r="AX637" s="163">
        <v>-0.179577399999999</v>
      </c>
      <c r="AY637" s="163">
        <v>-0.179577399999999</v>
      </c>
      <c r="BA637" s="331">
        <f t="shared" si="117"/>
        <v>626</v>
      </c>
      <c r="BB637" s="332" t="str">
        <f t="shared" si="121"/>
        <v/>
      </c>
      <c r="BC637" s="332" t="str">
        <f t="shared" si="121"/>
        <v/>
      </c>
      <c r="BD637" s="332" t="str">
        <f t="shared" si="121"/>
        <v/>
      </c>
      <c r="BE637" s="332" t="str">
        <f t="shared" si="121"/>
        <v/>
      </c>
      <c r="BF637" s="332" t="str">
        <f t="shared" si="121"/>
        <v/>
      </c>
      <c r="BG637" s="332" t="str">
        <f t="shared" si="120"/>
        <v/>
      </c>
      <c r="BH637" s="164">
        <v>626</v>
      </c>
      <c r="BI637" s="337" t="str">
        <f t="shared" si="118"/>
        <v/>
      </c>
      <c r="BJ637" s="337" t="str">
        <f t="shared" si="118"/>
        <v/>
      </c>
      <c r="BK637" s="337" t="str">
        <f t="shared" si="118"/>
        <v/>
      </c>
      <c r="BL637" s="337" t="str">
        <f t="shared" si="118"/>
        <v/>
      </c>
      <c r="BM637" s="165" t="str">
        <f t="shared" si="119"/>
        <v/>
      </c>
    </row>
    <row r="638" spans="1:65" ht="14.85" customHeight="1" thickBot="1">
      <c r="A638" s="238"/>
      <c r="B638" s="572" t="s">
        <v>706</v>
      </c>
      <c r="C638" s="572"/>
      <c r="D638" s="572"/>
      <c r="E638" s="573" t="str">
        <f t="shared" si="110"/>
        <v/>
      </c>
      <c r="F638" s="573"/>
      <c r="G638" s="573"/>
      <c r="H638" s="573" t="str">
        <f t="shared" si="111"/>
        <v/>
      </c>
      <c r="I638" s="573"/>
      <c r="J638" s="573"/>
      <c r="K638" s="573" t="str">
        <f t="shared" si="112"/>
        <v/>
      </c>
      <c r="L638" s="573"/>
      <c r="M638" s="573"/>
      <c r="N638" s="573" t="str">
        <f t="shared" si="113"/>
        <v/>
      </c>
      <c r="O638" s="573"/>
      <c r="P638" s="573"/>
      <c r="Q638" s="573" t="str">
        <f t="shared" si="114"/>
        <v/>
      </c>
      <c r="R638" s="573"/>
      <c r="S638" s="573"/>
      <c r="T638" s="573"/>
      <c r="U638" s="573"/>
      <c r="V638" s="573"/>
      <c r="W638" s="573" t="str">
        <f t="shared" si="115"/>
        <v/>
      </c>
      <c r="X638" s="573"/>
      <c r="Y638" s="573"/>
      <c r="Z638" s="573"/>
      <c r="AA638" s="573"/>
      <c r="AB638" s="573"/>
      <c r="AC638" s="528"/>
      <c r="AD638" s="529"/>
      <c r="AE638" s="529"/>
      <c r="AF638" s="529"/>
      <c r="AG638" s="529"/>
      <c r="AH638" s="530"/>
      <c r="AI638" s="233"/>
      <c r="AJ638" s="233"/>
      <c r="AK638" s="197">
        <v>627</v>
      </c>
      <c r="AL638" s="207"/>
      <c r="AM638" s="207"/>
      <c r="AN638" s="207"/>
      <c r="AO638" s="207"/>
      <c r="AP638" s="207"/>
      <c r="AQ638" s="208"/>
      <c r="AR638" s="155"/>
      <c r="AS638" s="197">
        <f t="shared" si="116"/>
        <v>627</v>
      </c>
      <c r="AT638" s="175">
        <v>-0.15957739999998899</v>
      </c>
      <c r="AU638" s="163">
        <v>-9.5773999999977395E-3</v>
      </c>
      <c r="AV638" s="163">
        <v>-0.19957739999999499</v>
      </c>
      <c r="AW638" s="163">
        <v>-0.27957739999999398</v>
      </c>
      <c r="AX638" s="163">
        <v>-0.179577399999999</v>
      </c>
      <c r="AY638" s="163">
        <v>-0.179577399999999</v>
      </c>
      <c r="BA638" s="331">
        <f t="shared" si="117"/>
        <v>627</v>
      </c>
      <c r="BB638" s="332" t="str">
        <f t="shared" si="121"/>
        <v/>
      </c>
      <c r="BC638" s="332" t="str">
        <f t="shared" si="121"/>
        <v/>
      </c>
      <c r="BD638" s="332" t="str">
        <f t="shared" si="121"/>
        <v/>
      </c>
      <c r="BE638" s="332" t="str">
        <f t="shared" si="121"/>
        <v/>
      </c>
      <c r="BF638" s="332" t="str">
        <f t="shared" si="121"/>
        <v/>
      </c>
      <c r="BG638" s="332" t="str">
        <f t="shared" si="120"/>
        <v/>
      </c>
      <c r="BH638" s="164">
        <v>627</v>
      </c>
      <c r="BI638" s="337" t="str">
        <f t="shared" si="118"/>
        <v/>
      </c>
      <c r="BJ638" s="337" t="str">
        <f t="shared" si="118"/>
        <v/>
      </c>
      <c r="BK638" s="337" t="str">
        <f t="shared" si="118"/>
        <v/>
      </c>
      <c r="BL638" s="337" t="str">
        <f t="shared" si="118"/>
        <v/>
      </c>
      <c r="BM638" s="165" t="str">
        <f t="shared" si="119"/>
        <v/>
      </c>
    </row>
    <row r="639" spans="1:65" ht="14.85" customHeight="1" thickTop="1">
      <c r="A639" s="239"/>
      <c r="B639" s="240"/>
      <c r="C639" s="240"/>
      <c r="D639" s="240"/>
      <c r="E639" s="252"/>
      <c r="F639" s="252"/>
      <c r="G639" s="252"/>
      <c r="H639" s="252"/>
      <c r="I639" s="252"/>
      <c r="J639" s="252"/>
      <c r="K639" s="252"/>
      <c r="L639" s="252"/>
      <c r="M639" s="252"/>
      <c r="N639" s="252"/>
      <c r="O639" s="252"/>
      <c r="P639" s="252"/>
      <c r="Q639" s="252"/>
      <c r="R639" s="252"/>
      <c r="S639" s="252"/>
      <c r="T639" s="252"/>
      <c r="U639" s="252"/>
      <c r="V639" s="252"/>
      <c r="W639" s="252"/>
      <c r="X639" s="252"/>
      <c r="Y639" s="252"/>
      <c r="Z639" s="252"/>
      <c r="AA639" s="252"/>
      <c r="AB639" s="252"/>
      <c r="AC639" s="233"/>
      <c r="AD639" s="233"/>
      <c r="AE639" s="233"/>
      <c r="AF639" s="233"/>
      <c r="AG639" s="233"/>
      <c r="AH639" s="233"/>
      <c r="AI639" s="233"/>
      <c r="AJ639" s="233"/>
      <c r="AK639" s="197">
        <v>628</v>
      </c>
      <c r="AL639" s="207"/>
      <c r="AM639" s="207"/>
      <c r="AN639" s="207"/>
      <c r="AO639" s="207"/>
      <c r="AP639" s="207"/>
      <c r="AQ639" s="208"/>
      <c r="AR639" s="155"/>
      <c r="AS639" s="197">
        <f t="shared" si="116"/>
        <v>628</v>
      </c>
      <c r="AT639" s="175">
        <v>-0.15957739999998899</v>
      </c>
      <c r="AU639" s="163">
        <v>-9.5773999999977395E-3</v>
      </c>
      <c r="AV639" s="163">
        <v>-0.19957739999999499</v>
      </c>
      <c r="AW639" s="163">
        <v>-0.27957739999999398</v>
      </c>
      <c r="AX639" s="163">
        <v>-0.179577399999999</v>
      </c>
      <c r="AY639" s="163">
        <v>-0.179577399999999</v>
      </c>
      <c r="BA639" s="331">
        <f t="shared" si="117"/>
        <v>628</v>
      </c>
      <c r="BB639" s="332" t="str">
        <f t="shared" si="121"/>
        <v/>
      </c>
      <c r="BC639" s="332" t="str">
        <f t="shared" si="121"/>
        <v/>
      </c>
      <c r="BD639" s="332" t="str">
        <f t="shared" si="121"/>
        <v/>
      </c>
      <c r="BE639" s="332" t="str">
        <f t="shared" si="121"/>
        <v/>
      </c>
      <c r="BF639" s="332" t="str">
        <f t="shared" si="121"/>
        <v/>
      </c>
      <c r="BG639" s="332" t="str">
        <f t="shared" si="120"/>
        <v/>
      </c>
      <c r="BH639" s="164">
        <v>628</v>
      </c>
      <c r="BI639" s="337" t="str">
        <f t="shared" si="118"/>
        <v/>
      </c>
      <c r="BJ639" s="337" t="str">
        <f t="shared" si="118"/>
        <v/>
      </c>
      <c r="BK639" s="337" t="str">
        <f t="shared" si="118"/>
        <v/>
      </c>
      <c r="BL639" s="337" t="str">
        <f t="shared" si="118"/>
        <v/>
      </c>
      <c r="BM639" s="165" t="str">
        <f t="shared" si="119"/>
        <v/>
      </c>
    </row>
    <row r="640" spans="1:65" ht="14.85" customHeight="1">
      <c r="B640" s="245"/>
      <c r="C640" s="245"/>
      <c r="D640" s="245"/>
      <c r="E640" s="246"/>
      <c r="F640" s="246"/>
      <c r="G640" s="246"/>
      <c r="H640" s="247"/>
      <c r="J640" s="246"/>
      <c r="K640" s="246"/>
      <c r="AA640" s="494" t="s">
        <v>7</v>
      </c>
      <c r="AB640" s="494"/>
      <c r="AC640" s="494"/>
      <c r="AD640" s="495">
        <f>AD569+1</f>
        <v>11</v>
      </c>
      <c r="AE640" s="495"/>
      <c r="AF640" s="223" t="s">
        <v>8</v>
      </c>
      <c r="AG640" s="495">
        <f>Page1!$AR$1</f>
        <v>1</v>
      </c>
      <c r="AH640" s="495"/>
      <c r="AI640" s="218"/>
      <c r="AJ640" s="218"/>
      <c r="AK640" s="197">
        <v>629</v>
      </c>
      <c r="AL640" s="207"/>
      <c r="AM640" s="207"/>
      <c r="AN640" s="207"/>
      <c r="AO640" s="207"/>
      <c r="AP640" s="207"/>
      <c r="AQ640" s="208"/>
      <c r="AR640" s="155"/>
      <c r="AS640" s="197">
        <f t="shared" si="116"/>
        <v>629</v>
      </c>
      <c r="AT640" s="175">
        <v>-0.15957739999998899</v>
      </c>
      <c r="AU640" s="163">
        <v>-9.5773999999977395E-3</v>
      </c>
      <c r="AV640" s="163">
        <v>-0.19957739999999499</v>
      </c>
      <c r="AW640" s="163">
        <v>-0.27957739999999398</v>
      </c>
      <c r="AX640" s="163">
        <v>-0.179577399999999</v>
      </c>
      <c r="AY640" s="163">
        <v>-0.179577399999999</v>
      </c>
      <c r="BA640" s="331">
        <f t="shared" si="117"/>
        <v>629</v>
      </c>
      <c r="BB640" s="332" t="str">
        <f t="shared" si="121"/>
        <v/>
      </c>
      <c r="BC640" s="332" t="str">
        <f t="shared" si="121"/>
        <v/>
      </c>
      <c r="BD640" s="332" t="str">
        <f t="shared" si="121"/>
        <v/>
      </c>
      <c r="BE640" s="332" t="str">
        <f t="shared" si="121"/>
        <v/>
      </c>
      <c r="BF640" s="332" t="str">
        <f t="shared" si="121"/>
        <v/>
      </c>
      <c r="BG640" s="332" t="str">
        <f t="shared" si="120"/>
        <v/>
      </c>
      <c r="BH640" s="164">
        <v>629</v>
      </c>
      <c r="BI640" s="337" t="str">
        <f t="shared" si="118"/>
        <v/>
      </c>
      <c r="BJ640" s="337" t="str">
        <f t="shared" si="118"/>
        <v/>
      </c>
      <c r="BK640" s="337" t="str">
        <f t="shared" si="118"/>
        <v/>
      </c>
      <c r="BL640" s="337" t="str">
        <f t="shared" si="118"/>
        <v/>
      </c>
      <c r="BM640" s="165" t="str">
        <f t="shared" si="119"/>
        <v/>
      </c>
    </row>
    <row r="641" spans="1:65" ht="14.85" customHeight="1">
      <c r="B641" s="248"/>
      <c r="C641" s="248"/>
      <c r="D641" s="248"/>
      <c r="E641" s="249"/>
      <c r="F641" s="227"/>
      <c r="G641" s="249"/>
      <c r="H641" s="249"/>
      <c r="I641" s="249"/>
      <c r="J641" s="249"/>
      <c r="K641" s="249"/>
      <c r="Y641" s="222"/>
      <c r="AK641" s="197">
        <v>630</v>
      </c>
      <c r="AL641" s="207"/>
      <c r="AM641" s="207"/>
      <c r="AN641" s="207"/>
      <c r="AO641" s="207"/>
      <c r="AP641" s="207"/>
      <c r="AQ641" s="208"/>
      <c r="AR641" s="155"/>
      <c r="AS641" s="197">
        <f t="shared" si="116"/>
        <v>630</v>
      </c>
      <c r="AT641" s="175">
        <v>-0.15957739999998899</v>
      </c>
      <c r="AU641" s="163">
        <v>-9.5773999999977395E-3</v>
      </c>
      <c r="AV641" s="163">
        <v>-0.19957739999999499</v>
      </c>
      <c r="AW641" s="163">
        <v>-0.27957739999999398</v>
      </c>
      <c r="AX641" s="163">
        <v>-0.179577399999999</v>
      </c>
      <c r="AY641" s="163">
        <v>-0.179577399999999</v>
      </c>
      <c r="BA641" s="331">
        <f t="shared" si="117"/>
        <v>630</v>
      </c>
      <c r="BB641" s="332" t="str">
        <f t="shared" si="121"/>
        <v/>
      </c>
      <c r="BC641" s="332" t="str">
        <f t="shared" si="121"/>
        <v/>
      </c>
      <c r="BD641" s="332" t="str">
        <f t="shared" si="121"/>
        <v/>
      </c>
      <c r="BE641" s="332" t="str">
        <f t="shared" si="121"/>
        <v/>
      </c>
      <c r="BF641" s="332" t="str">
        <f t="shared" si="121"/>
        <v/>
      </c>
      <c r="BG641" s="332" t="str">
        <f t="shared" si="120"/>
        <v/>
      </c>
      <c r="BH641" s="164">
        <v>630</v>
      </c>
      <c r="BI641" s="337" t="str">
        <f t="shared" si="118"/>
        <v/>
      </c>
      <c r="BJ641" s="337" t="str">
        <f t="shared" si="118"/>
        <v/>
      </c>
      <c r="BK641" s="337" t="str">
        <f t="shared" si="118"/>
        <v/>
      </c>
      <c r="BL641" s="337" t="str">
        <f t="shared" si="118"/>
        <v/>
      </c>
      <c r="BM641" s="165" t="str">
        <f t="shared" si="119"/>
        <v/>
      </c>
    </row>
    <row r="642" spans="1:65" ht="14.85" customHeight="1">
      <c r="A642" s="218"/>
      <c r="B642" s="218"/>
      <c r="C642" s="218"/>
      <c r="D642" s="218"/>
      <c r="E642" s="250"/>
      <c r="K642" s="250"/>
      <c r="Y642" s="222"/>
      <c r="AK642" s="197">
        <v>631</v>
      </c>
      <c r="AL642" s="207"/>
      <c r="AM642" s="207"/>
      <c r="AN642" s="207"/>
      <c r="AO642" s="207"/>
      <c r="AP642" s="207"/>
      <c r="AQ642" s="208"/>
      <c r="AR642" s="155"/>
      <c r="AS642" s="197">
        <f t="shared" si="116"/>
        <v>631</v>
      </c>
      <c r="AT642" s="175">
        <v>-0.15957739999998899</v>
      </c>
      <c r="AU642" s="163">
        <v>-9.5773999999977395E-3</v>
      </c>
      <c r="AV642" s="163">
        <v>-0.19957739999999499</v>
      </c>
      <c r="AW642" s="163">
        <v>-0.27957739999999398</v>
      </c>
      <c r="AX642" s="163">
        <v>-0.179577399999999</v>
      </c>
      <c r="AY642" s="163">
        <v>-0.179577399999999</v>
      </c>
      <c r="BA642" s="331">
        <f t="shared" si="117"/>
        <v>631</v>
      </c>
      <c r="BB642" s="332" t="str">
        <f t="shared" si="121"/>
        <v/>
      </c>
      <c r="BC642" s="332" t="str">
        <f t="shared" si="121"/>
        <v/>
      </c>
      <c r="BD642" s="332" t="str">
        <f t="shared" si="121"/>
        <v/>
      </c>
      <c r="BE642" s="332" t="str">
        <f t="shared" si="121"/>
        <v/>
      </c>
      <c r="BF642" s="332" t="str">
        <f t="shared" si="121"/>
        <v/>
      </c>
      <c r="BG642" s="332" t="str">
        <f t="shared" si="120"/>
        <v/>
      </c>
      <c r="BH642" s="164">
        <v>631</v>
      </c>
      <c r="BI642" s="337" t="str">
        <f t="shared" si="118"/>
        <v/>
      </c>
      <c r="BJ642" s="337" t="str">
        <f t="shared" si="118"/>
        <v/>
      </c>
      <c r="BK642" s="337" t="str">
        <f t="shared" si="118"/>
        <v/>
      </c>
      <c r="BL642" s="337" t="str">
        <f t="shared" si="118"/>
        <v/>
      </c>
      <c r="BM642" s="165" t="str">
        <f t="shared" si="119"/>
        <v/>
      </c>
    </row>
    <row r="643" spans="1:65" ht="14.85" customHeight="1">
      <c r="A643" s="218"/>
      <c r="B643" s="218"/>
      <c r="C643" s="218"/>
      <c r="D643" s="218"/>
      <c r="E643" s="250"/>
      <c r="F643" s="227"/>
      <c r="H643" s="250"/>
      <c r="I643" s="250"/>
      <c r="J643" s="250"/>
      <c r="K643" s="250"/>
      <c r="W643" s="498" t="s">
        <v>9</v>
      </c>
      <c r="X643" s="498"/>
      <c r="Y643" s="498"/>
      <c r="Z643" s="498"/>
      <c r="AA643" s="498"/>
      <c r="AB643" s="498"/>
      <c r="AC643" s="498"/>
      <c r="AD643" s="499" t="str">
        <f>AD217</f>
        <v xml:space="preserve"> PT2/67 </v>
      </c>
      <c r="AE643" s="499"/>
      <c r="AF643" s="499"/>
      <c r="AG643" s="499"/>
      <c r="AH643" s="499"/>
      <c r="AI643" s="218"/>
      <c r="AJ643" s="218"/>
      <c r="AK643" s="197">
        <v>632</v>
      </c>
      <c r="AL643" s="207"/>
      <c r="AM643" s="207"/>
      <c r="AN643" s="207"/>
      <c r="AO643" s="207"/>
      <c r="AP643" s="207"/>
      <c r="AQ643" s="208"/>
      <c r="AR643" s="155"/>
      <c r="AS643" s="197">
        <f t="shared" si="116"/>
        <v>632</v>
      </c>
      <c r="AT643" s="175">
        <v>-0.15957739999998899</v>
      </c>
      <c r="AU643" s="163">
        <v>-9.5773999999977395E-3</v>
      </c>
      <c r="AV643" s="163">
        <v>-0.19957739999999499</v>
      </c>
      <c r="AW643" s="163">
        <v>-0.27957739999999398</v>
      </c>
      <c r="AX643" s="163">
        <v>-0.179577399999999</v>
      </c>
      <c r="AY643" s="163">
        <v>-0.179577399999999</v>
      </c>
      <c r="BA643" s="331">
        <f t="shared" si="117"/>
        <v>632</v>
      </c>
      <c r="BB643" s="332" t="str">
        <f t="shared" si="121"/>
        <v/>
      </c>
      <c r="BC643" s="332" t="str">
        <f t="shared" si="121"/>
        <v/>
      </c>
      <c r="BD643" s="332" t="str">
        <f t="shared" si="121"/>
        <v/>
      </c>
      <c r="BE643" s="332" t="str">
        <f t="shared" si="121"/>
        <v/>
      </c>
      <c r="BF643" s="332" t="str">
        <f t="shared" si="121"/>
        <v/>
      </c>
      <c r="BG643" s="332" t="str">
        <f t="shared" si="120"/>
        <v/>
      </c>
      <c r="BH643" s="164">
        <v>632</v>
      </c>
      <c r="BI643" s="337" t="str">
        <f t="shared" si="118"/>
        <v/>
      </c>
      <c r="BJ643" s="337" t="str">
        <f t="shared" si="118"/>
        <v/>
      </c>
      <c r="BK643" s="337" t="str">
        <f t="shared" si="118"/>
        <v/>
      </c>
      <c r="BL643" s="337" t="str">
        <f t="shared" si="118"/>
        <v/>
      </c>
      <c r="BM643" s="165" t="str">
        <f t="shared" si="119"/>
        <v/>
      </c>
    </row>
    <row r="644" spans="1:65" ht="14.85" customHeight="1">
      <c r="A644" s="224"/>
      <c r="C644" s="224"/>
      <c r="E644" s="227"/>
      <c r="H644" s="251"/>
      <c r="L644" s="227"/>
      <c r="W644" s="498" t="s">
        <v>2</v>
      </c>
      <c r="X644" s="498"/>
      <c r="Y644" s="498"/>
      <c r="Z644" s="498"/>
      <c r="AA644" s="498"/>
      <c r="AB644" s="498"/>
      <c r="AC644" s="498"/>
      <c r="AD644" s="537" t="str">
        <f>AD4</f>
        <v>-</v>
      </c>
      <c r="AE644" s="537"/>
      <c r="AF644" s="537"/>
      <c r="AG644" s="537"/>
      <c r="AH644" s="537"/>
      <c r="AI644" s="218"/>
      <c r="AJ644" s="218"/>
      <c r="AK644" s="197">
        <v>633</v>
      </c>
      <c r="AL644" s="207"/>
      <c r="AM644" s="207"/>
      <c r="AN644" s="207"/>
      <c r="AO644" s="207"/>
      <c r="AP644" s="207"/>
      <c r="AQ644" s="208"/>
      <c r="AR644" s="155"/>
      <c r="AS644" s="197">
        <f t="shared" si="116"/>
        <v>633</v>
      </c>
      <c r="AT644" s="175">
        <v>-0.15957739999998899</v>
      </c>
      <c r="AU644" s="163">
        <v>-9.5773999999977395E-3</v>
      </c>
      <c r="AV644" s="163">
        <v>-0.19957739999999499</v>
      </c>
      <c r="AW644" s="163">
        <v>-0.27957739999999398</v>
      </c>
      <c r="AX644" s="163">
        <v>-0.179577399999999</v>
      </c>
      <c r="AY644" s="163">
        <v>-0.179577399999999</v>
      </c>
      <c r="BA644" s="331">
        <f t="shared" si="117"/>
        <v>633</v>
      </c>
      <c r="BB644" s="332" t="str">
        <f t="shared" si="121"/>
        <v/>
      </c>
      <c r="BC644" s="332" t="str">
        <f t="shared" si="121"/>
        <v/>
      </c>
      <c r="BD644" s="332" t="str">
        <f t="shared" si="121"/>
        <v/>
      </c>
      <c r="BE644" s="332" t="str">
        <f t="shared" si="121"/>
        <v/>
      </c>
      <c r="BF644" s="332" t="str">
        <f t="shared" si="121"/>
        <v/>
      </c>
      <c r="BG644" s="332" t="str">
        <f t="shared" si="120"/>
        <v/>
      </c>
      <c r="BH644" s="164">
        <v>633</v>
      </c>
      <c r="BI644" s="337" t="str">
        <f t="shared" si="118"/>
        <v/>
      </c>
      <c r="BJ644" s="337" t="str">
        <f t="shared" si="118"/>
        <v/>
      </c>
      <c r="BK644" s="337" t="str">
        <f t="shared" si="118"/>
        <v/>
      </c>
      <c r="BL644" s="337" t="str">
        <f t="shared" si="118"/>
        <v/>
      </c>
      <c r="BM644" s="165" t="str">
        <f t="shared" si="119"/>
        <v/>
      </c>
    </row>
    <row r="645" spans="1:65" ht="14.85" customHeight="1" thickBot="1">
      <c r="A645" s="226"/>
      <c r="B645" s="494" t="s">
        <v>10</v>
      </c>
      <c r="C645" s="494"/>
      <c r="D645" s="494"/>
      <c r="E645" s="494"/>
      <c r="F645" s="494"/>
      <c r="G645" s="494"/>
      <c r="H645" s="494"/>
      <c r="I645" s="494"/>
      <c r="J645" s="574">
        <f>$J$3</f>
        <v>95</v>
      </c>
      <c r="K645" s="574"/>
      <c r="L645" s="574"/>
      <c r="M645" s="497" t="s">
        <v>165</v>
      </c>
      <c r="N645" s="497"/>
      <c r="O645" s="227"/>
      <c r="P645" s="227"/>
      <c r="Q645" s="227"/>
      <c r="R645" s="228"/>
      <c r="S645" s="228"/>
      <c r="T645" s="228"/>
      <c r="U645" s="228"/>
      <c r="V645" s="228"/>
      <c r="AE645" s="229"/>
      <c r="AF645" s="494"/>
      <c r="AG645" s="494"/>
      <c r="AH645" s="230"/>
      <c r="AI645" s="230"/>
      <c r="AJ645" s="230"/>
      <c r="AK645" s="197">
        <v>634</v>
      </c>
      <c r="AL645" s="207"/>
      <c r="AM645" s="207"/>
      <c r="AN645" s="207"/>
      <c r="AO645" s="207"/>
      <c r="AP645" s="207"/>
      <c r="AQ645" s="208"/>
      <c r="AR645" s="155"/>
      <c r="AS645" s="197">
        <f t="shared" si="116"/>
        <v>634</v>
      </c>
      <c r="AT645" s="175">
        <v>-0.15957739999998899</v>
      </c>
      <c r="AU645" s="163">
        <v>-9.5773999999977395E-3</v>
      </c>
      <c r="AV645" s="163">
        <v>-0.19957739999999499</v>
      </c>
      <c r="AW645" s="163">
        <v>-0.27957739999999398</v>
      </c>
      <c r="AX645" s="163">
        <v>-0.179577399999999</v>
      </c>
      <c r="AY645" s="163">
        <v>-0.179577399999999</v>
      </c>
      <c r="BA645" s="331">
        <f t="shared" si="117"/>
        <v>634</v>
      </c>
      <c r="BB645" s="332" t="str">
        <f t="shared" si="121"/>
        <v/>
      </c>
      <c r="BC645" s="332" t="str">
        <f t="shared" si="121"/>
        <v/>
      </c>
      <c r="BD645" s="332" t="str">
        <f t="shared" si="121"/>
        <v/>
      </c>
      <c r="BE645" s="332" t="str">
        <f t="shared" si="121"/>
        <v/>
      </c>
      <c r="BF645" s="332" t="str">
        <f t="shared" si="121"/>
        <v/>
      </c>
      <c r="BG645" s="332" t="str">
        <f t="shared" si="120"/>
        <v/>
      </c>
      <c r="BH645" s="164">
        <v>634</v>
      </c>
      <c r="BI645" s="337" t="str">
        <f t="shared" si="118"/>
        <v/>
      </c>
      <c r="BJ645" s="337" t="str">
        <f t="shared" si="118"/>
        <v/>
      </c>
      <c r="BK645" s="337" t="str">
        <f t="shared" si="118"/>
        <v/>
      </c>
      <c r="BL645" s="337" t="str">
        <f t="shared" si="118"/>
        <v/>
      </c>
      <c r="BM645" s="165" t="str">
        <f t="shared" si="119"/>
        <v/>
      </c>
    </row>
    <row r="646" spans="1:65" ht="14.85" customHeight="1" thickTop="1" thickBot="1">
      <c r="A646" s="231"/>
      <c r="B646" s="514" t="s">
        <v>13</v>
      </c>
      <c r="C646" s="515"/>
      <c r="D646" s="516"/>
      <c r="E646" s="517" t="s">
        <v>67</v>
      </c>
      <c r="F646" s="518"/>
      <c r="G646" s="518"/>
      <c r="H646" s="518"/>
      <c r="I646" s="518"/>
      <c r="J646" s="518"/>
      <c r="K646" s="518"/>
      <c r="L646" s="518"/>
      <c r="M646" s="518"/>
      <c r="N646" s="518"/>
      <c r="O646" s="518"/>
      <c r="P646" s="518"/>
      <c r="Q646" s="518"/>
      <c r="R646" s="518"/>
      <c r="S646" s="518"/>
      <c r="T646" s="232"/>
      <c r="U646" s="232"/>
      <c r="V646" s="232"/>
      <c r="W646" s="519" t="s">
        <v>55</v>
      </c>
      <c r="X646" s="520"/>
      <c r="Y646" s="520"/>
      <c r="Z646" s="520"/>
      <c r="AA646" s="520"/>
      <c r="AB646" s="521"/>
      <c r="AC646" s="522" t="s">
        <v>1176</v>
      </c>
      <c r="AD646" s="523"/>
      <c r="AE646" s="523"/>
      <c r="AF646" s="523"/>
      <c r="AG646" s="523"/>
      <c r="AH646" s="524"/>
      <c r="AI646" s="233"/>
      <c r="AJ646" s="233"/>
      <c r="AK646" s="197">
        <v>635</v>
      </c>
      <c r="AL646" s="207"/>
      <c r="AM646" s="207"/>
      <c r="AN646" s="207"/>
      <c r="AO646" s="207"/>
      <c r="AP646" s="207"/>
      <c r="AQ646" s="208"/>
      <c r="AR646" s="155"/>
      <c r="AS646" s="197">
        <f t="shared" si="116"/>
        <v>635</v>
      </c>
      <c r="AT646" s="175">
        <v>-0.15957739999998899</v>
      </c>
      <c r="AU646" s="163">
        <v>-9.5773999999977395E-3</v>
      </c>
      <c r="AV646" s="163">
        <v>-0.19957739999999499</v>
      </c>
      <c r="AW646" s="163">
        <v>-0.27957739999999398</v>
      </c>
      <c r="AX646" s="163">
        <v>-0.179577399999999</v>
      </c>
      <c r="AY646" s="163">
        <v>-0.179577399999999</v>
      </c>
      <c r="BA646" s="331">
        <f t="shared" si="117"/>
        <v>635</v>
      </c>
      <c r="BB646" s="332" t="str">
        <f t="shared" si="121"/>
        <v/>
      </c>
      <c r="BC646" s="332" t="str">
        <f t="shared" si="121"/>
        <v/>
      </c>
      <c r="BD646" s="332" t="str">
        <f t="shared" si="121"/>
        <v/>
      </c>
      <c r="BE646" s="332" t="str">
        <f t="shared" si="121"/>
        <v/>
      </c>
      <c r="BF646" s="332" t="str">
        <f t="shared" si="121"/>
        <v/>
      </c>
      <c r="BG646" s="332" t="str">
        <f t="shared" si="120"/>
        <v/>
      </c>
      <c r="BH646" s="164">
        <v>635</v>
      </c>
      <c r="BI646" s="337" t="str">
        <f t="shared" si="118"/>
        <v/>
      </c>
      <c r="BJ646" s="337" t="str">
        <f t="shared" si="118"/>
        <v/>
      </c>
      <c r="BK646" s="337" t="str">
        <f t="shared" si="118"/>
        <v/>
      </c>
      <c r="BL646" s="337" t="str">
        <f t="shared" si="118"/>
        <v/>
      </c>
      <c r="BM646" s="165" t="str">
        <f t="shared" si="119"/>
        <v/>
      </c>
    </row>
    <row r="647" spans="1:65" ht="14.85" customHeight="1" thickTop="1">
      <c r="A647" s="231"/>
      <c r="B647" s="555" t="s">
        <v>8</v>
      </c>
      <c r="C647" s="556"/>
      <c r="D647" s="557"/>
      <c r="E647" s="504" t="s">
        <v>15</v>
      </c>
      <c r="F647" s="505"/>
      <c r="G647" s="506"/>
      <c r="H647" s="504" t="s">
        <v>16</v>
      </c>
      <c r="I647" s="505"/>
      <c r="J647" s="506"/>
      <c r="K647" s="504" t="s">
        <v>17</v>
      </c>
      <c r="L647" s="505"/>
      <c r="M647" s="506"/>
      <c r="N647" s="504" t="s">
        <v>18</v>
      </c>
      <c r="O647" s="505"/>
      <c r="P647" s="506"/>
      <c r="Q647" s="504" t="s">
        <v>19</v>
      </c>
      <c r="R647" s="505"/>
      <c r="S647" s="506"/>
      <c r="T647" s="504"/>
      <c r="U647" s="505"/>
      <c r="V647" s="506"/>
      <c r="W647" s="558" t="s">
        <v>5</v>
      </c>
      <c r="X647" s="494"/>
      <c r="Y647" s="494"/>
      <c r="Z647" s="494"/>
      <c r="AA647" s="494"/>
      <c r="AB647" s="559"/>
      <c r="AC647" s="525"/>
      <c r="AD647" s="526"/>
      <c r="AE647" s="526"/>
      <c r="AF647" s="526"/>
      <c r="AG647" s="526"/>
      <c r="AH647" s="527"/>
      <c r="AI647" s="233"/>
      <c r="AJ647" s="233"/>
      <c r="AK647" s="197">
        <v>636</v>
      </c>
      <c r="AL647" s="207"/>
      <c r="AM647" s="207"/>
      <c r="AN647" s="207"/>
      <c r="AO647" s="207"/>
      <c r="AP647" s="207"/>
      <c r="AQ647" s="208"/>
      <c r="AR647" s="155"/>
      <c r="AS647" s="197">
        <f t="shared" si="116"/>
        <v>636</v>
      </c>
      <c r="AT647" s="175">
        <v>-0.15957739999998899</v>
      </c>
      <c r="AU647" s="163">
        <v>-9.5773999999977395E-3</v>
      </c>
      <c r="AV647" s="163">
        <v>-0.19957739999999499</v>
      </c>
      <c r="AW647" s="163">
        <v>-0.27957739999999398</v>
      </c>
      <c r="AX647" s="163">
        <v>-0.179577399999999</v>
      </c>
      <c r="AY647" s="163">
        <v>-0.179577399999999</v>
      </c>
      <c r="BA647" s="331">
        <f t="shared" si="117"/>
        <v>636</v>
      </c>
      <c r="BB647" s="332" t="str">
        <f t="shared" si="121"/>
        <v/>
      </c>
      <c r="BC647" s="332" t="str">
        <f t="shared" si="121"/>
        <v/>
      </c>
      <c r="BD647" s="332" t="str">
        <f t="shared" si="121"/>
        <v/>
      </c>
      <c r="BE647" s="332" t="str">
        <f t="shared" si="121"/>
        <v/>
      </c>
      <c r="BF647" s="332" t="str">
        <f t="shared" si="121"/>
        <v/>
      </c>
      <c r="BG647" s="332" t="str">
        <f t="shared" si="120"/>
        <v/>
      </c>
      <c r="BH647" s="164">
        <v>636</v>
      </c>
      <c r="BI647" s="337" t="str">
        <f t="shared" si="118"/>
        <v/>
      </c>
      <c r="BJ647" s="337" t="str">
        <f t="shared" si="118"/>
        <v/>
      </c>
      <c r="BK647" s="337" t="str">
        <f t="shared" si="118"/>
        <v/>
      </c>
      <c r="BL647" s="337" t="str">
        <f t="shared" si="118"/>
        <v/>
      </c>
      <c r="BM647" s="165" t="str">
        <f t="shared" si="119"/>
        <v/>
      </c>
    </row>
    <row r="648" spans="1:65" ht="14.85" customHeight="1" thickBot="1">
      <c r="A648" s="234"/>
      <c r="B648" s="531" t="s">
        <v>0</v>
      </c>
      <c r="C648" s="513"/>
      <c r="D648" s="532"/>
      <c r="E648" s="507"/>
      <c r="F648" s="508"/>
      <c r="G648" s="509"/>
      <c r="H648" s="507"/>
      <c r="I648" s="508"/>
      <c r="J648" s="509"/>
      <c r="K648" s="507"/>
      <c r="L648" s="508"/>
      <c r="M648" s="509"/>
      <c r="N648" s="507"/>
      <c r="O648" s="508"/>
      <c r="P648" s="509"/>
      <c r="Q648" s="507"/>
      <c r="R648" s="508"/>
      <c r="S648" s="509"/>
      <c r="T648" s="507"/>
      <c r="U648" s="508"/>
      <c r="V648" s="509"/>
      <c r="W648" s="531"/>
      <c r="X648" s="513"/>
      <c r="Y648" s="513"/>
      <c r="Z648" s="513"/>
      <c r="AA648" s="513"/>
      <c r="AB648" s="532"/>
      <c r="AC648" s="525"/>
      <c r="AD648" s="526"/>
      <c r="AE648" s="526"/>
      <c r="AF648" s="526"/>
      <c r="AG648" s="526"/>
      <c r="AH648" s="527"/>
      <c r="AI648" s="233"/>
      <c r="AJ648" s="233"/>
      <c r="AK648" s="197">
        <v>637</v>
      </c>
      <c r="AL648" s="207"/>
      <c r="AM648" s="207"/>
      <c r="AN648" s="207"/>
      <c r="AO648" s="207"/>
      <c r="AP648" s="207"/>
      <c r="AQ648" s="208"/>
      <c r="AR648" s="155"/>
      <c r="AS648" s="197">
        <f t="shared" si="116"/>
        <v>637</v>
      </c>
      <c r="AT648" s="175">
        <v>-0.15957739999998899</v>
      </c>
      <c r="AU648" s="163">
        <v>-9.5773999999977395E-3</v>
      </c>
      <c r="AV648" s="163">
        <v>-0.19957739999999499</v>
      </c>
      <c r="AW648" s="163">
        <v>-0.27957739999999398</v>
      </c>
      <c r="AX648" s="163">
        <v>-0.179577399999999</v>
      </c>
      <c r="AY648" s="163">
        <v>-0.179577399999999</v>
      </c>
      <c r="BA648" s="331">
        <f t="shared" si="117"/>
        <v>637</v>
      </c>
      <c r="BB648" s="332" t="str">
        <f t="shared" si="121"/>
        <v/>
      </c>
      <c r="BC648" s="332" t="str">
        <f t="shared" si="121"/>
        <v/>
      </c>
      <c r="BD648" s="332" t="str">
        <f t="shared" si="121"/>
        <v/>
      </c>
      <c r="BE648" s="332" t="str">
        <f t="shared" si="121"/>
        <v/>
      </c>
      <c r="BF648" s="332" t="str">
        <f t="shared" si="121"/>
        <v/>
      </c>
      <c r="BG648" s="332" t="str">
        <f t="shared" si="120"/>
        <v/>
      </c>
      <c r="BH648" s="164">
        <v>637</v>
      </c>
      <c r="BI648" s="337" t="str">
        <f t="shared" si="118"/>
        <v/>
      </c>
      <c r="BJ648" s="337" t="str">
        <f t="shared" si="118"/>
        <v/>
      </c>
      <c r="BK648" s="337" t="str">
        <f t="shared" si="118"/>
        <v/>
      </c>
      <c r="BL648" s="337" t="str">
        <f t="shared" si="118"/>
        <v/>
      </c>
      <c r="BM648" s="165" t="str">
        <f t="shared" si="119"/>
        <v/>
      </c>
    </row>
    <row r="649" spans="1:65" ht="14.85" customHeight="1" thickTop="1" thickBot="1">
      <c r="A649" s="234"/>
      <c r="B649" s="533" t="s">
        <v>20</v>
      </c>
      <c r="C649" s="534"/>
      <c r="D649" s="535"/>
      <c r="E649" s="510" t="s">
        <v>166</v>
      </c>
      <c r="F649" s="511"/>
      <c r="G649" s="512"/>
      <c r="H649" s="510" t="s">
        <v>166</v>
      </c>
      <c r="I649" s="511"/>
      <c r="J649" s="512"/>
      <c r="K649" s="510" t="s">
        <v>166</v>
      </c>
      <c r="L649" s="511"/>
      <c r="M649" s="512"/>
      <c r="N649" s="510" t="s">
        <v>166</v>
      </c>
      <c r="O649" s="511"/>
      <c r="P649" s="512"/>
      <c r="Q649" s="510" t="s">
        <v>166</v>
      </c>
      <c r="R649" s="511"/>
      <c r="S649" s="512"/>
      <c r="T649" s="510"/>
      <c r="U649" s="511"/>
      <c r="V649" s="512"/>
      <c r="W649" s="542" t="s">
        <v>166</v>
      </c>
      <c r="X649" s="543"/>
      <c r="Y649" s="543"/>
      <c r="Z649" s="543"/>
      <c r="AA649" s="543"/>
      <c r="AB649" s="544"/>
      <c r="AC649" s="525"/>
      <c r="AD649" s="526"/>
      <c r="AE649" s="526"/>
      <c r="AF649" s="526"/>
      <c r="AG649" s="526"/>
      <c r="AH649" s="527"/>
      <c r="AI649" s="233"/>
      <c r="AJ649" s="233"/>
      <c r="AK649" s="197">
        <v>638</v>
      </c>
      <c r="AL649" s="207"/>
      <c r="AM649" s="207"/>
      <c r="AN649" s="207"/>
      <c r="AO649" s="207"/>
      <c r="AP649" s="207"/>
      <c r="AQ649" s="208"/>
      <c r="AR649" s="155"/>
      <c r="AS649" s="197">
        <f t="shared" si="116"/>
        <v>638</v>
      </c>
      <c r="AT649" s="175">
        <v>-0.15957739999998899</v>
      </c>
      <c r="AU649" s="163">
        <v>-9.5773999999977395E-3</v>
      </c>
      <c r="AV649" s="163">
        <v>-0.19957739999999499</v>
      </c>
      <c r="AW649" s="163">
        <v>-0.27957739999999398</v>
      </c>
      <c r="AX649" s="163">
        <v>-0.179577399999999</v>
      </c>
      <c r="AY649" s="163">
        <v>-0.179577399999999</v>
      </c>
      <c r="BA649" s="331">
        <f t="shared" si="117"/>
        <v>638</v>
      </c>
      <c r="BB649" s="332" t="str">
        <f t="shared" si="121"/>
        <v/>
      </c>
      <c r="BC649" s="332" t="str">
        <f t="shared" si="121"/>
        <v/>
      </c>
      <c r="BD649" s="332" t="str">
        <f t="shared" si="121"/>
        <v/>
      </c>
      <c r="BE649" s="332" t="str">
        <f t="shared" si="121"/>
        <v/>
      </c>
      <c r="BF649" s="332" t="str">
        <f t="shared" si="121"/>
        <v/>
      </c>
      <c r="BG649" s="332" t="str">
        <f t="shared" si="120"/>
        <v/>
      </c>
      <c r="BH649" s="164">
        <v>638</v>
      </c>
      <c r="BI649" s="337" t="str">
        <f t="shared" si="118"/>
        <v/>
      </c>
      <c r="BJ649" s="337" t="str">
        <f t="shared" si="118"/>
        <v/>
      </c>
      <c r="BK649" s="337" t="str">
        <f t="shared" si="118"/>
        <v/>
      </c>
      <c r="BL649" s="337" t="str">
        <f t="shared" si="118"/>
        <v/>
      </c>
      <c r="BM649" s="165" t="str">
        <f t="shared" si="119"/>
        <v/>
      </c>
    </row>
    <row r="650" spans="1:65" ht="14.85" customHeight="1" thickTop="1">
      <c r="A650" s="238"/>
      <c r="B650" s="576" t="s">
        <v>707</v>
      </c>
      <c r="C650" s="577"/>
      <c r="D650" s="578"/>
      <c r="E650" s="502" t="str">
        <f t="shared" ref="E650:E709" si="122">BB552</f>
        <v/>
      </c>
      <c r="F650" s="502"/>
      <c r="G650" s="502"/>
      <c r="H650" s="502" t="str">
        <f t="shared" ref="H650:H709" si="123">BC552</f>
        <v/>
      </c>
      <c r="I650" s="502"/>
      <c r="J650" s="502"/>
      <c r="K650" s="502" t="str">
        <f t="shared" ref="K650:K709" si="124">BD552</f>
        <v/>
      </c>
      <c r="L650" s="502"/>
      <c r="M650" s="502"/>
      <c r="N650" s="502" t="str">
        <f t="shared" ref="N650:N709" si="125">BE552</f>
        <v/>
      </c>
      <c r="O650" s="502"/>
      <c r="P650" s="502"/>
      <c r="Q650" s="502" t="str">
        <f t="shared" ref="Q650:Q709" si="126">BF552</f>
        <v/>
      </c>
      <c r="R650" s="502"/>
      <c r="S650" s="502"/>
      <c r="T650" s="502"/>
      <c r="U650" s="502"/>
      <c r="V650" s="502"/>
      <c r="W650" s="502" t="str">
        <f t="shared" ref="W650:W709" si="127">(BM552)</f>
        <v/>
      </c>
      <c r="X650" s="502"/>
      <c r="Y650" s="502"/>
      <c r="Z650" s="502"/>
      <c r="AA650" s="502"/>
      <c r="AB650" s="502"/>
      <c r="AC650" s="525"/>
      <c r="AD650" s="526"/>
      <c r="AE650" s="526"/>
      <c r="AF650" s="526"/>
      <c r="AG650" s="526"/>
      <c r="AH650" s="527"/>
      <c r="AI650" s="233"/>
      <c r="AJ650" s="233"/>
      <c r="AK650" s="197">
        <v>639</v>
      </c>
      <c r="AL650" s="207"/>
      <c r="AM650" s="207"/>
      <c r="AN650" s="207"/>
      <c r="AO650" s="207"/>
      <c r="AP650" s="207"/>
      <c r="AQ650" s="208"/>
      <c r="AR650" s="155"/>
      <c r="AS650" s="197">
        <f t="shared" si="116"/>
        <v>639</v>
      </c>
      <c r="AT650" s="175">
        <v>-0.15957739999998899</v>
      </c>
      <c r="AU650" s="163">
        <v>-9.5773999999977395E-3</v>
      </c>
      <c r="AV650" s="163">
        <v>-0.19957739999999499</v>
      </c>
      <c r="AW650" s="163">
        <v>-0.27957739999999398</v>
      </c>
      <c r="AX650" s="163">
        <v>-0.179577399999999</v>
      </c>
      <c r="AY650" s="163">
        <v>-0.179577399999999</v>
      </c>
      <c r="BA650" s="331">
        <f t="shared" si="117"/>
        <v>639</v>
      </c>
      <c r="BB650" s="332" t="str">
        <f t="shared" si="121"/>
        <v/>
      </c>
      <c r="BC650" s="332" t="str">
        <f t="shared" si="121"/>
        <v/>
      </c>
      <c r="BD650" s="332" t="str">
        <f t="shared" si="121"/>
        <v/>
      </c>
      <c r="BE650" s="332" t="str">
        <f t="shared" si="121"/>
        <v/>
      </c>
      <c r="BF650" s="332" t="str">
        <f t="shared" si="121"/>
        <v/>
      </c>
      <c r="BG650" s="332" t="str">
        <f t="shared" si="120"/>
        <v/>
      </c>
      <c r="BH650" s="164">
        <v>639</v>
      </c>
      <c r="BI650" s="337" t="str">
        <f t="shared" si="118"/>
        <v/>
      </c>
      <c r="BJ650" s="337" t="str">
        <f t="shared" si="118"/>
        <v/>
      </c>
      <c r="BK650" s="337" t="str">
        <f t="shared" si="118"/>
        <v/>
      </c>
      <c r="BL650" s="337" t="str">
        <f t="shared" si="118"/>
        <v/>
      </c>
      <c r="BM650" s="165" t="str">
        <f t="shared" si="119"/>
        <v/>
      </c>
    </row>
    <row r="651" spans="1:65" ht="14.85" customHeight="1">
      <c r="A651" s="238"/>
      <c r="B651" s="540" t="s">
        <v>708</v>
      </c>
      <c r="C651" s="540"/>
      <c r="D651" s="540"/>
      <c r="E651" s="503" t="str">
        <f t="shared" si="122"/>
        <v/>
      </c>
      <c r="F651" s="503"/>
      <c r="G651" s="503"/>
      <c r="H651" s="503" t="str">
        <f t="shared" si="123"/>
        <v/>
      </c>
      <c r="I651" s="503"/>
      <c r="J651" s="503"/>
      <c r="K651" s="503" t="str">
        <f t="shared" si="124"/>
        <v/>
      </c>
      <c r="L651" s="503"/>
      <c r="M651" s="503"/>
      <c r="N651" s="503" t="str">
        <f t="shared" si="125"/>
        <v/>
      </c>
      <c r="O651" s="503"/>
      <c r="P651" s="503"/>
      <c r="Q651" s="503" t="str">
        <f t="shared" si="126"/>
        <v/>
      </c>
      <c r="R651" s="503"/>
      <c r="S651" s="503"/>
      <c r="T651" s="503"/>
      <c r="U651" s="503"/>
      <c r="V651" s="503"/>
      <c r="W651" s="503" t="str">
        <f t="shared" si="127"/>
        <v/>
      </c>
      <c r="X651" s="503"/>
      <c r="Y651" s="503"/>
      <c r="Z651" s="503"/>
      <c r="AA651" s="503"/>
      <c r="AB651" s="503"/>
      <c r="AC651" s="525"/>
      <c r="AD651" s="526"/>
      <c r="AE651" s="526"/>
      <c r="AF651" s="526"/>
      <c r="AG651" s="526"/>
      <c r="AH651" s="527"/>
      <c r="AI651" s="233"/>
      <c r="AJ651" s="233"/>
      <c r="AK651" s="197">
        <v>640</v>
      </c>
      <c r="AL651" s="207"/>
      <c r="AM651" s="207"/>
      <c r="AN651" s="207"/>
      <c r="AO651" s="207"/>
      <c r="AP651" s="207"/>
      <c r="AQ651" s="208"/>
      <c r="AR651" s="155"/>
      <c r="AS651" s="197">
        <f t="shared" si="116"/>
        <v>640</v>
      </c>
      <c r="AT651" s="175">
        <v>-0.15957739999998899</v>
      </c>
      <c r="AU651" s="163">
        <v>-9.5773999999977395E-3</v>
      </c>
      <c r="AV651" s="163">
        <v>-0.19957739999999499</v>
      </c>
      <c r="AW651" s="163">
        <v>-0.27957739999999398</v>
      </c>
      <c r="AX651" s="163">
        <v>-0.179577399999999</v>
      </c>
      <c r="AY651" s="163">
        <v>-0.179577399999999</v>
      </c>
      <c r="BA651" s="331">
        <f t="shared" si="117"/>
        <v>640</v>
      </c>
      <c r="BB651" s="332" t="str">
        <f t="shared" si="121"/>
        <v/>
      </c>
      <c r="BC651" s="332" t="str">
        <f t="shared" si="121"/>
        <v/>
      </c>
      <c r="BD651" s="332" t="str">
        <f t="shared" si="121"/>
        <v/>
      </c>
      <c r="BE651" s="332" t="str">
        <f t="shared" si="121"/>
        <v/>
      </c>
      <c r="BF651" s="332" t="str">
        <f t="shared" si="121"/>
        <v/>
      </c>
      <c r="BG651" s="332" t="str">
        <f t="shared" si="120"/>
        <v/>
      </c>
      <c r="BH651" s="164">
        <v>640</v>
      </c>
      <c r="BI651" s="337" t="str">
        <f t="shared" si="118"/>
        <v/>
      </c>
      <c r="BJ651" s="337" t="str">
        <f t="shared" si="118"/>
        <v/>
      </c>
      <c r="BK651" s="337" t="str">
        <f t="shared" si="118"/>
        <v/>
      </c>
      <c r="BL651" s="337" t="str">
        <f t="shared" si="118"/>
        <v/>
      </c>
      <c r="BM651" s="165" t="str">
        <f t="shared" si="119"/>
        <v/>
      </c>
    </row>
    <row r="652" spans="1:65" ht="14.85" customHeight="1">
      <c r="A652" s="238"/>
      <c r="B652" s="540" t="s">
        <v>709</v>
      </c>
      <c r="C652" s="540"/>
      <c r="D652" s="540"/>
      <c r="E652" s="503" t="str">
        <f t="shared" si="122"/>
        <v/>
      </c>
      <c r="F652" s="503"/>
      <c r="G652" s="503"/>
      <c r="H652" s="503" t="str">
        <f t="shared" si="123"/>
        <v/>
      </c>
      <c r="I652" s="503"/>
      <c r="J652" s="503"/>
      <c r="K652" s="503" t="str">
        <f t="shared" si="124"/>
        <v/>
      </c>
      <c r="L652" s="503"/>
      <c r="M652" s="503"/>
      <c r="N652" s="503" t="str">
        <f t="shared" si="125"/>
        <v/>
      </c>
      <c r="O652" s="503"/>
      <c r="P652" s="503"/>
      <c r="Q652" s="503" t="str">
        <f t="shared" si="126"/>
        <v/>
      </c>
      <c r="R652" s="503"/>
      <c r="S652" s="503"/>
      <c r="T652" s="503"/>
      <c r="U652" s="503"/>
      <c r="V652" s="503"/>
      <c r="W652" s="503" t="str">
        <f t="shared" si="127"/>
        <v/>
      </c>
      <c r="X652" s="503"/>
      <c r="Y652" s="503"/>
      <c r="Z652" s="503"/>
      <c r="AA652" s="503"/>
      <c r="AB652" s="503"/>
      <c r="AC652" s="525"/>
      <c r="AD652" s="526"/>
      <c r="AE652" s="526"/>
      <c r="AF652" s="526"/>
      <c r="AG652" s="526"/>
      <c r="AH652" s="527"/>
      <c r="AI652" s="233"/>
      <c r="AJ652" s="233"/>
      <c r="AK652" s="197">
        <v>641</v>
      </c>
      <c r="AL652" s="207"/>
      <c r="AM652" s="207"/>
      <c r="AN652" s="207"/>
      <c r="AO652" s="207"/>
      <c r="AP652" s="207"/>
      <c r="AQ652" s="208"/>
      <c r="AR652" s="155"/>
      <c r="AS652" s="197">
        <f t="shared" ref="AS652:AS715" si="128">AK652</f>
        <v>641</v>
      </c>
      <c r="AT652" s="175">
        <v>-0.15957739999998899</v>
      </c>
      <c r="AU652" s="163">
        <v>-9.5773999999977395E-3</v>
      </c>
      <c r="AV652" s="163">
        <v>-0.19957739999999499</v>
      </c>
      <c r="AW652" s="163">
        <v>-0.27957739999999398</v>
      </c>
      <c r="AX652" s="163">
        <v>-0.179577399999999</v>
      </c>
      <c r="AY652" s="163">
        <v>-0.179577399999999</v>
      </c>
      <c r="BA652" s="331">
        <f t="shared" ref="BA652:BA715" si="129">AK652</f>
        <v>641</v>
      </c>
      <c r="BB652" s="332" t="str">
        <f t="shared" si="121"/>
        <v/>
      </c>
      <c r="BC652" s="332" t="str">
        <f t="shared" si="121"/>
        <v/>
      </c>
      <c r="BD652" s="332" t="str">
        <f t="shared" si="121"/>
        <v/>
      </c>
      <c r="BE652" s="332" t="str">
        <f t="shared" si="121"/>
        <v/>
      </c>
      <c r="BF652" s="332" t="str">
        <f t="shared" si="121"/>
        <v/>
      </c>
      <c r="BG652" s="332" t="str">
        <f t="shared" si="120"/>
        <v/>
      </c>
      <c r="BH652" s="164">
        <v>641</v>
      </c>
      <c r="BI652" s="337" t="str">
        <f t="shared" si="118"/>
        <v/>
      </c>
      <c r="BJ652" s="337" t="str">
        <f t="shared" si="118"/>
        <v/>
      </c>
      <c r="BK652" s="337" t="str">
        <f t="shared" si="118"/>
        <v/>
      </c>
      <c r="BL652" s="337" t="str">
        <f t="shared" ref="BL652:BL715" si="130">IF(BE652="","",ABS($BF652-BE652))</f>
        <v/>
      </c>
      <c r="BM652" s="165" t="str">
        <f t="shared" si="119"/>
        <v/>
      </c>
    </row>
    <row r="653" spans="1:65" ht="14.85" customHeight="1">
      <c r="A653" s="238"/>
      <c r="B653" s="540" t="s">
        <v>710</v>
      </c>
      <c r="C653" s="540"/>
      <c r="D653" s="540"/>
      <c r="E653" s="503" t="str">
        <f t="shared" si="122"/>
        <v/>
      </c>
      <c r="F653" s="503"/>
      <c r="G653" s="503"/>
      <c r="H653" s="503" t="str">
        <f t="shared" si="123"/>
        <v/>
      </c>
      <c r="I653" s="503"/>
      <c r="J653" s="503"/>
      <c r="K653" s="503" t="str">
        <f t="shared" si="124"/>
        <v/>
      </c>
      <c r="L653" s="503"/>
      <c r="M653" s="503"/>
      <c r="N653" s="503" t="str">
        <f t="shared" si="125"/>
        <v/>
      </c>
      <c r="O653" s="503"/>
      <c r="P653" s="503"/>
      <c r="Q653" s="503" t="str">
        <f t="shared" si="126"/>
        <v/>
      </c>
      <c r="R653" s="503"/>
      <c r="S653" s="503"/>
      <c r="T653" s="503"/>
      <c r="U653" s="503"/>
      <c r="V653" s="503"/>
      <c r="W653" s="503" t="str">
        <f t="shared" si="127"/>
        <v/>
      </c>
      <c r="X653" s="503"/>
      <c r="Y653" s="503"/>
      <c r="Z653" s="503"/>
      <c r="AA653" s="503"/>
      <c r="AB653" s="503"/>
      <c r="AC653" s="525"/>
      <c r="AD653" s="526"/>
      <c r="AE653" s="526"/>
      <c r="AF653" s="526"/>
      <c r="AG653" s="526"/>
      <c r="AH653" s="527"/>
      <c r="AI653" s="233"/>
      <c r="AJ653" s="233"/>
      <c r="AK653" s="197">
        <v>642</v>
      </c>
      <c r="AL653" s="207"/>
      <c r="AM653" s="207"/>
      <c r="AN653" s="207"/>
      <c r="AO653" s="207"/>
      <c r="AP653" s="207"/>
      <c r="AQ653" s="208"/>
      <c r="AR653" s="155"/>
      <c r="AS653" s="197">
        <f t="shared" si="128"/>
        <v>642</v>
      </c>
      <c r="AT653" s="175">
        <v>-0.15957739999998899</v>
      </c>
      <c r="AU653" s="163">
        <v>-9.5773999999977395E-3</v>
      </c>
      <c r="AV653" s="163">
        <v>-0.19957739999999499</v>
      </c>
      <c r="AW653" s="163">
        <v>-0.27957739999999398</v>
      </c>
      <c r="AX653" s="163">
        <v>-0.179577399999999</v>
      </c>
      <c r="AY653" s="163">
        <v>-0.179577399999999</v>
      </c>
      <c r="BA653" s="331">
        <f t="shared" si="129"/>
        <v>642</v>
      </c>
      <c r="BB653" s="332" t="str">
        <f t="shared" si="121"/>
        <v/>
      </c>
      <c r="BC653" s="332" t="str">
        <f t="shared" si="121"/>
        <v/>
      </c>
      <c r="BD653" s="332" t="str">
        <f t="shared" si="121"/>
        <v/>
      </c>
      <c r="BE653" s="332" t="str">
        <f t="shared" si="121"/>
        <v/>
      </c>
      <c r="BF653" s="332" t="str">
        <f t="shared" si="121"/>
        <v/>
      </c>
      <c r="BG653" s="332" t="str">
        <f t="shared" si="120"/>
        <v/>
      </c>
      <c r="BH653" s="164">
        <v>642</v>
      </c>
      <c r="BI653" s="337" t="str">
        <f t="shared" ref="BI653:BL716" si="131">IF(BB653="","",ABS($BF653-BB653))</f>
        <v/>
      </c>
      <c r="BJ653" s="337" t="str">
        <f t="shared" si="131"/>
        <v/>
      </c>
      <c r="BK653" s="337" t="str">
        <f t="shared" si="131"/>
        <v/>
      </c>
      <c r="BL653" s="337" t="str">
        <f t="shared" si="130"/>
        <v/>
      </c>
      <c r="BM653" s="165" t="str">
        <f t="shared" ref="BM653:BM716" si="132">IF(BF653="","",MAX(BI653:BL653))</f>
        <v/>
      </c>
    </row>
    <row r="654" spans="1:65" ht="14.85" customHeight="1">
      <c r="A654" s="238"/>
      <c r="B654" s="540" t="s">
        <v>711</v>
      </c>
      <c r="C654" s="540"/>
      <c r="D654" s="540"/>
      <c r="E654" s="503" t="str">
        <f t="shared" si="122"/>
        <v/>
      </c>
      <c r="F654" s="503"/>
      <c r="G654" s="503"/>
      <c r="H654" s="503" t="str">
        <f t="shared" si="123"/>
        <v/>
      </c>
      <c r="I654" s="503"/>
      <c r="J654" s="503"/>
      <c r="K654" s="503" t="str">
        <f t="shared" si="124"/>
        <v/>
      </c>
      <c r="L654" s="503"/>
      <c r="M654" s="503"/>
      <c r="N654" s="503" t="str">
        <f t="shared" si="125"/>
        <v/>
      </c>
      <c r="O654" s="503"/>
      <c r="P654" s="503"/>
      <c r="Q654" s="503" t="str">
        <f t="shared" si="126"/>
        <v/>
      </c>
      <c r="R654" s="503"/>
      <c r="S654" s="503"/>
      <c r="T654" s="503"/>
      <c r="U654" s="503"/>
      <c r="V654" s="503"/>
      <c r="W654" s="503" t="str">
        <f t="shared" si="127"/>
        <v/>
      </c>
      <c r="X654" s="503"/>
      <c r="Y654" s="503"/>
      <c r="Z654" s="503"/>
      <c r="AA654" s="503"/>
      <c r="AB654" s="503"/>
      <c r="AC654" s="525"/>
      <c r="AD654" s="526"/>
      <c r="AE654" s="526"/>
      <c r="AF654" s="526"/>
      <c r="AG654" s="526"/>
      <c r="AH654" s="527"/>
      <c r="AI654" s="233"/>
      <c r="AJ654" s="233"/>
      <c r="AK654" s="197">
        <v>643</v>
      </c>
      <c r="AL654" s="207"/>
      <c r="AM654" s="207"/>
      <c r="AN654" s="207"/>
      <c r="AO654" s="207"/>
      <c r="AP654" s="207"/>
      <c r="AQ654" s="208"/>
      <c r="AR654" s="155"/>
      <c r="AS654" s="197">
        <f t="shared" si="128"/>
        <v>643</v>
      </c>
      <c r="AT654" s="175">
        <v>-0.15957739999998899</v>
      </c>
      <c r="AU654" s="163">
        <v>-9.5773999999977395E-3</v>
      </c>
      <c r="AV654" s="163">
        <v>-0.19957739999999499</v>
      </c>
      <c r="AW654" s="163">
        <v>-0.27957739999999398</v>
      </c>
      <c r="AX654" s="163">
        <v>-0.179577399999999</v>
      </c>
      <c r="AY654" s="163">
        <v>-0.179577399999999</v>
      </c>
      <c r="BA654" s="331">
        <f t="shared" si="129"/>
        <v>643</v>
      </c>
      <c r="BB654" s="332" t="str">
        <f t="shared" si="121"/>
        <v/>
      </c>
      <c r="BC654" s="332" t="str">
        <f t="shared" si="121"/>
        <v/>
      </c>
      <c r="BD654" s="332" t="str">
        <f t="shared" si="121"/>
        <v/>
      </c>
      <c r="BE654" s="332" t="str">
        <f t="shared" si="121"/>
        <v/>
      </c>
      <c r="BF654" s="332" t="str">
        <f t="shared" si="121"/>
        <v/>
      </c>
      <c r="BG654" s="332" t="str">
        <f t="shared" si="120"/>
        <v/>
      </c>
      <c r="BH654" s="164">
        <v>643</v>
      </c>
      <c r="BI654" s="337" t="str">
        <f t="shared" si="131"/>
        <v/>
      </c>
      <c r="BJ654" s="337" t="str">
        <f t="shared" si="131"/>
        <v/>
      </c>
      <c r="BK654" s="337" t="str">
        <f t="shared" si="131"/>
        <v/>
      </c>
      <c r="BL654" s="337" t="str">
        <f t="shared" si="130"/>
        <v/>
      </c>
      <c r="BM654" s="165" t="str">
        <f t="shared" si="132"/>
        <v/>
      </c>
    </row>
    <row r="655" spans="1:65" ht="14.85" customHeight="1">
      <c r="A655" s="238"/>
      <c r="B655" s="540" t="s">
        <v>712</v>
      </c>
      <c r="C655" s="540"/>
      <c r="D655" s="540"/>
      <c r="E655" s="503" t="str">
        <f t="shared" si="122"/>
        <v/>
      </c>
      <c r="F655" s="503"/>
      <c r="G655" s="503"/>
      <c r="H655" s="503" t="str">
        <f t="shared" si="123"/>
        <v/>
      </c>
      <c r="I655" s="503"/>
      <c r="J655" s="503"/>
      <c r="K655" s="503" t="str">
        <f t="shared" si="124"/>
        <v/>
      </c>
      <c r="L655" s="503"/>
      <c r="M655" s="503"/>
      <c r="N655" s="503" t="str">
        <f t="shared" si="125"/>
        <v/>
      </c>
      <c r="O655" s="503"/>
      <c r="P655" s="503"/>
      <c r="Q655" s="503" t="str">
        <f t="shared" si="126"/>
        <v/>
      </c>
      <c r="R655" s="503"/>
      <c r="S655" s="503"/>
      <c r="T655" s="503"/>
      <c r="U655" s="503"/>
      <c r="V655" s="503"/>
      <c r="W655" s="503" t="str">
        <f t="shared" si="127"/>
        <v/>
      </c>
      <c r="X655" s="503"/>
      <c r="Y655" s="503"/>
      <c r="Z655" s="503"/>
      <c r="AA655" s="503"/>
      <c r="AB655" s="503"/>
      <c r="AC655" s="525"/>
      <c r="AD655" s="526"/>
      <c r="AE655" s="526"/>
      <c r="AF655" s="526"/>
      <c r="AG655" s="526"/>
      <c r="AH655" s="527"/>
      <c r="AI655" s="233"/>
      <c r="AJ655" s="233"/>
      <c r="AK655" s="197">
        <v>644</v>
      </c>
      <c r="AL655" s="207"/>
      <c r="AM655" s="207"/>
      <c r="AN655" s="207"/>
      <c r="AO655" s="207"/>
      <c r="AP655" s="207"/>
      <c r="AQ655" s="208"/>
      <c r="AR655" s="155"/>
      <c r="AS655" s="197">
        <f t="shared" si="128"/>
        <v>644</v>
      </c>
      <c r="AT655" s="175">
        <v>-0.15957739999998899</v>
      </c>
      <c r="AU655" s="163">
        <v>-9.5773999999977395E-3</v>
      </c>
      <c r="AV655" s="163">
        <v>-0.19957739999999499</v>
      </c>
      <c r="AW655" s="163">
        <v>-0.27957739999999398</v>
      </c>
      <c r="AX655" s="163">
        <v>-0.179577399999999</v>
      </c>
      <c r="AY655" s="163">
        <v>-0.179577399999999</v>
      </c>
      <c r="BA655" s="331">
        <f t="shared" si="129"/>
        <v>644</v>
      </c>
      <c r="BB655" s="332" t="str">
        <f t="shared" si="121"/>
        <v/>
      </c>
      <c r="BC655" s="332" t="str">
        <f t="shared" si="121"/>
        <v/>
      </c>
      <c r="BD655" s="332" t="str">
        <f t="shared" si="121"/>
        <v/>
      </c>
      <c r="BE655" s="332" t="str">
        <f t="shared" si="121"/>
        <v/>
      </c>
      <c r="BF655" s="332" t="str">
        <f t="shared" si="121"/>
        <v/>
      </c>
      <c r="BG655" s="332" t="str">
        <f t="shared" si="120"/>
        <v/>
      </c>
      <c r="BH655" s="164">
        <v>644</v>
      </c>
      <c r="BI655" s="337" t="str">
        <f t="shared" si="131"/>
        <v/>
      </c>
      <c r="BJ655" s="337" t="str">
        <f t="shared" si="131"/>
        <v/>
      </c>
      <c r="BK655" s="337" t="str">
        <f t="shared" si="131"/>
        <v/>
      </c>
      <c r="BL655" s="337" t="str">
        <f t="shared" si="130"/>
        <v/>
      </c>
      <c r="BM655" s="165" t="str">
        <f t="shared" si="132"/>
        <v/>
      </c>
    </row>
    <row r="656" spans="1:65" ht="14.85" customHeight="1">
      <c r="A656" s="238"/>
      <c r="B656" s="540" t="s">
        <v>713</v>
      </c>
      <c r="C656" s="540"/>
      <c r="D656" s="540"/>
      <c r="E656" s="503" t="str">
        <f t="shared" si="122"/>
        <v/>
      </c>
      <c r="F656" s="503"/>
      <c r="G656" s="503"/>
      <c r="H656" s="503" t="str">
        <f t="shared" si="123"/>
        <v/>
      </c>
      <c r="I656" s="503"/>
      <c r="J656" s="503"/>
      <c r="K656" s="503" t="str">
        <f t="shared" si="124"/>
        <v/>
      </c>
      <c r="L656" s="503"/>
      <c r="M656" s="503"/>
      <c r="N656" s="503" t="str">
        <f t="shared" si="125"/>
        <v/>
      </c>
      <c r="O656" s="503"/>
      <c r="P656" s="503"/>
      <c r="Q656" s="503" t="str">
        <f t="shared" si="126"/>
        <v/>
      </c>
      <c r="R656" s="503"/>
      <c r="S656" s="503"/>
      <c r="T656" s="503"/>
      <c r="U656" s="503"/>
      <c r="V656" s="503"/>
      <c r="W656" s="503" t="str">
        <f t="shared" si="127"/>
        <v/>
      </c>
      <c r="X656" s="503"/>
      <c r="Y656" s="503"/>
      <c r="Z656" s="503"/>
      <c r="AA656" s="503"/>
      <c r="AB656" s="503"/>
      <c r="AC656" s="525"/>
      <c r="AD656" s="526"/>
      <c r="AE656" s="526"/>
      <c r="AF656" s="526"/>
      <c r="AG656" s="526"/>
      <c r="AH656" s="527"/>
      <c r="AI656" s="233"/>
      <c r="AJ656" s="233"/>
      <c r="AK656" s="197">
        <v>645</v>
      </c>
      <c r="AL656" s="207"/>
      <c r="AM656" s="207"/>
      <c r="AN656" s="207"/>
      <c r="AO656" s="207"/>
      <c r="AP656" s="207"/>
      <c r="AQ656" s="208"/>
      <c r="AR656" s="155"/>
      <c r="AS656" s="197">
        <f t="shared" si="128"/>
        <v>645</v>
      </c>
      <c r="AT656" s="175">
        <v>-0.15957739999998899</v>
      </c>
      <c r="AU656" s="163">
        <v>-9.5773999999977395E-3</v>
      </c>
      <c r="AV656" s="163">
        <v>-0.19957739999999499</v>
      </c>
      <c r="AW656" s="163">
        <v>-0.27957739999999398</v>
      </c>
      <c r="AX656" s="163">
        <v>-0.179577399999999</v>
      </c>
      <c r="AY656" s="163">
        <v>-0.179577399999999</v>
      </c>
      <c r="BA656" s="331">
        <f t="shared" si="129"/>
        <v>645</v>
      </c>
      <c r="BB656" s="332" t="str">
        <f t="shared" si="121"/>
        <v/>
      </c>
      <c r="BC656" s="332" t="str">
        <f t="shared" si="121"/>
        <v/>
      </c>
      <c r="BD656" s="332" t="str">
        <f t="shared" si="121"/>
        <v/>
      </c>
      <c r="BE656" s="332" t="str">
        <f t="shared" si="121"/>
        <v/>
      </c>
      <c r="BF656" s="332" t="str">
        <f t="shared" si="121"/>
        <v/>
      </c>
      <c r="BG656" s="332" t="str">
        <f t="shared" si="120"/>
        <v/>
      </c>
      <c r="BH656" s="164">
        <v>645</v>
      </c>
      <c r="BI656" s="337" t="str">
        <f t="shared" si="131"/>
        <v/>
      </c>
      <c r="BJ656" s="337" t="str">
        <f t="shared" si="131"/>
        <v/>
      </c>
      <c r="BK656" s="337" t="str">
        <f t="shared" si="131"/>
        <v/>
      </c>
      <c r="BL656" s="337" t="str">
        <f t="shared" si="130"/>
        <v/>
      </c>
      <c r="BM656" s="165" t="str">
        <f t="shared" si="132"/>
        <v/>
      </c>
    </row>
    <row r="657" spans="1:65" ht="14.85" customHeight="1">
      <c r="A657" s="238"/>
      <c r="B657" s="540" t="s">
        <v>714</v>
      </c>
      <c r="C657" s="540"/>
      <c r="D657" s="540"/>
      <c r="E657" s="503" t="str">
        <f t="shared" si="122"/>
        <v/>
      </c>
      <c r="F657" s="503"/>
      <c r="G657" s="503"/>
      <c r="H657" s="503" t="str">
        <f t="shared" si="123"/>
        <v/>
      </c>
      <c r="I657" s="503"/>
      <c r="J657" s="503"/>
      <c r="K657" s="503" t="str">
        <f t="shared" si="124"/>
        <v/>
      </c>
      <c r="L657" s="503"/>
      <c r="M657" s="503"/>
      <c r="N657" s="503" t="str">
        <f t="shared" si="125"/>
        <v/>
      </c>
      <c r="O657" s="503"/>
      <c r="P657" s="503"/>
      <c r="Q657" s="503" t="str">
        <f t="shared" si="126"/>
        <v/>
      </c>
      <c r="R657" s="503"/>
      <c r="S657" s="503"/>
      <c r="T657" s="503"/>
      <c r="U657" s="503"/>
      <c r="V657" s="503"/>
      <c r="W657" s="503" t="str">
        <f t="shared" si="127"/>
        <v/>
      </c>
      <c r="X657" s="503"/>
      <c r="Y657" s="503"/>
      <c r="Z657" s="503"/>
      <c r="AA657" s="503"/>
      <c r="AB657" s="503"/>
      <c r="AC657" s="525"/>
      <c r="AD657" s="526"/>
      <c r="AE657" s="526"/>
      <c r="AF657" s="526"/>
      <c r="AG657" s="526"/>
      <c r="AH657" s="527"/>
      <c r="AI657" s="233"/>
      <c r="AJ657" s="233"/>
      <c r="AK657" s="197">
        <v>646</v>
      </c>
      <c r="AL657" s="207"/>
      <c r="AM657" s="207"/>
      <c r="AN657" s="207"/>
      <c r="AO657" s="207"/>
      <c r="AP657" s="207"/>
      <c r="AQ657" s="208"/>
      <c r="AR657" s="155"/>
      <c r="AS657" s="197">
        <f t="shared" si="128"/>
        <v>646</v>
      </c>
      <c r="AT657" s="175">
        <v>-0.15957739999998899</v>
      </c>
      <c r="AU657" s="163">
        <v>-9.5773999999977395E-3</v>
      </c>
      <c r="AV657" s="163">
        <v>-0.19957739999999499</v>
      </c>
      <c r="AW657" s="163">
        <v>-0.27957739999999398</v>
      </c>
      <c r="AX657" s="163">
        <v>-0.179577399999999</v>
      </c>
      <c r="AY657" s="163">
        <v>-0.179577399999999</v>
      </c>
      <c r="BA657" s="331">
        <f t="shared" si="129"/>
        <v>646</v>
      </c>
      <c r="BB657" s="332" t="str">
        <f t="shared" si="121"/>
        <v/>
      </c>
      <c r="BC657" s="332" t="str">
        <f t="shared" si="121"/>
        <v/>
      </c>
      <c r="BD657" s="332" t="str">
        <f t="shared" si="121"/>
        <v/>
      </c>
      <c r="BE657" s="332" t="str">
        <f t="shared" si="121"/>
        <v/>
      </c>
      <c r="BF657" s="332" t="str">
        <f t="shared" si="121"/>
        <v/>
      </c>
      <c r="BG657" s="332" t="str">
        <f t="shared" si="120"/>
        <v/>
      </c>
      <c r="BH657" s="164">
        <v>646</v>
      </c>
      <c r="BI657" s="337" t="str">
        <f t="shared" si="131"/>
        <v/>
      </c>
      <c r="BJ657" s="337" t="str">
        <f t="shared" si="131"/>
        <v/>
      </c>
      <c r="BK657" s="337" t="str">
        <f t="shared" si="131"/>
        <v/>
      </c>
      <c r="BL657" s="337" t="str">
        <f t="shared" si="130"/>
        <v/>
      </c>
      <c r="BM657" s="165" t="str">
        <f t="shared" si="132"/>
        <v/>
      </c>
    </row>
    <row r="658" spans="1:65" ht="14.85" customHeight="1">
      <c r="A658" s="238"/>
      <c r="B658" s="540" t="s">
        <v>715</v>
      </c>
      <c r="C658" s="540"/>
      <c r="D658" s="540"/>
      <c r="E658" s="503" t="str">
        <f t="shared" si="122"/>
        <v/>
      </c>
      <c r="F658" s="503"/>
      <c r="G658" s="503"/>
      <c r="H658" s="503" t="str">
        <f t="shared" si="123"/>
        <v/>
      </c>
      <c r="I658" s="503"/>
      <c r="J658" s="503"/>
      <c r="K658" s="503" t="str">
        <f t="shared" si="124"/>
        <v/>
      </c>
      <c r="L658" s="503"/>
      <c r="M658" s="503"/>
      <c r="N658" s="503" t="str">
        <f t="shared" si="125"/>
        <v/>
      </c>
      <c r="O658" s="503"/>
      <c r="P658" s="503"/>
      <c r="Q658" s="503" t="str">
        <f t="shared" si="126"/>
        <v/>
      </c>
      <c r="R658" s="503"/>
      <c r="S658" s="503"/>
      <c r="T658" s="503"/>
      <c r="U658" s="503"/>
      <c r="V658" s="503"/>
      <c r="W658" s="503" t="str">
        <f t="shared" si="127"/>
        <v/>
      </c>
      <c r="X658" s="503"/>
      <c r="Y658" s="503"/>
      <c r="Z658" s="503"/>
      <c r="AA658" s="503"/>
      <c r="AB658" s="503"/>
      <c r="AC658" s="525"/>
      <c r="AD658" s="526"/>
      <c r="AE658" s="526"/>
      <c r="AF658" s="526"/>
      <c r="AG658" s="526"/>
      <c r="AH658" s="527"/>
      <c r="AI658" s="233"/>
      <c r="AJ658" s="233"/>
      <c r="AK658" s="197">
        <v>647</v>
      </c>
      <c r="AL658" s="207"/>
      <c r="AM658" s="207"/>
      <c r="AN658" s="207"/>
      <c r="AO658" s="207"/>
      <c r="AP658" s="207"/>
      <c r="AQ658" s="208"/>
      <c r="AR658" s="155"/>
      <c r="AS658" s="197">
        <f t="shared" si="128"/>
        <v>647</v>
      </c>
      <c r="AT658" s="175">
        <v>-0.15957739999998899</v>
      </c>
      <c r="AU658" s="163">
        <v>-9.5773999999977395E-3</v>
      </c>
      <c r="AV658" s="163">
        <v>-0.19957739999999499</v>
      </c>
      <c r="AW658" s="163">
        <v>-0.27957739999999398</v>
      </c>
      <c r="AX658" s="163">
        <v>-0.179577399999999</v>
      </c>
      <c r="AY658" s="163">
        <v>-0.179577399999999</v>
      </c>
      <c r="BA658" s="331">
        <f t="shared" si="129"/>
        <v>647</v>
      </c>
      <c r="BB658" s="332" t="str">
        <f t="shared" si="121"/>
        <v/>
      </c>
      <c r="BC658" s="332" t="str">
        <f t="shared" si="121"/>
        <v/>
      </c>
      <c r="BD658" s="332" t="str">
        <f t="shared" si="121"/>
        <v/>
      </c>
      <c r="BE658" s="332" t="str">
        <f t="shared" si="121"/>
        <v/>
      </c>
      <c r="BF658" s="332" t="str">
        <f t="shared" si="121"/>
        <v/>
      </c>
      <c r="BG658" s="332" t="str">
        <f t="shared" si="120"/>
        <v/>
      </c>
      <c r="BH658" s="164">
        <v>647</v>
      </c>
      <c r="BI658" s="337" t="str">
        <f t="shared" si="131"/>
        <v/>
      </c>
      <c r="BJ658" s="337" t="str">
        <f t="shared" si="131"/>
        <v/>
      </c>
      <c r="BK658" s="337" t="str">
        <f t="shared" si="131"/>
        <v/>
      </c>
      <c r="BL658" s="337" t="str">
        <f t="shared" si="130"/>
        <v/>
      </c>
      <c r="BM658" s="165" t="str">
        <f t="shared" si="132"/>
        <v/>
      </c>
    </row>
    <row r="659" spans="1:65" ht="14.85" customHeight="1">
      <c r="A659" s="238"/>
      <c r="B659" s="540" t="s">
        <v>716</v>
      </c>
      <c r="C659" s="540"/>
      <c r="D659" s="540"/>
      <c r="E659" s="503" t="str">
        <f t="shared" si="122"/>
        <v/>
      </c>
      <c r="F659" s="503"/>
      <c r="G659" s="503"/>
      <c r="H659" s="503" t="str">
        <f t="shared" si="123"/>
        <v/>
      </c>
      <c r="I659" s="503"/>
      <c r="J659" s="503"/>
      <c r="K659" s="503" t="str">
        <f t="shared" si="124"/>
        <v/>
      </c>
      <c r="L659" s="503"/>
      <c r="M659" s="503"/>
      <c r="N659" s="503" t="str">
        <f t="shared" si="125"/>
        <v/>
      </c>
      <c r="O659" s="503"/>
      <c r="P659" s="503"/>
      <c r="Q659" s="503" t="str">
        <f t="shared" si="126"/>
        <v/>
      </c>
      <c r="R659" s="503"/>
      <c r="S659" s="503"/>
      <c r="T659" s="503"/>
      <c r="U659" s="503"/>
      <c r="V659" s="503"/>
      <c r="W659" s="503" t="str">
        <f t="shared" si="127"/>
        <v/>
      </c>
      <c r="X659" s="503"/>
      <c r="Y659" s="503"/>
      <c r="Z659" s="503"/>
      <c r="AA659" s="503"/>
      <c r="AB659" s="503"/>
      <c r="AC659" s="525"/>
      <c r="AD659" s="526"/>
      <c r="AE659" s="526"/>
      <c r="AF659" s="526"/>
      <c r="AG659" s="526"/>
      <c r="AH659" s="527"/>
      <c r="AI659" s="233"/>
      <c r="AJ659" s="233"/>
      <c r="AK659" s="197">
        <v>648</v>
      </c>
      <c r="AL659" s="207"/>
      <c r="AM659" s="207"/>
      <c r="AN659" s="207"/>
      <c r="AO659" s="207"/>
      <c r="AP659" s="207"/>
      <c r="AQ659" s="208"/>
      <c r="AR659" s="155"/>
      <c r="AS659" s="197">
        <f t="shared" si="128"/>
        <v>648</v>
      </c>
      <c r="AT659" s="175">
        <v>-0.15957739999998899</v>
      </c>
      <c r="AU659" s="163">
        <v>-9.5773999999977395E-3</v>
      </c>
      <c r="AV659" s="163">
        <v>-0.19957739999999499</v>
      </c>
      <c r="AW659" s="163">
        <v>-0.27957739999999398</v>
      </c>
      <c r="AX659" s="163">
        <v>-0.179577399999999</v>
      </c>
      <c r="AY659" s="163">
        <v>-0.179577399999999</v>
      </c>
      <c r="BA659" s="331">
        <f t="shared" si="129"/>
        <v>648</v>
      </c>
      <c r="BB659" s="332" t="str">
        <f t="shared" si="121"/>
        <v/>
      </c>
      <c r="BC659" s="332" t="str">
        <f t="shared" si="121"/>
        <v/>
      </c>
      <c r="BD659" s="332" t="str">
        <f t="shared" si="121"/>
        <v/>
      </c>
      <c r="BE659" s="332" t="str">
        <f t="shared" si="121"/>
        <v/>
      </c>
      <c r="BF659" s="332" t="str">
        <f t="shared" si="121"/>
        <v/>
      </c>
      <c r="BG659" s="332" t="str">
        <f t="shared" si="120"/>
        <v/>
      </c>
      <c r="BH659" s="164">
        <v>648</v>
      </c>
      <c r="BI659" s="337" t="str">
        <f t="shared" si="131"/>
        <v/>
      </c>
      <c r="BJ659" s="337" t="str">
        <f t="shared" si="131"/>
        <v/>
      </c>
      <c r="BK659" s="337" t="str">
        <f t="shared" si="131"/>
        <v/>
      </c>
      <c r="BL659" s="337" t="str">
        <f t="shared" si="130"/>
        <v/>
      </c>
      <c r="BM659" s="165" t="str">
        <f t="shared" si="132"/>
        <v/>
      </c>
    </row>
    <row r="660" spans="1:65" ht="14.85" customHeight="1">
      <c r="A660" s="238"/>
      <c r="B660" s="540" t="s">
        <v>717</v>
      </c>
      <c r="C660" s="540"/>
      <c r="D660" s="540"/>
      <c r="E660" s="503" t="str">
        <f t="shared" si="122"/>
        <v/>
      </c>
      <c r="F660" s="503"/>
      <c r="G660" s="503"/>
      <c r="H660" s="503" t="str">
        <f t="shared" si="123"/>
        <v/>
      </c>
      <c r="I660" s="503"/>
      <c r="J660" s="503"/>
      <c r="K660" s="503" t="str">
        <f t="shared" si="124"/>
        <v/>
      </c>
      <c r="L660" s="503"/>
      <c r="M660" s="503"/>
      <c r="N660" s="503" t="str">
        <f t="shared" si="125"/>
        <v/>
      </c>
      <c r="O660" s="503"/>
      <c r="P660" s="503"/>
      <c r="Q660" s="503" t="str">
        <f t="shared" si="126"/>
        <v/>
      </c>
      <c r="R660" s="503"/>
      <c r="S660" s="503"/>
      <c r="T660" s="503"/>
      <c r="U660" s="503"/>
      <c r="V660" s="503"/>
      <c r="W660" s="503" t="str">
        <f t="shared" si="127"/>
        <v/>
      </c>
      <c r="X660" s="503"/>
      <c r="Y660" s="503"/>
      <c r="Z660" s="503"/>
      <c r="AA660" s="503"/>
      <c r="AB660" s="503"/>
      <c r="AC660" s="525"/>
      <c r="AD660" s="526"/>
      <c r="AE660" s="526"/>
      <c r="AF660" s="526"/>
      <c r="AG660" s="526"/>
      <c r="AH660" s="527"/>
      <c r="AI660" s="233"/>
      <c r="AJ660" s="233"/>
      <c r="AK660" s="197">
        <v>649</v>
      </c>
      <c r="AL660" s="207"/>
      <c r="AM660" s="207"/>
      <c r="AN660" s="207"/>
      <c r="AO660" s="207"/>
      <c r="AP660" s="207"/>
      <c r="AQ660" s="208"/>
      <c r="AR660" s="155"/>
      <c r="AS660" s="197">
        <f t="shared" si="128"/>
        <v>649</v>
      </c>
      <c r="AT660" s="175">
        <v>-0.15957739999998899</v>
      </c>
      <c r="AU660" s="163">
        <v>-9.5773999999977395E-3</v>
      </c>
      <c r="AV660" s="163">
        <v>-0.19957739999999499</v>
      </c>
      <c r="AW660" s="163">
        <v>-0.27957739999999398</v>
      </c>
      <c r="AX660" s="163">
        <v>-0.179577399999999</v>
      </c>
      <c r="AY660" s="163">
        <v>-0.179577399999999</v>
      </c>
      <c r="BA660" s="331">
        <f t="shared" si="129"/>
        <v>649</v>
      </c>
      <c r="BB660" s="332" t="str">
        <f t="shared" si="121"/>
        <v/>
      </c>
      <c r="BC660" s="332" t="str">
        <f t="shared" si="121"/>
        <v/>
      </c>
      <c r="BD660" s="332" t="str">
        <f t="shared" si="121"/>
        <v/>
      </c>
      <c r="BE660" s="332" t="str">
        <f t="shared" si="121"/>
        <v/>
      </c>
      <c r="BF660" s="332" t="str">
        <f t="shared" si="121"/>
        <v/>
      </c>
      <c r="BG660" s="332" t="str">
        <f t="shared" si="120"/>
        <v/>
      </c>
      <c r="BH660" s="164">
        <v>649</v>
      </c>
      <c r="BI660" s="337" t="str">
        <f t="shared" si="131"/>
        <v/>
      </c>
      <c r="BJ660" s="337" t="str">
        <f t="shared" si="131"/>
        <v/>
      </c>
      <c r="BK660" s="337" t="str">
        <f t="shared" si="131"/>
        <v/>
      </c>
      <c r="BL660" s="337" t="str">
        <f t="shared" si="130"/>
        <v/>
      </c>
      <c r="BM660" s="165" t="str">
        <f t="shared" si="132"/>
        <v/>
      </c>
    </row>
    <row r="661" spans="1:65" ht="14.85" customHeight="1">
      <c r="A661" s="238"/>
      <c r="B661" s="540" t="s">
        <v>718</v>
      </c>
      <c r="C661" s="540"/>
      <c r="D661" s="540"/>
      <c r="E661" s="503" t="str">
        <f t="shared" si="122"/>
        <v/>
      </c>
      <c r="F661" s="503"/>
      <c r="G661" s="503"/>
      <c r="H661" s="503" t="str">
        <f t="shared" si="123"/>
        <v/>
      </c>
      <c r="I661" s="503"/>
      <c r="J661" s="503"/>
      <c r="K661" s="503" t="str">
        <f t="shared" si="124"/>
        <v/>
      </c>
      <c r="L661" s="503"/>
      <c r="M661" s="503"/>
      <c r="N661" s="503" t="str">
        <f t="shared" si="125"/>
        <v/>
      </c>
      <c r="O661" s="503"/>
      <c r="P661" s="503"/>
      <c r="Q661" s="503" t="str">
        <f t="shared" si="126"/>
        <v/>
      </c>
      <c r="R661" s="503"/>
      <c r="S661" s="503"/>
      <c r="T661" s="503"/>
      <c r="U661" s="503"/>
      <c r="V661" s="503"/>
      <c r="W661" s="503" t="str">
        <f t="shared" si="127"/>
        <v/>
      </c>
      <c r="X661" s="503"/>
      <c r="Y661" s="503"/>
      <c r="Z661" s="503"/>
      <c r="AA661" s="503"/>
      <c r="AB661" s="503"/>
      <c r="AC661" s="525"/>
      <c r="AD661" s="526"/>
      <c r="AE661" s="526"/>
      <c r="AF661" s="526"/>
      <c r="AG661" s="526"/>
      <c r="AH661" s="527"/>
      <c r="AI661" s="233"/>
      <c r="AJ661" s="233"/>
      <c r="AK661" s="197">
        <v>650</v>
      </c>
      <c r="AL661" s="207"/>
      <c r="AM661" s="207"/>
      <c r="AN661" s="207"/>
      <c r="AO661" s="207"/>
      <c r="AP661" s="207"/>
      <c r="AQ661" s="208"/>
      <c r="AR661" s="155"/>
      <c r="AS661" s="197">
        <f t="shared" si="128"/>
        <v>650</v>
      </c>
      <c r="AT661" s="175">
        <v>-0.15957739999998899</v>
      </c>
      <c r="AU661" s="163">
        <v>-9.5773999999977395E-3</v>
      </c>
      <c r="AV661" s="163">
        <v>-0.19957739999999499</v>
      </c>
      <c r="AW661" s="163">
        <v>-0.27957739999999398</v>
      </c>
      <c r="AX661" s="163">
        <v>-0.179577399999999</v>
      </c>
      <c r="AY661" s="163">
        <v>-0.179577399999999</v>
      </c>
      <c r="BA661" s="331">
        <f t="shared" si="129"/>
        <v>650</v>
      </c>
      <c r="BB661" s="332" t="str">
        <f t="shared" si="121"/>
        <v/>
      </c>
      <c r="BC661" s="332" t="str">
        <f t="shared" si="121"/>
        <v/>
      </c>
      <c r="BD661" s="332" t="str">
        <f t="shared" si="121"/>
        <v/>
      </c>
      <c r="BE661" s="332" t="str">
        <f t="shared" si="121"/>
        <v/>
      </c>
      <c r="BF661" s="332" t="str">
        <f t="shared" si="121"/>
        <v/>
      </c>
      <c r="BG661" s="332" t="str">
        <f t="shared" si="120"/>
        <v/>
      </c>
      <c r="BH661" s="164">
        <v>650</v>
      </c>
      <c r="BI661" s="337" t="str">
        <f t="shared" si="131"/>
        <v/>
      </c>
      <c r="BJ661" s="337" t="str">
        <f t="shared" si="131"/>
        <v/>
      </c>
      <c r="BK661" s="337" t="str">
        <f t="shared" si="131"/>
        <v/>
      </c>
      <c r="BL661" s="337" t="str">
        <f t="shared" si="130"/>
        <v/>
      </c>
      <c r="BM661" s="165" t="str">
        <f t="shared" si="132"/>
        <v/>
      </c>
    </row>
    <row r="662" spans="1:65" ht="14.85" customHeight="1">
      <c r="A662" s="238"/>
      <c r="B662" s="540" t="s">
        <v>719</v>
      </c>
      <c r="C662" s="540"/>
      <c r="D662" s="540"/>
      <c r="E662" s="503" t="str">
        <f t="shared" si="122"/>
        <v/>
      </c>
      <c r="F662" s="503"/>
      <c r="G662" s="503"/>
      <c r="H662" s="503" t="str">
        <f t="shared" si="123"/>
        <v/>
      </c>
      <c r="I662" s="503"/>
      <c r="J662" s="503"/>
      <c r="K662" s="503" t="str">
        <f t="shared" si="124"/>
        <v/>
      </c>
      <c r="L662" s="503"/>
      <c r="M662" s="503"/>
      <c r="N662" s="503" t="str">
        <f t="shared" si="125"/>
        <v/>
      </c>
      <c r="O662" s="503"/>
      <c r="P662" s="503"/>
      <c r="Q662" s="503" t="str">
        <f t="shared" si="126"/>
        <v/>
      </c>
      <c r="R662" s="503"/>
      <c r="S662" s="503"/>
      <c r="T662" s="503"/>
      <c r="U662" s="503"/>
      <c r="V662" s="503"/>
      <c r="W662" s="503" t="str">
        <f t="shared" si="127"/>
        <v/>
      </c>
      <c r="X662" s="503"/>
      <c r="Y662" s="503"/>
      <c r="Z662" s="503"/>
      <c r="AA662" s="503"/>
      <c r="AB662" s="503"/>
      <c r="AC662" s="525"/>
      <c r="AD662" s="526"/>
      <c r="AE662" s="526"/>
      <c r="AF662" s="526"/>
      <c r="AG662" s="526"/>
      <c r="AH662" s="527"/>
      <c r="AI662" s="233"/>
      <c r="AJ662" s="233"/>
      <c r="AK662" s="197">
        <v>651</v>
      </c>
      <c r="AL662" s="207"/>
      <c r="AM662" s="207"/>
      <c r="AN662" s="207"/>
      <c r="AO662" s="207"/>
      <c r="AP662" s="207"/>
      <c r="AQ662" s="208"/>
      <c r="AR662" s="155"/>
      <c r="AS662" s="197">
        <f t="shared" si="128"/>
        <v>651</v>
      </c>
      <c r="AT662" s="175">
        <v>-0.15957739999998899</v>
      </c>
      <c r="AU662" s="163">
        <v>-9.5773999999977395E-3</v>
      </c>
      <c r="AV662" s="163">
        <v>-0.19957739999999499</v>
      </c>
      <c r="AW662" s="163">
        <v>-0.27957739999999398</v>
      </c>
      <c r="AX662" s="163">
        <v>-0.179577399999999</v>
      </c>
      <c r="AY662" s="163">
        <v>-0.179577399999999</v>
      </c>
      <c r="BA662" s="331">
        <f t="shared" si="129"/>
        <v>651</v>
      </c>
      <c r="BB662" s="332" t="str">
        <f t="shared" si="121"/>
        <v/>
      </c>
      <c r="BC662" s="332" t="str">
        <f t="shared" si="121"/>
        <v/>
      </c>
      <c r="BD662" s="332" t="str">
        <f t="shared" si="121"/>
        <v/>
      </c>
      <c r="BE662" s="332" t="str">
        <f t="shared" si="121"/>
        <v/>
      </c>
      <c r="BF662" s="332" t="str">
        <f t="shared" si="121"/>
        <v/>
      </c>
      <c r="BG662" s="332" t="str">
        <f t="shared" si="120"/>
        <v/>
      </c>
      <c r="BH662" s="164">
        <v>651</v>
      </c>
      <c r="BI662" s="337" t="str">
        <f t="shared" si="131"/>
        <v/>
      </c>
      <c r="BJ662" s="337" t="str">
        <f t="shared" si="131"/>
        <v/>
      </c>
      <c r="BK662" s="337" t="str">
        <f t="shared" si="131"/>
        <v/>
      </c>
      <c r="BL662" s="337" t="str">
        <f t="shared" si="130"/>
        <v/>
      </c>
      <c r="BM662" s="165" t="str">
        <f t="shared" si="132"/>
        <v/>
      </c>
    </row>
    <row r="663" spans="1:65" ht="14.85" customHeight="1">
      <c r="A663" s="238"/>
      <c r="B663" s="540" t="s">
        <v>720</v>
      </c>
      <c r="C663" s="540"/>
      <c r="D663" s="540"/>
      <c r="E663" s="503" t="str">
        <f t="shared" si="122"/>
        <v/>
      </c>
      <c r="F663" s="503"/>
      <c r="G663" s="503"/>
      <c r="H663" s="503" t="str">
        <f t="shared" si="123"/>
        <v/>
      </c>
      <c r="I663" s="503"/>
      <c r="J663" s="503"/>
      <c r="K663" s="503" t="str">
        <f t="shared" si="124"/>
        <v/>
      </c>
      <c r="L663" s="503"/>
      <c r="M663" s="503"/>
      <c r="N663" s="503" t="str">
        <f t="shared" si="125"/>
        <v/>
      </c>
      <c r="O663" s="503"/>
      <c r="P663" s="503"/>
      <c r="Q663" s="503" t="str">
        <f t="shared" si="126"/>
        <v/>
      </c>
      <c r="R663" s="503"/>
      <c r="S663" s="503"/>
      <c r="T663" s="503"/>
      <c r="U663" s="503"/>
      <c r="V663" s="503"/>
      <c r="W663" s="503" t="str">
        <f t="shared" si="127"/>
        <v/>
      </c>
      <c r="X663" s="503"/>
      <c r="Y663" s="503"/>
      <c r="Z663" s="503"/>
      <c r="AA663" s="503"/>
      <c r="AB663" s="503"/>
      <c r="AC663" s="525"/>
      <c r="AD663" s="526"/>
      <c r="AE663" s="526"/>
      <c r="AF663" s="526"/>
      <c r="AG663" s="526"/>
      <c r="AH663" s="527"/>
      <c r="AI663" s="233"/>
      <c r="AJ663" s="233"/>
      <c r="AK663" s="197">
        <v>652</v>
      </c>
      <c r="AL663" s="207"/>
      <c r="AM663" s="207"/>
      <c r="AN663" s="207"/>
      <c r="AO663" s="207"/>
      <c r="AP663" s="207"/>
      <c r="AQ663" s="208"/>
      <c r="AR663" s="155"/>
      <c r="AS663" s="197">
        <f t="shared" si="128"/>
        <v>652</v>
      </c>
      <c r="AT663" s="175">
        <v>-0.15957739999998899</v>
      </c>
      <c r="AU663" s="163">
        <v>-9.5773999999977395E-3</v>
      </c>
      <c r="AV663" s="163">
        <v>-0.19957739999999499</v>
      </c>
      <c r="AW663" s="163">
        <v>-0.27957739999999398</v>
      </c>
      <c r="AX663" s="163">
        <v>-0.179577399999999</v>
      </c>
      <c r="AY663" s="163">
        <v>-0.179577399999999</v>
      </c>
      <c r="BA663" s="331">
        <f t="shared" si="129"/>
        <v>652</v>
      </c>
      <c r="BB663" s="332" t="str">
        <f t="shared" si="121"/>
        <v/>
      </c>
      <c r="BC663" s="332" t="str">
        <f t="shared" si="121"/>
        <v/>
      </c>
      <c r="BD663" s="332" t="str">
        <f t="shared" si="121"/>
        <v/>
      </c>
      <c r="BE663" s="332" t="str">
        <f t="shared" si="121"/>
        <v/>
      </c>
      <c r="BF663" s="332" t="str">
        <f t="shared" si="121"/>
        <v/>
      </c>
      <c r="BG663" s="332" t="str">
        <f t="shared" si="120"/>
        <v/>
      </c>
      <c r="BH663" s="164">
        <v>652</v>
      </c>
      <c r="BI663" s="337" t="str">
        <f t="shared" si="131"/>
        <v/>
      </c>
      <c r="BJ663" s="337" t="str">
        <f t="shared" si="131"/>
        <v/>
      </c>
      <c r="BK663" s="337" t="str">
        <f t="shared" si="131"/>
        <v/>
      </c>
      <c r="BL663" s="337" t="str">
        <f t="shared" si="130"/>
        <v/>
      </c>
      <c r="BM663" s="165" t="str">
        <f t="shared" si="132"/>
        <v/>
      </c>
    </row>
    <row r="664" spans="1:65" ht="14.85" customHeight="1">
      <c r="A664" s="238"/>
      <c r="B664" s="540" t="s">
        <v>721</v>
      </c>
      <c r="C664" s="540"/>
      <c r="D664" s="540"/>
      <c r="E664" s="503" t="str">
        <f t="shared" si="122"/>
        <v/>
      </c>
      <c r="F664" s="503"/>
      <c r="G664" s="503"/>
      <c r="H664" s="503" t="str">
        <f t="shared" si="123"/>
        <v/>
      </c>
      <c r="I664" s="503"/>
      <c r="J664" s="503"/>
      <c r="K664" s="503" t="str">
        <f t="shared" si="124"/>
        <v/>
      </c>
      <c r="L664" s="503"/>
      <c r="M664" s="503"/>
      <c r="N664" s="503" t="str">
        <f t="shared" si="125"/>
        <v/>
      </c>
      <c r="O664" s="503"/>
      <c r="P664" s="503"/>
      <c r="Q664" s="503" t="str">
        <f t="shared" si="126"/>
        <v/>
      </c>
      <c r="R664" s="503"/>
      <c r="S664" s="503"/>
      <c r="T664" s="503"/>
      <c r="U664" s="503"/>
      <c r="V664" s="503"/>
      <c r="W664" s="503" t="str">
        <f t="shared" si="127"/>
        <v/>
      </c>
      <c r="X664" s="503"/>
      <c r="Y664" s="503"/>
      <c r="Z664" s="503"/>
      <c r="AA664" s="503"/>
      <c r="AB664" s="503"/>
      <c r="AC664" s="525"/>
      <c r="AD664" s="526"/>
      <c r="AE664" s="526"/>
      <c r="AF664" s="526"/>
      <c r="AG664" s="526"/>
      <c r="AH664" s="527"/>
      <c r="AI664" s="233"/>
      <c r="AJ664" s="233"/>
      <c r="AK664" s="197">
        <v>653</v>
      </c>
      <c r="AL664" s="207"/>
      <c r="AM664" s="207"/>
      <c r="AN664" s="207"/>
      <c r="AO664" s="207"/>
      <c r="AP664" s="207"/>
      <c r="AQ664" s="208"/>
      <c r="AR664" s="155"/>
      <c r="AS664" s="197">
        <f t="shared" si="128"/>
        <v>653</v>
      </c>
      <c r="AT664" s="175">
        <v>-0.15957739999998899</v>
      </c>
      <c r="AU664" s="163">
        <v>-9.5773999999977395E-3</v>
      </c>
      <c r="AV664" s="163">
        <v>-0.19957739999999499</v>
      </c>
      <c r="AW664" s="163">
        <v>-0.27957739999999398</v>
      </c>
      <c r="AX664" s="163">
        <v>-0.179577399999999</v>
      </c>
      <c r="AY664" s="163">
        <v>-0.179577399999999</v>
      </c>
      <c r="BA664" s="331">
        <f t="shared" si="129"/>
        <v>653</v>
      </c>
      <c r="BB664" s="332" t="str">
        <f t="shared" ref="BB664:BG708" si="133">IF(AL664="","",AL664+AT664)</f>
        <v/>
      </c>
      <c r="BC664" s="332" t="str">
        <f t="shared" si="133"/>
        <v/>
      </c>
      <c r="BD664" s="332" t="str">
        <f t="shared" si="133"/>
        <v/>
      </c>
      <c r="BE664" s="332" t="str">
        <f t="shared" si="133"/>
        <v/>
      </c>
      <c r="BF664" s="332" t="str">
        <f t="shared" si="133"/>
        <v/>
      </c>
      <c r="BG664" s="332" t="str">
        <f t="shared" si="120"/>
        <v/>
      </c>
      <c r="BH664" s="164">
        <v>653</v>
      </c>
      <c r="BI664" s="337" t="str">
        <f t="shared" si="131"/>
        <v/>
      </c>
      <c r="BJ664" s="337" t="str">
        <f t="shared" si="131"/>
        <v/>
      </c>
      <c r="BK664" s="337" t="str">
        <f t="shared" si="131"/>
        <v/>
      </c>
      <c r="BL664" s="337" t="str">
        <f t="shared" si="130"/>
        <v/>
      </c>
      <c r="BM664" s="165" t="str">
        <f t="shared" si="132"/>
        <v/>
      </c>
    </row>
    <row r="665" spans="1:65" ht="14.85" customHeight="1">
      <c r="A665" s="239"/>
      <c r="B665" s="540" t="s">
        <v>722</v>
      </c>
      <c r="C665" s="540"/>
      <c r="D665" s="540"/>
      <c r="E665" s="503" t="str">
        <f t="shared" si="122"/>
        <v/>
      </c>
      <c r="F665" s="503"/>
      <c r="G665" s="503"/>
      <c r="H665" s="503" t="str">
        <f t="shared" si="123"/>
        <v/>
      </c>
      <c r="I665" s="503"/>
      <c r="J665" s="503"/>
      <c r="K665" s="503" t="str">
        <f t="shared" si="124"/>
        <v/>
      </c>
      <c r="L665" s="503"/>
      <c r="M665" s="503"/>
      <c r="N665" s="503" t="str">
        <f t="shared" si="125"/>
        <v/>
      </c>
      <c r="O665" s="503"/>
      <c r="P665" s="503"/>
      <c r="Q665" s="503" t="str">
        <f t="shared" si="126"/>
        <v/>
      </c>
      <c r="R665" s="503"/>
      <c r="S665" s="503"/>
      <c r="T665" s="503"/>
      <c r="U665" s="503"/>
      <c r="V665" s="503"/>
      <c r="W665" s="503" t="str">
        <f t="shared" si="127"/>
        <v/>
      </c>
      <c r="X665" s="503"/>
      <c r="Y665" s="503"/>
      <c r="Z665" s="503"/>
      <c r="AA665" s="503"/>
      <c r="AB665" s="503"/>
      <c r="AC665" s="525"/>
      <c r="AD665" s="526"/>
      <c r="AE665" s="526"/>
      <c r="AF665" s="526"/>
      <c r="AG665" s="526"/>
      <c r="AH665" s="527"/>
      <c r="AI665" s="233"/>
      <c r="AJ665" s="233"/>
      <c r="AK665" s="197">
        <v>654</v>
      </c>
      <c r="AL665" s="207"/>
      <c r="AM665" s="207"/>
      <c r="AN665" s="207"/>
      <c r="AO665" s="207"/>
      <c r="AP665" s="207"/>
      <c r="AQ665" s="208"/>
      <c r="AR665" s="155"/>
      <c r="AS665" s="197">
        <f t="shared" si="128"/>
        <v>654</v>
      </c>
      <c r="AT665" s="175">
        <v>-0.15957739999998899</v>
      </c>
      <c r="AU665" s="163">
        <v>-9.5773999999977395E-3</v>
      </c>
      <c r="AV665" s="163">
        <v>-0.19957739999999499</v>
      </c>
      <c r="AW665" s="163">
        <v>-0.27957739999999398</v>
      </c>
      <c r="AX665" s="163">
        <v>-0.179577399999999</v>
      </c>
      <c r="AY665" s="163">
        <v>-0.179577399999999</v>
      </c>
      <c r="BA665" s="331">
        <f t="shared" si="129"/>
        <v>654</v>
      </c>
      <c r="BB665" s="332" t="str">
        <f t="shared" si="133"/>
        <v/>
      </c>
      <c r="BC665" s="332" t="str">
        <f t="shared" si="133"/>
        <v/>
      </c>
      <c r="BD665" s="332" t="str">
        <f t="shared" si="133"/>
        <v/>
      </c>
      <c r="BE665" s="332" t="str">
        <f t="shared" si="133"/>
        <v/>
      </c>
      <c r="BF665" s="332" t="str">
        <f t="shared" si="133"/>
        <v/>
      </c>
      <c r="BG665" s="332" t="str">
        <f t="shared" si="120"/>
        <v/>
      </c>
      <c r="BH665" s="164">
        <v>654</v>
      </c>
      <c r="BI665" s="337" t="str">
        <f t="shared" si="131"/>
        <v/>
      </c>
      <c r="BJ665" s="337" t="str">
        <f t="shared" si="131"/>
        <v/>
      </c>
      <c r="BK665" s="337" t="str">
        <f t="shared" si="131"/>
        <v/>
      </c>
      <c r="BL665" s="337" t="str">
        <f t="shared" si="130"/>
        <v/>
      </c>
      <c r="BM665" s="165" t="str">
        <f t="shared" si="132"/>
        <v/>
      </c>
    </row>
    <row r="666" spans="1:65" ht="14.85" customHeight="1">
      <c r="A666" s="239"/>
      <c r="B666" s="540" t="s">
        <v>723</v>
      </c>
      <c r="C666" s="540"/>
      <c r="D666" s="540"/>
      <c r="E666" s="503" t="str">
        <f t="shared" si="122"/>
        <v/>
      </c>
      <c r="F666" s="503"/>
      <c r="G666" s="503"/>
      <c r="H666" s="503" t="str">
        <f t="shared" si="123"/>
        <v/>
      </c>
      <c r="I666" s="503"/>
      <c r="J666" s="503"/>
      <c r="K666" s="503" t="str">
        <f t="shared" si="124"/>
        <v/>
      </c>
      <c r="L666" s="503"/>
      <c r="M666" s="503"/>
      <c r="N666" s="503" t="str">
        <f t="shared" si="125"/>
        <v/>
      </c>
      <c r="O666" s="503"/>
      <c r="P666" s="503"/>
      <c r="Q666" s="503" t="str">
        <f t="shared" si="126"/>
        <v/>
      </c>
      <c r="R666" s="503"/>
      <c r="S666" s="503"/>
      <c r="T666" s="503"/>
      <c r="U666" s="503"/>
      <c r="V666" s="503"/>
      <c r="W666" s="503" t="str">
        <f t="shared" si="127"/>
        <v/>
      </c>
      <c r="X666" s="503"/>
      <c r="Y666" s="503"/>
      <c r="Z666" s="503"/>
      <c r="AA666" s="503"/>
      <c r="AB666" s="503"/>
      <c r="AC666" s="525"/>
      <c r="AD666" s="526"/>
      <c r="AE666" s="526"/>
      <c r="AF666" s="526"/>
      <c r="AG666" s="526"/>
      <c r="AH666" s="527"/>
      <c r="AI666" s="233"/>
      <c r="AJ666" s="233"/>
      <c r="AK666" s="197">
        <v>655</v>
      </c>
      <c r="AL666" s="207"/>
      <c r="AM666" s="207"/>
      <c r="AN666" s="207"/>
      <c r="AO666" s="207"/>
      <c r="AP666" s="207"/>
      <c r="AQ666" s="208"/>
      <c r="AR666" s="155"/>
      <c r="AS666" s="197">
        <f t="shared" si="128"/>
        <v>655</v>
      </c>
      <c r="AT666" s="175">
        <v>-0.15957739999998899</v>
      </c>
      <c r="AU666" s="163">
        <v>-9.5773999999977395E-3</v>
      </c>
      <c r="AV666" s="163">
        <v>-0.19957739999999499</v>
      </c>
      <c r="AW666" s="163">
        <v>-0.27957739999999398</v>
      </c>
      <c r="AX666" s="163">
        <v>-0.179577399999999</v>
      </c>
      <c r="AY666" s="163">
        <v>-0.179577399999999</v>
      </c>
      <c r="BA666" s="331">
        <f t="shared" si="129"/>
        <v>655</v>
      </c>
      <c r="BB666" s="332" t="str">
        <f t="shared" si="133"/>
        <v/>
      </c>
      <c r="BC666" s="332" t="str">
        <f t="shared" si="133"/>
        <v/>
      </c>
      <c r="BD666" s="332" t="str">
        <f t="shared" si="133"/>
        <v/>
      </c>
      <c r="BE666" s="332" t="str">
        <f t="shared" si="133"/>
        <v/>
      </c>
      <c r="BF666" s="332" t="str">
        <f t="shared" si="133"/>
        <v/>
      </c>
      <c r="BG666" s="332" t="str">
        <f t="shared" si="120"/>
        <v/>
      </c>
      <c r="BH666" s="164">
        <v>655</v>
      </c>
      <c r="BI666" s="337" t="str">
        <f t="shared" si="131"/>
        <v/>
      </c>
      <c r="BJ666" s="337" t="str">
        <f t="shared" si="131"/>
        <v/>
      </c>
      <c r="BK666" s="337" t="str">
        <f t="shared" si="131"/>
        <v/>
      </c>
      <c r="BL666" s="337" t="str">
        <f t="shared" si="130"/>
        <v/>
      </c>
      <c r="BM666" s="165" t="str">
        <f t="shared" si="132"/>
        <v/>
      </c>
    </row>
    <row r="667" spans="1:65" ht="14.85" customHeight="1">
      <c r="A667" s="239"/>
      <c r="B667" s="540" t="s">
        <v>724</v>
      </c>
      <c r="C667" s="540"/>
      <c r="D667" s="540"/>
      <c r="E667" s="503" t="str">
        <f t="shared" si="122"/>
        <v/>
      </c>
      <c r="F667" s="503"/>
      <c r="G667" s="503"/>
      <c r="H667" s="503" t="str">
        <f t="shared" si="123"/>
        <v/>
      </c>
      <c r="I667" s="503"/>
      <c r="J667" s="503"/>
      <c r="K667" s="503" t="str">
        <f t="shared" si="124"/>
        <v/>
      </c>
      <c r="L667" s="503"/>
      <c r="M667" s="503"/>
      <c r="N667" s="503" t="str">
        <f t="shared" si="125"/>
        <v/>
      </c>
      <c r="O667" s="503"/>
      <c r="P667" s="503"/>
      <c r="Q667" s="503" t="str">
        <f t="shared" si="126"/>
        <v/>
      </c>
      <c r="R667" s="503"/>
      <c r="S667" s="503"/>
      <c r="T667" s="503"/>
      <c r="U667" s="503"/>
      <c r="V667" s="503"/>
      <c r="W667" s="503" t="str">
        <f t="shared" si="127"/>
        <v/>
      </c>
      <c r="X667" s="503"/>
      <c r="Y667" s="503"/>
      <c r="Z667" s="503"/>
      <c r="AA667" s="503"/>
      <c r="AB667" s="503"/>
      <c r="AC667" s="525"/>
      <c r="AD667" s="526"/>
      <c r="AE667" s="526"/>
      <c r="AF667" s="526"/>
      <c r="AG667" s="526"/>
      <c r="AH667" s="527"/>
      <c r="AI667" s="233"/>
      <c r="AJ667" s="233"/>
      <c r="AK667" s="197">
        <v>656</v>
      </c>
      <c r="AL667" s="207"/>
      <c r="AM667" s="207"/>
      <c r="AN667" s="207"/>
      <c r="AO667" s="207"/>
      <c r="AP667" s="207"/>
      <c r="AQ667" s="208"/>
      <c r="AR667" s="155"/>
      <c r="AS667" s="197">
        <f t="shared" si="128"/>
        <v>656</v>
      </c>
      <c r="AT667" s="175">
        <v>-0.15957739999998899</v>
      </c>
      <c r="AU667" s="163">
        <v>-9.5773999999977395E-3</v>
      </c>
      <c r="AV667" s="163">
        <v>-0.19957739999999499</v>
      </c>
      <c r="AW667" s="163">
        <v>-0.27957739999999398</v>
      </c>
      <c r="AX667" s="163">
        <v>-0.179577399999999</v>
      </c>
      <c r="AY667" s="163">
        <v>-0.179577399999999</v>
      </c>
      <c r="BA667" s="331">
        <f t="shared" si="129"/>
        <v>656</v>
      </c>
      <c r="BB667" s="332" t="str">
        <f t="shared" si="133"/>
        <v/>
      </c>
      <c r="BC667" s="332" t="str">
        <f t="shared" si="133"/>
        <v/>
      </c>
      <c r="BD667" s="332" t="str">
        <f t="shared" si="133"/>
        <v/>
      </c>
      <c r="BE667" s="332" t="str">
        <f t="shared" si="133"/>
        <v/>
      </c>
      <c r="BF667" s="332" t="str">
        <f t="shared" si="133"/>
        <v/>
      </c>
      <c r="BG667" s="332" t="str">
        <f t="shared" si="120"/>
        <v/>
      </c>
      <c r="BH667" s="164">
        <v>656</v>
      </c>
      <c r="BI667" s="337" t="str">
        <f t="shared" si="131"/>
        <v/>
      </c>
      <c r="BJ667" s="337" t="str">
        <f t="shared" si="131"/>
        <v/>
      </c>
      <c r="BK667" s="337" t="str">
        <f t="shared" si="131"/>
        <v/>
      </c>
      <c r="BL667" s="337" t="str">
        <f t="shared" si="130"/>
        <v/>
      </c>
      <c r="BM667" s="165" t="str">
        <f t="shared" si="132"/>
        <v/>
      </c>
    </row>
    <row r="668" spans="1:65" ht="14.85" customHeight="1">
      <c r="A668" s="239"/>
      <c r="B668" s="540" t="s">
        <v>725</v>
      </c>
      <c r="C668" s="540"/>
      <c r="D668" s="540"/>
      <c r="E668" s="503" t="str">
        <f t="shared" si="122"/>
        <v/>
      </c>
      <c r="F668" s="503"/>
      <c r="G668" s="503"/>
      <c r="H668" s="503" t="str">
        <f t="shared" si="123"/>
        <v/>
      </c>
      <c r="I668" s="503"/>
      <c r="J668" s="503"/>
      <c r="K668" s="503" t="str">
        <f t="shared" si="124"/>
        <v/>
      </c>
      <c r="L668" s="503"/>
      <c r="M668" s="503"/>
      <c r="N668" s="503" t="str">
        <f t="shared" si="125"/>
        <v/>
      </c>
      <c r="O668" s="503"/>
      <c r="P668" s="503"/>
      <c r="Q668" s="503" t="str">
        <f t="shared" si="126"/>
        <v/>
      </c>
      <c r="R668" s="503"/>
      <c r="S668" s="503"/>
      <c r="T668" s="503"/>
      <c r="U668" s="503"/>
      <c r="V668" s="503"/>
      <c r="W668" s="503" t="str">
        <f t="shared" si="127"/>
        <v/>
      </c>
      <c r="X668" s="503"/>
      <c r="Y668" s="503"/>
      <c r="Z668" s="503"/>
      <c r="AA668" s="503"/>
      <c r="AB668" s="503"/>
      <c r="AC668" s="525"/>
      <c r="AD668" s="526"/>
      <c r="AE668" s="526"/>
      <c r="AF668" s="526"/>
      <c r="AG668" s="526"/>
      <c r="AH668" s="527"/>
      <c r="AI668" s="233"/>
      <c r="AJ668" s="233"/>
      <c r="AK668" s="197">
        <v>657</v>
      </c>
      <c r="AL668" s="207"/>
      <c r="AM668" s="207"/>
      <c r="AN668" s="207"/>
      <c r="AO668" s="207"/>
      <c r="AP668" s="207"/>
      <c r="AQ668" s="208"/>
      <c r="AR668" s="155"/>
      <c r="AS668" s="197">
        <f t="shared" si="128"/>
        <v>657</v>
      </c>
      <c r="AT668" s="175">
        <v>-0.15957739999998899</v>
      </c>
      <c r="AU668" s="163">
        <v>-9.5773999999977395E-3</v>
      </c>
      <c r="AV668" s="163">
        <v>-0.19957739999999499</v>
      </c>
      <c r="AW668" s="163">
        <v>-0.27957739999999398</v>
      </c>
      <c r="AX668" s="163">
        <v>-0.179577399999999</v>
      </c>
      <c r="AY668" s="163">
        <v>-0.179577399999999</v>
      </c>
      <c r="BA668" s="331">
        <f t="shared" si="129"/>
        <v>657</v>
      </c>
      <c r="BB668" s="332" t="str">
        <f t="shared" si="133"/>
        <v/>
      </c>
      <c r="BC668" s="332" t="str">
        <f t="shared" si="133"/>
        <v/>
      </c>
      <c r="BD668" s="332" t="str">
        <f t="shared" si="133"/>
        <v/>
      </c>
      <c r="BE668" s="332" t="str">
        <f t="shared" si="133"/>
        <v/>
      </c>
      <c r="BF668" s="332" t="str">
        <f t="shared" si="133"/>
        <v/>
      </c>
      <c r="BG668" s="332" t="str">
        <f t="shared" si="120"/>
        <v/>
      </c>
      <c r="BH668" s="164">
        <v>657</v>
      </c>
      <c r="BI668" s="337" t="str">
        <f t="shared" si="131"/>
        <v/>
      </c>
      <c r="BJ668" s="337" t="str">
        <f t="shared" si="131"/>
        <v/>
      </c>
      <c r="BK668" s="337" t="str">
        <f t="shared" si="131"/>
        <v/>
      </c>
      <c r="BL668" s="337" t="str">
        <f t="shared" si="130"/>
        <v/>
      </c>
      <c r="BM668" s="165" t="str">
        <f t="shared" si="132"/>
        <v/>
      </c>
    </row>
    <row r="669" spans="1:65" ht="14.85" customHeight="1">
      <c r="A669" s="239"/>
      <c r="B669" s="540" t="s">
        <v>726</v>
      </c>
      <c r="C669" s="540"/>
      <c r="D669" s="540"/>
      <c r="E669" s="503" t="str">
        <f t="shared" si="122"/>
        <v/>
      </c>
      <c r="F669" s="503"/>
      <c r="G669" s="503"/>
      <c r="H669" s="503" t="str">
        <f t="shared" si="123"/>
        <v/>
      </c>
      <c r="I669" s="503"/>
      <c r="J669" s="503"/>
      <c r="K669" s="503" t="str">
        <f t="shared" si="124"/>
        <v/>
      </c>
      <c r="L669" s="503"/>
      <c r="M669" s="503"/>
      <c r="N669" s="503" t="str">
        <f t="shared" si="125"/>
        <v/>
      </c>
      <c r="O669" s="503"/>
      <c r="P669" s="503"/>
      <c r="Q669" s="503" t="str">
        <f t="shared" si="126"/>
        <v/>
      </c>
      <c r="R669" s="503"/>
      <c r="S669" s="503"/>
      <c r="T669" s="503"/>
      <c r="U669" s="503"/>
      <c r="V669" s="503"/>
      <c r="W669" s="503" t="str">
        <f t="shared" si="127"/>
        <v/>
      </c>
      <c r="X669" s="503"/>
      <c r="Y669" s="503"/>
      <c r="Z669" s="503"/>
      <c r="AA669" s="503"/>
      <c r="AB669" s="503"/>
      <c r="AC669" s="525"/>
      <c r="AD669" s="526"/>
      <c r="AE669" s="526"/>
      <c r="AF669" s="526"/>
      <c r="AG669" s="526"/>
      <c r="AH669" s="527"/>
      <c r="AI669" s="233"/>
      <c r="AJ669" s="233"/>
      <c r="AK669" s="197">
        <v>658</v>
      </c>
      <c r="AL669" s="207"/>
      <c r="AM669" s="207"/>
      <c r="AN669" s="207"/>
      <c r="AO669" s="207"/>
      <c r="AP669" s="207"/>
      <c r="AQ669" s="208"/>
      <c r="AR669" s="155"/>
      <c r="AS669" s="197">
        <f t="shared" si="128"/>
        <v>658</v>
      </c>
      <c r="AT669" s="175">
        <v>-0.15957739999998899</v>
      </c>
      <c r="AU669" s="163">
        <v>-9.5773999999977395E-3</v>
      </c>
      <c r="AV669" s="163">
        <v>-0.19957739999999499</v>
      </c>
      <c r="AW669" s="163">
        <v>-0.27957739999999398</v>
      </c>
      <c r="AX669" s="163">
        <v>-0.179577399999999</v>
      </c>
      <c r="AY669" s="163">
        <v>-0.179577399999999</v>
      </c>
      <c r="BA669" s="331">
        <f t="shared" si="129"/>
        <v>658</v>
      </c>
      <c r="BB669" s="332" t="str">
        <f t="shared" si="133"/>
        <v/>
      </c>
      <c r="BC669" s="332" t="str">
        <f t="shared" si="133"/>
        <v/>
      </c>
      <c r="BD669" s="332" t="str">
        <f t="shared" si="133"/>
        <v/>
      </c>
      <c r="BE669" s="332" t="str">
        <f t="shared" si="133"/>
        <v/>
      </c>
      <c r="BF669" s="332" t="str">
        <f t="shared" si="133"/>
        <v/>
      </c>
      <c r="BG669" s="332" t="str">
        <f t="shared" si="120"/>
        <v/>
      </c>
      <c r="BH669" s="164">
        <v>658</v>
      </c>
      <c r="BI669" s="337" t="str">
        <f t="shared" si="131"/>
        <v/>
      </c>
      <c r="BJ669" s="337" t="str">
        <f t="shared" si="131"/>
        <v/>
      </c>
      <c r="BK669" s="337" t="str">
        <f t="shared" si="131"/>
        <v/>
      </c>
      <c r="BL669" s="337" t="str">
        <f t="shared" si="130"/>
        <v/>
      </c>
      <c r="BM669" s="165" t="str">
        <f t="shared" si="132"/>
        <v/>
      </c>
    </row>
    <row r="670" spans="1:65" ht="14.85" customHeight="1">
      <c r="A670" s="238"/>
      <c r="B670" s="540" t="s">
        <v>727</v>
      </c>
      <c r="C670" s="540"/>
      <c r="D670" s="540"/>
      <c r="E670" s="503" t="str">
        <f t="shared" si="122"/>
        <v/>
      </c>
      <c r="F670" s="503"/>
      <c r="G670" s="503"/>
      <c r="H670" s="503" t="str">
        <f t="shared" si="123"/>
        <v/>
      </c>
      <c r="I670" s="503"/>
      <c r="J670" s="503"/>
      <c r="K670" s="503" t="str">
        <f t="shared" si="124"/>
        <v/>
      </c>
      <c r="L670" s="503"/>
      <c r="M670" s="503"/>
      <c r="N670" s="503" t="str">
        <f t="shared" si="125"/>
        <v/>
      </c>
      <c r="O670" s="503"/>
      <c r="P670" s="503"/>
      <c r="Q670" s="503" t="str">
        <f t="shared" si="126"/>
        <v/>
      </c>
      <c r="R670" s="503"/>
      <c r="S670" s="503"/>
      <c r="T670" s="503"/>
      <c r="U670" s="503"/>
      <c r="V670" s="503"/>
      <c r="W670" s="503" t="str">
        <f t="shared" si="127"/>
        <v/>
      </c>
      <c r="X670" s="503"/>
      <c r="Y670" s="503"/>
      <c r="Z670" s="503"/>
      <c r="AA670" s="503"/>
      <c r="AB670" s="503"/>
      <c r="AC670" s="525"/>
      <c r="AD670" s="526"/>
      <c r="AE670" s="526"/>
      <c r="AF670" s="526"/>
      <c r="AG670" s="526"/>
      <c r="AH670" s="527"/>
      <c r="AI670" s="233"/>
      <c r="AJ670" s="233"/>
      <c r="AK670" s="197">
        <v>659</v>
      </c>
      <c r="AL670" s="207"/>
      <c r="AM670" s="207"/>
      <c r="AN670" s="207"/>
      <c r="AO670" s="207"/>
      <c r="AP670" s="207"/>
      <c r="AQ670" s="208"/>
      <c r="AR670" s="155"/>
      <c r="AS670" s="197">
        <f t="shared" si="128"/>
        <v>659</v>
      </c>
      <c r="AT670" s="175">
        <v>-0.15957739999998899</v>
      </c>
      <c r="AU670" s="163">
        <v>-9.5773999999977395E-3</v>
      </c>
      <c r="AV670" s="163">
        <v>-0.19957739999999499</v>
      </c>
      <c r="AW670" s="163">
        <v>-0.27957739999999398</v>
      </c>
      <c r="AX670" s="163">
        <v>-0.179577399999999</v>
      </c>
      <c r="AY670" s="163">
        <v>-0.179577399999999</v>
      </c>
      <c r="BA670" s="331">
        <f t="shared" si="129"/>
        <v>659</v>
      </c>
      <c r="BB670" s="332" t="str">
        <f t="shared" si="133"/>
        <v/>
      </c>
      <c r="BC670" s="332" t="str">
        <f t="shared" si="133"/>
        <v/>
      </c>
      <c r="BD670" s="332" t="str">
        <f t="shared" si="133"/>
        <v/>
      </c>
      <c r="BE670" s="332" t="str">
        <f t="shared" si="133"/>
        <v/>
      </c>
      <c r="BF670" s="332" t="str">
        <f t="shared" si="133"/>
        <v/>
      </c>
      <c r="BG670" s="332" t="str">
        <f t="shared" si="120"/>
        <v/>
      </c>
      <c r="BH670" s="164">
        <v>659</v>
      </c>
      <c r="BI670" s="337" t="str">
        <f t="shared" si="131"/>
        <v/>
      </c>
      <c r="BJ670" s="337" t="str">
        <f t="shared" si="131"/>
        <v/>
      </c>
      <c r="BK670" s="337" t="str">
        <f t="shared" si="131"/>
        <v/>
      </c>
      <c r="BL670" s="337" t="str">
        <f t="shared" si="130"/>
        <v/>
      </c>
      <c r="BM670" s="165" t="str">
        <f t="shared" si="132"/>
        <v/>
      </c>
    </row>
    <row r="671" spans="1:65" ht="14.85" customHeight="1">
      <c r="A671" s="238"/>
      <c r="B671" s="540" t="s">
        <v>728</v>
      </c>
      <c r="C671" s="540"/>
      <c r="D671" s="540"/>
      <c r="E671" s="503" t="str">
        <f t="shared" si="122"/>
        <v/>
      </c>
      <c r="F671" s="503"/>
      <c r="G671" s="503"/>
      <c r="H671" s="503" t="str">
        <f t="shared" si="123"/>
        <v/>
      </c>
      <c r="I671" s="503"/>
      <c r="J671" s="503"/>
      <c r="K671" s="503" t="str">
        <f t="shared" si="124"/>
        <v/>
      </c>
      <c r="L671" s="503"/>
      <c r="M671" s="503"/>
      <c r="N671" s="503" t="str">
        <f t="shared" si="125"/>
        <v/>
      </c>
      <c r="O671" s="503"/>
      <c r="P671" s="503"/>
      <c r="Q671" s="503" t="str">
        <f t="shared" si="126"/>
        <v/>
      </c>
      <c r="R671" s="503"/>
      <c r="S671" s="503"/>
      <c r="T671" s="503"/>
      <c r="U671" s="503"/>
      <c r="V671" s="503"/>
      <c r="W671" s="503" t="str">
        <f t="shared" si="127"/>
        <v/>
      </c>
      <c r="X671" s="503"/>
      <c r="Y671" s="503"/>
      <c r="Z671" s="503"/>
      <c r="AA671" s="503"/>
      <c r="AB671" s="503"/>
      <c r="AC671" s="525"/>
      <c r="AD671" s="526"/>
      <c r="AE671" s="526"/>
      <c r="AF671" s="526"/>
      <c r="AG671" s="526"/>
      <c r="AH671" s="527"/>
      <c r="AI671" s="233"/>
      <c r="AJ671" s="233"/>
      <c r="AK671" s="197">
        <v>660</v>
      </c>
      <c r="AL671" s="207"/>
      <c r="AM671" s="207"/>
      <c r="AN671" s="207"/>
      <c r="AO671" s="207"/>
      <c r="AP671" s="207"/>
      <c r="AQ671" s="208"/>
      <c r="AR671" s="155"/>
      <c r="AS671" s="197">
        <f t="shared" si="128"/>
        <v>660</v>
      </c>
      <c r="AT671" s="175">
        <v>-0.15957739999998899</v>
      </c>
      <c r="AU671" s="163">
        <v>-9.5773999999977395E-3</v>
      </c>
      <c r="AV671" s="163">
        <v>-0.19957739999999499</v>
      </c>
      <c r="AW671" s="163">
        <v>-0.27957739999999398</v>
      </c>
      <c r="AX671" s="163">
        <v>-0.179577399999999</v>
      </c>
      <c r="AY671" s="163">
        <v>-0.179577399999999</v>
      </c>
      <c r="BA671" s="331">
        <f t="shared" si="129"/>
        <v>660</v>
      </c>
      <c r="BB671" s="332" t="str">
        <f t="shared" si="133"/>
        <v/>
      </c>
      <c r="BC671" s="332" t="str">
        <f t="shared" si="133"/>
        <v/>
      </c>
      <c r="BD671" s="332" t="str">
        <f t="shared" si="133"/>
        <v/>
      </c>
      <c r="BE671" s="332" t="str">
        <f t="shared" si="133"/>
        <v/>
      </c>
      <c r="BF671" s="332" t="str">
        <f t="shared" si="133"/>
        <v/>
      </c>
      <c r="BG671" s="332" t="str">
        <f t="shared" si="120"/>
        <v/>
      </c>
      <c r="BH671" s="164">
        <v>660</v>
      </c>
      <c r="BI671" s="337" t="str">
        <f t="shared" si="131"/>
        <v/>
      </c>
      <c r="BJ671" s="337" t="str">
        <f t="shared" si="131"/>
        <v/>
      </c>
      <c r="BK671" s="337" t="str">
        <f t="shared" si="131"/>
        <v/>
      </c>
      <c r="BL671" s="337" t="str">
        <f t="shared" si="130"/>
        <v/>
      </c>
      <c r="BM671" s="165" t="str">
        <f t="shared" si="132"/>
        <v/>
      </c>
    </row>
    <row r="672" spans="1:65" ht="14.85" customHeight="1">
      <c r="A672" s="238"/>
      <c r="B672" s="540" t="s">
        <v>729</v>
      </c>
      <c r="C672" s="540"/>
      <c r="D672" s="540"/>
      <c r="E672" s="503" t="str">
        <f t="shared" si="122"/>
        <v/>
      </c>
      <c r="F672" s="503"/>
      <c r="G672" s="503"/>
      <c r="H672" s="503" t="str">
        <f t="shared" si="123"/>
        <v/>
      </c>
      <c r="I672" s="503"/>
      <c r="J672" s="503"/>
      <c r="K672" s="503" t="str">
        <f t="shared" si="124"/>
        <v/>
      </c>
      <c r="L672" s="503"/>
      <c r="M672" s="503"/>
      <c r="N672" s="503" t="str">
        <f t="shared" si="125"/>
        <v/>
      </c>
      <c r="O672" s="503"/>
      <c r="P672" s="503"/>
      <c r="Q672" s="503" t="str">
        <f t="shared" si="126"/>
        <v/>
      </c>
      <c r="R672" s="503"/>
      <c r="S672" s="503"/>
      <c r="T672" s="503"/>
      <c r="U672" s="503"/>
      <c r="V672" s="503"/>
      <c r="W672" s="503" t="str">
        <f t="shared" si="127"/>
        <v/>
      </c>
      <c r="X672" s="503"/>
      <c r="Y672" s="503"/>
      <c r="Z672" s="503"/>
      <c r="AA672" s="503"/>
      <c r="AB672" s="503"/>
      <c r="AC672" s="525"/>
      <c r="AD672" s="526"/>
      <c r="AE672" s="526"/>
      <c r="AF672" s="526"/>
      <c r="AG672" s="526"/>
      <c r="AH672" s="527"/>
      <c r="AI672" s="233"/>
      <c r="AJ672" s="233"/>
      <c r="AK672" s="197">
        <v>661</v>
      </c>
      <c r="AL672" s="207"/>
      <c r="AM672" s="207"/>
      <c r="AN672" s="207"/>
      <c r="AO672" s="207"/>
      <c r="AP672" s="207"/>
      <c r="AQ672" s="208"/>
      <c r="AR672" s="155"/>
      <c r="AS672" s="197">
        <f t="shared" si="128"/>
        <v>661</v>
      </c>
      <c r="AT672" s="175">
        <v>-0.15957739999998899</v>
      </c>
      <c r="AU672" s="163">
        <v>-9.5773999999977395E-3</v>
      </c>
      <c r="AV672" s="163">
        <v>-0.19957739999999499</v>
      </c>
      <c r="AW672" s="163">
        <v>-0.27957739999999398</v>
      </c>
      <c r="AX672" s="163">
        <v>-0.179577399999999</v>
      </c>
      <c r="AY672" s="163">
        <v>-0.179577399999999</v>
      </c>
      <c r="BA672" s="331">
        <f t="shared" si="129"/>
        <v>661</v>
      </c>
      <c r="BB672" s="332" t="str">
        <f t="shared" si="133"/>
        <v/>
      </c>
      <c r="BC672" s="332" t="str">
        <f t="shared" si="133"/>
        <v/>
      </c>
      <c r="BD672" s="332" t="str">
        <f t="shared" si="133"/>
        <v/>
      </c>
      <c r="BE672" s="332" t="str">
        <f t="shared" si="133"/>
        <v/>
      </c>
      <c r="BF672" s="332" t="str">
        <f t="shared" si="133"/>
        <v/>
      </c>
      <c r="BG672" s="332" t="str">
        <f t="shared" si="120"/>
        <v/>
      </c>
      <c r="BH672" s="164">
        <v>661</v>
      </c>
      <c r="BI672" s="337" t="str">
        <f t="shared" si="131"/>
        <v/>
      </c>
      <c r="BJ672" s="337" t="str">
        <f t="shared" si="131"/>
        <v/>
      </c>
      <c r="BK672" s="337" t="str">
        <f t="shared" si="131"/>
        <v/>
      </c>
      <c r="BL672" s="337" t="str">
        <f t="shared" si="130"/>
        <v/>
      </c>
      <c r="BM672" s="165" t="str">
        <f t="shared" si="132"/>
        <v/>
      </c>
    </row>
    <row r="673" spans="1:65" ht="14.85" customHeight="1">
      <c r="A673" s="238"/>
      <c r="B673" s="540" t="s">
        <v>730</v>
      </c>
      <c r="C673" s="540"/>
      <c r="D673" s="540"/>
      <c r="E673" s="503" t="str">
        <f t="shared" si="122"/>
        <v/>
      </c>
      <c r="F673" s="503"/>
      <c r="G673" s="503"/>
      <c r="H673" s="503" t="str">
        <f t="shared" si="123"/>
        <v/>
      </c>
      <c r="I673" s="503"/>
      <c r="J673" s="503"/>
      <c r="K673" s="503" t="str">
        <f t="shared" si="124"/>
        <v/>
      </c>
      <c r="L673" s="503"/>
      <c r="M673" s="503"/>
      <c r="N673" s="503" t="str">
        <f t="shared" si="125"/>
        <v/>
      </c>
      <c r="O673" s="503"/>
      <c r="P673" s="503"/>
      <c r="Q673" s="503" t="str">
        <f t="shared" si="126"/>
        <v/>
      </c>
      <c r="R673" s="503"/>
      <c r="S673" s="503"/>
      <c r="T673" s="503"/>
      <c r="U673" s="503"/>
      <c r="V673" s="503"/>
      <c r="W673" s="503" t="str">
        <f t="shared" si="127"/>
        <v/>
      </c>
      <c r="X673" s="503"/>
      <c r="Y673" s="503"/>
      <c r="Z673" s="503"/>
      <c r="AA673" s="503"/>
      <c r="AB673" s="503"/>
      <c r="AC673" s="525"/>
      <c r="AD673" s="526"/>
      <c r="AE673" s="526"/>
      <c r="AF673" s="526"/>
      <c r="AG673" s="526"/>
      <c r="AH673" s="527"/>
      <c r="AI673" s="233"/>
      <c r="AJ673" s="233"/>
      <c r="AK673" s="197">
        <v>662</v>
      </c>
      <c r="AL673" s="207"/>
      <c r="AM673" s="207"/>
      <c r="AN673" s="207"/>
      <c r="AO673" s="207"/>
      <c r="AP673" s="207"/>
      <c r="AQ673" s="208"/>
      <c r="AR673" s="155"/>
      <c r="AS673" s="197">
        <f t="shared" si="128"/>
        <v>662</v>
      </c>
      <c r="AT673" s="175">
        <v>-0.15957739999998899</v>
      </c>
      <c r="AU673" s="163">
        <v>-9.5773999999977395E-3</v>
      </c>
      <c r="AV673" s="163">
        <v>-0.19957739999999499</v>
      </c>
      <c r="AW673" s="163">
        <v>-0.27957739999999398</v>
      </c>
      <c r="AX673" s="163">
        <v>-0.179577399999999</v>
      </c>
      <c r="AY673" s="163">
        <v>-0.179577399999999</v>
      </c>
      <c r="BA673" s="331">
        <f t="shared" si="129"/>
        <v>662</v>
      </c>
      <c r="BB673" s="332" t="str">
        <f t="shared" si="133"/>
        <v/>
      </c>
      <c r="BC673" s="332" t="str">
        <f t="shared" si="133"/>
        <v/>
      </c>
      <c r="BD673" s="332" t="str">
        <f t="shared" si="133"/>
        <v/>
      </c>
      <c r="BE673" s="332" t="str">
        <f t="shared" si="133"/>
        <v/>
      </c>
      <c r="BF673" s="332" t="str">
        <f t="shared" si="133"/>
        <v/>
      </c>
      <c r="BG673" s="332" t="str">
        <f t="shared" si="120"/>
        <v/>
      </c>
      <c r="BH673" s="164">
        <v>662</v>
      </c>
      <c r="BI673" s="337" t="str">
        <f t="shared" si="131"/>
        <v/>
      </c>
      <c r="BJ673" s="337" t="str">
        <f t="shared" si="131"/>
        <v/>
      </c>
      <c r="BK673" s="337" t="str">
        <f t="shared" si="131"/>
        <v/>
      </c>
      <c r="BL673" s="337" t="str">
        <f t="shared" si="130"/>
        <v/>
      </c>
      <c r="BM673" s="165" t="str">
        <f t="shared" si="132"/>
        <v/>
      </c>
    </row>
    <row r="674" spans="1:65" ht="14.85" customHeight="1">
      <c r="A674" s="238"/>
      <c r="B674" s="540" t="s">
        <v>731</v>
      </c>
      <c r="C674" s="540"/>
      <c r="D674" s="540"/>
      <c r="E674" s="503" t="str">
        <f t="shared" si="122"/>
        <v/>
      </c>
      <c r="F674" s="503"/>
      <c r="G674" s="503"/>
      <c r="H674" s="503" t="str">
        <f t="shared" si="123"/>
        <v/>
      </c>
      <c r="I674" s="503"/>
      <c r="J674" s="503"/>
      <c r="K674" s="503" t="str">
        <f t="shared" si="124"/>
        <v/>
      </c>
      <c r="L674" s="503"/>
      <c r="M674" s="503"/>
      <c r="N674" s="503" t="str">
        <f t="shared" si="125"/>
        <v/>
      </c>
      <c r="O674" s="503"/>
      <c r="P674" s="503"/>
      <c r="Q674" s="503" t="str">
        <f t="shared" si="126"/>
        <v/>
      </c>
      <c r="R674" s="503"/>
      <c r="S674" s="503"/>
      <c r="T674" s="503"/>
      <c r="U674" s="503"/>
      <c r="V674" s="503"/>
      <c r="W674" s="503" t="str">
        <f t="shared" si="127"/>
        <v/>
      </c>
      <c r="X674" s="503"/>
      <c r="Y674" s="503"/>
      <c r="Z674" s="503"/>
      <c r="AA674" s="503"/>
      <c r="AB674" s="503"/>
      <c r="AC674" s="525"/>
      <c r="AD674" s="526"/>
      <c r="AE674" s="526"/>
      <c r="AF674" s="526"/>
      <c r="AG674" s="526"/>
      <c r="AH674" s="527"/>
      <c r="AI674" s="233"/>
      <c r="AJ674" s="233"/>
      <c r="AK674" s="197">
        <v>663</v>
      </c>
      <c r="AL674" s="207"/>
      <c r="AM674" s="207"/>
      <c r="AN674" s="207"/>
      <c r="AO674" s="207"/>
      <c r="AP674" s="207"/>
      <c r="AQ674" s="208"/>
      <c r="AR674" s="155"/>
      <c r="AS674" s="197">
        <f t="shared" si="128"/>
        <v>663</v>
      </c>
      <c r="AT674" s="175">
        <v>-0.15957739999998899</v>
      </c>
      <c r="AU674" s="163">
        <v>-9.5773999999977395E-3</v>
      </c>
      <c r="AV674" s="163">
        <v>-0.19957739999999499</v>
      </c>
      <c r="AW674" s="163">
        <v>-0.27957739999999398</v>
      </c>
      <c r="AX674" s="163">
        <v>-0.179577399999999</v>
      </c>
      <c r="AY674" s="163">
        <v>-0.179577399999999</v>
      </c>
      <c r="BA674" s="331">
        <f t="shared" si="129"/>
        <v>663</v>
      </c>
      <c r="BB674" s="332" t="str">
        <f t="shared" si="133"/>
        <v/>
      </c>
      <c r="BC674" s="332" t="str">
        <f t="shared" si="133"/>
        <v/>
      </c>
      <c r="BD674" s="332" t="str">
        <f t="shared" si="133"/>
        <v/>
      </c>
      <c r="BE674" s="332" t="str">
        <f t="shared" si="133"/>
        <v/>
      </c>
      <c r="BF674" s="332" t="str">
        <f t="shared" si="133"/>
        <v/>
      </c>
      <c r="BG674" s="332" t="str">
        <f t="shared" si="120"/>
        <v/>
      </c>
      <c r="BH674" s="164">
        <v>663</v>
      </c>
      <c r="BI674" s="337" t="str">
        <f t="shared" si="131"/>
        <v/>
      </c>
      <c r="BJ674" s="337" t="str">
        <f t="shared" si="131"/>
        <v/>
      </c>
      <c r="BK674" s="337" t="str">
        <f t="shared" si="131"/>
        <v/>
      </c>
      <c r="BL674" s="337" t="str">
        <f t="shared" si="130"/>
        <v/>
      </c>
      <c r="BM674" s="165" t="str">
        <f t="shared" si="132"/>
        <v/>
      </c>
    </row>
    <row r="675" spans="1:65" ht="14.85" customHeight="1">
      <c r="A675" s="238"/>
      <c r="B675" s="540" t="s">
        <v>732</v>
      </c>
      <c r="C675" s="540"/>
      <c r="D675" s="540"/>
      <c r="E675" s="503" t="str">
        <f t="shared" si="122"/>
        <v/>
      </c>
      <c r="F675" s="503"/>
      <c r="G675" s="503"/>
      <c r="H675" s="503" t="str">
        <f t="shared" si="123"/>
        <v/>
      </c>
      <c r="I675" s="503"/>
      <c r="J675" s="503"/>
      <c r="K675" s="503" t="str">
        <f t="shared" si="124"/>
        <v/>
      </c>
      <c r="L675" s="503"/>
      <c r="M675" s="503"/>
      <c r="N675" s="503" t="str">
        <f t="shared" si="125"/>
        <v/>
      </c>
      <c r="O675" s="503"/>
      <c r="P675" s="503"/>
      <c r="Q675" s="503" t="str">
        <f t="shared" si="126"/>
        <v/>
      </c>
      <c r="R675" s="503"/>
      <c r="S675" s="503"/>
      <c r="T675" s="503"/>
      <c r="U675" s="503"/>
      <c r="V675" s="503"/>
      <c r="W675" s="503" t="str">
        <f t="shared" si="127"/>
        <v/>
      </c>
      <c r="X675" s="503"/>
      <c r="Y675" s="503"/>
      <c r="Z675" s="503"/>
      <c r="AA675" s="503"/>
      <c r="AB675" s="503"/>
      <c r="AC675" s="525"/>
      <c r="AD675" s="526"/>
      <c r="AE675" s="526"/>
      <c r="AF675" s="526"/>
      <c r="AG675" s="526"/>
      <c r="AH675" s="527"/>
      <c r="AI675" s="233"/>
      <c r="AJ675" s="233"/>
      <c r="AK675" s="197">
        <v>664</v>
      </c>
      <c r="AL675" s="207"/>
      <c r="AM675" s="207"/>
      <c r="AN675" s="207"/>
      <c r="AO675" s="207"/>
      <c r="AP675" s="207"/>
      <c r="AQ675" s="208"/>
      <c r="AR675" s="155"/>
      <c r="AS675" s="197">
        <f t="shared" si="128"/>
        <v>664</v>
      </c>
      <c r="AT675" s="175">
        <v>-0.15957739999998899</v>
      </c>
      <c r="AU675" s="163">
        <v>-9.5773999999977395E-3</v>
      </c>
      <c r="AV675" s="163">
        <v>-0.19957739999999499</v>
      </c>
      <c r="AW675" s="163">
        <v>-0.27957739999999398</v>
      </c>
      <c r="AX675" s="163">
        <v>-0.179577399999999</v>
      </c>
      <c r="AY675" s="163">
        <v>-0.179577399999999</v>
      </c>
      <c r="BA675" s="331">
        <f t="shared" si="129"/>
        <v>664</v>
      </c>
      <c r="BB675" s="332" t="str">
        <f t="shared" si="133"/>
        <v/>
      </c>
      <c r="BC675" s="332" t="str">
        <f t="shared" si="133"/>
        <v/>
      </c>
      <c r="BD675" s="332" t="str">
        <f t="shared" si="133"/>
        <v/>
      </c>
      <c r="BE675" s="332" t="str">
        <f t="shared" si="133"/>
        <v/>
      </c>
      <c r="BF675" s="332" t="str">
        <f t="shared" si="133"/>
        <v/>
      </c>
      <c r="BG675" s="332" t="str">
        <f t="shared" si="133"/>
        <v/>
      </c>
      <c r="BH675" s="164">
        <v>664</v>
      </c>
      <c r="BI675" s="337" t="str">
        <f t="shared" si="131"/>
        <v/>
      </c>
      <c r="BJ675" s="337" t="str">
        <f t="shared" si="131"/>
        <v/>
      </c>
      <c r="BK675" s="337" t="str">
        <f t="shared" si="131"/>
        <v/>
      </c>
      <c r="BL675" s="337" t="str">
        <f t="shared" si="130"/>
        <v/>
      </c>
      <c r="BM675" s="165" t="str">
        <f t="shared" si="132"/>
        <v/>
      </c>
    </row>
    <row r="676" spans="1:65" ht="14.85" customHeight="1">
      <c r="A676" s="238"/>
      <c r="B676" s="540" t="s">
        <v>733</v>
      </c>
      <c r="C676" s="540"/>
      <c r="D676" s="540"/>
      <c r="E676" s="503" t="str">
        <f t="shared" si="122"/>
        <v/>
      </c>
      <c r="F676" s="503"/>
      <c r="G676" s="503"/>
      <c r="H676" s="503" t="str">
        <f t="shared" si="123"/>
        <v/>
      </c>
      <c r="I676" s="503"/>
      <c r="J676" s="503"/>
      <c r="K676" s="503" t="str">
        <f t="shared" si="124"/>
        <v/>
      </c>
      <c r="L676" s="503"/>
      <c r="M676" s="503"/>
      <c r="N676" s="503" t="str">
        <f t="shared" si="125"/>
        <v/>
      </c>
      <c r="O676" s="503"/>
      <c r="P676" s="503"/>
      <c r="Q676" s="503" t="str">
        <f t="shared" si="126"/>
        <v/>
      </c>
      <c r="R676" s="503"/>
      <c r="S676" s="503"/>
      <c r="T676" s="503"/>
      <c r="U676" s="503"/>
      <c r="V676" s="503"/>
      <c r="W676" s="503" t="str">
        <f t="shared" si="127"/>
        <v/>
      </c>
      <c r="X676" s="503"/>
      <c r="Y676" s="503"/>
      <c r="Z676" s="503"/>
      <c r="AA676" s="503"/>
      <c r="AB676" s="503"/>
      <c r="AC676" s="525"/>
      <c r="AD676" s="526"/>
      <c r="AE676" s="526"/>
      <c r="AF676" s="526"/>
      <c r="AG676" s="526"/>
      <c r="AH676" s="527"/>
      <c r="AI676" s="233"/>
      <c r="AJ676" s="233"/>
      <c r="AK676" s="197">
        <v>665</v>
      </c>
      <c r="AL676" s="207"/>
      <c r="AM676" s="207"/>
      <c r="AN676" s="207"/>
      <c r="AO676" s="207"/>
      <c r="AP676" s="207"/>
      <c r="AQ676" s="208"/>
      <c r="AR676" s="155"/>
      <c r="AS676" s="197">
        <f t="shared" si="128"/>
        <v>665</v>
      </c>
      <c r="AT676" s="175">
        <v>-0.15957739999998899</v>
      </c>
      <c r="AU676" s="163">
        <v>-9.5773999999977395E-3</v>
      </c>
      <c r="AV676" s="163">
        <v>-0.19957739999999499</v>
      </c>
      <c r="AW676" s="163">
        <v>-0.27957739999999398</v>
      </c>
      <c r="AX676" s="163">
        <v>-0.179577399999999</v>
      </c>
      <c r="AY676" s="163">
        <v>-0.179577399999999</v>
      </c>
      <c r="BA676" s="331">
        <f t="shared" si="129"/>
        <v>665</v>
      </c>
      <c r="BB676" s="332" t="str">
        <f t="shared" si="133"/>
        <v/>
      </c>
      <c r="BC676" s="332" t="str">
        <f t="shared" si="133"/>
        <v/>
      </c>
      <c r="BD676" s="332" t="str">
        <f t="shared" si="133"/>
        <v/>
      </c>
      <c r="BE676" s="332" t="str">
        <f t="shared" si="133"/>
        <v/>
      </c>
      <c r="BF676" s="332" t="str">
        <f t="shared" si="133"/>
        <v/>
      </c>
      <c r="BG676" s="332" t="str">
        <f t="shared" si="133"/>
        <v/>
      </c>
      <c r="BH676" s="164">
        <v>665</v>
      </c>
      <c r="BI676" s="337" t="str">
        <f t="shared" si="131"/>
        <v/>
      </c>
      <c r="BJ676" s="337" t="str">
        <f t="shared" si="131"/>
        <v/>
      </c>
      <c r="BK676" s="337" t="str">
        <f t="shared" si="131"/>
        <v/>
      </c>
      <c r="BL676" s="337" t="str">
        <f t="shared" si="130"/>
        <v/>
      </c>
      <c r="BM676" s="165" t="str">
        <f t="shared" si="132"/>
        <v/>
      </c>
    </row>
    <row r="677" spans="1:65" ht="14.85" customHeight="1">
      <c r="A677" s="238"/>
      <c r="B677" s="540" t="s">
        <v>734</v>
      </c>
      <c r="C677" s="540"/>
      <c r="D677" s="540"/>
      <c r="E677" s="503" t="str">
        <f t="shared" si="122"/>
        <v/>
      </c>
      <c r="F677" s="503"/>
      <c r="G677" s="503"/>
      <c r="H677" s="503" t="str">
        <f t="shared" si="123"/>
        <v/>
      </c>
      <c r="I677" s="503"/>
      <c r="J677" s="503"/>
      <c r="K677" s="503" t="str">
        <f t="shared" si="124"/>
        <v/>
      </c>
      <c r="L677" s="503"/>
      <c r="M677" s="503"/>
      <c r="N677" s="503" t="str">
        <f t="shared" si="125"/>
        <v/>
      </c>
      <c r="O677" s="503"/>
      <c r="P677" s="503"/>
      <c r="Q677" s="503" t="str">
        <f t="shared" si="126"/>
        <v/>
      </c>
      <c r="R677" s="503"/>
      <c r="S677" s="503"/>
      <c r="T677" s="503"/>
      <c r="U677" s="503"/>
      <c r="V677" s="503"/>
      <c r="W677" s="503" t="str">
        <f t="shared" si="127"/>
        <v/>
      </c>
      <c r="X677" s="503"/>
      <c r="Y677" s="503"/>
      <c r="Z677" s="503"/>
      <c r="AA677" s="503"/>
      <c r="AB677" s="503"/>
      <c r="AC677" s="525"/>
      <c r="AD677" s="526"/>
      <c r="AE677" s="526"/>
      <c r="AF677" s="526"/>
      <c r="AG677" s="526"/>
      <c r="AH677" s="527"/>
      <c r="AI677" s="233"/>
      <c r="AJ677" s="233"/>
      <c r="AK677" s="197">
        <v>666</v>
      </c>
      <c r="AL677" s="207"/>
      <c r="AM677" s="207"/>
      <c r="AN677" s="207"/>
      <c r="AO677" s="207"/>
      <c r="AP677" s="207"/>
      <c r="AQ677" s="208"/>
      <c r="AR677" s="155"/>
      <c r="AS677" s="197">
        <f t="shared" si="128"/>
        <v>666</v>
      </c>
      <c r="AT677" s="175">
        <v>-0.15957739999998899</v>
      </c>
      <c r="AU677" s="163">
        <v>-9.5773999999977395E-3</v>
      </c>
      <c r="AV677" s="163">
        <v>-0.19957739999999499</v>
      </c>
      <c r="AW677" s="163">
        <v>-0.27957739999999398</v>
      </c>
      <c r="AX677" s="163">
        <v>-0.179577399999999</v>
      </c>
      <c r="AY677" s="163">
        <v>-0.179577399999999</v>
      </c>
      <c r="BA677" s="331">
        <f t="shared" si="129"/>
        <v>666</v>
      </c>
      <c r="BB677" s="332" t="str">
        <f t="shared" si="133"/>
        <v/>
      </c>
      <c r="BC677" s="332" t="str">
        <f t="shared" si="133"/>
        <v/>
      </c>
      <c r="BD677" s="332" t="str">
        <f t="shared" si="133"/>
        <v/>
      </c>
      <c r="BE677" s="332" t="str">
        <f t="shared" si="133"/>
        <v/>
      </c>
      <c r="BF677" s="332" t="str">
        <f t="shared" si="133"/>
        <v/>
      </c>
      <c r="BG677" s="332" t="str">
        <f t="shared" si="133"/>
        <v/>
      </c>
      <c r="BH677" s="164">
        <v>666</v>
      </c>
      <c r="BI677" s="337" t="str">
        <f t="shared" si="131"/>
        <v/>
      </c>
      <c r="BJ677" s="337" t="str">
        <f t="shared" si="131"/>
        <v/>
      </c>
      <c r="BK677" s="337" t="str">
        <f t="shared" si="131"/>
        <v/>
      </c>
      <c r="BL677" s="337" t="str">
        <f t="shared" si="130"/>
        <v/>
      </c>
      <c r="BM677" s="165" t="str">
        <f t="shared" si="132"/>
        <v/>
      </c>
    </row>
    <row r="678" spans="1:65" ht="14.85" customHeight="1">
      <c r="A678" s="238"/>
      <c r="B678" s="540" t="s">
        <v>735</v>
      </c>
      <c r="C678" s="540"/>
      <c r="D678" s="540"/>
      <c r="E678" s="503" t="str">
        <f t="shared" si="122"/>
        <v/>
      </c>
      <c r="F678" s="503"/>
      <c r="G678" s="503"/>
      <c r="H678" s="503" t="str">
        <f t="shared" si="123"/>
        <v/>
      </c>
      <c r="I678" s="503"/>
      <c r="J678" s="503"/>
      <c r="K678" s="503" t="str">
        <f t="shared" si="124"/>
        <v/>
      </c>
      <c r="L678" s="503"/>
      <c r="M678" s="503"/>
      <c r="N678" s="503" t="str">
        <f t="shared" si="125"/>
        <v/>
      </c>
      <c r="O678" s="503"/>
      <c r="P678" s="503"/>
      <c r="Q678" s="503" t="str">
        <f t="shared" si="126"/>
        <v/>
      </c>
      <c r="R678" s="503"/>
      <c r="S678" s="503"/>
      <c r="T678" s="503"/>
      <c r="U678" s="503"/>
      <c r="V678" s="503"/>
      <c r="W678" s="503" t="str">
        <f t="shared" si="127"/>
        <v/>
      </c>
      <c r="X678" s="503"/>
      <c r="Y678" s="503"/>
      <c r="Z678" s="503"/>
      <c r="AA678" s="503"/>
      <c r="AB678" s="503"/>
      <c r="AC678" s="525"/>
      <c r="AD678" s="526"/>
      <c r="AE678" s="526"/>
      <c r="AF678" s="526"/>
      <c r="AG678" s="526"/>
      <c r="AH678" s="527"/>
      <c r="AI678" s="233"/>
      <c r="AJ678" s="233"/>
      <c r="AK678" s="197">
        <v>667</v>
      </c>
      <c r="AL678" s="207"/>
      <c r="AM678" s="207"/>
      <c r="AN678" s="207"/>
      <c r="AO678" s="207"/>
      <c r="AP678" s="207"/>
      <c r="AQ678" s="208"/>
      <c r="AR678" s="155"/>
      <c r="AS678" s="197">
        <f t="shared" si="128"/>
        <v>667</v>
      </c>
      <c r="AT678" s="175">
        <v>-0.15957739999998899</v>
      </c>
      <c r="AU678" s="163">
        <v>-9.5773999999977395E-3</v>
      </c>
      <c r="AV678" s="163">
        <v>-0.19957739999999499</v>
      </c>
      <c r="AW678" s="163">
        <v>-0.27957739999999398</v>
      </c>
      <c r="AX678" s="163">
        <v>-0.179577399999999</v>
      </c>
      <c r="AY678" s="163">
        <v>-0.179577399999999</v>
      </c>
      <c r="BA678" s="331">
        <f t="shared" si="129"/>
        <v>667</v>
      </c>
      <c r="BB678" s="332" t="str">
        <f t="shared" si="133"/>
        <v/>
      </c>
      <c r="BC678" s="332" t="str">
        <f t="shared" si="133"/>
        <v/>
      </c>
      <c r="BD678" s="332" t="str">
        <f t="shared" si="133"/>
        <v/>
      </c>
      <c r="BE678" s="332" t="str">
        <f t="shared" si="133"/>
        <v/>
      </c>
      <c r="BF678" s="332" t="str">
        <f t="shared" si="133"/>
        <v/>
      </c>
      <c r="BG678" s="332" t="str">
        <f t="shared" si="133"/>
        <v/>
      </c>
      <c r="BH678" s="164">
        <v>667</v>
      </c>
      <c r="BI678" s="337" t="str">
        <f t="shared" si="131"/>
        <v/>
      </c>
      <c r="BJ678" s="337" t="str">
        <f t="shared" si="131"/>
        <v/>
      </c>
      <c r="BK678" s="337" t="str">
        <f t="shared" si="131"/>
        <v/>
      </c>
      <c r="BL678" s="337" t="str">
        <f t="shared" si="130"/>
        <v/>
      </c>
      <c r="BM678" s="165" t="str">
        <f t="shared" si="132"/>
        <v/>
      </c>
    </row>
    <row r="679" spans="1:65" ht="14.85" customHeight="1">
      <c r="A679" s="238"/>
      <c r="B679" s="540" t="s">
        <v>736</v>
      </c>
      <c r="C679" s="540"/>
      <c r="D679" s="540"/>
      <c r="E679" s="503" t="str">
        <f t="shared" si="122"/>
        <v/>
      </c>
      <c r="F679" s="503"/>
      <c r="G679" s="503"/>
      <c r="H679" s="503" t="str">
        <f t="shared" si="123"/>
        <v/>
      </c>
      <c r="I679" s="503"/>
      <c r="J679" s="503"/>
      <c r="K679" s="503" t="str">
        <f t="shared" si="124"/>
        <v/>
      </c>
      <c r="L679" s="503"/>
      <c r="M679" s="503"/>
      <c r="N679" s="503" t="str">
        <f t="shared" si="125"/>
        <v/>
      </c>
      <c r="O679" s="503"/>
      <c r="P679" s="503"/>
      <c r="Q679" s="503" t="str">
        <f t="shared" si="126"/>
        <v/>
      </c>
      <c r="R679" s="503"/>
      <c r="S679" s="503"/>
      <c r="T679" s="503"/>
      <c r="U679" s="503"/>
      <c r="V679" s="503"/>
      <c r="W679" s="503" t="str">
        <f t="shared" si="127"/>
        <v/>
      </c>
      <c r="X679" s="503"/>
      <c r="Y679" s="503"/>
      <c r="Z679" s="503"/>
      <c r="AA679" s="503"/>
      <c r="AB679" s="503"/>
      <c r="AC679" s="525"/>
      <c r="AD679" s="526"/>
      <c r="AE679" s="526"/>
      <c r="AF679" s="526"/>
      <c r="AG679" s="526"/>
      <c r="AH679" s="527"/>
      <c r="AI679" s="233"/>
      <c r="AJ679" s="233"/>
      <c r="AK679" s="197">
        <v>668</v>
      </c>
      <c r="AL679" s="207"/>
      <c r="AM679" s="207"/>
      <c r="AN679" s="207"/>
      <c r="AO679" s="207"/>
      <c r="AP679" s="207"/>
      <c r="AQ679" s="208"/>
      <c r="AR679" s="155"/>
      <c r="AS679" s="197">
        <f t="shared" si="128"/>
        <v>668</v>
      </c>
      <c r="AT679" s="175">
        <v>-0.15957739999998899</v>
      </c>
      <c r="AU679" s="163">
        <v>-9.5773999999977395E-3</v>
      </c>
      <c r="AV679" s="163">
        <v>-0.19957739999999499</v>
      </c>
      <c r="AW679" s="163">
        <v>-0.27957739999999398</v>
      </c>
      <c r="AX679" s="163">
        <v>-0.179577399999999</v>
      </c>
      <c r="AY679" s="163">
        <v>-0.179577399999999</v>
      </c>
      <c r="BA679" s="331">
        <f t="shared" si="129"/>
        <v>668</v>
      </c>
      <c r="BB679" s="332" t="str">
        <f t="shared" si="133"/>
        <v/>
      </c>
      <c r="BC679" s="332" t="str">
        <f t="shared" si="133"/>
        <v/>
      </c>
      <c r="BD679" s="332" t="str">
        <f t="shared" si="133"/>
        <v/>
      </c>
      <c r="BE679" s="332" t="str">
        <f t="shared" si="133"/>
        <v/>
      </c>
      <c r="BF679" s="332" t="str">
        <f t="shared" si="133"/>
        <v/>
      </c>
      <c r="BG679" s="332" t="str">
        <f t="shared" si="133"/>
        <v/>
      </c>
      <c r="BH679" s="164">
        <v>668</v>
      </c>
      <c r="BI679" s="337" t="str">
        <f t="shared" si="131"/>
        <v/>
      </c>
      <c r="BJ679" s="337" t="str">
        <f t="shared" si="131"/>
        <v/>
      </c>
      <c r="BK679" s="337" t="str">
        <f t="shared" si="131"/>
        <v/>
      </c>
      <c r="BL679" s="337" t="str">
        <f t="shared" si="130"/>
        <v/>
      </c>
      <c r="BM679" s="165" t="str">
        <f t="shared" si="132"/>
        <v/>
      </c>
    </row>
    <row r="680" spans="1:65" ht="14.85" customHeight="1">
      <c r="A680" s="238"/>
      <c r="B680" s="540" t="s">
        <v>737</v>
      </c>
      <c r="C680" s="540"/>
      <c r="D680" s="540"/>
      <c r="E680" s="503" t="str">
        <f t="shared" si="122"/>
        <v/>
      </c>
      <c r="F680" s="503"/>
      <c r="G680" s="503"/>
      <c r="H680" s="503" t="str">
        <f t="shared" si="123"/>
        <v/>
      </c>
      <c r="I680" s="503"/>
      <c r="J680" s="503"/>
      <c r="K680" s="503" t="str">
        <f t="shared" si="124"/>
        <v/>
      </c>
      <c r="L680" s="503"/>
      <c r="M680" s="503"/>
      <c r="N680" s="503" t="str">
        <f t="shared" si="125"/>
        <v/>
      </c>
      <c r="O680" s="503"/>
      <c r="P680" s="503"/>
      <c r="Q680" s="503" t="str">
        <f t="shared" si="126"/>
        <v/>
      </c>
      <c r="R680" s="503"/>
      <c r="S680" s="503"/>
      <c r="T680" s="503"/>
      <c r="U680" s="503"/>
      <c r="V680" s="503"/>
      <c r="W680" s="503" t="str">
        <f t="shared" si="127"/>
        <v/>
      </c>
      <c r="X680" s="503"/>
      <c r="Y680" s="503"/>
      <c r="Z680" s="503"/>
      <c r="AA680" s="503"/>
      <c r="AB680" s="503"/>
      <c r="AC680" s="525"/>
      <c r="AD680" s="526"/>
      <c r="AE680" s="526"/>
      <c r="AF680" s="526"/>
      <c r="AG680" s="526"/>
      <c r="AH680" s="527"/>
      <c r="AI680" s="233"/>
      <c r="AJ680" s="233"/>
      <c r="AK680" s="197">
        <v>669</v>
      </c>
      <c r="AL680" s="207"/>
      <c r="AM680" s="207"/>
      <c r="AN680" s="207"/>
      <c r="AO680" s="207"/>
      <c r="AP680" s="207"/>
      <c r="AQ680" s="208"/>
      <c r="AR680" s="155"/>
      <c r="AS680" s="197">
        <f t="shared" si="128"/>
        <v>669</v>
      </c>
      <c r="AT680" s="175">
        <v>-0.15957739999998899</v>
      </c>
      <c r="AU680" s="163">
        <v>-9.5773999999977395E-3</v>
      </c>
      <c r="AV680" s="163">
        <v>-0.19957739999999499</v>
      </c>
      <c r="AW680" s="163">
        <v>-0.27957739999999398</v>
      </c>
      <c r="AX680" s="163">
        <v>-0.179577399999999</v>
      </c>
      <c r="AY680" s="163">
        <v>-0.179577399999999</v>
      </c>
      <c r="BA680" s="331">
        <f t="shared" si="129"/>
        <v>669</v>
      </c>
      <c r="BB680" s="332" t="str">
        <f t="shared" si="133"/>
        <v/>
      </c>
      <c r="BC680" s="332" t="str">
        <f t="shared" si="133"/>
        <v/>
      </c>
      <c r="BD680" s="332" t="str">
        <f t="shared" si="133"/>
        <v/>
      </c>
      <c r="BE680" s="332" t="str">
        <f t="shared" si="133"/>
        <v/>
      </c>
      <c r="BF680" s="332" t="str">
        <f t="shared" si="133"/>
        <v/>
      </c>
      <c r="BG680" s="332" t="str">
        <f t="shared" si="133"/>
        <v/>
      </c>
      <c r="BH680" s="164">
        <v>669</v>
      </c>
      <c r="BI680" s="337" t="str">
        <f t="shared" si="131"/>
        <v/>
      </c>
      <c r="BJ680" s="337" t="str">
        <f t="shared" si="131"/>
        <v/>
      </c>
      <c r="BK680" s="337" t="str">
        <f t="shared" si="131"/>
        <v/>
      </c>
      <c r="BL680" s="337" t="str">
        <f t="shared" si="130"/>
        <v/>
      </c>
      <c r="BM680" s="165" t="str">
        <f t="shared" si="132"/>
        <v/>
      </c>
    </row>
    <row r="681" spans="1:65" ht="14.85" customHeight="1">
      <c r="A681" s="238"/>
      <c r="B681" s="540" t="s">
        <v>738</v>
      </c>
      <c r="C681" s="540"/>
      <c r="D681" s="540"/>
      <c r="E681" s="503" t="str">
        <f t="shared" si="122"/>
        <v/>
      </c>
      <c r="F681" s="503"/>
      <c r="G681" s="503"/>
      <c r="H681" s="503" t="str">
        <f t="shared" si="123"/>
        <v/>
      </c>
      <c r="I681" s="503"/>
      <c r="J681" s="503"/>
      <c r="K681" s="503" t="str">
        <f t="shared" si="124"/>
        <v/>
      </c>
      <c r="L681" s="503"/>
      <c r="M681" s="503"/>
      <c r="N681" s="503" t="str">
        <f t="shared" si="125"/>
        <v/>
      </c>
      <c r="O681" s="503"/>
      <c r="P681" s="503"/>
      <c r="Q681" s="503" t="str">
        <f t="shared" si="126"/>
        <v/>
      </c>
      <c r="R681" s="503"/>
      <c r="S681" s="503"/>
      <c r="T681" s="503"/>
      <c r="U681" s="503"/>
      <c r="V681" s="503"/>
      <c r="W681" s="503" t="str">
        <f t="shared" si="127"/>
        <v/>
      </c>
      <c r="X681" s="503"/>
      <c r="Y681" s="503"/>
      <c r="Z681" s="503"/>
      <c r="AA681" s="503"/>
      <c r="AB681" s="503"/>
      <c r="AC681" s="525"/>
      <c r="AD681" s="526"/>
      <c r="AE681" s="526"/>
      <c r="AF681" s="526"/>
      <c r="AG681" s="526"/>
      <c r="AH681" s="527"/>
      <c r="AI681" s="233"/>
      <c r="AJ681" s="233"/>
      <c r="AK681" s="197">
        <v>670</v>
      </c>
      <c r="AL681" s="207"/>
      <c r="AM681" s="207"/>
      <c r="AN681" s="207"/>
      <c r="AO681" s="207"/>
      <c r="AP681" s="207"/>
      <c r="AQ681" s="208"/>
      <c r="AR681" s="155"/>
      <c r="AS681" s="197">
        <f t="shared" si="128"/>
        <v>670</v>
      </c>
      <c r="AT681" s="175">
        <v>-0.15957739999998899</v>
      </c>
      <c r="AU681" s="163">
        <v>-9.5773999999977395E-3</v>
      </c>
      <c r="AV681" s="163">
        <v>-0.19957739999999499</v>
      </c>
      <c r="AW681" s="163">
        <v>-0.27957739999999398</v>
      </c>
      <c r="AX681" s="163">
        <v>-0.179577399999999</v>
      </c>
      <c r="AY681" s="163">
        <v>-0.179577399999999</v>
      </c>
      <c r="BA681" s="331">
        <f t="shared" si="129"/>
        <v>670</v>
      </c>
      <c r="BB681" s="332" t="str">
        <f t="shared" si="133"/>
        <v/>
      </c>
      <c r="BC681" s="332" t="str">
        <f t="shared" si="133"/>
        <v/>
      </c>
      <c r="BD681" s="332" t="str">
        <f t="shared" si="133"/>
        <v/>
      </c>
      <c r="BE681" s="332" t="str">
        <f t="shared" si="133"/>
        <v/>
      </c>
      <c r="BF681" s="332" t="str">
        <f t="shared" si="133"/>
        <v/>
      </c>
      <c r="BG681" s="332" t="str">
        <f t="shared" si="133"/>
        <v/>
      </c>
      <c r="BH681" s="164">
        <v>670</v>
      </c>
      <c r="BI681" s="337" t="str">
        <f t="shared" si="131"/>
        <v/>
      </c>
      <c r="BJ681" s="337" t="str">
        <f t="shared" si="131"/>
        <v/>
      </c>
      <c r="BK681" s="337" t="str">
        <f t="shared" si="131"/>
        <v/>
      </c>
      <c r="BL681" s="337" t="str">
        <f t="shared" si="130"/>
        <v/>
      </c>
      <c r="BM681" s="165" t="str">
        <f t="shared" si="132"/>
        <v/>
      </c>
    </row>
    <row r="682" spans="1:65" ht="14.85" customHeight="1">
      <c r="A682" s="238"/>
      <c r="B682" s="540" t="s">
        <v>739</v>
      </c>
      <c r="C682" s="540"/>
      <c r="D682" s="540"/>
      <c r="E682" s="503" t="str">
        <f t="shared" si="122"/>
        <v/>
      </c>
      <c r="F682" s="503"/>
      <c r="G682" s="503"/>
      <c r="H682" s="503" t="str">
        <f t="shared" si="123"/>
        <v/>
      </c>
      <c r="I682" s="503"/>
      <c r="J682" s="503"/>
      <c r="K682" s="503" t="str">
        <f t="shared" si="124"/>
        <v/>
      </c>
      <c r="L682" s="503"/>
      <c r="M682" s="503"/>
      <c r="N682" s="503" t="str">
        <f t="shared" si="125"/>
        <v/>
      </c>
      <c r="O682" s="503"/>
      <c r="P682" s="503"/>
      <c r="Q682" s="503" t="str">
        <f t="shared" si="126"/>
        <v/>
      </c>
      <c r="R682" s="503"/>
      <c r="S682" s="503"/>
      <c r="T682" s="503"/>
      <c r="U682" s="503"/>
      <c r="V682" s="503"/>
      <c r="W682" s="503" t="str">
        <f t="shared" si="127"/>
        <v/>
      </c>
      <c r="X682" s="503"/>
      <c r="Y682" s="503"/>
      <c r="Z682" s="503"/>
      <c r="AA682" s="503"/>
      <c r="AB682" s="503"/>
      <c r="AC682" s="525"/>
      <c r="AD682" s="526"/>
      <c r="AE682" s="526"/>
      <c r="AF682" s="526"/>
      <c r="AG682" s="526"/>
      <c r="AH682" s="527"/>
      <c r="AI682" s="233"/>
      <c r="AJ682" s="233"/>
      <c r="AK682" s="197">
        <v>671</v>
      </c>
      <c r="AL682" s="207"/>
      <c r="AM682" s="207"/>
      <c r="AN682" s="207"/>
      <c r="AO682" s="207"/>
      <c r="AP682" s="207"/>
      <c r="AQ682" s="208"/>
      <c r="AR682" s="155"/>
      <c r="AS682" s="197">
        <f t="shared" si="128"/>
        <v>671</v>
      </c>
      <c r="AT682" s="175">
        <v>-0.15957739999998899</v>
      </c>
      <c r="AU682" s="163">
        <v>-9.5773999999977395E-3</v>
      </c>
      <c r="AV682" s="163">
        <v>-0.19957739999999499</v>
      </c>
      <c r="AW682" s="163">
        <v>-0.27957739999999398</v>
      </c>
      <c r="AX682" s="163">
        <v>-0.179577399999999</v>
      </c>
      <c r="AY682" s="163">
        <v>-0.179577399999999</v>
      </c>
      <c r="BA682" s="331">
        <f t="shared" si="129"/>
        <v>671</v>
      </c>
      <c r="BB682" s="332" t="str">
        <f t="shared" si="133"/>
        <v/>
      </c>
      <c r="BC682" s="332" t="str">
        <f t="shared" si="133"/>
        <v/>
      </c>
      <c r="BD682" s="332" t="str">
        <f t="shared" si="133"/>
        <v/>
      </c>
      <c r="BE682" s="332" t="str">
        <f t="shared" si="133"/>
        <v/>
      </c>
      <c r="BF682" s="332" t="str">
        <f t="shared" si="133"/>
        <v/>
      </c>
      <c r="BG682" s="332" t="str">
        <f t="shared" si="133"/>
        <v/>
      </c>
      <c r="BH682" s="164">
        <v>671</v>
      </c>
      <c r="BI682" s="337" t="str">
        <f t="shared" si="131"/>
        <v/>
      </c>
      <c r="BJ682" s="337" t="str">
        <f t="shared" si="131"/>
        <v/>
      </c>
      <c r="BK682" s="337" t="str">
        <f t="shared" si="131"/>
        <v/>
      </c>
      <c r="BL682" s="337" t="str">
        <f t="shared" si="130"/>
        <v/>
      </c>
      <c r="BM682" s="165" t="str">
        <f t="shared" si="132"/>
        <v/>
      </c>
    </row>
    <row r="683" spans="1:65" ht="14.85" customHeight="1">
      <c r="A683" s="238"/>
      <c r="B683" s="540" t="s">
        <v>740</v>
      </c>
      <c r="C683" s="540"/>
      <c r="D683" s="540"/>
      <c r="E683" s="503" t="str">
        <f t="shared" si="122"/>
        <v/>
      </c>
      <c r="F683" s="503"/>
      <c r="G683" s="503"/>
      <c r="H683" s="503" t="str">
        <f t="shared" si="123"/>
        <v/>
      </c>
      <c r="I683" s="503"/>
      <c r="J683" s="503"/>
      <c r="K683" s="503" t="str">
        <f t="shared" si="124"/>
        <v/>
      </c>
      <c r="L683" s="503"/>
      <c r="M683" s="503"/>
      <c r="N683" s="503" t="str">
        <f t="shared" si="125"/>
        <v/>
      </c>
      <c r="O683" s="503"/>
      <c r="P683" s="503"/>
      <c r="Q683" s="503" t="str">
        <f t="shared" si="126"/>
        <v/>
      </c>
      <c r="R683" s="503"/>
      <c r="S683" s="503"/>
      <c r="T683" s="503"/>
      <c r="U683" s="503"/>
      <c r="V683" s="503"/>
      <c r="W683" s="503" t="str">
        <f t="shared" si="127"/>
        <v/>
      </c>
      <c r="X683" s="503"/>
      <c r="Y683" s="503"/>
      <c r="Z683" s="503"/>
      <c r="AA683" s="503"/>
      <c r="AB683" s="503"/>
      <c r="AC683" s="525"/>
      <c r="AD683" s="526"/>
      <c r="AE683" s="526"/>
      <c r="AF683" s="526"/>
      <c r="AG683" s="526"/>
      <c r="AH683" s="527"/>
      <c r="AI683" s="233"/>
      <c r="AJ683" s="233"/>
      <c r="AK683" s="197">
        <v>672</v>
      </c>
      <c r="AL683" s="207"/>
      <c r="AM683" s="207"/>
      <c r="AN683" s="207"/>
      <c r="AO683" s="207"/>
      <c r="AP683" s="207"/>
      <c r="AQ683" s="208"/>
      <c r="AR683" s="155"/>
      <c r="AS683" s="197">
        <f t="shared" si="128"/>
        <v>672</v>
      </c>
      <c r="AT683" s="175">
        <v>-0.15957739999998899</v>
      </c>
      <c r="AU683" s="163">
        <v>-9.5773999999977395E-3</v>
      </c>
      <c r="AV683" s="163">
        <v>-0.19957739999999499</v>
      </c>
      <c r="AW683" s="163">
        <v>-0.27957739999999398</v>
      </c>
      <c r="AX683" s="163">
        <v>-0.179577399999999</v>
      </c>
      <c r="AY683" s="163">
        <v>-0.179577399999999</v>
      </c>
      <c r="BA683" s="331">
        <f t="shared" si="129"/>
        <v>672</v>
      </c>
      <c r="BB683" s="332" t="str">
        <f t="shared" si="133"/>
        <v/>
      </c>
      <c r="BC683" s="332" t="str">
        <f t="shared" si="133"/>
        <v/>
      </c>
      <c r="BD683" s="332" t="str">
        <f t="shared" si="133"/>
        <v/>
      </c>
      <c r="BE683" s="332" t="str">
        <f t="shared" si="133"/>
        <v/>
      </c>
      <c r="BF683" s="332" t="str">
        <f t="shared" si="133"/>
        <v/>
      </c>
      <c r="BG683" s="332" t="str">
        <f t="shared" si="133"/>
        <v/>
      </c>
      <c r="BH683" s="164">
        <v>672</v>
      </c>
      <c r="BI683" s="337" t="str">
        <f t="shared" si="131"/>
        <v/>
      </c>
      <c r="BJ683" s="337" t="str">
        <f t="shared" si="131"/>
        <v/>
      </c>
      <c r="BK683" s="337" t="str">
        <f t="shared" si="131"/>
        <v/>
      </c>
      <c r="BL683" s="337" t="str">
        <f t="shared" si="130"/>
        <v/>
      </c>
      <c r="BM683" s="165" t="str">
        <f t="shared" si="132"/>
        <v/>
      </c>
    </row>
    <row r="684" spans="1:65" ht="14.85" customHeight="1">
      <c r="A684" s="238"/>
      <c r="B684" s="540" t="s">
        <v>741</v>
      </c>
      <c r="C684" s="540"/>
      <c r="D684" s="540"/>
      <c r="E684" s="503" t="str">
        <f t="shared" si="122"/>
        <v/>
      </c>
      <c r="F684" s="503"/>
      <c r="G684" s="503"/>
      <c r="H684" s="503" t="str">
        <f t="shared" si="123"/>
        <v/>
      </c>
      <c r="I684" s="503"/>
      <c r="J684" s="503"/>
      <c r="K684" s="503" t="str">
        <f t="shared" si="124"/>
        <v/>
      </c>
      <c r="L684" s="503"/>
      <c r="M684" s="503"/>
      <c r="N684" s="503" t="str">
        <f t="shared" si="125"/>
        <v/>
      </c>
      <c r="O684" s="503"/>
      <c r="P684" s="503"/>
      <c r="Q684" s="503" t="str">
        <f t="shared" si="126"/>
        <v/>
      </c>
      <c r="R684" s="503"/>
      <c r="S684" s="503"/>
      <c r="T684" s="503"/>
      <c r="U684" s="503"/>
      <c r="V684" s="503"/>
      <c r="W684" s="503" t="str">
        <f t="shared" si="127"/>
        <v/>
      </c>
      <c r="X684" s="503"/>
      <c r="Y684" s="503"/>
      <c r="Z684" s="503"/>
      <c r="AA684" s="503"/>
      <c r="AB684" s="503"/>
      <c r="AC684" s="525"/>
      <c r="AD684" s="526"/>
      <c r="AE684" s="526"/>
      <c r="AF684" s="526"/>
      <c r="AG684" s="526"/>
      <c r="AH684" s="527"/>
      <c r="AI684" s="233"/>
      <c r="AJ684" s="233"/>
      <c r="AK684" s="197">
        <v>673</v>
      </c>
      <c r="AL684" s="207"/>
      <c r="AM684" s="207"/>
      <c r="AN684" s="207"/>
      <c r="AO684" s="207"/>
      <c r="AP684" s="207"/>
      <c r="AQ684" s="208"/>
      <c r="AR684" s="155"/>
      <c r="AS684" s="197">
        <f t="shared" si="128"/>
        <v>673</v>
      </c>
      <c r="AT684" s="175">
        <v>-0.15957739999998899</v>
      </c>
      <c r="AU684" s="163">
        <v>-9.5773999999977395E-3</v>
      </c>
      <c r="AV684" s="163">
        <v>-0.19957739999999499</v>
      </c>
      <c r="AW684" s="163">
        <v>-0.27957739999999398</v>
      </c>
      <c r="AX684" s="163">
        <v>-0.179577399999999</v>
      </c>
      <c r="AY684" s="163">
        <v>-0.179577399999999</v>
      </c>
      <c r="BA684" s="331">
        <f t="shared" si="129"/>
        <v>673</v>
      </c>
      <c r="BB684" s="332" t="str">
        <f t="shared" si="133"/>
        <v/>
      </c>
      <c r="BC684" s="332" t="str">
        <f t="shared" si="133"/>
        <v/>
      </c>
      <c r="BD684" s="332" t="str">
        <f t="shared" si="133"/>
        <v/>
      </c>
      <c r="BE684" s="332" t="str">
        <f t="shared" si="133"/>
        <v/>
      </c>
      <c r="BF684" s="332" t="str">
        <f t="shared" si="133"/>
        <v/>
      </c>
      <c r="BG684" s="332" t="str">
        <f t="shared" si="133"/>
        <v/>
      </c>
      <c r="BH684" s="164">
        <v>673</v>
      </c>
      <c r="BI684" s="337" t="str">
        <f t="shared" si="131"/>
        <v/>
      </c>
      <c r="BJ684" s="337" t="str">
        <f t="shared" si="131"/>
        <v/>
      </c>
      <c r="BK684" s="337" t="str">
        <f t="shared" si="131"/>
        <v/>
      </c>
      <c r="BL684" s="337" t="str">
        <f t="shared" si="130"/>
        <v/>
      </c>
      <c r="BM684" s="165" t="str">
        <f t="shared" si="132"/>
        <v/>
      </c>
    </row>
    <row r="685" spans="1:65" ht="14.85" customHeight="1">
      <c r="A685" s="238"/>
      <c r="B685" s="540" t="s">
        <v>742</v>
      </c>
      <c r="C685" s="540"/>
      <c r="D685" s="540"/>
      <c r="E685" s="503" t="str">
        <f t="shared" si="122"/>
        <v/>
      </c>
      <c r="F685" s="503"/>
      <c r="G685" s="503"/>
      <c r="H685" s="503" t="str">
        <f t="shared" si="123"/>
        <v/>
      </c>
      <c r="I685" s="503"/>
      <c r="J685" s="503"/>
      <c r="K685" s="503" t="str">
        <f t="shared" si="124"/>
        <v/>
      </c>
      <c r="L685" s="503"/>
      <c r="M685" s="503"/>
      <c r="N685" s="503" t="str">
        <f t="shared" si="125"/>
        <v/>
      </c>
      <c r="O685" s="503"/>
      <c r="P685" s="503"/>
      <c r="Q685" s="503" t="str">
        <f t="shared" si="126"/>
        <v/>
      </c>
      <c r="R685" s="503"/>
      <c r="S685" s="503"/>
      <c r="T685" s="503"/>
      <c r="U685" s="503"/>
      <c r="V685" s="503"/>
      <c r="W685" s="503" t="str">
        <f t="shared" si="127"/>
        <v/>
      </c>
      <c r="X685" s="503"/>
      <c r="Y685" s="503"/>
      <c r="Z685" s="503"/>
      <c r="AA685" s="503"/>
      <c r="AB685" s="503"/>
      <c r="AC685" s="525"/>
      <c r="AD685" s="526"/>
      <c r="AE685" s="526"/>
      <c r="AF685" s="526"/>
      <c r="AG685" s="526"/>
      <c r="AH685" s="527"/>
      <c r="AI685" s="233"/>
      <c r="AJ685" s="233"/>
      <c r="AK685" s="197">
        <v>674</v>
      </c>
      <c r="AL685" s="207"/>
      <c r="AM685" s="207"/>
      <c r="AN685" s="207"/>
      <c r="AO685" s="207"/>
      <c r="AP685" s="207"/>
      <c r="AQ685" s="208"/>
      <c r="AR685" s="155"/>
      <c r="AS685" s="197">
        <f t="shared" si="128"/>
        <v>674</v>
      </c>
      <c r="AT685" s="175">
        <v>-0.15957739999998899</v>
      </c>
      <c r="AU685" s="163">
        <v>-9.5773999999977395E-3</v>
      </c>
      <c r="AV685" s="163">
        <v>-0.19957739999999499</v>
      </c>
      <c r="AW685" s="163">
        <v>-0.27957739999999398</v>
      </c>
      <c r="AX685" s="163">
        <v>-0.179577399999999</v>
      </c>
      <c r="AY685" s="163">
        <v>-0.179577399999999</v>
      </c>
      <c r="BA685" s="331">
        <f t="shared" si="129"/>
        <v>674</v>
      </c>
      <c r="BB685" s="332" t="str">
        <f t="shared" si="133"/>
        <v/>
      </c>
      <c r="BC685" s="332" t="str">
        <f t="shared" si="133"/>
        <v/>
      </c>
      <c r="BD685" s="332" t="str">
        <f t="shared" si="133"/>
        <v/>
      </c>
      <c r="BE685" s="332" t="str">
        <f t="shared" si="133"/>
        <v/>
      </c>
      <c r="BF685" s="332" t="str">
        <f t="shared" si="133"/>
        <v/>
      </c>
      <c r="BG685" s="332" t="str">
        <f t="shared" si="133"/>
        <v/>
      </c>
      <c r="BH685" s="164">
        <v>674</v>
      </c>
      <c r="BI685" s="337" t="str">
        <f t="shared" si="131"/>
        <v/>
      </c>
      <c r="BJ685" s="337" t="str">
        <f t="shared" si="131"/>
        <v/>
      </c>
      <c r="BK685" s="337" t="str">
        <f t="shared" si="131"/>
        <v/>
      </c>
      <c r="BL685" s="337" t="str">
        <f t="shared" si="130"/>
        <v/>
      </c>
      <c r="BM685" s="165" t="str">
        <f t="shared" si="132"/>
        <v/>
      </c>
    </row>
    <row r="686" spans="1:65" ht="14.85" customHeight="1">
      <c r="A686" s="238"/>
      <c r="B686" s="540" t="s">
        <v>743</v>
      </c>
      <c r="C686" s="540"/>
      <c r="D686" s="540"/>
      <c r="E686" s="503" t="str">
        <f t="shared" si="122"/>
        <v/>
      </c>
      <c r="F686" s="503"/>
      <c r="G686" s="503"/>
      <c r="H686" s="503" t="str">
        <f t="shared" si="123"/>
        <v/>
      </c>
      <c r="I686" s="503"/>
      <c r="J686" s="503"/>
      <c r="K686" s="503" t="str">
        <f t="shared" si="124"/>
        <v/>
      </c>
      <c r="L686" s="503"/>
      <c r="M686" s="503"/>
      <c r="N686" s="503" t="str">
        <f t="shared" si="125"/>
        <v/>
      </c>
      <c r="O686" s="503"/>
      <c r="P686" s="503"/>
      <c r="Q686" s="503" t="str">
        <f t="shared" si="126"/>
        <v/>
      </c>
      <c r="R686" s="503"/>
      <c r="S686" s="503"/>
      <c r="T686" s="503"/>
      <c r="U686" s="503"/>
      <c r="V686" s="503"/>
      <c r="W686" s="503" t="str">
        <f t="shared" si="127"/>
        <v/>
      </c>
      <c r="X686" s="503"/>
      <c r="Y686" s="503"/>
      <c r="Z686" s="503"/>
      <c r="AA686" s="503"/>
      <c r="AB686" s="503"/>
      <c r="AC686" s="525"/>
      <c r="AD686" s="526"/>
      <c r="AE686" s="526"/>
      <c r="AF686" s="526"/>
      <c r="AG686" s="526"/>
      <c r="AH686" s="527"/>
      <c r="AI686" s="233"/>
      <c r="AJ686" s="233"/>
      <c r="AK686" s="197">
        <v>675</v>
      </c>
      <c r="AL686" s="207"/>
      <c r="AM686" s="207"/>
      <c r="AN686" s="207"/>
      <c r="AO686" s="207"/>
      <c r="AP686" s="207"/>
      <c r="AQ686" s="208"/>
      <c r="AR686" s="155"/>
      <c r="AS686" s="197">
        <f t="shared" si="128"/>
        <v>675</v>
      </c>
      <c r="AT686" s="175">
        <v>-0.15957739999998899</v>
      </c>
      <c r="AU686" s="163">
        <v>-9.5773999999977395E-3</v>
      </c>
      <c r="AV686" s="163">
        <v>-0.19957739999999499</v>
      </c>
      <c r="AW686" s="163">
        <v>-0.27957739999999398</v>
      </c>
      <c r="AX686" s="163">
        <v>-0.179577399999999</v>
      </c>
      <c r="AY686" s="163">
        <v>-0.179577399999999</v>
      </c>
      <c r="BA686" s="331">
        <f t="shared" si="129"/>
        <v>675</v>
      </c>
      <c r="BB686" s="332" t="str">
        <f t="shared" si="133"/>
        <v/>
      </c>
      <c r="BC686" s="332" t="str">
        <f t="shared" si="133"/>
        <v/>
      </c>
      <c r="BD686" s="332" t="str">
        <f t="shared" si="133"/>
        <v/>
      </c>
      <c r="BE686" s="332" t="str">
        <f t="shared" si="133"/>
        <v/>
      </c>
      <c r="BF686" s="332" t="str">
        <f t="shared" si="133"/>
        <v/>
      </c>
      <c r="BG686" s="332" t="str">
        <f t="shared" si="133"/>
        <v/>
      </c>
      <c r="BH686" s="164">
        <v>675</v>
      </c>
      <c r="BI686" s="337" t="str">
        <f t="shared" si="131"/>
        <v/>
      </c>
      <c r="BJ686" s="337" t="str">
        <f t="shared" si="131"/>
        <v/>
      </c>
      <c r="BK686" s="337" t="str">
        <f t="shared" si="131"/>
        <v/>
      </c>
      <c r="BL686" s="337" t="str">
        <f t="shared" si="130"/>
        <v/>
      </c>
      <c r="BM686" s="165" t="str">
        <f t="shared" si="132"/>
        <v/>
      </c>
    </row>
    <row r="687" spans="1:65" ht="14.85" customHeight="1">
      <c r="A687" s="238"/>
      <c r="B687" s="540" t="s">
        <v>744</v>
      </c>
      <c r="C687" s="540"/>
      <c r="D687" s="540"/>
      <c r="E687" s="503" t="str">
        <f t="shared" si="122"/>
        <v/>
      </c>
      <c r="F687" s="503"/>
      <c r="G687" s="503"/>
      <c r="H687" s="503" t="str">
        <f t="shared" si="123"/>
        <v/>
      </c>
      <c r="I687" s="503"/>
      <c r="J687" s="503"/>
      <c r="K687" s="503" t="str">
        <f t="shared" si="124"/>
        <v/>
      </c>
      <c r="L687" s="503"/>
      <c r="M687" s="503"/>
      <c r="N687" s="503" t="str">
        <f t="shared" si="125"/>
        <v/>
      </c>
      <c r="O687" s="503"/>
      <c r="P687" s="503"/>
      <c r="Q687" s="503" t="str">
        <f t="shared" si="126"/>
        <v/>
      </c>
      <c r="R687" s="503"/>
      <c r="S687" s="503"/>
      <c r="T687" s="503"/>
      <c r="U687" s="503"/>
      <c r="V687" s="503"/>
      <c r="W687" s="503" t="str">
        <f t="shared" si="127"/>
        <v/>
      </c>
      <c r="X687" s="503"/>
      <c r="Y687" s="503"/>
      <c r="Z687" s="503"/>
      <c r="AA687" s="503"/>
      <c r="AB687" s="503"/>
      <c r="AC687" s="525"/>
      <c r="AD687" s="526"/>
      <c r="AE687" s="526"/>
      <c r="AF687" s="526"/>
      <c r="AG687" s="526"/>
      <c r="AH687" s="527"/>
      <c r="AI687" s="233"/>
      <c r="AJ687" s="233"/>
      <c r="AK687" s="197">
        <v>676</v>
      </c>
      <c r="AL687" s="207"/>
      <c r="AM687" s="207"/>
      <c r="AN687" s="207"/>
      <c r="AO687" s="207"/>
      <c r="AP687" s="207"/>
      <c r="AQ687" s="208"/>
      <c r="AR687" s="155"/>
      <c r="AS687" s="197">
        <f t="shared" si="128"/>
        <v>676</v>
      </c>
      <c r="AT687" s="175">
        <v>-0.15957739999998899</v>
      </c>
      <c r="AU687" s="163">
        <v>-9.5773999999977395E-3</v>
      </c>
      <c r="AV687" s="163">
        <v>-0.19957739999999499</v>
      </c>
      <c r="AW687" s="163">
        <v>-0.27957739999999398</v>
      </c>
      <c r="AX687" s="163">
        <v>-0.179577399999999</v>
      </c>
      <c r="AY687" s="163">
        <v>-0.179577399999999</v>
      </c>
      <c r="BA687" s="331">
        <f t="shared" si="129"/>
        <v>676</v>
      </c>
      <c r="BB687" s="332" t="str">
        <f t="shared" si="133"/>
        <v/>
      </c>
      <c r="BC687" s="332" t="str">
        <f t="shared" si="133"/>
        <v/>
      </c>
      <c r="BD687" s="332" t="str">
        <f t="shared" si="133"/>
        <v/>
      </c>
      <c r="BE687" s="332" t="str">
        <f t="shared" si="133"/>
        <v/>
      </c>
      <c r="BF687" s="332" t="str">
        <f t="shared" si="133"/>
        <v/>
      </c>
      <c r="BG687" s="332" t="str">
        <f t="shared" si="133"/>
        <v/>
      </c>
      <c r="BH687" s="164">
        <v>676</v>
      </c>
      <c r="BI687" s="337" t="str">
        <f t="shared" si="131"/>
        <v/>
      </c>
      <c r="BJ687" s="337" t="str">
        <f t="shared" si="131"/>
        <v/>
      </c>
      <c r="BK687" s="337" t="str">
        <f t="shared" si="131"/>
        <v/>
      </c>
      <c r="BL687" s="337" t="str">
        <f t="shared" si="130"/>
        <v/>
      </c>
      <c r="BM687" s="165" t="str">
        <f t="shared" si="132"/>
        <v/>
      </c>
    </row>
    <row r="688" spans="1:65" ht="14.85" customHeight="1">
      <c r="A688" s="238"/>
      <c r="B688" s="540" t="s">
        <v>745</v>
      </c>
      <c r="C688" s="540"/>
      <c r="D688" s="540"/>
      <c r="E688" s="503" t="str">
        <f t="shared" si="122"/>
        <v/>
      </c>
      <c r="F688" s="503"/>
      <c r="G688" s="503"/>
      <c r="H688" s="503" t="str">
        <f t="shared" si="123"/>
        <v/>
      </c>
      <c r="I688" s="503"/>
      <c r="J688" s="503"/>
      <c r="K688" s="503" t="str">
        <f t="shared" si="124"/>
        <v/>
      </c>
      <c r="L688" s="503"/>
      <c r="M688" s="503"/>
      <c r="N688" s="503" t="str">
        <f t="shared" si="125"/>
        <v/>
      </c>
      <c r="O688" s="503"/>
      <c r="P688" s="503"/>
      <c r="Q688" s="503" t="str">
        <f t="shared" si="126"/>
        <v/>
      </c>
      <c r="R688" s="503"/>
      <c r="S688" s="503"/>
      <c r="T688" s="503"/>
      <c r="U688" s="503"/>
      <c r="V688" s="503"/>
      <c r="W688" s="503" t="str">
        <f t="shared" si="127"/>
        <v/>
      </c>
      <c r="X688" s="503"/>
      <c r="Y688" s="503"/>
      <c r="Z688" s="503"/>
      <c r="AA688" s="503"/>
      <c r="AB688" s="503"/>
      <c r="AC688" s="525"/>
      <c r="AD688" s="526"/>
      <c r="AE688" s="526"/>
      <c r="AF688" s="526"/>
      <c r="AG688" s="526"/>
      <c r="AH688" s="527"/>
      <c r="AI688" s="233"/>
      <c r="AJ688" s="233"/>
      <c r="AK688" s="197">
        <v>677</v>
      </c>
      <c r="AL688" s="207"/>
      <c r="AM688" s="207"/>
      <c r="AN688" s="207"/>
      <c r="AO688" s="207"/>
      <c r="AP688" s="207"/>
      <c r="AQ688" s="208"/>
      <c r="AR688" s="155"/>
      <c r="AS688" s="197">
        <f t="shared" si="128"/>
        <v>677</v>
      </c>
      <c r="AT688" s="175">
        <v>-0.15957739999998899</v>
      </c>
      <c r="AU688" s="163">
        <v>-9.5773999999977395E-3</v>
      </c>
      <c r="AV688" s="163">
        <v>-0.19957739999999499</v>
      </c>
      <c r="AW688" s="163">
        <v>-0.27957739999999398</v>
      </c>
      <c r="AX688" s="163">
        <v>-0.179577399999999</v>
      </c>
      <c r="AY688" s="163">
        <v>-0.179577399999999</v>
      </c>
      <c r="BA688" s="331">
        <f t="shared" si="129"/>
        <v>677</v>
      </c>
      <c r="BB688" s="332" t="str">
        <f t="shared" si="133"/>
        <v/>
      </c>
      <c r="BC688" s="332" t="str">
        <f t="shared" si="133"/>
        <v/>
      </c>
      <c r="BD688" s="332" t="str">
        <f t="shared" si="133"/>
        <v/>
      </c>
      <c r="BE688" s="332" t="str">
        <f t="shared" si="133"/>
        <v/>
      </c>
      <c r="BF688" s="332" t="str">
        <f t="shared" si="133"/>
        <v/>
      </c>
      <c r="BG688" s="332" t="str">
        <f t="shared" si="133"/>
        <v/>
      </c>
      <c r="BH688" s="164">
        <v>677</v>
      </c>
      <c r="BI688" s="337" t="str">
        <f t="shared" si="131"/>
        <v/>
      </c>
      <c r="BJ688" s="337" t="str">
        <f t="shared" si="131"/>
        <v/>
      </c>
      <c r="BK688" s="337" t="str">
        <f t="shared" si="131"/>
        <v/>
      </c>
      <c r="BL688" s="337" t="str">
        <f t="shared" si="130"/>
        <v/>
      </c>
      <c r="BM688" s="165" t="str">
        <f t="shared" si="132"/>
        <v/>
      </c>
    </row>
    <row r="689" spans="1:65" ht="14.85" customHeight="1">
      <c r="A689" s="238"/>
      <c r="B689" s="540" t="s">
        <v>746</v>
      </c>
      <c r="C689" s="540"/>
      <c r="D689" s="540"/>
      <c r="E689" s="503" t="str">
        <f t="shared" si="122"/>
        <v/>
      </c>
      <c r="F689" s="503"/>
      <c r="G689" s="503"/>
      <c r="H689" s="503" t="str">
        <f t="shared" si="123"/>
        <v/>
      </c>
      <c r="I689" s="503"/>
      <c r="J689" s="503"/>
      <c r="K689" s="503" t="str">
        <f t="shared" si="124"/>
        <v/>
      </c>
      <c r="L689" s="503"/>
      <c r="M689" s="503"/>
      <c r="N689" s="503" t="str">
        <f t="shared" si="125"/>
        <v/>
      </c>
      <c r="O689" s="503"/>
      <c r="P689" s="503"/>
      <c r="Q689" s="503" t="str">
        <f t="shared" si="126"/>
        <v/>
      </c>
      <c r="R689" s="503"/>
      <c r="S689" s="503"/>
      <c r="T689" s="503"/>
      <c r="U689" s="503"/>
      <c r="V689" s="503"/>
      <c r="W689" s="503" t="str">
        <f t="shared" si="127"/>
        <v/>
      </c>
      <c r="X689" s="503"/>
      <c r="Y689" s="503"/>
      <c r="Z689" s="503"/>
      <c r="AA689" s="503"/>
      <c r="AB689" s="503"/>
      <c r="AC689" s="525"/>
      <c r="AD689" s="526"/>
      <c r="AE689" s="526"/>
      <c r="AF689" s="526"/>
      <c r="AG689" s="526"/>
      <c r="AH689" s="527"/>
      <c r="AI689" s="233"/>
      <c r="AJ689" s="233"/>
      <c r="AK689" s="197">
        <v>678</v>
      </c>
      <c r="AL689" s="207"/>
      <c r="AM689" s="207"/>
      <c r="AN689" s="207"/>
      <c r="AO689" s="207"/>
      <c r="AP689" s="207"/>
      <c r="AQ689" s="208"/>
      <c r="AR689" s="155"/>
      <c r="AS689" s="197">
        <f t="shared" si="128"/>
        <v>678</v>
      </c>
      <c r="AT689" s="175">
        <v>-0.15957739999998899</v>
      </c>
      <c r="AU689" s="163">
        <v>-9.5773999999977395E-3</v>
      </c>
      <c r="AV689" s="163">
        <v>-0.19957739999999499</v>
      </c>
      <c r="AW689" s="163">
        <v>-0.27957739999999398</v>
      </c>
      <c r="AX689" s="163">
        <v>-0.179577399999999</v>
      </c>
      <c r="AY689" s="163">
        <v>-0.179577399999999</v>
      </c>
      <c r="BA689" s="331">
        <f t="shared" si="129"/>
        <v>678</v>
      </c>
      <c r="BB689" s="332" t="str">
        <f t="shared" si="133"/>
        <v/>
      </c>
      <c r="BC689" s="332" t="str">
        <f t="shared" si="133"/>
        <v/>
      </c>
      <c r="BD689" s="332" t="str">
        <f t="shared" si="133"/>
        <v/>
      </c>
      <c r="BE689" s="332" t="str">
        <f t="shared" si="133"/>
        <v/>
      </c>
      <c r="BF689" s="332" t="str">
        <f t="shared" si="133"/>
        <v/>
      </c>
      <c r="BG689" s="332" t="str">
        <f t="shared" si="133"/>
        <v/>
      </c>
      <c r="BH689" s="164">
        <v>678</v>
      </c>
      <c r="BI689" s="337" t="str">
        <f t="shared" si="131"/>
        <v/>
      </c>
      <c r="BJ689" s="337" t="str">
        <f t="shared" si="131"/>
        <v/>
      </c>
      <c r="BK689" s="337" t="str">
        <f t="shared" si="131"/>
        <v/>
      </c>
      <c r="BL689" s="337" t="str">
        <f t="shared" si="130"/>
        <v/>
      </c>
      <c r="BM689" s="165" t="str">
        <f t="shared" si="132"/>
        <v/>
      </c>
    </row>
    <row r="690" spans="1:65" ht="14.85" customHeight="1">
      <c r="A690" s="238"/>
      <c r="B690" s="540" t="s">
        <v>747</v>
      </c>
      <c r="C690" s="540"/>
      <c r="D690" s="540"/>
      <c r="E690" s="503" t="str">
        <f t="shared" si="122"/>
        <v/>
      </c>
      <c r="F690" s="503"/>
      <c r="G690" s="503"/>
      <c r="H690" s="503" t="str">
        <f t="shared" si="123"/>
        <v/>
      </c>
      <c r="I690" s="503"/>
      <c r="J690" s="503"/>
      <c r="K690" s="503" t="str">
        <f t="shared" si="124"/>
        <v/>
      </c>
      <c r="L690" s="503"/>
      <c r="M690" s="503"/>
      <c r="N690" s="503" t="str">
        <f t="shared" si="125"/>
        <v/>
      </c>
      <c r="O690" s="503"/>
      <c r="P690" s="503"/>
      <c r="Q690" s="503" t="str">
        <f t="shared" si="126"/>
        <v/>
      </c>
      <c r="R690" s="503"/>
      <c r="S690" s="503"/>
      <c r="T690" s="503"/>
      <c r="U690" s="503"/>
      <c r="V690" s="503"/>
      <c r="W690" s="503" t="str">
        <f t="shared" si="127"/>
        <v/>
      </c>
      <c r="X690" s="503"/>
      <c r="Y690" s="503"/>
      <c r="Z690" s="503"/>
      <c r="AA690" s="503"/>
      <c r="AB690" s="503"/>
      <c r="AC690" s="525"/>
      <c r="AD690" s="526"/>
      <c r="AE690" s="526"/>
      <c r="AF690" s="526"/>
      <c r="AG690" s="526"/>
      <c r="AH690" s="527"/>
      <c r="AI690" s="233"/>
      <c r="AJ690" s="233"/>
      <c r="AK690" s="197">
        <v>679</v>
      </c>
      <c r="AL690" s="207"/>
      <c r="AM690" s="207"/>
      <c r="AN690" s="207"/>
      <c r="AO690" s="207"/>
      <c r="AP690" s="207"/>
      <c r="AQ690" s="208"/>
      <c r="AR690" s="155"/>
      <c r="AS690" s="197">
        <f t="shared" si="128"/>
        <v>679</v>
      </c>
      <c r="AT690" s="175">
        <v>-0.15957739999998899</v>
      </c>
      <c r="AU690" s="163">
        <v>-9.5773999999977395E-3</v>
      </c>
      <c r="AV690" s="163">
        <v>-0.19957739999999499</v>
      </c>
      <c r="AW690" s="163">
        <v>-0.27957739999999398</v>
      </c>
      <c r="AX690" s="163">
        <v>-0.179577399999999</v>
      </c>
      <c r="AY690" s="163">
        <v>-0.179577399999999</v>
      </c>
      <c r="BA690" s="331">
        <f t="shared" si="129"/>
        <v>679</v>
      </c>
      <c r="BB690" s="332" t="str">
        <f t="shared" si="133"/>
        <v/>
      </c>
      <c r="BC690" s="332" t="str">
        <f t="shared" si="133"/>
        <v/>
      </c>
      <c r="BD690" s="332" t="str">
        <f t="shared" si="133"/>
        <v/>
      </c>
      <c r="BE690" s="332" t="str">
        <f t="shared" si="133"/>
        <v/>
      </c>
      <c r="BF690" s="332" t="str">
        <f t="shared" si="133"/>
        <v/>
      </c>
      <c r="BG690" s="332" t="str">
        <f t="shared" si="133"/>
        <v/>
      </c>
      <c r="BH690" s="164">
        <v>679</v>
      </c>
      <c r="BI690" s="337" t="str">
        <f t="shared" si="131"/>
        <v/>
      </c>
      <c r="BJ690" s="337" t="str">
        <f t="shared" si="131"/>
        <v/>
      </c>
      <c r="BK690" s="337" t="str">
        <f t="shared" si="131"/>
        <v/>
      </c>
      <c r="BL690" s="337" t="str">
        <f t="shared" si="130"/>
        <v/>
      </c>
      <c r="BM690" s="165" t="str">
        <f t="shared" si="132"/>
        <v/>
      </c>
    </row>
    <row r="691" spans="1:65" ht="14.85" customHeight="1">
      <c r="A691" s="238"/>
      <c r="B691" s="540" t="s">
        <v>748</v>
      </c>
      <c r="C691" s="540"/>
      <c r="D691" s="540"/>
      <c r="E691" s="503" t="str">
        <f t="shared" si="122"/>
        <v/>
      </c>
      <c r="F691" s="503"/>
      <c r="G691" s="503"/>
      <c r="H691" s="503" t="str">
        <f t="shared" si="123"/>
        <v/>
      </c>
      <c r="I691" s="503"/>
      <c r="J691" s="503"/>
      <c r="K691" s="503" t="str">
        <f t="shared" si="124"/>
        <v/>
      </c>
      <c r="L691" s="503"/>
      <c r="M691" s="503"/>
      <c r="N691" s="503" t="str">
        <f t="shared" si="125"/>
        <v/>
      </c>
      <c r="O691" s="503"/>
      <c r="P691" s="503"/>
      <c r="Q691" s="503" t="str">
        <f t="shared" si="126"/>
        <v/>
      </c>
      <c r="R691" s="503"/>
      <c r="S691" s="503"/>
      <c r="T691" s="503"/>
      <c r="U691" s="503"/>
      <c r="V691" s="503"/>
      <c r="W691" s="503" t="str">
        <f t="shared" si="127"/>
        <v/>
      </c>
      <c r="X691" s="503"/>
      <c r="Y691" s="503"/>
      <c r="Z691" s="503"/>
      <c r="AA691" s="503"/>
      <c r="AB691" s="503"/>
      <c r="AC691" s="525"/>
      <c r="AD691" s="526"/>
      <c r="AE691" s="526"/>
      <c r="AF691" s="526"/>
      <c r="AG691" s="526"/>
      <c r="AH691" s="527"/>
      <c r="AI691" s="233"/>
      <c r="AJ691" s="233"/>
      <c r="AK691" s="197">
        <v>680</v>
      </c>
      <c r="AL691" s="207"/>
      <c r="AM691" s="207"/>
      <c r="AN691" s="207"/>
      <c r="AO691" s="207"/>
      <c r="AP691" s="207"/>
      <c r="AQ691" s="208"/>
      <c r="AR691" s="155"/>
      <c r="AS691" s="197">
        <f t="shared" si="128"/>
        <v>680</v>
      </c>
      <c r="AT691" s="175">
        <v>-0.15957739999998899</v>
      </c>
      <c r="AU691" s="163">
        <v>-9.5773999999977395E-3</v>
      </c>
      <c r="AV691" s="163">
        <v>-0.19957739999999499</v>
      </c>
      <c r="AW691" s="163">
        <v>-0.27957739999999398</v>
      </c>
      <c r="AX691" s="163">
        <v>-0.179577399999999</v>
      </c>
      <c r="AY691" s="163">
        <v>-0.179577399999999</v>
      </c>
      <c r="BA691" s="331">
        <f t="shared" si="129"/>
        <v>680</v>
      </c>
      <c r="BB691" s="332" t="str">
        <f t="shared" si="133"/>
        <v/>
      </c>
      <c r="BC691" s="332" t="str">
        <f t="shared" si="133"/>
        <v/>
      </c>
      <c r="BD691" s="332" t="str">
        <f t="shared" si="133"/>
        <v/>
      </c>
      <c r="BE691" s="332" t="str">
        <f t="shared" si="133"/>
        <v/>
      </c>
      <c r="BF691" s="332" t="str">
        <f t="shared" si="133"/>
        <v/>
      </c>
      <c r="BG691" s="332" t="str">
        <f t="shared" si="133"/>
        <v/>
      </c>
      <c r="BH691" s="164">
        <v>680</v>
      </c>
      <c r="BI691" s="337" t="str">
        <f t="shared" si="131"/>
        <v/>
      </c>
      <c r="BJ691" s="337" t="str">
        <f t="shared" si="131"/>
        <v/>
      </c>
      <c r="BK691" s="337" t="str">
        <f t="shared" si="131"/>
        <v/>
      </c>
      <c r="BL691" s="337" t="str">
        <f t="shared" si="130"/>
        <v/>
      </c>
      <c r="BM691" s="165" t="str">
        <f t="shared" si="132"/>
        <v/>
      </c>
    </row>
    <row r="692" spans="1:65" ht="14.85" customHeight="1">
      <c r="A692" s="238"/>
      <c r="B692" s="540" t="s">
        <v>749</v>
      </c>
      <c r="C692" s="540"/>
      <c r="D692" s="540"/>
      <c r="E692" s="503" t="str">
        <f t="shared" si="122"/>
        <v/>
      </c>
      <c r="F692" s="503"/>
      <c r="G692" s="503"/>
      <c r="H692" s="503" t="str">
        <f t="shared" si="123"/>
        <v/>
      </c>
      <c r="I692" s="503"/>
      <c r="J692" s="503"/>
      <c r="K692" s="503" t="str">
        <f t="shared" si="124"/>
        <v/>
      </c>
      <c r="L692" s="503"/>
      <c r="M692" s="503"/>
      <c r="N692" s="503" t="str">
        <f t="shared" si="125"/>
        <v/>
      </c>
      <c r="O692" s="503"/>
      <c r="P692" s="503"/>
      <c r="Q692" s="503" t="str">
        <f t="shared" si="126"/>
        <v/>
      </c>
      <c r="R692" s="503"/>
      <c r="S692" s="503"/>
      <c r="T692" s="503"/>
      <c r="U692" s="503"/>
      <c r="V692" s="503"/>
      <c r="W692" s="503" t="str">
        <f t="shared" si="127"/>
        <v/>
      </c>
      <c r="X692" s="503"/>
      <c r="Y692" s="503"/>
      <c r="Z692" s="503"/>
      <c r="AA692" s="503"/>
      <c r="AB692" s="503"/>
      <c r="AC692" s="525"/>
      <c r="AD692" s="526"/>
      <c r="AE692" s="526"/>
      <c r="AF692" s="526"/>
      <c r="AG692" s="526"/>
      <c r="AH692" s="527"/>
      <c r="AI692" s="233"/>
      <c r="AJ692" s="233"/>
      <c r="AK692" s="197">
        <v>681</v>
      </c>
      <c r="AL692" s="207"/>
      <c r="AM692" s="207"/>
      <c r="AN692" s="207"/>
      <c r="AO692" s="207"/>
      <c r="AP692" s="207"/>
      <c r="AQ692" s="208"/>
      <c r="AR692" s="155"/>
      <c r="AS692" s="197">
        <f t="shared" si="128"/>
        <v>681</v>
      </c>
      <c r="AT692" s="175">
        <v>-0.15957739999998899</v>
      </c>
      <c r="AU692" s="163">
        <v>-9.5773999999977395E-3</v>
      </c>
      <c r="AV692" s="163">
        <v>-0.19957739999999499</v>
      </c>
      <c r="AW692" s="163">
        <v>-0.27957739999999398</v>
      </c>
      <c r="AX692" s="163">
        <v>-0.179577399999999</v>
      </c>
      <c r="AY692" s="163">
        <v>-0.179577399999999</v>
      </c>
      <c r="BA692" s="331">
        <f t="shared" si="129"/>
        <v>681</v>
      </c>
      <c r="BB692" s="332" t="str">
        <f t="shared" si="133"/>
        <v/>
      </c>
      <c r="BC692" s="332" t="str">
        <f t="shared" si="133"/>
        <v/>
      </c>
      <c r="BD692" s="332" t="str">
        <f t="shared" si="133"/>
        <v/>
      </c>
      <c r="BE692" s="332" t="str">
        <f t="shared" si="133"/>
        <v/>
      </c>
      <c r="BF692" s="332" t="str">
        <f t="shared" si="133"/>
        <v/>
      </c>
      <c r="BG692" s="332" t="str">
        <f t="shared" si="133"/>
        <v/>
      </c>
      <c r="BH692" s="164">
        <v>681</v>
      </c>
      <c r="BI692" s="337" t="str">
        <f t="shared" si="131"/>
        <v/>
      </c>
      <c r="BJ692" s="337" t="str">
        <f t="shared" si="131"/>
        <v/>
      </c>
      <c r="BK692" s="337" t="str">
        <f t="shared" si="131"/>
        <v/>
      </c>
      <c r="BL692" s="337" t="str">
        <f t="shared" si="130"/>
        <v/>
      </c>
      <c r="BM692" s="165" t="str">
        <f t="shared" si="132"/>
        <v/>
      </c>
    </row>
    <row r="693" spans="1:65" ht="14.85" customHeight="1">
      <c r="A693" s="238"/>
      <c r="B693" s="540" t="s">
        <v>750</v>
      </c>
      <c r="C693" s="540"/>
      <c r="D693" s="540"/>
      <c r="E693" s="503" t="str">
        <f t="shared" si="122"/>
        <v/>
      </c>
      <c r="F693" s="503"/>
      <c r="G693" s="503"/>
      <c r="H693" s="503" t="str">
        <f t="shared" si="123"/>
        <v/>
      </c>
      <c r="I693" s="503"/>
      <c r="J693" s="503"/>
      <c r="K693" s="503" t="str">
        <f t="shared" si="124"/>
        <v/>
      </c>
      <c r="L693" s="503"/>
      <c r="M693" s="503"/>
      <c r="N693" s="503" t="str">
        <f t="shared" si="125"/>
        <v/>
      </c>
      <c r="O693" s="503"/>
      <c r="P693" s="503"/>
      <c r="Q693" s="503" t="str">
        <f t="shared" si="126"/>
        <v/>
      </c>
      <c r="R693" s="503"/>
      <c r="S693" s="503"/>
      <c r="T693" s="503"/>
      <c r="U693" s="503"/>
      <c r="V693" s="503"/>
      <c r="W693" s="503" t="str">
        <f t="shared" si="127"/>
        <v/>
      </c>
      <c r="X693" s="503"/>
      <c r="Y693" s="503"/>
      <c r="Z693" s="503"/>
      <c r="AA693" s="503"/>
      <c r="AB693" s="503"/>
      <c r="AC693" s="525"/>
      <c r="AD693" s="526"/>
      <c r="AE693" s="526"/>
      <c r="AF693" s="526"/>
      <c r="AG693" s="526"/>
      <c r="AH693" s="527"/>
      <c r="AI693" s="233"/>
      <c r="AJ693" s="233"/>
      <c r="AK693" s="197">
        <v>682</v>
      </c>
      <c r="AL693" s="207"/>
      <c r="AM693" s="207"/>
      <c r="AN693" s="207"/>
      <c r="AO693" s="207"/>
      <c r="AP693" s="207"/>
      <c r="AQ693" s="208"/>
      <c r="AR693" s="155"/>
      <c r="AS693" s="197">
        <f t="shared" si="128"/>
        <v>682</v>
      </c>
      <c r="AT693" s="175">
        <v>-0.15957739999998899</v>
      </c>
      <c r="AU693" s="163">
        <v>-9.5773999999977395E-3</v>
      </c>
      <c r="AV693" s="163">
        <v>-0.19957739999999499</v>
      </c>
      <c r="AW693" s="163">
        <v>-0.27957739999999398</v>
      </c>
      <c r="AX693" s="163">
        <v>-0.179577399999999</v>
      </c>
      <c r="AY693" s="163">
        <v>-0.179577399999999</v>
      </c>
      <c r="BA693" s="331">
        <f t="shared" si="129"/>
        <v>682</v>
      </c>
      <c r="BB693" s="332" t="str">
        <f t="shared" si="133"/>
        <v/>
      </c>
      <c r="BC693" s="332" t="str">
        <f t="shared" si="133"/>
        <v/>
      </c>
      <c r="BD693" s="332" t="str">
        <f t="shared" si="133"/>
        <v/>
      </c>
      <c r="BE693" s="332" t="str">
        <f t="shared" si="133"/>
        <v/>
      </c>
      <c r="BF693" s="332" t="str">
        <f t="shared" si="133"/>
        <v/>
      </c>
      <c r="BG693" s="332" t="str">
        <f t="shared" si="133"/>
        <v/>
      </c>
      <c r="BH693" s="164">
        <v>682</v>
      </c>
      <c r="BI693" s="337" t="str">
        <f t="shared" si="131"/>
        <v/>
      </c>
      <c r="BJ693" s="337" t="str">
        <f t="shared" si="131"/>
        <v/>
      </c>
      <c r="BK693" s="337" t="str">
        <f t="shared" si="131"/>
        <v/>
      </c>
      <c r="BL693" s="337" t="str">
        <f t="shared" si="130"/>
        <v/>
      </c>
      <c r="BM693" s="165" t="str">
        <f t="shared" si="132"/>
        <v/>
      </c>
    </row>
    <row r="694" spans="1:65" ht="14.85" customHeight="1">
      <c r="A694" s="238"/>
      <c r="B694" s="540" t="s">
        <v>751</v>
      </c>
      <c r="C694" s="540"/>
      <c r="D694" s="540"/>
      <c r="E694" s="503" t="str">
        <f t="shared" si="122"/>
        <v/>
      </c>
      <c r="F694" s="503"/>
      <c r="G694" s="503"/>
      <c r="H694" s="503" t="str">
        <f t="shared" si="123"/>
        <v/>
      </c>
      <c r="I694" s="503"/>
      <c r="J694" s="503"/>
      <c r="K694" s="503" t="str">
        <f t="shared" si="124"/>
        <v/>
      </c>
      <c r="L694" s="503"/>
      <c r="M694" s="503"/>
      <c r="N694" s="503" t="str">
        <f t="shared" si="125"/>
        <v/>
      </c>
      <c r="O694" s="503"/>
      <c r="P694" s="503"/>
      <c r="Q694" s="503" t="str">
        <f t="shared" si="126"/>
        <v/>
      </c>
      <c r="R694" s="503"/>
      <c r="S694" s="503"/>
      <c r="T694" s="503"/>
      <c r="U694" s="503"/>
      <c r="V694" s="503"/>
      <c r="W694" s="503" t="str">
        <f t="shared" si="127"/>
        <v/>
      </c>
      <c r="X694" s="503"/>
      <c r="Y694" s="503"/>
      <c r="Z694" s="503"/>
      <c r="AA694" s="503"/>
      <c r="AB694" s="503"/>
      <c r="AC694" s="525"/>
      <c r="AD694" s="526"/>
      <c r="AE694" s="526"/>
      <c r="AF694" s="526"/>
      <c r="AG694" s="526"/>
      <c r="AH694" s="527"/>
      <c r="AI694" s="233"/>
      <c r="AJ694" s="233"/>
      <c r="AK694" s="197">
        <v>683</v>
      </c>
      <c r="AL694" s="207"/>
      <c r="AM694" s="207"/>
      <c r="AN694" s="207"/>
      <c r="AO694" s="207"/>
      <c r="AP694" s="207"/>
      <c r="AQ694" s="208"/>
      <c r="AR694" s="155"/>
      <c r="AS694" s="197">
        <f t="shared" si="128"/>
        <v>683</v>
      </c>
      <c r="AT694" s="175">
        <v>-0.15957739999998899</v>
      </c>
      <c r="AU694" s="163">
        <v>-9.5773999999977395E-3</v>
      </c>
      <c r="AV694" s="163">
        <v>-0.19957739999999499</v>
      </c>
      <c r="AW694" s="163">
        <v>-0.27957739999999398</v>
      </c>
      <c r="AX694" s="163">
        <v>-0.179577399999999</v>
      </c>
      <c r="AY694" s="163">
        <v>-0.179577399999999</v>
      </c>
      <c r="BA694" s="331">
        <f t="shared" si="129"/>
        <v>683</v>
      </c>
      <c r="BB694" s="332" t="str">
        <f t="shared" si="133"/>
        <v/>
      </c>
      <c r="BC694" s="332" t="str">
        <f t="shared" si="133"/>
        <v/>
      </c>
      <c r="BD694" s="332" t="str">
        <f t="shared" si="133"/>
        <v/>
      </c>
      <c r="BE694" s="332" t="str">
        <f t="shared" si="133"/>
        <v/>
      </c>
      <c r="BF694" s="332" t="str">
        <f t="shared" si="133"/>
        <v/>
      </c>
      <c r="BG694" s="332" t="str">
        <f t="shared" si="133"/>
        <v/>
      </c>
      <c r="BH694" s="164">
        <v>683</v>
      </c>
      <c r="BI694" s="337" t="str">
        <f t="shared" si="131"/>
        <v/>
      </c>
      <c r="BJ694" s="337" t="str">
        <f t="shared" si="131"/>
        <v/>
      </c>
      <c r="BK694" s="337" t="str">
        <f t="shared" si="131"/>
        <v/>
      </c>
      <c r="BL694" s="337" t="str">
        <f t="shared" si="130"/>
        <v/>
      </c>
      <c r="BM694" s="165" t="str">
        <f t="shared" si="132"/>
        <v/>
      </c>
    </row>
    <row r="695" spans="1:65" ht="14.85" customHeight="1">
      <c r="A695" s="238"/>
      <c r="B695" s="540" t="s">
        <v>752</v>
      </c>
      <c r="C695" s="540"/>
      <c r="D695" s="540"/>
      <c r="E695" s="503" t="str">
        <f t="shared" si="122"/>
        <v/>
      </c>
      <c r="F695" s="503"/>
      <c r="G695" s="503"/>
      <c r="H695" s="503" t="str">
        <f t="shared" si="123"/>
        <v/>
      </c>
      <c r="I695" s="503"/>
      <c r="J695" s="503"/>
      <c r="K695" s="503" t="str">
        <f t="shared" si="124"/>
        <v/>
      </c>
      <c r="L695" s="503"/>
      <c r="M695" s="503"/>
      <c r="N695" s="503" t="str">
        <f t="shared" si="125"/>
        <v/>
      </c>
      <c r="O695" s="503"/>
      <c r="P695" s="503"/>
      <c r="Q695" s="503" t="str">
        <f t="shared" si="126"/>
        <v/>
      </c>
      <c r="R695" s="503"/>
      <c r="S695" s="503"/>
      <c r="T695" s="503"/>
      <c r="U695" s="503"/>
      <c r="V695" s="503"/>
      <c r="W695" s="503" t="str">
        <f t="shared" si="127"/>
        <v/>
      </c>
      <c r="X695" s="503"/>
      <c r="Y695" s="503"/>
      <c r="Z695" s="503"/>
      <c r="AA695" s="503"/>
      <c r="AB695" s="503"/>
      <c r="AC695" s="525"/>
      <c r="AD695" s="526"/>
      <c r="AE695" s="526"/>
      <c r="AF695" s="526"/>
      <c r="AG695" s="526"/>
      <c r="AH695" s="527"/>
      <c r="AI695" s="233"/>
      <c r="AJ695" s="233"/>
      <c r="AK695" s="197">
        <v>684</v>
      </c>
      <c r="AL695" s="207"/>
      <c r="AM695" s="207"/>
      <c r="AN695" s="207"/>
      <c r="AO695" s="207"/>
      <c r="AP695" s="207"/>
      <c r="AQ695" s="208"/>
      <c r="AR695" s="155"/>
      <c r="AS695" s="197">
        <f t="shared" si="128"/>
        <v>684</v>
      </c>
      <c r="AT695" s="175">
        <v>-0.15957739999998899</v>
      </c>
      <c r="AU695" s="163">
        <v>-9.5773999999977395E-3</v>
      </c>
      <c r="AV695" s="163">
        <v>-0.19957739999999499</v>
      </c>
      <c r="AW695" s="163">
        <v>-0.27957739999999398</v>
      </c>
      <c r="AX695" s="163">
        <v>-0.179577399999999</v>
      </c>
      <c r="AY695" s="163">
        <v>-0.179577399999999</v>
      </c>
      <c r="BA695" s="331">
        <f t="shared" si="129"/>
        <v>684</v>
      </c>
      <c r="BB695" s="332" t="str">
        <f t="shared" si="133"/>
        <v/>
      </c>
      <c r="BC695" s="332" t="str">
        <f t="shared" si="133"/>
        <v/>
      </c>
      <c r="BD695" s="332" t="str">
        <f t="shared" si="133"/>
        <v/>
      </c>
      <c r="BE695" s="332" t="str">
        <f t="shared" si="133"/>
        <v/>
      </c>
      <c r="BF695" s="332" t="str">
        <f t="shared" si="133"/>
        <v/>
      </c>
      <c r="BG695" s="332" t="str">
        <f t="shared" si="133"/>
        <v/>
      </c>
      <c r="BH695" s="164">
        <v>684</v>
      </c>
      <c r="BI695" s="337" t="str">
        <f t="shared" si="131"/>
        <v/>
      </c>
      <c r="BJ695" s="337" t="str">
        <f t="shared" si="131"/>
        <v/>
      </c>
      <c r="BK695" s="337" t="str">
        <f t="shared" si="131"/>
        <v/>
      </c>
      <c r="BL695" s="337" t="str">
        <f t="shared" si="130"/>
        <v/>
      </c>
      <c r="BM695" s="165" t="str">
        <f t="shared" si="132"/>
        <v/>
      </c>
    </row>
    <row r="696" spans="1:65" ht="14.85" customHeight="1">
      <c r="A696" s="238"/>
      <c r="B696" s="540" t="s">
        <v>753</v>
      </c>
      <c r="C696" s="540"/>
      <c r="D696" s="540"/>
      <c r="E696" s="503" t="str">
        <f t="shared" si="122"/>
        <v/>
      </c>
      <c r="F696" s="503"/>
      <c r="G696" s="503"/>
      <c r="H696" s="503" t="str">
        <f t="shared" si="123"/>
        <v/>
      </c>
      <c r="I696" s="503"/>
      <c r="J696" s="503"/>
      <c r="K696" s="503" t="str">
        <f t="shared" si="124"/>
        <v/>
      </c>
      <c r="L696" s="503"/>
      <c r="M696" s="503"/>
      <c r="N696" s="503" t="str">
        <f t="shared" si="125"/>
        <v/>
      </c>
      <c r="O696" s="503"/>
      <c r="P696" s="503"/>
      <c r="Q696" s="503" t="str">
        <f t="shared" si="126"/>
        <v/>
      </c>
      <c r="R696" s="503"/>
      <c r="S696" s="503"/>
      <c r="T696" s="503"/>
      <c r="U696" s="503"/>
      <c r="V696" s="503"/>
      <c r="W696" s="503" t="str">
        <f t="shared" si="127"/>
        <v/>
      </c>
      <c r="X696" s="503"/>
      <c r="Y696" s="503"/>
      <c r="Z696" s="503"/>
      <c r="AA696" s="503"/>
      <c r="AB696" s="503"/>
      <c r="AC696" s="525"/>
      <c r="AD696" s="526"/>
      <c r="AE696" s="526"/>
      <c r="AF696" s="526"/>
      <c r="AG696" s="526"/>
      <c r="AH696" s="527"/>
      <c r="AI696" s="233"/>
      <c r="AJ696" s="233"/>
      <c r="AK696" s="197">
        <v>685</v>
      </c>
      <c r="AL696" s="207"/>
      <c r="AM696" s="207"/>
      <c r="AN696" s="207"/>
      <c r="AO696" s="207"/>
      <c r="AP696" s="207"/>
      <c r="AQ696" s="208"/>
      <c r="AR696" s="155"/>
      <c r="AS696" s="197">
        <f t="shared" si="128"/>
        <v>685</v>
      </c>
      <c r="AT696" s="175">
        <v>-0.15957739999998899</v>
      </c>
      <c r="AU696" s="163">
        <v>-9.5773999999977395E-3</v>
      </c>
      <c r="AV696" s="163">
        <v>-0.19957739999999499</v>
      </c>
      <c r="AW696" s="163">
        <v>-0.27957739999999398</v>
      </c>
      <c r="AX696" s="163">
        <v>-0.179577399999999</v>
      </c>
      <c r="AY696" s="163">
        <v>-0.179577399999999</v>
      </c>
      <c r="BA696" s="331">
        <f t="shared" si="129"/>
        <v>685</v>
      </c>
      <c r="BB696" s="332" t="str">
        <f t="shared" si="133"/>
        <v/>
      </c>
      <c r="BC696" s="332" t="str">
        <f t="shared" si="133"/>
        <v/>
      </c>
      <c r="BD696" s="332" t="str">
        <f t="shared" si="133"/>
        <v/>
      </c>
      <c r="BE696" s="332" t="str">
        <f t="shared" si="133"/>
        <v/>
      </c>
      <c r="BF696" s="332" t="str">
        <f t="shared" si="133"/>
        <v/>
      </c>
      <c r="BG696" s="332" t="str">
        <f t="shared" si="133"/>
        <v/>
      </c>
      <c r="BH696" s="164">
        <v>685</v>
      </c>
      <c r="BI696" s="337" t="str">
        <f t="shared" si="131"/>
        <v/>
      </c>
      <c r="BJ696" s="337" t="str">
        <f t="shared" si="131"/>
        <v/>
      </c>
      <c r="BK696" s="337" t="str">
        <f t="shared" si="131"/>
        <v/>
      </c>
      <c r="BL696" s="337" t="str">
        <f t="shared" si="130"/>
        <v/>
      </c>
      <c r="BM696" s="165" t="str">
        <f t="shared" si="132"/>
        <v/>
      </c>
    </row>
    <row r="697" spans="1:65" ht="14.85" customHeight="1">
      <c r="A697" s="238"/>
      <c r="B697" s="540" t="s">
        <v>754</v>
      </c>
      <c r="C697" s="540"/>
      <c r="D697" s="540"/>
      <c r="E697" s="503" t="str">
        <f t="shared" si="122"/>
        <v/>
      </c>
      <c r="F697" s="503"/>
      <c r="G697" s="503"/>
      <c r="H697" s="503" t="str">
        <f t="shared" si="123"/>
        <v/>
      </c>
      <c r="I697" s="503"/>
      <c r="J697" s="503"/>
      <c r="K697" s="503" t="str">
        <f t="shared" si="124"/>
        <v/>
      </c>
      <c r="L697" s="503"/>
      <c r="M697" s="503"/>
      <c r="N697" s="503" t="str">
        <f t="shared" si="125"/>
        <v/>
      </c>
      <c r="O697" s="503"/>
      <c r="P697" s="503"/>
      <c r="Q697" s="503" t="str">
        <f t="shared" si="126"/>
        <v/>
      </c>
      <c r="R697" s="503"/>
      <c r="S697" s="503"/>
      <c r="T697" s="503"/>
      <c r="U697" s="503"/>
      <c r="V697" s="503"/>
      <c r="W697" s="503" t="str">
        <f t="shared" si="127"/>
        <v/>
      </c>
      <c r="X697" s="503"/>
      <c r="Y697" s="503"/>
      <c r="Z697" s="503"/>
      <c r="AA697" s="503"/>
      <c r="AB697" s="503"/>
      <c r="AC697" s="525"/>
      <c r="AD697" s="526"/>
      <c r="AE697" s="526"/>
      <c r="AF697" s="526"/>
      <c r="AG697" s="526"/>
      <c r="AH697" s="527"/>
      <c r="AI697" s="233"/>
      <c r="AJ697" s="233"/>
      <c r="AK697" s="197">
        <v>686</v>
      </c>
      <c r="AL697" s="207"/>
      <c r="AM697" s="207"/>
      <c r="AN697" s="207"/>
      <c r="AO697" s="207"/>
      <c r="AP697" s="207"/>
      <c r="AQ697" s="208"/>
      <c r="AR697" s="155"/>
      <c r="AS697" s="197">
        <f t="shared" si="128"/>
        <v>686</v>
      </c>
      <c r="AT697" s="175">
        <v>-0.15957739999998899</v>
      </c>
      <c r="AU697" s="163">
        <v>-9.5773999999977395E-3</v>
      </c>
      <c r="AV697" s="163">
        <v>-0.19957739999999499</v>
      </c>
      <c r="AW697" s="163">
        <v>-0.27957739999999398</v>
      </c>
      <c r="AX697" s="163">
        <v>-0.179577399999999</v>
      </c>
      <c r="AY697" s="163">
        <v>-0.179577399999999</v>
      </c>
      <c r="BA697" s="331">
        <f t="shared" si="129"/>
        <v>686</v>
      </c>
      <c r="BB697" s="332" t="str">
        <f t="shared" si="133"/>
        <v/>
      </c>
      <c r="BC697" s="332" t="str">
        <f t="shared" si="133"/>
        <v/>
      </c>
      <c r="BD697" s="332" t="str">
        <f t="shared" si="133"/>
        <v/>
      </c>
      <c r="BE697" s="332" t="str">
        <f t="shared" si="133"/>
        <v/>
      </c>
      <c r="BF697" s="332" t="str">
        <f t="shared" si="133"/>
        <v/>
      </c>
      <c r="BG697" s="332" t="str">
        <f t="shared" si="133"/>
        <v/>
      </c>
      <c r="BH697" s="164">
        <v>686</v>
      </c>
      <c r="BI697" s="337" t="str">
        <f t="shared" si="131"/>
        <v/>
      </c>
      <c r="BJ697" s="337" t="str">
        <f t="shared" si="131"/>
        <v/>
      </c>
      <c r="BK697" s="337" t="str">
        <f t="shared" si="131"/>
        <v/>
      </c>
      <c r="BL697" s="337" t="str">
        <f t="shared" si="130"/>
        <v/>
      </c>
      <c r="BM697" s="165" t="str">
        <f t="shared" si="132"/>
        <v/>
      </c>
    </row>
    <row r="698" spans="1:65" ht="14.85" customHeight="1">
      <c r="A698" s="238"/>
      <c r="B698" s="540" t="s">
        <v>755</v>
      </c>
      <c r="C698" s="540"/>
      <c r="D698" s="540"/>
      <c r="E698" s="503" t="str">
        <f t="shared" si="122"/>
        <v/>
      </c>
      <c r="F698" s="503"/>
      <c r="G698" s="503"/>
      <c r="H698" s="503" t="str">
        <f t="shared" si="123"/>
        <v/>
      </c>
      <c r="I698" s="503"/>
      <c r="J698" s="503"/>
      <c r="K698" s="503" t="str">
        <f t="shared" si="124"/>
        <v/>
      </c>
      <c r="L698" s="503"/>
      <c r="M698" s="503"/>
      <c r="N698" s="503" t="str">
        <f t="shared" si="125"/>
        <v/>
      </c>
      <c r="O698" s="503"/>
      <c r="P698" s="503"/>
      <c r="Q698" s="503" t="str">
        <f t="shared" si="126"/>
        <v/>
      </c>
      <c r="R698" s="503"/>
      <c r="S698" s="503"/>
      <c r="T698" s="503"/>
      <c r="U698" s="503"/>
      <c r="V698" s="503"/>
      <c r="W698" s="503" t="str">
        <f t="shared" si="127"/>
        <v/>
      </c>
      <c r="X698" s="503"/>
      <c r="Y698" s="503"/>
      <c r="Z698" s="503"/>
      <c r="AA698" s="503"/>
      <c r="AB698" s="503"/>
      <c r="AC698" s="525"/>
      <c r="AD698" s="526"/>
      <c r="AE698" s="526"/>
      <c r="AF698" s="526"/>
      <c r="AG698" s="526"/>
      <c r="AH698" s="527"/>
      <c r="AI698" s="233"/>
      <c r="AJ698" s="233"/>
      <c r="AK698" s="197">
        <v>687</v>
      </c>
      <c r="AL698" s="207"/>
      <c r="AM698" s="207"/>
      <c r="AN698" s="207"/>
      <c r="AO698" s="207"/>
      <c r="AP698" s="207"/>
      <c r="AQ698" s="208"/>
      <c r="AR698" s="155"/>
      <c r="AS698" s="197">
        <f t="shared" si="128"/>
        <v>687</v>
      </c>
      <c r="AT698" s="175">
        <v>-0.15957739999998899</v>
      </c>
      <c r="AU698" s="163">
        <v>-9.5773999999977395E-3</v>
      </c>
      <c r="AV698" s="163">
        <v>-0.19957739999999499</v>
      </c>
      <c r="AW698" s="163">
        <v>-0.27957739999999398</v>
      </c>
      <c r="AX698" s="163">
        <v>-0.179577399999999</v>
      </c>
      <c r="AY698" s="163">
        <v>-0.179577399999999</v>
      </c>
      <c r="BA698" s="331">
        <f t="shared" si="129"/>
        <v>687</v>
      </c>
      <c r="BB698" s="332" t="str">
        <f t="shared" si="133"/>
        <v/>
      </c>
      <c r="BC698" s="332" t="str">
        <f t="shared" si="133"/>
        <v/>
      </c>
      <c r="BD698" s="332" t="str">
        <f t="shared" si="133"/>
        <v/>
      </c>
      <c r="BE698" s="332" t="str">
        <f t="shared" si="133"/>
        <v/>
      </c>
      <c r="BF698" s="332" t="str">
        <f t="shared" si="133"/>
        <v/>
      </c>
      <c r="BG698" s="332" t="str">
        <f t="shared" si="133"/>
        <v/>
      </c>
      <c r="BH698" s="164">
        <v>687</v>
      </c>
      <c r="BI698" s="337" t="str">
        <f t="shared" si="131"/>
        <v/>
      </c>
      <c r="BJ698" s="337" t="str">
        <f t="shared" si="131"/>
        <v/>
      </c>
      <c r="BK698" s="337" t="str">
        <f t="shared" si="131"/>
        <v/>
      </c>
      <c r="BL698" s="337" t="str">
        <f t="shared" si="130"/>
        <v/>
      </c>
      <c r="BM698" s="165" t="str">
        <f t="shared" si="132"/>
        <v/>
      </c>
    </row>
    <row r="699" spans="1:65" ht="14.85" customHeight="1">
      <c r="A699" s="238"/>
      <c r="B699" s="540" t="s">
        <v>756</v>
      </c>
      <c r="C699" s="540"/>
      <c r="D699" s="540"/>
      <c r="E699" s="503" t="str">
        <f t="shared" si="122"/>
        <v/>
      </c>
      <c r="F699" s="503"/>
      <c r="G699" s="503"/>
      <c r="H699" s="503" t="str">
        <f t="shared" si="123"/>
        <v/>
      </c>
      <c r="I699" s="503"/>
      <c r="J699" s="503"/>
      <c r="K699" s="503" t="str">
        <f t="shared" si="124"/>
        <v/>
      </c>
      <c r="L699" s="503"/>
      <c r="M699" s="503"/>
      <c r="N699" s="503" t="str">
        <f t="shared" si="125"/>
        <v/>
      </c>
      <c r="O699" s="503"/>
      <c r="P699" s="503"/>
      <c r="Q699" s="503" t="str">
        <f t="shared" si="126"/>
        <v/>
      </c>
      <c r="R699" s="503"/>
      <c r="S699" s="503"/>
      <c r="T699" s="503"/>
      <c r="U699" s="503"/>
      <c r="V699" s="503"/>
      <c r="W699" s="503" t="str">
        <f t="shared" si="127"/>
        <v/>
      </c>
      <c r="X699" s="503"/>
      <c r="Y699" s="503"/>
      <c r="Z699" s="503"/>
      <c r="AA699" s="503"/>
      <c r="AB699" s="503"/>
      <c r="AC699" s="525"/>
      <c r="AD699" s="526"/>
      <c r="AE699" s="526"/>
      <c r="AF699" s="526"/>
      <c r="AG699" s="526"/>
      <c r="AH699" s="527"/>
      <c r="AI699" s="233"/>
      <c r="AJ699" s="233"/>
      <c r="AK699" s="197">
        <v>688</v>
      </c>
      <c r="AL699" s="207"/>
      <c r="AM699" s="207"/>
      <c r="AN699" s="207"/>
      <c r="AO699" s="207"/>
      <c r="AP699" s="207"/>
      <c r="AQ699" s="208"/>
      <c r="AR699" s="155"/>
      <c r="AS699" s="197">
        <f t="shared" si="128"/>
        <v>688</v>
      </c>
      <c r="AT699" s="175">
        <v>-0.15957739999998899</v>
      </c>
      <c r="AU699" s="163">
        <v>-9.5773999999977395E-3</v>
      </c>
      <c r="AV699" s="163">
        <v>-0.19957739999999499</v>
      </c>
      <c r="AW699" s="163">
        <v>-0.27957739999999398</v>
      </c>
      <c r="AX699" s="163">
        <v>-0.179577399999999</v>
      </c>
      <c r="AY699" s="163">
        <v>-0.179577399999999</v>
      </c>
      <c r="BA699" s="331">
        <f t="shared" si="129"/>
        <v>688</v>
      </c>
      <c r="BB699" s="332" t="str">
        <f t="shared" si="133"/>
        <v/>
      </c>
      <c r="BC699" s="332" t="str">
        <f t="shared" si="133"/>
        <v/>
      </c>
      <c r="BD699" s="332" t="str">
        <f t="shared" si="133"/>
        <v/>
      </c>
      <c r="BE699" s="332" t="str">
        <f t="shared" si="133"/>
        <v/>
      </c>
      <c r="BF699" s="332" t="str">
        <f t="shared" si="133"/>
        <v/>
      </c>
      <c r="BG699" s="332" t="str">
        <f t="shared" si="133"/>
        <v/>
      </c>
      <c r="BH699" s="164">
        <v>688</v>
      </c>
      <c r="BI699" s="337" t="str">
        <f t="shared" si="131"/>
        <v/>
      </c>
      <c r="BJ699" s="337" t="str">
        <f t="shared" si="131"/>
        <v/>
      </c>
      <c r="BK699" s="337" t="str">
        <f t="shared" si="131"/>
        <v/>
      </c>
      <c r="BL699" s="337" t="str">
        <f t="shared" si="130"/>
        <v/>
      </c>
      <c r="BM699" s="165" t="str">
        <f t="shared" si="132"/>
        <v/>
      </c>
    </row>
    <row r="700" spans="1:65" ht="14.85" customHeight="1">
      <c r="A700" s="239"/>
      <c r="B700" s="540" t="s">
        <v>757</v>
      </c>
      <c r="C700" s="540"/>
      <c r="D700" s="540"/>
      <c r="E700" s="503" t="str">
        <f t="shared" si="122"/>
        <v/>
      </c>
      <c r="F700" s="503"/>
      <c r="G700" s="503"/>
      <c r="H700" s="503" t="str">
        <f t="shared" si="123"/>
        <v/>
      </c>
      <c r="I700" s="503"/>
      <c r="J700" s="503"/>
      <c r="K700" s="503" t="str">
        <f t="shared" si="124"/>
        <v/>
      </c>
      <c r="L700" s="503"/>
      <c r="M700" s="503"/>
      <c r="N700" s="503" t="str">
        <f t="shared" si="125"/>
        <v/>
      </c>
      <c r="O700" s="503"/>
      <c r="P700" s="503"/>
      <c r="Q700" s="503" t="str">
        <f t="shared" si="126"/>
        <v/>
      </c>
      <c r="R700" s="503"/>
      <c r="S700" s="503"/>
      <c r="T700" s="503"/>
      <c r="U700" s="503"/>
      <c r="V700" s="503"/>
      <c r="W700" s="503" t="str">
        <f t="shared" si="127"/>
        <v/>
      </c>
      <c r="X700" s="503"/>
      <c r="Y700" s="503"/>
      <c r="Z700" s="503"/>
      <c r="AA700" s="503"/>
      <c r="AB700" s="503"/>
      <c r="AC700" s="525"/>
      <c r="AD700" s="526"/>
      <c r="AE700" s="526"/>
      <c r="AF700" s="526"/>
      <c r="AG700" s="526"/>
      <c r="AH700" s="527"/>
      <c r="AI700" s="233"/>
      <c r="AJ700" s="233"/>
      <c r="AK700" s="197">
        <v>689</v>
      </c>
      <c r="AL700" s="207"/>
      <c r="AM700" s="207"/>
      <c r="AN700" s="207"/>
      <c r="AO700" s="207"/>
      <c r="AP700" s="207"/>
      <c r="AQ700" s="208"/>
      <c r="AR700" s="155"/>
      <c r="AS700" s="197">
        <f t="shared" si="128"/>
        <v>689</v>
      </c>
      <c r="AT700" s="175">
        <v>-0.15957739999998899</v>
      </c>
      <c r="AU700" s="163">
        <v>-9.5773999999977395E-3</v>
      </c>
      <c r="AV700" s="163">
        <v>-0.19957739999999499</v>
      </c>
      <c r="AW700" s="163">
        <v>-0.27957739999999398</v>
      </c>
      <c r="AX700" s="163">
        <v>-0.179577399999999</v>
      </c>
      <c r="AY700" s="163">
        <v>-0.179577399999999</v>
      </c>
      <c r="BA700" s="331">
        <f t="shared" si="129"/>
        <v>689</v>
      </c>
      <c r="BB700" s="332" t="str">
        <f t="shared" si="133"/>
        <v/>
      </c>
      <c r="BC700" s="332" t="str">
        <f t="shared" si="133"/>
        <v/>
      </c>
      <c r="BD700" s="332" t="str">
        <f t="shared" si="133"/>
        <v/>
      </c>
      <c r="BE700" s="332" t="str">
        <f t="shared" si="133"/>
        <v/>
      </c>
      <c r="BF700" s="332" t="str">
        <f t="shared" si="133"/>
        <v/>
      </c>
      <c r="BG700" s="332" t="str">
        <f t="shared" si="133"/>
        <v/>
      </c>
      <c r="BH700" s="164">
        <v>689</v>
      </c>
      <c r="BI700" s="337" t="str">
        <f t="shared" si="131"/>
        <v/>
      </c>
      <c r="BJ700" s="337" t="str">
        <f t="shared" si="131"/>
        <v/>
      </c>
      <c r="BK700" s="337" t="str">
        <f t="shared" si="131"/>
        <v/>
      </c>
      <c r="BL700" s="337" t="str">
        <f t="shared" si="130"/>
        <v/>
      </c>
      <c r="BM700" s="165" t="str">
        <f t="shared" si="132"/>
        <v/>
      </c>
    </row>
    <row r="701" spans="1:65" ht="14.85" customHeight="1">
      <c r="A701" s="239"/>
      <c r="B701" s="540" t="s">
        <v>758</v>
      </c>
      <c r="C701" s="540"/>
      <c r="D701" s="540"/>
      <c r="E701" s="503" t="str">
        <f t="shared" si="122"/>
        <v/>
      </c>
      <c r="F701" s="503"/>
      <c r="G701" s="503"/>
      <c r="H701" s="503" t="str">
        <f t="shared" si="123"/>
        <v/>
      </c>
      <c r="I701" s="503"/>
      <c r="J701" s="503"/>
      <c r="K701" s="503" t="str">
        <f t="shared" si="124"/>
        <v/>
      </c>
      <c r="L701" s="503"/>
      <c r="M701" s="503"/>
      <c r="N701" s="503" t="str">
        <f t="shared" si="125"/>
        <v/>
      </c>
      <c r="O701" s="503"/>
      <c r="P701" s="503"/>
      <c r="Q701" s="503" t="str">
        <f t="shared" si="126"/>
        <v/>
      </c>
      <c r="R701" s="503"/>
      <c r="S701" s="503"/>
      <c r="T701" s="503"/>
      <c r="U701" s="503"/>
      <c r="V701" s="503"/>
      <c r="W701" s="503" t="str">
        <f t="shared" si="127"/>
        <v/>
      </c>
      <c r="X701" s="503"/>
      <c r="Y701" s="503"/>
      <c r="Z701" s="503"/>
      <c r="AA701" s="503"/>
      <c r="AB701" s="503"/>
      <c r="AC701" s="525"/>
      <c r="AD701" s="526"/>
      <c r="AE701" s="526"/>
      <c r="AF701" s="526"/>
      <c r="AG701" s="526"/>
      <c r="AH701" s="527"/>
      <c r="AI701" s="233"/>
      <c r="AJ701" s="233"/>
      <c r="AK701" s="197">
        <v>690</v>
      </c>
      <c r="AL701" s="207"/>
      <c r="AM701" s="207"/>
      <c r="AN701" s="207"/>
      <c r="AO701" s="207"/>
      <c r="AP701" s="207"/>
      <c r="AQ701" s="208"/>
      <c r="AR701" s="155"/>
      <c r="AS701" s="197">
        <f t="shared" si="128"/>
        <v>690</v>
      </c>
      <c r="AT701" s="175">
        <v>-0.15957739999998899</v>
      </c>
      <c r="AU701" s="163">
        <v>-9.5773999999977395E-3</v>
      </c>
      <c r="AV701" s="163">
        <v>-0.19957739999999499</v>
      </c>
      <c r="AW701" s="163">
        <v>-0.27957739999999398</v>
      </c>
      <c r="AX701" s="163">
        <v>-0.179577399999999</v>
      </c>
      <c r="AY701" s="163">
        <v>-0.179577399999999</v>
      </c>
      <c r="BA701" s="331">
        <f t="shared" si="129"/>
        <v>690</v>
      </c>
      <c r="BB701" s="332" t="str">
        <f t="shared" si="133"/>
        <v/>
      </c>
      <c r="BC701" s="332" t="str">
        <f t="shared" si="133"/>
        <v/>
      </c>
      <c r="BD701" s="332" t="str">
        <f t="shared" si="133"/>
        <v/>
      </c>
      <c r="BE701" s="332" t="str">
        <f t="shared" si="133"/>
        <v/>
      </c>
      <c r="BF701" s="332" t="str">
        <f t="shared" si="133"/>
        <v/>
      </c>
      <c r="BG701" s="332" t="str">
        <f t="shared" si="133"/>
        <v/>
      </c>
      <c r="BH701" s="164">
        <v>690</v>
      </c>
      <c r="BI701" s="337" t="str">
        <f t="shared" si="131"/>
        <v/>
      </c>
      <c r="BJ701" s="337" t="str">
        <f t="shared" si="131"/>
        <v/>
      </c>
      <c r="BK701" s="337" t="str">
        <f t="shared" si="131"/>
        <v/>
      </c>
      <c r="BL701" s="337" t="str">
        <f t="shared" si="130"/>
        <v/>
      </c>
      <c r="BM701" s="165" t="str">
        <f t="shared" si="132"/>
        <v/>
      </c>
    </row>
    <row r="702" spans="1:65" ht="14.85" customHeight="1">
      <c r="A702" s="239"/>
      <c r="B702" s="540" t="s">
        <v>759</v>
      </c>
      <c r="C702" s="540"/>
      <c r="D702" s="540"/>
      <c r="E702" s="503" t="str">
        <f t="shared" si="122"/>
        <v/>
      </c>
      <c r="F702" s="503"/>
      <c r="G702" s="503"/>
      <c r="H702" s="503" t="str">
        <f t="shared" si="123"/>
        <v/>
      </c>
      <c r="I702" s="503"/>
      <c r="J702" s="503"/>
      <c r="K702" s="503" t="str">
        <f t="shared" si="124"/>
        <v/>
      </c>
      <c r="L702" s="503"/>
      <c r="M702" s="503"/>
      <c r="N702" s="503" t="str">
        <f t="shared" si="125"/>
        <v/>
      </c>
      <c r="O702" s="503"/>
      <c r="P702" s="503"/>
      <c r="Q702" s="503" t="str">
        <f t="shared" si="126"/>
        <v/>
      </c>
      <c r="R702" s="503"/>
      <c r="S702" s="503"/>
      <c r="T702" s="503"/>
      <c r="U702" s="503"/>
      <c r="V702" s="503"/>
      <c r="W702" s="503" t="str">
        <f t="shared" si="127"/>
        <v/>
      </c>
      <c r="X702" s="503"/>
      <c r="Y702" s="503"/>
      <c r="Z702" s="503"/>
      <c r="AA702" s="503"/>
      <c r="AB702" s="503"/>
      <c r="AC702" s="525"/>
      <c r="AD702" s="526"/>
      <c r="AE702" s="526"/>
      <c r="AF702" s="526"/>
      <c r="AG702" s="526"/>
      <c r="AH702" s="527"/>
      <c r="AI702" s="233"/>
      <c r="AJ702" s="233"/>
      <c r="AK702" s="197">
        <v>691</v>
      </c>
      <c r="AL702" s="207"/>
      <c r="AM702" s="207"/>
      <c r="AN702" s="207"/>
      <c r="AO702" s="207"/>
      <c r="AP702" s="207"/>
      <c r="AQ702" s="208"/>
      <c r="AR702" s="155"/>
      <c r="AS702" s="197">
        <f t="shared" si="128"/>
        <v>691</v>
      </c>
      <c r="AT702" s="175">
        <v>-0.15957739999998899</v>
      </c>
      <c r="AU702" s="163">
        <v>-9.5773999999977395E-3</v>
      </c>
      <c r="AV702" s="163">
        <v>-0.19957739999999499</v>
      </c>
      <c r="AW702" s="163">
        <v>-0.27957739999999398</v>
      </c>
      <c r="AX702" s="163">
        <v>-0.179577399999999</v>
      </c>
      <c r="AY702" s="163">
        <v>-0.179577399999999</v>
      </c>
      <c r="BA702" s="331">
        <f t="shared" si="129"/>
        <v>691</v>
      </c>
      <c r="BB702" s="332" t="str">
        <f t="shared" si="133"/>
        <v/>
      </c>
      <c r="BC702" s="332" t="str">
        <f t="shared" si="133"/>
        <v/>
      </c>
      <c r="BD702" s="332" t="str">
        <f t="shared" si="133"/>
        <v/>
      </c>
      <c r="BE702" s="332" t="str">
        <f t="shared" si="133"/>
        <v/>
      </c>
      <c r="BF702" s="332" t="str">
        <f t="shared" si="133"/>
        <v/>
      </c>
      <c r="BG702" s="332" t="str">
        <f t="shared" si="133"/>
        <v/>
      </c>
      <c r="BH702" s="164">
        <v>691</v>
      </c>
      <c r="BI702" s="337" t="str">
        <f t="shared" si="131"/>
        <v/>
      </c>
      <c r="BJ702" s="337" t="str">
        <f t="shared" si="131"/>
        <v/>
      </c>
      <c r="BK702" s="337" t="str">
        <f t="shared" si="131"/>
        <v/>
      </c>
      <c r="BL702" s="337" t="str">
        <f t="shared" si="130"/>
        <v/>
      </c>
      <c r="BM702" s="165" t="str">
        <f t="shared" si="132"/>
        <v/>
      </c>
    </row>
    <row r="703" spans="1:65" ht="14.85" customHeight="1">
      <c r="A703" s="239"/>
      <c r="B703" s="540" t="s">
        <v>760</v>
      </c>
      <c r="C703" s="540"/>
      <c r="D703" s="540"/>
      <c r="E703" s="503" t="str">
        <f t="shared" si="122"/>
        <v/>
      </c>
      <c r="F703" s="503"/>
      <c r="G703" s="503"/>
      <c r="H703" s="503" t="str">
        <f t="shared" si="123"/>
        <v/>
      </c>
      <c r="I703" s="503"/>
      <c r="J703" s="503"/>
      <c r="K703" s="503" t="str">
        <f t="shared" si="124"/>
        <v/>
      </c>
      <c r="L703" s="503"/>
      <c r="M703" s="503"/>
      <c r="N703" s="503" t="str">
        <f t="shared" si="125"/>
        <v/>
      </c>
      <c r="O703" s="503"/>
      <c r="P703" s="503"/>
      <c r="Q703" s="503" t="str">
        <f t="shared" si="126"/>
        <v/>
      </c>
      <c r="R703" s="503"/>
      <c r="S703" s="503"/>
      <c r="T703" s="503"/>
      <c r="U703" s="503"/>
      <c r="V703" s="503"/>
      <c r="W703" s="503" t="str">
        <f t="shared" si="127"/>
        <v/>
      </c>
      <c r="X703" s="503"/>
      <c r="Y703" s="503"/>
      <c r="Z703" s="503"/>
      <c r="AA703" s="503"/>
      <c r="AB703" s="503"/>
      <c r="AC703" s="525"/>
      <c r="AD703" s="526"/>
      <c r="AE703" s="526"/>
      <c r="AF703" s="526"/>
      <c r="AG703" s="526"/>
      <c r="AH703" s="527"/>
      <c r="AI703" s="233"/>
      <c r="AJ703" s="233"/>
      <c r="AK703" s="197">
        <v>692</v>
      </c>
      <c r="AL703" s="207"/>
      <c r="AM703" s="207"/>
      <c r="AN703" s="207"/>
      <c r="AO703" s="207"/>
      <c r="AP703" s="207"/>
      <c r="AQ703" s="208"/>
      <c r="AR703" s="155"/>
      <c r="AS703" s="197">
        <f t="shared" si="128"/>
        <v>692</v>
      </c>
      <c r="AT703" s="175">
        <v>-0.15957739999998899</v>
      </c>
      <c r="AU703" s="163">
        <v>-9.5773999999977395E-3</v>
      </c>
      <c r="AV703" s="163">
        <v>-0.19957739999999499</v>
      </c>
      <c r="AW703" s="163">
        <v>-0.27957739999999398</v>
      </c>
      <c r="AX703" s="163">
        <v>-0.179577399999999</v>
      </c>
      <c r="AY703" s="163">
        <v>-0.179577399999999</v>
      </c>
      <c r="BA703" s="331">
        <f t="shared" si="129"/>
        <v>692</v>
      </c>
      <c r="BB703" s="332" t="str">
        <f t="shared" si="133"/>
        <v/>
      </c>
      <c r="BC703" s="332" t="str">
        <f t="shared" si="133"/>
        <v/>
      </c>
      <c r="BD703" s="332" t="str">
        <f t="shared" si="133"/>
        <v/>
      </c>
      <c r="BE703" s="332" t="str">
        <f t="shared" si="133"/>
        <v/>
      </c>
      <c r="BF703" s="332" t="str">
        <f t="shared" si="133"/>
        <v/>
      </c>
      <c r="BG703" s="332" t="str">
        <f t="shared" si="133"/>
        <v/>
      </c>
      <c r="BH703" s="164">
        <v>692</v>
      </c>
      <c r="BI703" s="337" t="str">
        <f t="shared" si="131"/>
        <v/>
      </c>
      <c r="BJ703" s="337" t="str">
        <f t="shared" si="131"/>
        <v/>
      </c>
      <c r="BK703" s="337" t="str">
        <f t="shared" si="131"/>
        <v/>
      </c>
      <c r="BL703" s="337" t="str">
        <f t="shared" si="130"/>
        <v/>
      </c>
      <c r="BM703" s="165" t="str">
        <f t="shared" si="132"/>
        <v/>
      </c>
    </row>
    <row r="704" spans="1:65" ht="14.85" customHeight="1">
      <c r="A704" s="239"/>
      <c r="B704" s="540" t="s">
        <v>761</v>
      </c>
      <c r="C704" s="540"/>
      <c r="D704" s="540"/>
      <c r="E704" s="503" t="str">
        <f t="shared" si="122"/>
        <v/>
      </c>
      <c r="F704" s="503"/>
      <c r="G704" s="503"/>
      <c r="H704" s="503" t="str">
        <f t="shared" si="123"/>
        <v/>
      </c>
      <c r="I704" s="503"/>
      <c r="J704" s="503"/>
      <c r="K704" s="503" t="str">
        <f t="shared" si="124"/>
        <v/>
      </c>
      <c r="L704" s="503"/>
      <c r="M704" s="503"/>
      <c r="N704" s="503" t="str">
        <f t="shared" si="125"/>
        <v/>
      </c>
      <c r="O704" s="503"/>
      <c r="P704" s="503"/>
      <c r="Q704" s="503" t="str">
        <f t="shared" si="126"/>
        <v/>
      </c>
      <c r="R704" s="503"/>
      <c r="S704" s="503"/>
      <c r="T704" s="503"/>
      <c r="U704" s="503"/>
      <c r="V704" s="503"/>
      <c r="W704" s="503" t="str">
        <f t="shared" si="127"/>
        <v/>
      </c>
      <c r="X704" s="503"/>
      <c r="Y704" s="503"/>
      <c r="Z704" s="503"/>
      <c r="AA704" s="503"/>
      <c r="AB704" s="503"/>
      <c r="AC704" s="525"/>
      <c r="AD704" s="526"/>
      <c r="AE704" s="526"/>
      <c r="AF704" s="526"/>
      <c r="AG704" s="526"/>
      <c r="AH704" s="527"/>
      <c r="AI704" s="233"/>
      <c r="AJ704" s="233"/>
      <c r="AK704" s="197">
        <v>693</v>
      </c>
      <c r="AL704" s="207"/>
      <c r="AM704" s="207"/>
      <c r="AN704" s="207"/>
      <c r="AO704" s="207"/>
      <c r="AP704" s="207"/>
      <c r="AQ704" s="208"/>
      <c r="AR704" s="155"/>
      <c r="AS704" s="197">
        <f t="shared" si="128"/>
        <v>693</v>
      </c>
      <c r="AT704" s="175">
        <v>-0.15957739999998899</v>
      </c>
      <c r="AU704" s="163">
        <v>-9.5773999999977395E-3</v>
      </c>
      <c r="AV704" s="163">
        <v>-0.19957739999999499</v>
      </c>
      <c r="AW704" s="163">
        <v>-0.27957739999999398</v>
      </c>
      <c r="AX704" s="163">
        <v>-0.179577399999999</v>
      </c>
      <c r="AY704" s="163">
        <v>-0.179577399999999</v>
      </c>
      <c r="BA704" s="331">
        <f t="shared" si="129"/>
        <v>693</v>
      </c>
      <c r="BB704" s="332" t="str">
        <f t="shared" si="133"/>
        <v/>
      </c>
      <c r="BC704" s="332" t="str">
        <f t="shared" si="133"/>
        <v/>
      </c>
      <c r="BD704" s="332" t="str">
        <f t="shared" si="133"/>
        <v/>
      </c>
      <c r="BE704" s="332" t="str">
        <f t="shared" si="133"/>
        <v/>
      </c>
      <c r="BF704" s="332" t="str">
        <f t="shared" si="133"/>
        <v/>
      </c>
      <c r="BG704" s="332" t="str">
        <f t="shared" si="133"/>
        <v/>
      </c>
      <c r="BH704" s="164">
        <v>693</v>
      </c>
      <c r="BI704" s="337" t="str">
        <f t="shared" si="131"/>
        <v/>
      </c>
      <c r="BJ704" s="337" t="str">
        <f t="shared" si="131"/>
        <v/>
      </c>
      <c r="BK704" s="337" t="str">
        <f t="shared" si="131"/>
        <v/>
      </c>
      <c r="BL704" s="337" t="str">
        <f t="shared" si="130"/>
        <v/>
      </c>
      <c r="BM704" s="165" t="str">
        <f t="shared" si="132"/>
        <v/>
      </c>
    </row>
    <row r="705" spans="1:65" ht="14.85" customHeight="1">
      <c r="A705" s="238"/>
      <c r="B705" s="540" t="s">
        <v>762</v>
      </c>
      <c r="C705" s="540"/>
      <c r="D705" s="540"/>
      <c r="E705" s="503" t="str">
        <f t="shared" si="122"/>
        <v/>
      </c>
      <c r="F705" s="503"/>
      <c r="G705" s="503"/>
      <c r="H705" s="503" t="str">
        <f t="shared" si="123"/>
        <v/>
      </c>
      <c r="I705" s="503"/>
      <c r="J705" s="503"/>
      <c r="K705" s="503" t="str">
        <f t="shared" si="124"/>
        <v/>
      </c>
      <c r="L705" s="503"/>
      <c r="M705" s="503"/>
      <c r="N705" s="503" t="str">
        <f t="shared" si="125"/>
        <v/>
      </c>
      <c r="O705" s="503"/>
      <c r="P705" s="503"/>
      <c r="Q705" s="503" t="str">
        <f t="shared" si="126"/>
        <v/>
      </c>
      <c r="R705" s="503"/>
      <c r="S705" s="503"/>
      <c r="T705" s="503"/>
      <c r="U705" s="503"/>
      <c r="V705" s="503"/>
      <c r="W705" s="503" t="str">
        <f t="shared" si="127"/>
        <v/>
      </c>
      <c r="X705" s="503"/>
      <c r="Y705" s="503"/>
      <c r="Z705" s="503"/>
      <c r="AA705" s="503"/>
      <c r="AB705" s="503"/>
      <c r="AC705" s="525"/>
      <c r="AD705" s="526"/>
      <c r="AE705" s="526"/>
      <c r="AF705" s="526"/>
      <c r="AG705" s="526"/>
      <c r="AH705" s="527"/>
      <c r="AI705" s="233"/>
      <c r="AJ705" s="233"/>
      <c r="AK705" s="197">
        <v>694</v>
      </c>
      <c r="AL705" s="207"/>
      <c r="AM705" s="207"/>
      <c r="AN705" s="207"/>
      <c r="AO705" s="207"/>
      <c r="AP705" s="207"/>
      <c r="AQ705" s="208"/>
      <c r="AR705" s="155"/>
      <c r="AS705" s="197">
        <f t="shared" si="128"/>
        <v>694</v>
      </c>
      <c r="AT705" s="175">
        <v>-0.15957739999998899</v>
      </c>
      <c r="AU705" s="163">
        <v>-9.5773999999977395E-3</v>
      </c>
      <c r="AV705" s="163">
        <v>-0.19957739999999499</v>
      </c>
      <c r="AW705" s="163">
        <v>-0.27957739999999398</v>
      </c>
      <c r="AX705" s="163">
        <v>-0.179577399999999</v>
      </c>
      <c r="AY705" s="163">
        <v>-0.179577399999999</v>
      </c>
      <c r="BA705" s="331">
        <f t="shared" si="129"/>
        <v>694</v>
      </c>
      <c r="BB705" s="332" t="str">
        <f t="shared" si="133"/>
        <v/>
      </c>
      <c r="BC705" s="332" t="str">
        <f t="shared" si="133"/>
        <v/>
      </c>
      <c r="BD705" s="332" t="str">
        <f t="shared" si="133"/>
        <v/>
      </c>
      <c r="BE705" s="332" t="str">
        <f t="shared" si="133"/>
        <v/>
      </c>
      <c r="BF705" s="332" t="str">
        <f t="shared" si="133"/>
        <v/>
      </c>
      <c r="BG705" s="332" t="str">
        <f t="shared" si="133"/>
        <v/>
      </c>
      <c r="BH705" s="164">
        <v>694</v>
      </c>
      <c r="BI705" s="337" t="str">
        <f t="shared" si="131"/>
        <v/>
      </c>
      <c r="BJ705" s="337" t="str">
        <f t="shared" si="131"/>
        <v/>
      </c>
      <c r="BK705" s="337" t="str">
        <f t="shared" si="131"/>
        <v/>
      </c>
      <c r="BL705" s="337" t="str">
        <f t="shared" si="130"/>
        <v/>
      </c>
      <c r="BM705" s="165" t="str">
        <f t="shared" si="132"/>
        <v/>
      </c>
    </row>
    <row r="706" spans="1:65" ht="14.85" customHeight="1">
      <c r="A706" s="238"/>
      <c r="B706" s="540" t="s">
        <v>763</v>
      </c>
      <c r="C706" s="540"/>
      <c r="D706" s="540"/>
      <c r="E706" s="503" t="str">
        <f t="shared" si="122"/>
        <v/>
      </c>
      <c r="F706" s="503"/>
      <c r="G706" s="503"/>
      <c r="H706" s="503" t="str">
        <f t="shared" si="123"/>
        <v/>
      </c>
      <c r="I706" s="503"/>
      <c r="J706" s="503"/>
      <c r="K706" s="503" t="str">
        <f t="shared" si="124"/>
        <v/>
      </c>
      <c r="L706" s="503"/>
      <c r="M706" s="503"/>
      <c r="N706" s="503" t="str">
        <f t="shared" si="125"/>
        <v/>
      </c>
      <c r="O706" s="503"/>
      <c r="P706" s="503"/>
      <c r="Q706" s="503" t="str">
        <f t="shared" si="126"/>
        <v/>
      </c>
      <c r="R706" s="503"/>
      <c r="S706" s="503"/>
      <c r="T706" s="503"/>
      <c r="U706" s="503"/>
      <c r="V706" s="503"/>
      <c r="W706" s="503" t="str">
        <f t="shared" si="127"/>
        <v/>
      </c>
      <c r="X706" s="503"/>
      <c r="Y706" s="503"/>
      <c r="Z706" s="503"/>
      <c r="AA706" s="503"/>
      <c r="AB706" s="503"/>
      <c r="AC706" s="525"/>
      <c r="AD706" s="526"/>
      <c r="AE706" s="526"/>
      <c r="AF706" s="526"/>
      <c r="AG706" s="526"/>
      <c r="AH706" s="527"/>
      <c r="AI706" s="233"/>
      <c r="AJ706" s="233"/>
      <c r="AK706" s="197">
        <v>695</v>
      </c>
      <c r="AL706" s="207"/>
      <c r="AM706" s="207"/>
      <c r="AN706" s="207"/>
      <c r="AO706" s="207"/>
      <c r="AP706" s="207"/>
      <c r="AQ706" s="208"/>
      <c r="AR706" s="155"/>
      <c r="AS706" s="197">
        <f t="shared" si="128"/>
        <v>695</v>
      </c>
      <c r="AT706" s="175">
        <v>-0.15957739999998899</v>
      </c>
      <c r="AU706" s="163">
        <v>-9.5773999999977395E-3</v>
      </c>
      <c r="AV706" s="163">
        <v>-0.19957739999999499</v>
      </c>
      <c r="AW706" s="163">
        <v>-0.27957739999999398</v>
      </c>
      <c r="AX706" s="163">
        <v>-0.179577399999999</v>
      </c>
      <c r="AY706" s="163">
        <v>-0.179577399999999</v>
      </c>
      <c r="BA706" s="331">
        <f t="shared" si="129"/>
        <v>695</v>
      </c>
      <c r="BB706" s="332" t="str">
        <f t="shared" si="133"/>
        <v/>
      </c>
      <c r="BC706" s="332" t="str">
        <f t="shared" si="133"/>
        <v/>
      </c>
      <c r="BD706" s="332" t="str">
        <f t="shared" si="133"/>
        <v/>
      </c>
      <c r="BE706" s="332" t="str">
        <f t="shared" si="133"/>
        <v/>
      </c>
      <c r="BF706" s="332" t="str">
        <f t="shared" si="133"/>
        <v/>
      </c>
      <c r="BG706" s="332" t="str">
        <f t="shared" si="133"/>
        <v/>
      </c>
      <c r="BH706" s="164">
        <v>695</v>
      </c>
      <c r="BI706" s="337" t="str">
        <f t="shared" si="131"/>
        <v/>
      </c>
      <c r="BJ706" s="337" t="str">
        <f t="shared" si="131"/>
        <v/>
      </c>
      <c r="BK706" s="337" t="str">
        <f t="shared" si="131"/>
        <v/>
      </c>
      <c r="BL706" s="337" t="str">
        <f t="shared" si="130"/>
        <v/>
      </c>
      <c r="BM706" s="165" t="str">
        <f t="shared" si="132"/>
        <v/>
      </c>
    </row>
    <row r="707" spans="1:65" ht="14.85" customHeight="1">
      <c r="A707" s="238"/>
      <c r="B707" s="540" t="s">
        <v>764</v>
      </c>
      <c r="C707" s="540"/>
      <c r="D707" s="540"/>
      <c r="E707" s="503" t="str">
        <f t="shared" si="122"/>
        <v/>
      </c>
      <c r="F707" s="503"/>
      <c r="G707" s="503"/>
      <c r="H707" s="503" t="str">
        <f t="shared" si="123"/>
        <v/>
      </c>
      <c r="I707" s="503"/>
      <c r="J707" s="503"/>
      <c r="K707" s="503" t="str">
        <f t="shared" si="124"/>
        <v/>
      </c>
      <c r="L707" s="503"/>
      <c r="M707" s="503"/>
      <c r="N707" s="503" t="str">
        <f t="shared" si="125"/>
        <v/>
      </c>
      <c r="O707" s="503"/>
      <c r="P707" s="503"/>
      <c r="Q707" s="503" t="str">
        <f t="shared" si="126"/>
        <v/>
      </c>
      <c r="R707" s="503"/>
      <c r="S707" s="503"/>
      <c r="T707" s="503"/>
      <c r="U707" s="503"/>
      <c r="V707" s="503"/>
      <c r="W707" s="503" t="str">
        <f t="shared" si="127"/>
        <v/>
      </c>
      <c r="X707" s="503"/>
      <c r="Y707" s="503"/>
      <c r="Z707" s="503"/>
      <c r="AA707" s="503"/>
      <c r="AB707" s="503"/>
      <c r="AC707" s="525"/>
      <c r="AD707" s="526"/>
      <c r="AE707" s="526"/>
      <c r="AF707" s="526"/>
      <c r="AG707" s="526"/>
      <c r="AH707" s="527"/>
      <c r="AI707" s="233"/>
      <c r="AJ707" s="233"/>
      <c r="AK707" s="197">
        <v>696</v>
      </c>
      <c r="AL707" s="207"/>
      <c r="AM707" s="207"/>
      <c r="AN707" s="207"/>
      <c r="AO707" s="207"/>
      <c r="AP707" s="207"/>
      <c r="AQ707" s="208"/>
      <c r="AR707" s="155"/>
      <c r="AS707" s="197">
        <f t="shared" si="128"/>
        <v>696</v>
      </c>
      <c r="AT707" s="175">
        <v>-0.15957739999998899</v>
      </c>
      <c r="AU707" s="163">
        <v>-9.5773999999977395E-3</v>
      </c>
      <c r="AV707" s="163">
        <v>-0.19957739999999499</v>
      </c>
      <c r="AW707" s="163">
        <v>-0.27957739999999398</v>
      </c>
      <c r="AX707" s="163">
        <v>-0.179577399999999</v>
      </c>
      <c r="AY707" s="163">
        <v>-0.179577399999999</v>
      </c>
      <c r="BA707" s="331">
        <f t="shared" si="129"/>
        <v>696</v>
      </c>
      <c r="BB707" s="332" t="str">
        <f t="shared" si="133"/>
        <v/>
      </c>
      <c r="BC707" s="332" t="str">
        <f t="shared" si="133"/>
        <v/>
      </c>
      <c r="BD707" s="332" t="str">
        <f t="shared" si="133"/>
        <v/>
      </c>
      <c r="BE707" s="332" t="str">
        <f t="shared" si="133"/>
        <v/>
      </c>
      <c r="BF707" s="332" t="str">
        <f t="shared" si="133"/>
        <v/>
      </c>
      <c r="BG707" s="332" t="str">
        <f t="shared" si="133"/>
        <v/>
      </c>
      <c r="BH707" s="164">
        <v>696</v>
      </c>
      <c r="BI707" s="337" t="str">
        <f t="shared" si="131"/>
        <v/>
      </c>
      <c r="BJ707" s="337" t="str">
        <f t="shared" si="131"/>
        <v/>
      </c>
      <c r="BK707" s="337" t="str">
        <f t="shared" si="131"/>
        <v/>
      </c>
      <c r="BL707" s="337" t="str">
        <f t="shared" si="130"/>
        <v/>
      </c>
      <c r="BM707" s="165" t="str">
        <f t="shared" si="132"/>
        <v/>
      </c>
    </row>
    <row r="708" spans="1:65" ht="14.85" customHeight="1">
      <c r="A708" s="238"/>
      <c r="B708" s="540" t="s">
        <v>765</v>
      </c>
      <c r="C708" s="540"/>
      <c r="D708" s="540"/>
      <c r="E708" s="503" t="str">
        <f t="shared" si="122"/>
        <v/>
      </c>
      <c r="F708" s="503"/>
      <c r="G708" s="503"/>
      <c r="H708" s="503" t="str">
        <f t="shared" si="123"/>
        <v/>
      </c>
      <c r="I708" s="503"/>
      <c r="J708" s="503"/>
      <c r="K708" s="503" t="str">
        <f t="shared" si="124"/>
        <v/>
      </c>
      <c r="L708" s="503"/>
      <c r="M708" s="503"/>
      <c r="N708" s="503" t="str">
        <f t="shared" si="125"/>
        <v/>
      </c>
      <c r="O708" s="503"/>
      <c r="P708" s="503"/>
      <c r="Q708" s="503" t="str">
        <f t="shared" si="126"/>
        <v/>
      </c>
      <c r="R708" s="503"/>
      <c r="S708" s="503"/>
      <c r="T708" s="503"/>
      <c r="U708" s="503"/>
      <c r="V708" s="503"/>
      <c r="W708" s="503" t="str">
        <f t="shared" si="127"/>
        <v/>
      </c>
      <c r="X708" s="503"/>
      <c r="Y708" s="503"/>
      <c r="Z708" s="503"/>
      <c r="AA708" s="503"/>
      <c r="AB708" s="503"/>
      <c r="AC708" s="525"/>
      <c r="AD708" s="526"/>
      <c r="AE708" s="526"/>
      <c r="AF708" s="526"/>
      <c r="AG708" s="526"/>
      <c r="AH708" s="527"/>
      <c r="AI708" s="233"/>
      <c r="AJ708" s="233"/>
      <c r="AK708" s="197">
        <v>697</v>
      </c>
      <c r="AL708" s="207"/>
      <c r="AM708" s="207"/>
      <c r="AN708" s="207"/>
      <c r="AO708" s="207"/>
      <c r="AP708" s="207"/>
      <c r="AQ708" s="208"/>
      <c r="AR708" s="155"/>
      <c r="AS708" s="197">
        <f t="shared" si="128"/>
        <v>697</v>
      </c>
      <c r="AT708" s="175">
        <v>-0.15957739999998899</v>
      </c>
      <c r="AU708" s="163">
        <v>-9.5773999999977395E-3</v>
      </c>
      <c r="AV708" s="163">
        <v>-0.19957739999999499</v>
      </c>
      <c r="AW708" s="163">
        <v>-0.27957739999999398</v>
      </c>
      <c r="AX708" s="163">
        <v>-0.179577399999999</v>
      </c>
      <c r="AY708" s="163">
        <v>-0.179577399999999</v>
      </c>
      <c r="BA708" s="331">
        <f t="shared" si="129"/>
        <v>697</v>
      </c>
      <c r="BB708" s="332" t="str">
        <f t="shared" si="133"/>
        <v/>
      </c>
      <c r="BC708" s="332" t="str">
        <f t="shared" si="133"/>
        <v/>
      </c>
      <c r="BD708" s="332" t="str">
        <f t="shared" ref="BD708:BG731" si="134">IF(AN708="","",AN708+AV708)</f>
        <v/>
      </c>
      <c r="BE708" s="332" t="str">
        <f t="shared" si="134"/>
        <v/>
      </c>
      <c r="BF708" s="332" t="str">
        <f t="shared" si="134"/>
        <v/>
      </c>
      <c r="BG708" s="332" t="str">
        <f t="shared" si="134"/>
        <v/>
      </c>
      <c r="BH708" s="164">
        <v>697</v>
      </c>
      <c r="BI708" s="337" t="str">
        <f t="shared" si="131"/>
        <v/>
      </c>
      <c r="BJ708" s="337" t="str">
        <f t="shared" si="131"/>
        <v/>
      </c>
      <c r="BK708" s="337" t="str">
        <f t="shared" si="131"/>
        <v/>
      </c>
      <c r="BL708" s="337" t="str">
        <f t="shared" si="130"/>
        <v/>
      </c>
      <c r="BM708" s="165" t="str">
        <f t="shared" si="132"/>
        <v/>
      </c>
    </row>
    <row r="709" spans="1:65" ht="14.85" customHeight="1" thickBot="1">
      <c r="A709" s="238"/>
      <c r="B709" s="572" t="s">
        <v>766</v>
      </c>
      <c r="C709" s="572"/>
      <c r="D709" s="572"/>
      <c r="E709" s="573" t="str">
        <f t="shared" si="122"/>
        <v/>
      </c>
      <c r="F709" s="573"/>
      <c r="G709" s="573"/>
      <c r="H709" s="573" t="str">
        <f t="shared" si="123"/>
        <v/>
      </c>
      <c r="I709" s="573"/>
      <c r="J709" s="573"/>
      <c r="K709" s="573" t="str">
        <f t="shared" si="124"/>
        <v/>
      </c>
      <c r="L709" s="573"/>
      <c r="M709" s="573"/>
      <c r="N709" s="573" t="str">
        <f t="shared" si="125"/>
        <v/>
      </c>
      <c r="O709" s="573"/>
      <c r="P709" s="573"/>
      <c r="Q709" s="573" t="str">
        <f t="shared" si="126"/>
        <v/>
      </c>
      <c r="R709" s="573"/>
      <c r="S709" s="573"/>
      <c r="T709" s="573"/>
      <c r="U709" s="573"/>
      <c r="V709" s="573"/>
      <c r="W709" s="573" t="str">
        <f t="shared" si="127"/>
        <v/>
      </c>
      <c r="X709" s="573"/>
      <c r="Y709" s="573"/>
      <c r="Z709" s="573"/>
      <c r="AA709" s="573"/>
      <c r="AB709" s="573"/>
      <c r="AC709" s="528"/>
      <c r="AD709" s="529"/>
      <c r="AE709" s="529"/>
      <c r="AF709" s="529"/>
      <c r="AG709" s="529"/>
      <c r="AH709" s="530"/>
      <c r="AI709" s="233"/>
      <c r="AJ709" s="233"/>
      <c r="AK709" s="197">
        <v>698</v>
      </c>
      <c r="AL709" s="207"/>
      <c r="AM709" s="207"/>
      <c r="AN709" s="207"/>
      <c r="AO709" s="207"/>
      <c r="AP709" s="207"/>
      <c r="AQ709" s="208"/>
      <c r="AR709" s="155"/>
      <c r="AS709" s="197">
        <f t="shared" si="128"/>
        <v>698</v>
      </c>
      <c r="AT709" s="175">
        <v>-0.15957739999998899</v>
      </c>
      <c r="AU709" s="163">
        <v>-9.5773999999977395E-3</v>
      </c>
      <c r="AV709" s="163">
        <v>-0.19957739999999499</v>
      </c>
      <c r="AW709" s="163">
        <v>-0.27957739999999398</v>
      </c>
      <c r="AX709" s="163">
        <v>-0.179577399999999</v>
      </c>
      <c r="AY709" s="163">
        <v>-0.179577399999999</v>
      </c>
      <c r="BA709" s="331">
        <f t="shared" si="129"/>
        <v>698</v>
      </c>
      <c r="BB709" s="332" t="str">
        <f t="shared" ref="BB709:BC731" si="135">IF(AL709="","",AL709+AT709)</f>
        <v/>
      </c>
      <c r="BC709" s="332" t="str">
        <f t="shared" si="135"/>
        <v/>
      </c>
      <c r="BD709" s="332" t="str">
        <f t="shared" si="134"/>
        <v/>
      </c>
      <c r="BE709" s="332" t="str">
        <f t="shared" si="134"/>
        <v/>
      </c>
      <c r="BF709" s="332" t="str">
        <f t="shared" si="134"/>
        <v/>
      </c>
      <c r="BG709" s="332" t="str">
        <f t="shared" si="134"/>
        <v/>
      </c>
      <c r="BH709" s="164">
        <v>698</v>
      </c>
      <c r="BI709" s="337" t="str">
        <f t="shared" si="131"/>
        <v/>
      </c>
      <c r="BJ709" s="337" t="str">
        <f t="shared" si="131"/>
        <v/>
      </c>
      <c r="BK709" s="337" t="str">
        <f t="shared" si="131"/>
        <v/>
      </c>
      <c r="BL709" s="337" t="str">
        <f t="shared" si="130"/>
        <v/>
      </c>
      <c r="BM709" s="165" t="str">
        <f t="shared" si="132"/>
        <v/>
      </c>
    </row>
    <row r="710" spans="1:65" ht="14.85" customHeight="1" thickTop="1">
      <c r="A710" s="239"/>
      <c r="B710" s="240"/>
      <c r="C710" s="240"/>
      <c r="D710" s="240"/>
      <c r="E710" s="252"/>
      <c r="F710" s="252"/>
      <c r="G710" s="252"/>
      <c r="H710" s="252"/>
      <c r="I710" s="252"/>
      <c r="J710" s="252"/>
      <c r="K710" s="252"/>
      <c r="L710" s="252"/>
      <c r="M710" s="252"/>
      <c r="N710" s="252"/>
      <c r="O710" s="252"/>
      <c r="P710" s="252"/>
      <c r="Q710" s="252"/>
      <c r="R710" s="252"/>
      <c r="S710" s="252"/>
      <c r="T710" s="252"/>
      <c r="U710" s="252"/>
      <c r="V710" s="252"/>
      <c r="W710" s="252"/>
      <c r="X710" s="252"/>
      <c r="Y710" s="252"/>
      <c r="Z710" s="252"/>
      <c r="AA710" s="252"/>
      <c r="AB710" s="252"/>
      <c r="AC710" s="233"/>
      <c r="AD710" s="233"/>
      <c r="AE710" s="233"/>
      <c r="AF710" s="233"/>
      <c r="AG710" s="233"/>
      <c r="AH710" s="233"/>
      <c r="AI710" s="233"/>
      <c r="AJ710" s="233"/>
      <c r="AK710" s="197">
        <v>699</v>
      </c>
      <c r="AL710" s="207"/>
      <c r="AM710" s="207"/>
      <c r="AN710" s="207"/>
      <c r="AO710" s="207"/>
      <c r="AP710" s="207"/>
      <c r="AQ710" s="208"/>
      <c r="AR710" s="155"/>
      <c r="AS710" s="197">
        <f t="shared" si="128"/>
        <v>699</v>
      </c>
      <c r="AT710" s="175">
        <v>-0.15957739999998899</v>
      </c>
      <c r="AU710" s="163">
        <v>-9.5773999999977395E-3</v>
      </c>
      <c r="AV710" s="163">
        <v>-0.19957739999999499</v>
      </c>
      <c r="AW710" s="163">
        <v>-0.27957739999999398</v>
      </c>
      <c r="AX710" s="163">
        <v>-0.179577399999999</v>
      </c>
      <c r="AY710" s="163">
        <v>-0.179577399999999</v>
      </c>
      <c r="BA710" s="331">
        <f t="shared" si="129"/>
        <v>699</v>
      </c>
      <c r="BB710" s="332" t="str">
        <f t="shared" si="135"/>
        <v/>
      </c>
      <c r="BC710" s="332" t="str">
        <f t="shared" si="135"/>
        <v/>
      </c>
      <c r="BD710" s="332" t="str">
        <f t="shared" si="134"/>
        <v/>
      </c>
      <c r="BE710" s="332" t="str">
        <f t="shared" si="134"/>
        <v/>
      </c>
      <c r="BF710" s="332" t="str">
        <f t="shared" si="134"/>
        <v/>
      </c>
      <c r="BG710" s="332" t="str">
        <f t="shared" si="134"/>
        <v/>
      </c>
      <c r="BH710" s="164">
        <v>699</v>
      </c>
      <c r="BI710" s="337" t="str">
        <f t="shared" si="131"/>
        <v/>
      </c>
      <c r="BJ710" s="337" t="str">
        <f t="shared" si="131"/>
        <v/>
      </c>
      <c r="BK710" s="337" t="str">
        <f t="shared" si="131"/>
        <v/>
      </c>
      <c r="BL710" s="337" t="str">
        <f t="shared" si="130"/>
        <v/>
      </c>
      <c r="BM710" s="165" t="str">
        <f t="shared" si="132"/>
        <v/>
      </c>
    </row>
    <row r="711" spans="1:65" ht="14.85" customHeight="1">
      <c r="B711" s="245"/>
      <c r="C711" s="245"/>
      <c r="D711" s="245"/>
      <c r="E711" s="246"/>
      <c r="F711" s="246"/>
      <c r="G711" s="246"/>
      <c r="H711" s="247"/>
      <c r="J711" s="246"/>
      <c r="K711" s="246"/>
      <c r="AA711" s="494" t="s">
        <v>7</v>
      </c>
      <c r="AB711" s="494"/>
      <c r="AC711" s="494"/>
      <c r="AD711" s="495">
        <f>AD640+1</f>
        <v>12</v>
      </c>
      <c r="AE711" s="495"/>
      <c r="AF711" s="223" t="s">
        <v>8</v>
      </c>
      <c r="AG711" s="495">
        <f>Page1!$AR$1</f>
        <v>1</v>
      </c>
      <c r="AH711" s="495"/>
      <c r="AI711" s="218"/>
      <c r="AJ711" s="218"/>
      <c r="AK711" s="197">
        <v>700</v>
      </c>
      <c r="AL711" s="207"/>
      <c r="AM711" s="207"/>
      <c r="AN711" s="207"/>
      <c r="AO711" s="207"/>
      <c r="AP711" s="207"/>
      <c r="AQ711" s="208"/>
      <c r="AR711" s="155"/>
      <c r="AS711" s="197">
        <f t="shared" si="128"/>
        <v>700</v>
      </c>
      <c r="AT711" s="175">
        <v>-0.15957739999998899</v>
      </c>
      <c r="AU711" s="163">
        <v>-9.5773999999977395E-3</v>
      </c>
      <c r="AV711" s="163">
        <v>-0.19957739999999499</v>
      </c>
      <c r="AW711" s="163">
        <v>-0.27957739999999398</v>
      </c>
      <c r="AX711" s="163">
        <v>-0.179577399999999</v>
      </c>
      <c r="AY711" s="163">
        <v>-0.179577399999999</v>
      </c>
      <c r="BA711" s="331">
        <f t="shared" si="129"/>
        <v>700</v>
      </c>
      <c r="BB711" s="332" t="str">
        <f t="shared" si="135"/>
        <v/>
      </c>
      <c r="BC711" s="332" t="str">
        <f t="shared" si="135"/>
        <v/>
      </c>
      <c r="BD711" s="332" t="str">
        <f t="shared" si="134"/>
        <v/>
      </c>
      <c r="BE711" s="332" t="str">
        <f t="shared" si="134"/>
        <v/>
      </c>
      <c r="BF711" s="332" t="str">
        <f t="shared" si="134"/>
        <v/>
      </c>
      <c r="BG711" s="332" t="str">
        <f t="shared" si="134"/>
        <v/>
      </c>
      <c r="BH711" s="164">
        <v>700</v>
      </c>
      <c r="BI711" s="337" t="str">
        <f t="shared" si="131"/>
        <v/>
      </c>
      <c r="BJ711" s="337" t="str">
        <f t="shared" si="131"/>
        <v/>
      </c>
      <c r="BK711" s="337" t="str">
        <f t="shared" si="131"/>
        <v/>
      </c>
      <c r="BL711" s="337" t="str">
        <f t="shared" si="130"/>
        <v/>
      </c>
      <c r="BM711" s="165" t="str">
        <f t="shared" si="132"/>
        <v/>
      </c>
    </row>
    <row r="712" spans="1:65" ht="14.85" customHeight="1">
      <c r="B712" s="248"/>
      <c r="C712" s="248"/>
      <c r="D712" s="248"/>
      <c r="E712" s="249"/>
      <c r="F712" s="227"/>
      <c r="G712" s="249"/>
      <c r="H712" s="249"/>
      <c r="I712" s="249"/>
      <c r="J712" s="249"/>
      <c r="K712" s="249"/>
      <c r="Y712" s="222"/>
      <c r="AK712" s="197">
        <v>701</v>
      </c>
      <c r="AL712" s="207"/>
      <c r="AM712" s="207"/>
      <c r="AN712" s="207"/>
      <c r="AO712" s="207"/>
      <c r="AP712" s="207"/>
      <c r="AQ712" s="208"/>
      <c r="AR712" s="155"/>
      <c r="AS712" s="197">
        <f t="shared" si="128"/>
        <v>701</v>
      </c>
      <c r="AT712" s="175">
        <v>-0.15957739999998899</v>
      </c>
      <c r="AU712" s="163">
        <v>-9.5773999999977395E-3</v>
      </c>
      <c r="AV712" s="163">
        <v>-0.19957739999999499</v>
      </c>
      <c r="AW712" s="163">
        <v>-0.27957739999999398</v>
      </c>
      <c r="AX712" s="163">
        <v>-0.179577399999999</v>
      </c>
      <c r="AY712" s="163">
        <v>-0.179577399999999</v>
      </c>
      <c r="BA712" s="331">
        <f t="shared" si="129"/>
        <v>701</v>
      </c>
      <c r="BB712" s="332" t="str">
        <f t="shared" si="135"/>
        <v/>
      </c>
      <c r="BC712" s="332" t="str">
        <f t="shared" si="135"/>
        <v/>
      </c>
      <c r="BD712" s="332" t="str">
        <f t="shared" si="134"/>
        <v/>
      </c>
      <c r="BE712" s="332" t="str">
        <f t="shared" si="134"/>
        <v/>
      </c>
      <c r="BF712" s="332" t="str">
        <f t="shared" si="134"/>
        <v/>
      </c>
      <c r="BG712" s="332" t="str">
        <f t="shared" si="134"/>
        <v/>
      </c>
      <c r="BH712" s="164">
        <v>701</v>
      </c>
      <c r="BI712" s="337" t="str">
        <f t="shared" si="131"/>
        <v/>
      </c>
      <c r="BJ712" s="337" t="str">
        <f t="shared" si="131"/>
        <v/>
      </c>
      <c r="BK712" s="337" t="str">
        <f t="shared" si="131"/>
        <v/>
      </c>
      <c r="BL712" s="337" t="str">
        <f t="shared" si="130"/>
        <v/>
      </c>
      <c r="BM712" s="165" t="str">
        <f t="shared" si="132"/>
        <v/>
      </c>
    </row>
    <row r="713" spans="1:65" ht="14.85" customHeight="1">
      <c r="A713" s="218"/>
      <c r="B713" s="218"/>
      <c r="C713" s="218"/>
      <c r="D713" s="218"/>
      <c r="E713" s="250"/>
      <c r="K713" s="250"/>
      <c r="Y713" s="222"/>
      <c r="AK713" s="197">
        <v>702</v>
      </c>
      <c r="AL713" s="207"/>
      <c r="AM713" s="207"/>
      <c r="AN713" s="207"/>
      <c r="AO713" s="207"/>
      <c r="AP713" s="207"/>
      <c r="AQ713" s="208"/>
      <c r="AR713" s="155"/>
      <c r="AS713" s="197">
        <f t="shared" si="128"/>
        <v>702</v>
      </c>
      <c r="AT713" s="175">
        <v>-0.15957739999998899</v>
      </c>
      <c r="AU713" s="163">
        <v>-9.5773999999977395E-3</v>
      </c>
      <c r="AV713" s="163">
        <v>-0.19957739999999499</v>
      </c>
      <c r="AW713" s="163">
        <v>-0.27957739999999398</v>
      </c>
      <c r="AX713" s="163">
        <v>-0.179577399999999</v>
      </c>
      <c r="AY713" s="163">
        <v>-0.179577399999999</v>
      </c>
      <c r="BA713" s="331">
        <f t="shared" si="129"/>
        <v>702</v>
      </c>
      <c r="BB713" s="332" t="str">
        <f t="shared" si="135"/>
        <v/>
      </c>
      <c r="BC713" s="332" t="str">
        <f t="shared" si="135"/>
        <v/>
      </c>
      <c r="BD713" s="332" t="str">
        <f t="shared" si="134"/>
        <v/>
      </c>
      <c r="BE713" s="332" t="str">
        <f t="shared" si="134"/>
        <v/>
      </c>
      <c r="BF713" s="332" t="str">
        <f t="shared" si="134"/>
        <v/>
      </c>
      <c r="BG713" s="332" t="str">
        <f t="shared" si="134"/>
        <v/>
      </c>
      <c r="BH713" s="164">
        <v>702</v>
      </c>
      <c r="BI713" s="337" t="str">
        <f t="shared" si="131"/>
        <v/>
      </c>
      <c r="BJ713" s="337" t="str">
        <f t="shared" si="131"/>
        <v/>
      </c>
      <c r="BK713" s="337" t="str">
        <f t="shared" si="131"/>
        <v/>
      </c>
      <c r="BL713" s="337" t="str">
        <f t="shared" si="130"/>
        <v/>
      </c>
      <c r="BM713" s="165" t="str">
        <f t="shared" si="132"/>
        <v/>
      </c>
    </row>
    <row r="714" spans="1:65" ht="14.85" customHeight="1">
      <c r="A714" s="218"/>
      <c r="B714" s="218"/>
      <c r="C714" s="218"/>
      <c r="D714" s="218"/>
      <c r="E714" s="250"/>
      <c r="F714" s="227"/>
      <c r="H714" s="250"/>
      <c r="I714" s="250"/>
      <c r="J714" s="250"/>
      <c r="K714" s="250"/>
      <c r="W714" s="498" t="s">
        <v>9</v>
      </c>
      <c r="X714" s="498"/>
      <c r="Y714" s="498"/>
      <c r="Z714" s="498"/>
      <c r="AA714" s="498"/>
      <c r="AB714" s="498"/>
      <c r="AC714" s="498"/>
      <c r="AD714" s="499" t="str">
        <f>AD288</f>
        <v xml:space="preserve"> PT2/67 </v>
      </c>
      <c r="AE714" s="499"/>
      <c r="AF714" s="499"/>
      <c r="AG714" s="499"/>
      <c r="AH714" s="499"/>
      <c r="AI714" s="218"/>
      <c r="AJ714" s="218"/>
      <c r="AK714" s="197">
        <v>703</v>
      </c>
      <c r="AL714" s="207"/>
      <c r="AM714" s="207"/>
      <c r="AN714" s="207"/>
      <c r="AO714" s="207"/>
      <c r="AP714" s="207"/>
      <c r="AQ714" s="208"/>
      <c r="AR714" s="155"/>
      <c r="AS714" s="197">
        <f t="shared" si="128"/>
        <v>703</v>
      </c>
      <c r="AT714" s="175">
        <v>-0.15957739999998899</v>
      </c>
      <c r="AU714" s="163">
        <v>-9.5773999999977395E-3</v>
      </c>
      <c r="AV714" s="163">
        <v>-0.19957739999999499</v>
      </c>
      <c r="AW714" s="163">
        <v>-0.27957739999999398</v>
      </c>
      <c r="AX714" s="163">
        <v>-0.179577399999999</v>
      </c>
      <c r="AY714" s="163">
        <v>-0.179577399999999</v>
      </c>
      <c r="BA714" s="331">
        <f t="shared" si="129"/>
        <v>703</v>
      </c>
      <c r="BB714" s="332" t="str">
        <f t="shared" si="135"/>
        <v/>
      </c>
      <c r="BC714" s="332" t="str">
        <f t="shared" si="135"/>
        <v/>
      </c>
      <c r="BD714" s="332" t="str">
        <f t="shared" si="134"/>
        <v/>
      </c>
      <c r="BE714" s="332" t="str">
        <f t="shared" si="134"/>
        <v/>
      </c>
      <c r="BF714" s="332" t="str">
        <f t="shared" si="134"/>
        <v/>
      </c>
      <c r="BG714" s="332" t="str">
        <f t="shared" si="134"/>
        <v/>
      </c>
      <c r="BH714" s="164">
        <v>703</v>
      </c>
      <c r="BI714" s="337" t="str">
        <f t="shared" si="131"/>
        <v/>
      </c>
      <c r="BJ714" s="337" t="str">
        <f t="shared" si="131"/>
        <v/>
      </c>
      <c r="BK714" s="337" t="str">
        <f t="shared" si="131"/>
        <v/>
      </c>
      <c r="BL714" s="337" t="str">
        <f t="shared" si="130"/>
        <v/>
      </c>
      <c r="BM714" s="165" t="str">
        <f t="shared" si="132"/>
        <v/>
      </c>
    </row>
    <row r="715" spans="1:65" ht="14.85" customHeight="1">
      <c r="A715" s="224"/>
      <c r="C715" s="224"/>
      <c r="E715" s="227"/>
      <c r="H715" s="251"/>
      <c r="L715" s="227"/>
      <c r="W715" s="498" t="s">
        <v>2</v>
      </c>
      <c r="X715" s="498"/>
      <c r="Y715" s="498"/>
      <c r="Z715" s="498"/>
      <c r="AA715" s="498"/>
      <c r="AB715" s="498"/>
      <c r="AC715" s="498"/>
      <c r="AD715" s="537" t="str">
        <f>AD4</f>
        <v>-</v>
      </c>
      <c r="AE715" s="537"/>
      <c r="AF715" s="537"/>
      <c r="AG715" s="537"/>
      <c r="AH715" s="537"/>
      <c r="AI715" s="218"/>
      <c r="AJ715" s="218"/>
      <c r="AK715" s="197">
        <v>704</v>
      </c>
      <c r="AL715" s="207"/>
      <c r="AM715" s="207"/>
      <c r="AN715" s="207"/>
      <c r="AO715" s="207"/>
      <c r="AP715" s="207"/>
      <c r="AQ715" s="208"/>
      <c r="AR715" s="155"/>
      <c r="AS715" s="197">
        <f t="shared" si="128"/>
        <v>704</v>
      </c>
      <c r="AT715" s="175">
        <v>-0.15957739999998899</v>
      </c>
      <c r="AU715" s="163">
        <v>-9.5773999999977395E-3</v>
      </c>
      <c r="AV715" s="163">
        <v>-0.19957739999999499</v>
      </c>
      <c r="AW715" s="163">
        <v>-0.27957739999999398</v>
      </c>
      <c r="AX715" s="163">
        <v>-0.179577399999999</v>
      </c>
      <c r="AY715" s="163">
        <v>-0.179577399999999</v>
      </c>
      <c r="BA715" s="331">
        <f t="shared" si="129"/>
        <v>704</v>
      </c>
      <c r="BB715" s="332" t="str">
        <f t="shared" si="135"/>
        <v/>
      </c>
      <c r="BC715" s="332" t="str">
        <f t="shared" si="135"/>
        <v/>
      </c>
      <c r="BD715" s="332" t="str">
        <f t="shared" si="134"/>
        <v/>
      </c>
      <c r="BE715" s="332" t="str">
        <f t="shared" si="134"/>
        <v/>
      </c>
      <c r="BF715" s="332" t="str">
        <f t="shared" si="134"/>
        <v/>
      </c>
      <c r="BG715" s="332" t="str">
        <f t="shared" si="134"/>
        <v/>
      </c>
      <c r="BH715" s="164">
        <v>704</v>
      </c>
      <c r="BI715" s="337" t="str">
        <f t="shared" si="131"/>
        <v/>
      </c>
      <c r="BJ715" s="337" t="str">
        <f t="shared" si="131"/>
        <v/>
      </c>
      <c r="BK715" s="337" t="str">
        <f t="shared" si="131"/>
        <v/>
      </c>
      <c r="BL715" s="337" t="str">
        <f t="shared" si="130"/>
        <v/>
      </c>
      <c r="BM715" s="165" t="str">
        <f t="shared" si="132"/>
        <v/>
      </c>
    </row>
    <row r="716" spans="1:65" ht="14.85" customHeight="1" thickBot="1">
      <c r="A716" s="226"/>
      <c r="B716" s="494" t="s">
        <v>10</v>
      </c>
      <c r="C716" s="494"/>
      <c r="D716" s="494"/>
      <c r="E716" s="494"/>
      <c r="F716" s="494"/>
      <c r="G716" s="494"/>
      <c r="H716" s="494"/>
      <c r="I716" s="494"/>
      <c r="J716" s="574">
        <f>$J$3</f>
        <v>95</v>
      </c>
      <c r="K716" s="574"/>
      <c r="L716" s="574"/>
      <c r="M716" s="497" t="s">
        <v>165</v>
      </c>
      <c r="N716" s="497"/>
      <c r="O716" s="227"/>
      <c r="P716" s="227"/>
      <c r="Q716" s="227"/>
      <c r="R716" s="228"/>
      <c r="S716" s="228"/>
      <c r="T716" s="228"/>
      <c r="U716" s="228"/>
      <c r="V716" s="228"/>
      <c r="AE716" s="229"/>
      <c r="AF716" s="494"/>
      <c r="AG716" s="494"/>
      <c r="AH716" s="230"/>
      <c r="AI716" s="230"/>
      <c r="AJ716" s="230"/>
      <c r="AK716" s="197">
        <v>705</v>
      </c>
      <c r="AL716" s="207"/>
      <c r="AM716" s="207"/>
      <c r="AN716" s="207"/>
      <c r="AO716" s="207"/>
      <c r="AP716" s="207"/>
      <c r="AQ716" s="208"/>
      <c r="AR716" s="155"/>
      <c r="AS716" s="197">
        <f t="shared" ref="AS716:AS731" si="136">AK716</f>
        <v>705</v>
      </c>
      <c r="AT716" s="175">
        <v>-0.15957739999998899</v>
      </c>
      <c r="AU716" s="163">
        <v>-9.5773999999977395E-3</v>
      </c>
      <c r="AV716" s="163">
        <v>-0.19957739999999499</v>
      </c>
      <c r="AW716" s="163">
        <v>-0.27957739999999398</v>
      </c>
      <c r="AX716" s="163">
        <v>-0.179577399999999</v>
      </c>
      <c r="AY716" s="163">
        <v>-0.179577399999999</v>
      </c>
      <c r="BA716" s="331">
        <f t="shared" ref="BA716:BA731" si="137">AK716</f>
        <v>705</v>
      </c>
      <c r="BB716" s="332" t="str">
        <f t="shared" si="135"/>
        <v/>
      </c>
      <c r="BC716" s="332" t="str">
        <f t="shared" si="135"/>
        <v/>
      </c>
      <c r="BD716" s="332" t="str">
        <f t="shared" si="134"/>
        <v/>
      </c>
      <c r="BE716" s="332" t="str">
        <f t="shared" si="134"/>
        <v/>
      </c>
      <c r="BF716" s="332" t="str">
        <f t="shared" si="134"/>
        <v/>
      </c>
      <c r="BG716" s="332" t="str">
        <f t="shared" si="134"/>
        <v/>
      </c>
      <c r="BH716" s="164">
        <v>705</v>
      </c>
      <c r="BI716" s="337" t="str">
        <f t="shared" si="131"/>
        <v/>
      </c>
      <c r="BJ716" s="337" t="str">
        <f t="shared" si="131"/>
        <v/>
      </c>
      <c r="BK716" s="337" t="str">
        <f t="shared" si="131"/>
        <v/>
      </c>
      <c r="BL716" s="337" t="str">
        <f t="shared" si="131"/>
        <v/>
      </c>
      <c r="BM716" s="165" t="str">
        <f t="shared" si="132"/>
        <v/>
      </c>
    </row>
    <row r="717" spans="1:65" ht="14.85" customHeight="1" thickTop="1" thickBot="1">
      <c r="A717" s="231"/>
      <c r="B717" s="514" t="s">
        <v>13</v>
      </c>
      <c r="C717" s="515"/>
      <c r="D717" s="516"/>
      <c r="E717" s="517" t="s">
        <v>67</v>
      </c>
      <c r="F717" s="518"/>
      <c r="G717" s="518"/>
      <c r="H717" s="518"/>
      <c r="I717" s="518"/>
      <c r="J717" s="518"/>
      <c r="K717" s="518"/>
      <c r="L717" s="518"/>
      <c r="M717" s="518"/>
      <c r="N717" s="518"/>
      <c r="O717" s="518"/>
      <c r="P717" s="518"/>
      <c r="Q717" s="518"/>
      <c r="R717" s="518"/>
      <c r="S717" s="518"/>
      <c r="T717" s="232"/>
      <c r="U717" s="232"/>
      <c r="V717" s="232"/>
      <c r="W717" s="519" t="s">
        <v>55</v>
      </c>
      <c r="X717" s="520"/>
      <c r="Y717" s="520"/>
      <c r="Z717" s="520"/>
      <c r="AA717" s="520"/>
      <c r="AB717" s="521"/>
      <c r="AC717" s="522" t="s">
        <v>1176</v>
      </c>
      <c r="AD717" s="523"/>
      <c r="AE717" s="523"/>
      <c r="AF717" s="523"/>
      <c r="AG717" s="523"/>
      <c r="AH717" s="524"/>
      <c r="AI717" s="233"/>
      <c r="AJ717" s="233"/>
      <c r="AK717" s="197">
        <v>706</v>
      </c>
      <c r="AL717" s="207"/>
      <c r="AM717" s="207"/>
      <c r="AN717" s="207"/>
      <c r="AO717" s="207"/>
      <c r="AP717" s="207"/>
      <c r="AQ717" s="208"/>
      <c r="AR717" s="155"/>
      <c r="AS717" s="197">
        <f t="shared" si="136"/>
        <v>706</v>
      </c>
      <c r="AT717" s="175">
        <v>-0.15957739999998899</v>
      </c>
      <c r="AU717" s="163">
        <v>-9.5773999999977395E-3</v>
      </c>
      <c r="AV717" s="163">
        <v>-0.19957739999999499</v>
      </c>
      <c r="AW717" s="163">
        <v>-0.27957739999999398</v>
      </c>
      <c r="AX717" s="163">
        <v>-0.179577399999999</v>
      </c>
      <c r="AY717" s="163">
        <v>-0.179577399999999</v>
      </c>
      <c r="BA717" s="331">
        <f t="shared" si="137"/>
        <v>706</v>
      </c>
      <c r="BB717" s="332" t="str">
        <f t="shared" si="135"/>
        <v/>
      </c>
      <c r="BC717" s="332" t="str">
        <f t="shared" si="135"/>
        <v/>
      </c>
      <c r="BD717" s="332" t="str">
        <f t="shared" si="134"/>
        <v/>
      </c>
      <c r="BE717" s="332" t="str">
        <f t="shared" si="134"/>
        <v/>
      </c>
      <c r="BF717" s="332" t="str">
        <f t="shared" si="134"/>
        <v/>
      </c>
      <c r="BG717" s="332" t="str">
        <f t="shared" si="134"/>
        <v/>
      </c>
      <c r="BH717" s="164">
        <v>706</v>
      </c>
      <c r="BI717" s="337" t="str">
        <f t="shared" ref="BI717:BL731" si="138">IF(BB717="","",ABS($BF717-BB717))</f>
        <v/>
      </c>
      <c r="BJ717" s="337" t="str">
        <f t="shared" si="138"/>
        <v/>
      </c>
      <c r="BK717" s="337" t="str">
        <f t="shared" si="138"/>
        <v/>
      </c>
      <c r="BL717" s="337" t="str">
        <f t="shared" si="138"/>
        <v/>
      </c>
      <c r="BM717" s="165" t="str">
        <f t="shared" ref="BM717:BM731" si="139">IF(BF717="","",MAX(BI717:BL717))</f>
        <v/>
      </c>
    </row>
    <row r="718" spans="1:65" ht="14.85" customHeight="1" thickTop="1">
      <c r="A718" s="231"/>
      <c r="B718" s="555" t="s">
        <v>8</v>
      </c>
      <c r="C718" s="556"/>
      <c r="D718" s="557"/>
      <c r="E718" s="504" t="s">
        <v>15</v>
      </c>
      <c r="F718" s="505"/>
      <c r="G718" s="506"/>
      <c r="H718" s="504" t="s">
        <v>16</v>
      </c>
      <c r="I718" s="505"/>
      <c r="J718" s="506"/>
      <c r="K718" s="504" t="s">
        <v>17</v>
      </c>
      <c r="L718" s="505"/>
      <c r="M718" s="506"/>
      <c r="N718" s="504" t="s">
        <v>18</v>
      </c>
      <c r="O718" s="505"/>
      <c r="P718" s="506"/>
      <c r="Q718" s="504" t="s">
        <v>19</v>
      </c>
      <c r="R718" s="505"/>
      <c r="S718" s="506"/>
      <c r="T718" s="504"/>
      <c r="U718" s="505"/>
      <c r="V718" s="506"/>
      <c r="W718" s="558" t="s">
        <v>5</v>
      </c>
      <c r="X718" s="494"/>
      <c r="Y718" s="494"/>
      <c r="Z718" s="494"/>
      <c r="AA718" s="494"/>
      <c r="AB718" s="559"/>
      <c r="AC718" s="525"/>
      <c r="AD718" s="526"/>
      <c r="AE718" s="526"/>
      <c r="AF718" s="526"/>
      <c r="AG718" s="526"/>
      <c r="AH718" s="527"/>
      <c r="AI718" s="233"/>
      <c r="AJ718" s="233"/>
      <c r="AK718" s="197">
        <v>707</v>
      </c>
      <c r="AL718" s="207"/>
      <c r="AM718" s="207"/>
      <c r="AN718" s="207"/>
      <c r="AO718" s="207"/>
      <c r="AP718" s="207"/>
      <c r="AQ718" s="208"/>
      <c r="AR718" s="155"/>
      <c r="AS718" s="197">
        <f t="shared" si="136"/>
        <v>707</v>
      </c>
      <c r="AT718" s="175">
        <v>-0.15957739999998899</v>
      </c>
      <c r="AU718" s="163">
        <v>-9.5773999999977395E-3</v>
      </c>
      <c r="AV718" s="163">
        <v>-0.19957739999999499</v>
      </c>
      <c r="AW718" s="163">
        <v>-0.27957739999999398</v>
      </c>
      <c r="AX718" s="163">
        <v>-0.179577399999999</v>
      </c>
      <c r="AY718" s="163">
        <v>-0.179577399999999</v>
      </c>
      <c r="BA718" s="331">
        <f t="shared" si="137"/>
        <v>707</v>
      </c>
      <c r="BB718" s="332" t="str">
        <f t="shared" si="135"/>
        <v/>
      </c>
      <c r="BC718" s="332" t="str">
        <f t="shared" si="135"/>
        <v/>
      </c>
      <c r="BD718" s="332" t="str">
        <f t="shared" si="134"/>
        <v/>
      </c>
      <c r="BE718" s="332" t="str">
        <f t="shared" si="134"/>
        <v/>
      </c>
      <c r="BF718" s="332" t="str">
        <f t="shared" si="134"/>
        <v/>
      </c>
      <c r="BG718" s="332" t="str">
        <f t="shared" si="134"/>
        <v/>
      </c>
      <c r="BH718" s="164">
        <v>707</v>
      </c>
      <c r="BI718" s="337" t="str">
        <f t="shared" si="138"/>
        <v/>
      </c>
      <c r="BJ718" s="337" t="str">
        <f t="shared" si="138"/>
        <v/>
      </c>
      <c r="BK718" s="337" t="str">
        <f t="shared" si="138"/>
        <v/>
      </c>
      <c r="BL718" s="337" t="str">
        <f t="shared" si="138"/>
        <v/>
      </c>
      <c r="BM718" s="165" t="str">
        <f t="shared" si="139"/>
        <v/>
      </c>
    </row>
    <row r="719" spans="1:65" ht="14.85" customHeight="1" thickBot="1">
      <c r="A719" s="234"/>
      <c r="B719" s="531" t="s">
        <v>0</v>
      </c>
      <c r="C719" s="513"/>
      <c r="D719" s="532"/>
      <c r="E719" s="507"/>
      <c r="F719" s="508"/>
      <c r="G719" s="509"/>
      <c r="H719" s="507"/>
      <c r="I719" s="508"/>
      <c r="J719" s="509"/>
      <c r="K719" s="507"/>
      <c r="L719" s="508"/>
      <c r="M719" s="509"/>
      <c r="N719" s="507"/>
      <c r="O719" s="508"/>
      <c r="P719" s="509"/>
      <c r="Q719" s="507"/>
      <c r="R719" s="508"/>
      <c r="S719" s="509"/>
      <c r="T719" s="507"/>
      <c r="U719" s="508"/>
      <c r="V719" s="509"/>
      <c r="W719" s="531"/>
      <c r="X719" s="513"/>
      <c r="Y719" s="513"/>
      <c r="Z719" s="513"/>
      <c r="AA719" s="513"/>
      <c r="AB719" s="532"/>
      <c r="AC719" s="525"/>
      <c r="AD719" s="526"/>
      <c r="AE719" s="526"/>
      <c r="AF719" s="526"/>
      <c r="AG719" s="526"/>
      <c r="AH719" s="527"/>
      <c r="AI719" s="233"/>
      <c r="AJ719" s="233"/>
      <c r="AK719" s="197">
        <v>708</v>
      </c>
      <c r="AL719" s="207"/>
      <c r="AM719" s="207"/>
      <c r="AN719" s="207"/>
      <c r="AO719" s="207"/>
      <c r="AP719" s="207"/>
      <c r="AQ719" s="208"/>
      <c r="AR719" s="155"/>
      <c r="AS719" s="197">
        <f t="shared" si="136"/>
        <v>708</v>
      </c>
      <c r="AT719" s="175">
        <v>-0.15957739999998899</v>
      </c>
      <c r="AU719" s="163">
        <v>-9.5773999999977395E-3</v>
      </c>
      <c r="AV719" s="163">
        <v>-0.19957739999999499</v>
      </c>
      <c r="AW719" s="163">
        <v>-0.27957739999999398</v>
      </c>
      <c r="AX719" s="163">
        <v>-0.179577399999999</v>
      </c>
      <c r="AY719" s="163">
        <v>-0.179577399999999</v>
      </c>
      <c r="BA719" s="331">
        <f t="shared" si="137"/>
        <v>708</v>
      </c>
      <c r="BB719" s="332" t="str">
        <f t="shared" si="135"/>
        <v/>
      </c>
      <c r="BC719" s="332" t="str">
        <f t="shared" si="135"/>
        <v/>
      </c>
      <c r="BD719" s="332" t="str">
        <f t="shared" si="134"/>
        <v/>
      </c>
      <c r="BE719" s="332" t="str">
        <f t="shared" si="134"/>
        <v/>
      </c>
      <c r="BF719" s="332" t="str">
        <f t="shared" si="134"/>
        <v/>
      </c>
      <c r="BG719" s="332" t="str">
        <f t="shared" si="134"/>
        <v/>
      </c>
      <c r="BH719" s="164">
        <v>708</v>
      </c>
      <c r="BI719" s="337" t="str">
        <f t="shared" si="138"/>
        <v/>
      </c>
      <c r="BJ719" s="337" t="str">
        <f t="shared" si="138"/>
        <v/>
      </c>
      <c r="BK719" s="337" t="str">
        <f t="shared" si="138"/>
        <v/>
      </c>
      <c r="BL719" s="337" t="str">
        <f t="shared" si="138"/>
        <v/>
      </c>
      <c r="BM719" s="165" t="str">
        <f t="shared" si="139"/>
        <v/>
      </c>
    </row>
    <row r="720" spans="1:65" ht="14.85" customHeight="1" thickTop="1" thickBot="1">
      <c r="A720" s="234"/>
      <c r="B720" s="533" t="s">
        <v>20</v>
      </c>
      <c r="C720" s="534"/>
      <c r="D720" s="535"/>
      <c r="E720" s="510" t="s">
        <v>166</v>
      </c>
      <c r="F720" s="511"/>
      <c r="G720" s="512"/>
      <c r="H720" s="510" t="s">
        <v>166</v>
      </c>
      <c r="I720" s="511"/>
      <c r="J720" s="512"/>
      <c r="K720" s="510" t="s">
        <v>166</v>
      </c>
      <c r="L720" s="511"/>
      <c r="M720" s="512"/>
      <c r="N720" s="510" t="s">
        <v>166</v>
      </c>
      <c r="O720" s="511"/>
      <c r="P720" s="512"/>
      <c r="Q720" s="510" t="s">
        <v>166</v>
      </c>
      <c r="R720" s="511"/>
      <c r="S720" s="512"/>
      <c r="T720" s="510"/>
      <c r="U720" s="511"/>
      <c r="V720" s="512"/>
      <c r="W720" s="542" t="s">
        <v>166</v>
      </c>
      <c r="X720" s="543"/>
      <c r="Y720" s="543"/>
      <c r="Z720" s="543"/>
      <c r="AA720" s="543"/>
      <c r="AB720" s="544"/>
      <c r="AC720" s="525"/>
      <c r="AD720" s="526"/>
      <c r="AE720" s="526"/>
      <c r="AF720" s="526"/>
      <c r="AG720" s="526"/>
      <c r="AH720" s="527"/>
      <c r="AI720" s="233"/>
      <c r="AJ720" s="233"/>
      <c r="AK720" s="197">
        <v>709</v>
      </c>
      <c r="AL720" s="207"/>
      <c r="AM720" s="207"/>
      <c r="AN720" s="207"/>
      <c r="AO720" s="207"/>
      <c r="AP720" s="207"/>
      <c r="AQ720" s="208"/>
      <c r="AR720" s="155"/>
      <c r="AS720" s="197">
        <f t="shared" si="136"/>
        <v>709</v>
      </c>
      <c r="AT720" s="175">
        <v>-0.15957739999998899</v>
      </c>
      <c r="AU720" s="163">
        <v>-9.5773999999977395E-3</v>
      </c>
      <c r="AV720" s="163">
        <v>-0.19957739999999499</v>
      </c>
      <c r="AW720" s="163">
        <v>-0.27957739999999398</v>
      </c>
      <c r="AX720" s="163">
        <v>-0.179577399999999</v>
      </c>
      <c r="AY720" s="163">
        <v>-0.179577399999999</v>
      </c>
      <c r="BA720" s="331">
        <f t="shared" si="137"/>
        <v>709</v>
      </c>
      <c r="BB720" s="332" t="str">
        <f t="shared" si="135"/>
        <v/>
      </c>
      <c r="BC720" s="332" t="str">
        <f t="shared" si="135"/>
        <v/>
      </c>
      <c r="BD720" s="332" t="str">
        <f t="shared" si="134"/>
        <v/>
      </c>
      <c r="BE720" s="332" t="str">
        <f t="shared" si="134"/>
        <v/>
      </c>
      <c r="BF720" s="332" t="str">
        <f t="shared" si="134"/>
        <v/>
      </c>
      <c r="BG720" s="332" t="str">
        <f t="shared" si="134"/>
        <v/>
      </c>
      <c r="BH720" s="164">
        <v>709</v>
      </c>
      <c r="BI720" s="337" t="str">
        <f t="shared" si="138"/>
        <v/>
      </c>
      <c r="BJ720" s="337" t="str">
        <f t="shared" si="138"/>
        <v/>
      </c>
      <c r="BK720" s="337" t="str">
        <f t="shared" si="138"/>
        <v/>
      </c>
      <c r="BL720" s="337" t="str">
        <f t="shared" si="138"/>
        <v/>
      </c>
      <c r="BM720" s="165" t="str">
        <f t="shared" si="139"/>
        <v/>
      </c>
    </row>
    <row r="721" spans="1:65" ht="14.85" customHeight="1" thickTop="1">
      <c r="A721" s="238"/>
      <c r="B721" s="576" t="s">
        <v>767</v>
      </c>
      <c r="C721" s="577"/>
      <c r="D721" s="578"/>
      <c r="E721" s="502" t="str">
        <f t="shared" ref="E721:E780" si="140">BB612</f>
        <v/>
      </c>
      <c r="F721" s="502"/>
      <c r="G721" s="502"/>
      <c r="H721" s="502" t="str">
        <f t="shared" ref="H721:H780" si="141">BC612</f>
        <v/>
      </c>
      <c r="I721" s="502"/>
      <c r="J721" s="502"/>
      <c r="K721" s="502" t="str">
        <f t="shared" ref="K721:K780" si="142">BD612</f>
        <v/>
      </c>
      <c r="L721" s="502"/>
      <c r="M721" s="502"/>
      <c r="N721" s="502" t="str">
        <f t="shared" ref="N721:N780" si="143">BE612</f>
        <v/>
      </c>
      <c r="O721" s="502"/>
      <c r="P721" s="502"/>
      <c r="Q721" s="502" t="str">
        <f t="shared" ref="Q721:Q780" si="144">BF612</f>
        <v/>
      </c>
      <c r="R721" s="502"/>
      <c r="S721" s="502"/>
      <c r="T721" s="502"/>
      <c r="U721" s="502"/>
      <c r="V721" s="502"/>
      <c r="W721" s="502" t="str">
        <f t="shared" ref="W721:W780" si="145">(BM612)</f>
        <v/>
      </c>
      <c r="X721" s="502"/>
      <c r="Y721" s="502"/>
      <c r="Z721" s="502"/>
      <c r="AA721" s="502"/>
      <c r="AB721" s="502"/>
      <c r="AC721" s="525"/>
      <c r="AD721" s="526"/>
      <c r="AE721" s="526"/>
      <c r="AF721" s="526"/>
      <c r="AG721" s="526"/>
      <c r="AH721" s="527"/>
      <c r="AI721" s="233"/>
      <c r="AJ721" s="233"/>
      <c r="AK721" s="197">
        <v>710</v>
      </c>
      <c r="AL721" s="207"/>
      <c r="AM721" s="207"/>
      <c r="AN721" s="207"/>
      <c r="AO721" s="207"/>
      <c r="AP721" s="207"/>
      <c r="AQ721" s="208"/>
      <c r="AR721" s="155"/>
      <c r="AS721" s="197">
        <f t="shared" si="136"/>
        <v>710</v>
      </c>
      <c r="AT721" s="175">
        <v>-0.15957739999998899</v>
      </c>
      <c r="AU721" s="163">
        <v>-9.5773999999977395E-3</v>
      </c>
      <c r="AV721" s="163">
        <v>-0.19957739999999499</v>
      </c>
      <c r="AW721" s="163">
        <v>-0.27957739999999398</v>
      </c>
      <c r="AX721" s="163">
        <v>-0.179577399999999</v>
      </c>
      <c r="AY721" s="163">
        <v>-0.179577399999999</v>
      </c>
      <c r="BA721" s="331">
        <f t="shared" si="137"/>
        <v>710</v>
      </c>
      <c r="BB721" s="332" t="str">
        <f t="shared" si="135"/>
        <v/>
      </c>
      <c r="BC721" s="332" t="str">
        <f t="shared" si="135"/>
        <v/>
      </c>
      <c r="BD721" s="332" t="str">
        <f t="shared" si="134"/>
        <v/>
      </c>
      <c r="BE721" s="332" t="str">
        <f t="shared" si="134"/>
        <v/>
      </c>
      <c r="BF721" s="332" t="str">
        <f t="shared" si="134"/>
        <v/>
      </c>
      <c r="BG721" s="332" t="str">
        <f t="shared" si="134"/>
        <v/>
      </c>
      <c r="BH721" s="164">
        <v>710</v>
      </c>
      <c r="BI721" s="337" t="str">
        <f t="shared" si="138"/>
        <v/>
      </c>
      <c r="BJ721" s="337" t="str">
        <f t="shared" si="138"/>
        <v/>
      </c>
      <c r="BK721" s="337" t="str">
        <f t="shared" si="138"/>
        <v/>
      </c>
      <c r="BL721" s="337" t="str">
        <f t="shared" si="138"/>
        <v/>
      </c>
      <c r="BM721" s="165" t="str">
        <f t="shared" si="139"/>
        <v/>
      </c>
    </row>
    <row r="722" spans="1:65" ht="14.85" customHeight="1">
      <c r="A722" s="238"/>
      <c r="B722" s="540" t="s">
        <v>768</v>
      </c>
      <c r="C722" s="540"/>
      <c r="D722" s="540"/>
      <c r="E722" s="503" t="str">
        <f t="shared" si="140"/>
        <v/>
      </c>
      <c r="F722" s="503"/>
      <c r="G722" s="503"/>
      <c r="H722" s="503" t="str">
        <f t="shared" si="141"/>
        <v/>
      </c>
      <c r="I722" s="503"/>
      <c r="J722" s="503"/>
      <c r="K722" s="503" t="str">
        <f t="shared" si="142"/>
        <v/>
      </c>
      <c r="L722" s="503"/>
      <c r="M722" s="503"/>
      <c r="N722" s="503" t="str">
        <f t="shared" si="143"/>
        <v/>
      </c>
      <c r="O722" s="503"/>
      <c r="P722" s="503"/>
      <c r="Q722" s="503" t="str">
        <f t="shared" si="144"/>
        <v/>
      </c>
      <c r="R722" s="503"/>
      <c r="S722" s="503"/>
      <c r="T722" s="503"/>
      <c r="U722" s="503"/>
      <c r="V722" s="503"/>
      <c r="W722" s="503" t="str">
        <f t="shared" si="145"/>
        <v/>
      </c>
      <c r="X722" s="503"/>
      <c r="Y722" s="503"/>
      <c r="Z722" s="503"/>
      <c r="AA722" s="503"/>
      <c r="AB722" s="503"/>
      <c r="AC722" s="525"/>
      <c r="AD722" s="526"/>
      <c r="AE722" s="526"/>
      <c r="AF722" s="526"/>
      <c r="AG722" s="526"/>
      <c r="AH722" s="527"/>
      <c r="AI722" s="233"/>
      <c r="AJ722" s="233"/>
      <c r="AK722" s="197">
        <v>711</v>
      </c>
      <c r="AL722" s="207"/>
      <c r="AM722" s="207"/>
      <c r="AN722" s="207"/>
      <c r="AO722" s="207"/>
      <c r="AP722" s="207"/>
      <c r="AQ722" s="208"/>
      <c r="AR722" s="155"/>
      <c r="AS722" s="197">
        <f t="shared" si="136"/>
        <v>711</v>
      </c>
      <c r="AT722" s="175">
        <v>-0.15957739999998899</v>
      </c>
      <c r="AU722" s="163">
        <v>-9.5773999999977395E-3</v>
      </c>
      <c r="AV722" s="163">
        <v>-0.19957739999999499</v>
      </c>
      <c r="AW722" s="163">
        <v>-0.27957739999999398</v>
      </c>
      <c r="AX722" s="163">
        <v>-0.179577399999999</v>
      </c>
      <c r="AY722" s="163">
        <v>-0.179577399999999</v>
      </c>
      <c r="BA722" s="331">
        <f t="shared" si="137"/>
        <v>711</v>
      </c>
      <c r="BB722" s="332" t="str">
        <f t="shared" si="135"/>
        <v/>
      </c>
      <c r="BC722" s="332" t="str">
        <f t="shared" si="135"/>
        <v/>
      </c>
      <c r="BD722" s="332" t="str">
        <f t="shared" si="134"/>
        <v/>
      </c>
      <c r="BE722" s="332" t="str">
        <f t="shared" si="134"/>
        <v/>
      </c>
      <c r="BF722" s="332" t="str">
        <f t="shared" si="134"/>
        <v/>
      </c>
      <c r="BG722" s="332" t="str">
        <f t="shared" si="134"/>
        <v/>
      </c>
      <c r="BH722" s="164">
        <v>711</v>
      </c>
      <c r="BI722" s="337" t="str">
        <f t="shared" si="138"/>
        <v/>
      </c>
      <c r="BJ722" s="337" t="str">
        <f t="shared" si="138"/>
        <v/>
      </c>
      <c r="BK722" s="337" t="str">
        <f t="shared" si="138"/>
        <v/>
      </c>
      <c r="BL722" s="337" t="str">
        <f t="shared" si="138"/>
        <v/>
      </c>
      <c r="BM722" s="165" t="str">
        <f t="shared" si="139"/>
        <v/>
      </c>
    </row>
    <row r="723" spans="1:65" ht="14.85" customHeight="1">
      <c r="A723" s="238"/>
      <c r="B723" s="540" t="s">
        <v>769</v>
      </c>
      <c r="C723" s="540"/>
      <c r="D723" s="540"/>
      <c r="E723" s="503" t="str">
        <f t="shared" si="140"/>
        <v/>
      </c>
      <c r="F723" s="503"/>
      <c r="G723" s="503"/>
      <c r="H723" s="503" t="str">
        <f t="shared" si="141"/>
        <v/>
      </c>
      <c r="I723" s="503"/>
      <c r="J723" s="503"/>
      <c r="K723" s="503" t="str">
        <f t="shared" si="142"/>
        <v/>
      </c>
      <c r="L723" s="503"/>
      <c r="M723" s="503"/>
      <c r="N723" s="503" t="str">
        <f t="shared" si="143"/>
        <v/>
      </c>
      <c r="O723" s="503"/>
      <c r="P723" s="503"/>
      <c r="Q723" s="503" t="str">
        <f t="shared" si="144"/>
        <v/>
      </c>
      <c r="R723" s="503"/>
      <c r="S723" s="503"/>
      <c r="T723" s="503"/>
      <c r="U723" s="503"/>
      <c r="V723" s="503"/>
      <c r="W723" s="503" t="str">
        <f t="shared" si="145"/>
        <v/>
      </c>
      <c r="X723" s="503"/>
      <c r="Y723" s="503"/>
      <c r="Z723" s="503"/>
      <c r="AA723" s="503"/>
      <c r="AB723" s="503"/>
      <c r="AC723" s="525"/>
      <c r="AD723" s="526"/>
      <c r="AE723" s="526"/>
      <c r="AF723" s="526"/>
      <c r="AG723" s="526"/>
      <c r="AH723" s="527"/>
      <c r="AI723" s="233"/>
      <c r="AJ723" s="233"/>
      <c r="AK723" s="197">
        <v>712</v>
      </c>
      <c r="AL723" s="207"/>
      <c r="AM723" s="207"/>
      <c r="AN723" s="207"/>
      <c r="AO723" s="207"/>
      <c r="AP723" s="207"/>
      <c r="AQ723" s="208"/>
      <c r="AR723" s="155"/>
      <c r="AS723" s="197">
        <f t="shared" si="136"/>
        <v>712</v>
      </c>
      <c r="AT723" s="175">
        <v>-0.15957739999998899</v>
      </c>
      <c r="AU723" s="163">
        <v>-9.5773999999977395E-3</v>
      </c>
      <c r="AV723" s="163">
        <v>-0.19957739999999499</v>
      </c>
      <c r="AW723" s="163">
        <v>-0.27957739999999398</v>
      </c>
      <c r="AX723" s="163">
        <v>-0.179577399999999</v>
      </c>
      <c r="AY723" s="163">
        <v>-0.179577399999999</v>
      </c>
      <c r="BA723" s="331">
        <f t="shared" si="137"/>
        <v>712</v>
      </c>
      <c r="BB723" s="332" t="str">
        <f t="shared" si="135"/>
        <v/>
      </c>
      <c r="BC723" s="332" t="str">
        <f t="shared" si="135"/>
        <v/>
      </c>
      <c r="BD723" s="332" t="str">
        <f t="shared" si="134"/>
        <v/>
      </c>
      <c r="BE723" s="332" t="str">
        <f t="shared" si="134"/>
        <v/>
      </c>
      <c r="BF723" s="332" t="str">
        <f t="shared" si="134"/>
        <v/>
      </c>
      <c r="BG723" s="332" t="str">
        <f t="shared" si="134"/>
        <v/>
      </c>
      <c r="BH723" s="164">
        <v>712</v>
      </c>
      <c r="BI723" s="337" t="str">
        <f t="shared" si="138"/>
        <v/>
      </c>
      <c r="BJ723" s="337" t="str">
        <f t="shared" si="138"/>
        <v/>
      </c>
      <c r="BK723" s="337" t="str">
        <f t="shared" si="138"/>
        <v/>
      </c>
      <c r="BL723" s="337" t="str">
        <f t="shared" si="138"/>
        <v/>
      </c>
      <c r="BM723" s="165" t="str">
        <f t="shared" si="139"/>
        <v/>
      </c>
    </row>
    <row r="724" spans="1:65" ht="14.85" customHeight="1">
      <c r="A724" s="238"/>
      <c r="B724" s="540" t="s">
        <v>770</v>
      </c>
      <c r="C724" s="540"/>
      <c r="D724" s="540"/>
      <c r="E724" s="503" t="str">
        <f t="shared" si="140"/>
        <v/>
      </c>
      <c r="F724" s="503"/>
      <c r="G724" s="503"/>
      <c r="H724" s="503" t="str">
        <f t="shared" si="141"/>
        <v/>
      </c>
      <c r="I724" s="503"/>
      <c r="J724" s="503"/>
      <c r="K724" s="503" t="str">
        <f t="shared" si="142"/>
        <v/>
      </c>
      <c r="L724" s="503"/>
      <c r="M724" s="503"/>
      <c r="N724" s="503" t="str">
        <f t="shared" si="143"/>
        <v/>
      </c>
      <c r="O724" s="503"/>
      <c r="P724" s="503"/>
      <c r="Q724" s="503" t="str">
        <f t="shared" si="144"/>
        <v/>
      </c>
      <c r="R724" s="503"/>
      <c r="S724" s="503"/>
      <c r="T724" s="503"/>
      <c r="U724" s="503"/>
      <c r="V724" s="503"/>
      <c r="W724" s="503" t="str">
        <f t="shared" si="145"/>
        <v/>
      </c>
      <c r="X724" s="503"/>
      <c r="Y724" s="503"/>
      <c r="Z724" s="503"/>
      <c r="AA724" s="503"/>
      <c r="AB724" s="503"/>
      <c r="AC724" s="525"/>
      <c r="AD724" s="526"/>
      <c r="AE724" s="526"/>
      <c r="AF724" s="526"/>
      <c r="AG724" s="526"/>
      <c r="AH724" s="527"/>
      <c r="AI724" s="233"/>
      <c r="AJ724" s="233"/>
      <c r="AK724" s="197">
        <v>713</v>
      </c>
      <c r="AL724" s="207"/>
      <c r="AM724" s="207"/>
      <c r="AN724" s="207"/>
      <c r="AO724" s="207"/>
      <c r="AP724" s="207"/>
      <c r="AQ724" s="208"/>
      <c r="AR724" s="155"/>
      <c r="AS724" s="197">
        <f t="shared" si="136"/>
        <v>713</v>
      </c>
      <c r="AT724" s="175">
        <v>-0.15957739999998899</v>
      </c>
      <c r="AU724" s="163">
        <v>-9.5773999999977395E-3</v>
      </c>
      <c r="AV724" s="163">
        <v>-0.19957739999999499</v>
      </c>
      <c r="AW724" s="163">
        <v>-0.27957739999999398</v>
      </c>
      <c r="AX724" s="163">
        <v>-0.179577399999999</v>
      </c>
      <c r="AY724" s="163">
        <v>-0.179577399999999</v>
      </c>
      <c r="BA724" s="331">
        <f t="shared" si="137"/>
        <v>713</v>
      </c>
      <c r="BB724" s="332" t="str">
        <f t="shared" si="135"/>
        <v/>
      </c>
      <c r="BC724" s="332" t="str">
        <f t="shared" si="135"/>
        <v/>
      </c>
      <c r="BD724" s="332" t="str">
        <f t="shared" si="134"/>
        <v/>
      </c>
      <c r="BE724" s="332" t="str">
        <f t="shared" si="134"/>
        <v/>
      </c>
      <c r="BF724" s="332" t="str">
        <f t="shared" si="134"/>
        <v/>
      </c>
      <c r="BG724" s="332" t="str">
        <f t="shared" si="134"/>
        <v/>
      </c>
      <c r="BH724" s="164">
        <v>713</v>
      </c>
      <c r="BI724" s="337" t="str">
        <f t="shared" si="138"/>
        <v/>
      </c>
      <c r="BJ724" s="337" t="str">
        <f t="shared" si="138"/>
        <v/>
      </c>
      <c r="BK724" s="337" t="str">
        <f t="shared" si="138"/>
        <v/>
      </c>
      <c r="BL724" s="337" t="str">
        <f t="shared" si="138"/>
        <v/>
      </c>
      <c r="BM724" s="165" t="str">
        <f t="shared" si="139"/>
        <v/>
      </c>
    </row>
    <row r="725" spans="1:65" ht="14.85" customHeight="1">
      <c r="A725" s="238"/>
      <c r="B725" s="540" t="s">
        <v>771</v>
      </c>
      <c r="C725" s="540"/>
      <c r="D725" s="540"/>
      <c r="E725" s="503" t="str">
        <f t="shared" si="140"/>
        <v/>
      </c>
      <c r="F725" s="503"/>
      <c r="G725" s="503"/>
      <c r="H725" s="503" t="str">
        <f t="shared" si="141"/>
        <v/>
      </c>
      <c r="I725" s="503"/>
      <c r="J725" s="503"/>
      <c r="K725" s="503" t="str">
        <f t="shared" si="142"/>
        <v/>
      </c>
      <c r="L725" s="503"/>
      <c r="M725" s="503"/>
      <c r="N725" s="503" t="str">
        <f t="shared" si="143"/>
        <v/>
      </c>
      <c r="O725" s="503"/>
      <c r="P725" s="503"/>
      <c r="Q725" s="503" t="str">
        <f t="shared" si="144"/>
        <v/>
      </c>
      <c r="R725" s="503"/>
      <c r="S725" s="503"/>
      <c r="T725" s="503"/>
      <c r="U725" s="503"/>
      <c r="V725" s="503"/>
      <c r="W725" s="503" t="str">
        <f t="shared" si="145"/>
        <v/>
      </c>
      <c r="X725" s="503"/>
      <c r="Y725" s="503"/>
      <c r="Z725" s="503"/>
      <c r="AA725" s="503"/>
      <c r="AB725" s="503"/>
      <c r="AC725" s="525"/>
      <c r="AD725" s="526"/>
      <c r="AE725" s="526"/>
      <c r="AF725" s="526"/>
      <c r="AG725" s="526"/>
      <c r="AH725" s="527"/>
      <c r="AI725" s="233"/>
      <c r="AJ725" s="233"/>
      <c r="AK725" s="197">
        <v>714</v>
      </c>
      <c r="AL725" s="207"/>
      <c r="AM725" s="207"/>
      <c r="AN725" s="207"/>
      <c r="AO725" s="207"/>
      <c r="AP725" s="207"/>
      <c r="AQ725" s="208"/>
      <c r="AR725" s="155"/>
      <c r="AS725" s="197">
        <f t="shared" si="136"/>
        <v>714</v>
      </c>
      <c r="AT725" s="175">
        <v>-0.15957739999998899</v>
      </c>
      <c r="AU725" s="163">
        <v>-9.5773999999977395E-3</v>
      </c>
      <c r="AV725" s="163">
        <v>-0.19957739999999499</v>
      </c>
      <c r="AW725" s="163">
        <v>-0.27957739999999398</v>
      </c>
      <c r="AX725" s="163">
        <v>-0.179577399999999</v>
      </c>
      <c r="AY725" s="163">
        <v>-0.179577399999999</v>
      </c>
      <c r="BA725" s="331">
        <f t="shared" si="137"/>
        <v>714</v>
      </c>
      <c r="BB725" s="332" t="str">
        <f t="shared" si="135"/>
        <v/>
      </c>
      <c r="BC725" s="332" t="str">
        <f t="shared" si="135"/>
        <v/>
      </c>
      <c r="BD725" s="332" t="str">
        <f t="shared" si="134"/>
        <v/>
      </c>
      <c r="BE725" s="332" t="str">
        <f t="shared" si="134"/>
        <v/>
      </c>
      <c r="BF725" s="332" t="str">
        <f t="shared" si="134"/>
        <v/>
      </c>
      <c r="BG725" s="332" t="str">
        <f t="shared" si="134"/>
        <v/>
      </c>
      <c r="BH725" s="164">
        <v>714</v>
      </c>
      <c r="BI725" s="337" t="str">
        <f t="shared" si="138"/>
        <v/>
      </c>
      <c r="BJ725" s="337" t="str">
        <f t="shared" si="138"/>
        <v/>
      </c>
      <c r="BK725" s="337" t="str">
        <f t="shared" si="138"/>
        <v/>
      </c>
      <c r="BL725" s="337" t="str">
        <f t="shared" si="138"/>
        <v/>
      </c>
      <c r="BM725" s="165" t="str">
        <f t="shared" si="139"/>
        <v/>
      </c>
    </row>
    <row r="726" spans="1:65" ht="14.85" customHeight="1">
      <c r="A726" s="238"/>
      <c r="B726" s="540" t="s">
        <v>772</v>
      </c>
      <c r="C726" s="540"/>
      <c r="D726" s="540"/>
      <c r="E726" s="503" t="str">
        <f t="shared" si="140"/>
        <v/>
      </c>
      <c r="F726" s="503"/>
      <c r="G726" s="503"/>
      <c r="H726" s="503" t="str">
        <f t="shared" si="141"/>
        <v/>
      </c>
      <c r="I726" s="503"/>
      <c r="J726" s="503"/>
      <c r="K726" s="503" t="str">
        <f t="shared" si="142"/>
        <v/>
      </c>
      <c r="L726" s="503"/>
      <c r="M726" s="503"/>
      <c r="N726" s="503" t="str">
        <f t="shared" si="143"/>
        <v/>
      </c>
      <c r="O726" s="503"/>
      <c r="P726" s="503"/>
      <c r="Q726" s="503" t="str">
        <f t="shared" si="144"/>
        <v/>
      </c>
      <c r="R726" s="503"/>
      <c r="S726" s="503"/>
      <c r="T726" s="503"/>
      <c r="U726" s="503"/>
      <c r="V726" s="503"/>
      <c r="W726" s="503" t="str">
        <f t="shared" si="145"/>
        <v/>
      </c>
      <c r="X726" s="503"/>
      <c r="Y726" s="503"/>
      <c r="Z726" s="503"/>
      <c r="AA726" s="503"/>
      <c r="AB726" s="503"/>
      <c r="AC726" s="525"/>
      <c r="AD726" s="526"/>
      <c r="AE726" s="526"/>
      <c r="AF726" s="526"/>
      <c r="AG726" s="526"/>
      <c r="AH726" s="527"/>
      <c r="AI726" s="233"/>
      <c r="AJ726" s="233"/>
      <c r="AK726" s="197">
        <v>715</v>
      </c>
      <c r="AL726" s="207"/>
      <c r="AM726" s="207"/>
      <c r="AN726" s="207"/>
      <c r="AO726" s="207"/>
      <c r="AP726" s="207"/>
      <c r="AQ726" s="208"/>
      <c r="AR726" s="155"/>
      <c r="AS726" s="197">
        <f t="shared" si="136"/>
        <v>715</v>
      </c>
      <c r="AT726" s="175">
        <v>-0.15957739999998899</v>
      </c>
      <c r="AU726" s="163">
        <v>-9.5773999999977395E-3</v>
      </c>
      <c r="AV726" s="163">
        <v>-0.19957739999999499</v>
      </c>
      <c r="AW726" s="163">
        <v>-0.27957739999999398</v>
      </c>
      <c r="AX726" s="163">
        <v>-0.179577399999999</v>
      </c>
      <c r="AY726" s="163">
        <v>-0.179577399999999</v>
      </c>
      <c r="BA726" s="331">
        <f t="shared" si="137"/>
        <v>715</v>
      </c>
      <c r="BB726" s="332" t="str">
        <f t="shared" si="135"/>
        <v/>
      </c>
      <c r="BC726" s="332" t="str">
        <f t="shared" si="135"/>
        <v/>
      </c>
      <c r="BD726" s="332" t="str">
        <f t="shared" si="134"/>
        <v/>
      </c>
      <c r="BE726" s="332" t="str">
        <f t="shared" si="134"/>
        <v/>
      </c>
      <c r="BF726" s="332" t="str">
        <f t="shared" si="134"/>
        <v/>
      </c>
      <c r="BG726" s="332" t="str">
        <f t="shared" si="134"/>
        <v/>
      </c>
      <c r="BH726" s="164">
        <v>715</v>
      </c>
      <c r="BI726" s="337" t="str">
        <f t="shared" si="138"/>
        <v/>
      </c>
      <c r="BJ726" s="337" t="str">
        <f t="shared" si="138"/>
        <v/>
      </c>
      <c r="BK726" s="337" t="str">
        <f t="shared" si="138"/>
        <v/>
      </c>
      <c r="BL726" s="337" t="str">
        <f t="shared" si="138"/>
        <v/>
      </c>
      <c r="BM726" s="165" t="str">
        <f t="shared" si="139"/>
        <v/>
      </c>
    </row>
    <row r="727" spans="1:65" ht="14.85" customHeight="1">
      <c r="A727" s="238"/>
      <c r="B727" s="540" t="s">
        <v>773</v>
      </c>
      <c r="C727" s="540"/>
      <c r="D727" s="540"/>
      <c r="E727" s="503" t="str">
        <f t="shared" si="140"/>
        <v/>
      </c>
      <c r="F727" s="503"/>
      <c r="G727" s="503"/>
      <c r="H727" s="503" t="str">
        <f t="shared" si="141"/>
        <v/>
      </c>
      <c r="I727" s="503"/>
      <c r="J727" s="503"/>
      <c r="K727" s="503" t="str">
        <f t="shared" si="142"/>
        <v/>
      </c>
      <c r="L727" s="503"/>
      <c r="M727" s="503"/>
      <c r="N727" s="503" t="str">
        <f t="shared" si="143"/>
        <v/>
      </c>
      <c r="O727" s="503"/>
      <c r="P727" s="503"/>
      <c r="Q727" s="503" t="str">
        <f t="shared" si="144"/>
        <v/>
      </c>
      <c r="R727" s="503"/>
      <c r="S727" s="503"/>
      <c r="T727" s="503"/>
      <c r="U727" s="503"/>
      <c r="V727" s="503"/>
      <c r="W727" s="503" t="str">
        <f t="shared" si="145"/>
        <v/>
      </c>
      <c r="X727" s="503"/>
      <c r="Y727" s="503"/>
      <c r="Z727" s="503"/>
      <c r="AA727" s="503"/>
      <c r="AB727" s="503"/>
      <c r="AC727" s="525"/>
      <c r="AD727" s="526"/>
      <c r="AE727" s="526"/>
      <c r="AF727" s="526"/>
      <c r="AG727" s="526"/>
      <c r="AH727" s="527"/>
      <c r="AI727" s="233"/>
      <c r="AJ727" s="233"/>
      <c r="AK727" s="197">
        <v>716</v>
      </c>
      <c r="AL727" s="207"/>
      <c r="AM727" s="207"/>
      <c r="AN727" s="207"/>
      <c r="AO727" s="207"/>
      <c r="AP727" s="207"/>
      <c r="AQ727" s="208"/>
      <c r="AR727" s="155"/>
      <c r="AS727" s="197">
        <f t="shared" si="136"/>
        <v>716</v>
      </c>
      <c r="AT727" s="175">
        <v>-0.15957739999998899</v>
      </c>
      <c r="AU727" s="163">
        <v>-9.5773999999977395E-3</v>
      </c>
      <c r="AV727" s="163">
        <v>-0.19957739999999499</v>
      </c>
      <c r="AW727" s="163">
        <v>-0.27957739999999398</v>
      </c>
      <c r="AX727" s="163">
        <v>-0.179577399999999</v>
      </c>
      <c r="AY727" s="163">
        <v>-0.179577399999999</v>
      </c>
      <c r="BA727" s="331">
        <f t="shared" si="137"/>
        <v>716</v>
      </c>
      <c r="BB727" s="332" t="str">
        <f t="shared" si="135"/>
        <v/>
      </c>
      <c r="BC727" s="332" t="str">
        <f t="shared" si="135"/>
        <v/>
      </c>
      <c r="BD727" s="332" t="str">
        <f t="shared" si="134"/>
        <v/>
      </c>
      <c r="BE727" s="332" t="str">
        <f t="shared" si="134"/>
        <v/>
      </c>
      <c r="BF727" s="332" t="str">
        <f t="shared" si="134"/>
        <v/>
      </c>
      <c r="BG727" s="332" t="str">
        <f t="shared" si="134"/>
        <v/>
      </c>
      <c r="BH727" s="164">
        <v>716</v>
      </c>
      <c r="BI727" s="337" t="str">
        <f t="shared" si="138"/>
        <v/>
      </c>
      <c r="BJ727" s="337" t="str">
        <f t="shared" si="138"/>
        <v/>
      </c>
      <c r="BK727" s="337" t="str">
        <f t="shared" si="138"/>
        <v/>
      </c>
      <c r="BL727" s="337" t="str">
        <f t="shared" si="138"/>
        <v/>
      </c>
      <c r="BM727" s="165" t="str">
        <f t="shared" si="139"/>
        <v/>
      </c>
    </row>
    <row r="728" spans="1:65" ht="14.85" customHeight="1">
      <c r="A728" s="238"/>
      <c r="B728" s="540" t="s">
        <v>774</v>
      </c>
      <c r="C728" s="540"/>
      <c r="D728" s="540"/>
      <c r="E728" s="503" t="str">
        <f t="shared" si="140"/>
        <v/>
      </c>
      <c r="F728" s="503"/>
      <c r="G728" s="503"/>
      <c r="H728" s="503" t="str">
        <f t="shared" si="141"/>
        <v/>
      </c>
      <c r="I728" s="503"/>
      <c r="J728" s="503"/>
      <c r="K728" s="503" t="str">
        <f t="shared" si="142"/>
        <v/>
      </c>
      <c r="L728" s="503"/>
      <c r="M728" s="503"/>
      <c r="N728" s="503" t="str">
        <f t="shared" si="143"/>
        <v/>
      </c>
      <c r="O728" s="503"/>
      <c r="P728" s="503"/>
      <c r="Q728" s="503" t="str">
        <f t="shared" si="144"/>
        <v/>
      </c>
      <c r="R728" s="503"/>
      <c r="S728" s="503"/>
      <c r="T728" s="503"/>
      <c r="U728" s="503"/>
      <c r="V728" s="503"/>
      <c r="W728" s="503" t="str">
        <f t="shared" si="145"/>
        <v/>
      </c>
      <c r="X728" s="503"/>
      <c r="Y728" s="503"/>
      <c r="Z728" s="503"/>
      <c r="AA728" s="503"/>
      <c r="AB728" s="503"/>
      <c r="AC728" s="525"/>
      <c r="AD728" s="526"/>
      <c r="AE728" s="526"/>
      <c r="AF728" s="526"/>
      <c r="AG728" s="526"/>
      <c r="AH728" s="527"/>
      <c r="AI728" s="233"/>
      <c r="AJ728" s="233"/>
      <c r="AK728" s="197">
        <v>717</v>
      </c>
      <c r="AL728" s="207"/>
      <c r="AM728" s="207"/>
      <c r="AN728" s="207"/>
      <c r="AO728" s="207"/>
      <c r="AP728" s="207"/>
      <c r="AQ728" s="208"/>
      <c r="AR728" s="155"/>
      <c r="AS728" s="197">
        <f t="shared" si="136"/>
        <v>717</v>
      </c>
      <c r="AT728" s="175">
        <v>-0.15957739999998899</v>
      </c>
      <c r="AU728" s="163">
        <v>-9.5773999999977395E-3</v>
      </c>
      <c r="AV728" s="163">
        <v>-0.19957739999999499</v>
      </c>
      <c r="AW728" s="163">
        <v>-0.27957739999999398</v>
      </c>
      <c r="AX728" s="163">
        <v>-0.179577399999999</v>
      </c>
      <c r="AY728" s="163">
        <v>-0.179577399999999</v>
      </c>
      <c r="BA728" s="331">
        <f t="shared" si="137"/>
        <v>717</v>
      </c>
      <c r="BB728" s="332" t="str">
        <f t="shared" si="135"/>
        <v/>
      </c>
      <c r="BC728" s="332" t="str">
        <f t="shared" si="135"/>
        <v/>
      </c>
      <c r="BD728" s="332" t="str">
        <f t="shared" si="134"/>
        <v/>
      </c>
      <c r="BE728" s="332" t="str">
        <f t="shared" si="134"/>
        <v/>
      </c>
      <c r="BF728" s="332" t="str">
        <f t="shared" si="134"/>
        <v/>
      </c>
      <c r="BG728" s="332" t="str">
        <f t="shared" si="134"/>
        <v/>
      </c>
      <c r="BH728" s="164">
        <v>717</v>
      </c>
      <c r="BI728" s="337" t="str">
        <f t="shared" si="138"/>
        <v/>
      </c>
      <c r="BJ728" s="337" t="str">
        <f t="shared" si="138"/>
        <v/>
      </c>
      <c r="BK728" s="337" t="str">
        <f t="shared" si="138"/>
        <v/>
      </c>
      <c r="BL728" s="337" t="str">
        <f t="shared" si="138"/>
        <v/>
      </c>
      <c r="BM728" s="165" t="str">
        <f t="shared" si="139"/>
        <v/>
      </c>
    </row>
    <row r="729" spans="1:65" ht="14.85" customHeight="1">
      <c r="A729" s="238"/>
      <c r="B729" s="540" t="s">
        <v>775</v>
      </c>
      <c r="C729" s="540"/>
      <c r="D729" s="540"/>
      <c r="E729" s="503" t="str">
        <f t="shared" si="140"/>
        <v/>
      </c>
      <c r="F729" s="503"/>
      <c r="G729" s="503"/>
      <c r="H729" s="503" t="str">
        <f t="shared" si="141"/>
        <v/>
      </c>
      <c r="I729" s="503"/>
      <c r="J729" s="503"/>
      <c r="K729" s="503" t="str">
        <f t="shared" si="142"/>
        <v/>
      </c>
      <c r="L729" s="503"/>
      <c r="M729" s="503"/>
      <c r="N729" s="503" t="str">
        <f t="shared" si="143"/>
        <v/>
      </c>
      <c r="O729" s="503"/>
      <c r="P729" s="503"/>
      <c r="Q729" s="503" t="str">
        <f t="shared" si="144"/>
        <v/>
      </c>
      <c r="R729" s="503"/>
      <c r="S729" s="503"/>
      <c r="T729" s="503"/>
      <c r="U729" s="503"/>
      <c r="V729" s="503"/>
      <c r="W729" s="503" t="str">
        <f t="shared" si="145"/>
        <v/>
      </c>
      <c r="X729" s="503"/>
      <c r="Y729" s="503"/>
      <c r="Z729" s="503"/>
      <c r="AA729" s="503"/>
      <c r="AB729" s="503"/>
      <c r="AC729" s="525"/>
      <c r="AD729" s="526"/>
      <c r="AE729" s="526"/>
      <c r="AF729" s="526"/>
      <c r="AG729" s="526"/>
      <c r="AH729" s="527"/>
      <c r="AI729" s="233"/>
      <c r="AJ729" s="233"/>
      <c r="AK729" s="197">
        <v>718</v>
      </c>
      <c r="AL729" s="207"/>
      <c r="AM729" s="207"/>
      <c r="AN729" s="207"/>
      <c r="AO729" s="207"/>
      <c r="AP729" s="207"/>
      <c r="AQ729" s="208"/>
      <c r="AR729" s="155"/>
      <c r="AS729" s="197">
        <f t="shared" si="136"/>
        <v>718</v>
      </c>
      <c r="AT729" s="175">
        <v>-0.15957739999998899</v>
      </c>
      <c r="AU729" s="163">
        <v>-9.5773999999977395E-3</v>
      </c>
      <c r="AV729" s="163">
        <v>-0.19957739999999499</v>
      </c>
      <c r="AW729" s="163">
        <v>-0.27957739999999398</v>
      </c>
      <c r="AX729" s="163">
        <v>-0.179577399999999</v>
      </c>
      <c r="AY729" s="163">
        <v>-0.179577399999999</v>
      </c>
      <c r="BA729" s="331">
        <f t="shared" si="137"/>
        <v>718</v>
      </c>
      <c r="BB729" s="332" t="str">
        <f t="shared" si="135"/>
        <v/>
      </c>
      <c r="BC729" s="332" t="str">
        <f t="shared" si="135"/>
        <v/>
      </c>
      <c r="BD729" s="332" t="str">
        <f t="shared" si="134"/>
        <v/>
      </c>
      <c r="BE729" s="332" t="str">
        <f t="shared" si="134"/>
        <v/>
      </c>
      <c r="BF729" s="332" t="str">
        <f t="shared" si="134"/>
        <v/>
      </c>
      <c r="BG729" s="332" t="str">
        <f t="shared" si="134"/>
        <v/>
      </c>
      <c r="BH729" s="164">
        <v>718</v>
      </c>
      <c r="BI729" s="337" t="str">
        <f t="shared" si="138"/>
        <v/>
      </c>
      <c r="BJ729" s="337" t="str">
        <f t="shared" si="138"/>
        <v/>
      </c>
      <c r="BK729" s="337" t="str">
        <f t="shared" si="138"/>
        <v/>
      </c>
      <c r="BL729" s="337" t="str">
        <f t="shared" si="138"/>
        <v/>
      </c>
      <c r="BM729" s="165" t="str">
        <f t="shared" si="139"/>
        <v/>
      </c>
    </row>
    <row r="730" spans="1:65" ht="14.85" customHeight="1">
      <c r="A730" s="238"/>
      <c r="B730" s="540" t="s">
        <v>776</v>
      </c>
      <c r="C730" s="540"/>
      <c r="D730" s="540"/>
      <c r="E730" s="503" t="str">
        <f t="shared" si="140"/>
        <v/>
      </c>
      <c r="F730" s="503"/>
      <c r="G730" s="503"/>
      <c r="H730" s="503" t="str">
        <f t="shared" si="141"/>
        <v/>
      </c>
      <c r="I730" s="503"/>
      <c r="J730" s="503"/>
      <c r="K730" s="503" t="str">
        <f t="shared" si="142"/>
        <v/>
      </c>
      <c r="L730" s="503"/>
      <c r="M730" s="503"/>
      <c r="N730" s="503" t="str">
        <f t="shared" si="143"/>
        <v/>
      </c>
      <c r="O730" s="503"/>
      <c r="P730" s="503"/>
      <c r="Q730" s="503" t="str">
        <f t="shared" si="144"/>
        <v/>
      </c>
      <c r="R730" s="503"/>
      <c r="S730" s="503"/>
      <c r="T730" s="503"/>
      <c r="U730" s="503"/>
      <c r="V730" s="503"/>
      <c r="W730" s="503" t="str">
        <f t="shared" si="145"/>
        <v/>
      </c>
      <c r="X730" s="503"/>
      <c r="Y730" s="503"/>
      <c r="Z730" s="503"/>
      <c r="AA730" s="503"/>
      <c r="AB730" s="503"/>
      <c r="AC730" s="525"/>
      <c r="AD730" s="526"/>
      <c r="AE730" s="526"/>
      <c r="AF730" s="526"/>
      <c r="AG730" s="526"/>
      <c r="AH730" s="527"/>
      <c r="AI730" s="233"/>
      <c r="AJ730" s="233"/>
      <c r="AK730" s="197">
        <v>719</v>
      </c>
      <c r="AL730" s="207"/>
      <c r="AM730" s="207"/>
      <c r="AN730" s="207"/>
      <c r="AO730" s="207"/>
      <c r="AP730" s="207"/>
      <c r="AQ730" s="208"/>
      <c r="AR730" s="155"/>
      <c r="AS730" s="197">
        <f t="shared" si="136"/>
        <v>719</v>
      </c>
      <c r="AT730" s="175">
        <v>-0.15957739999998899</v>
      </c>
      <c r="AU730" s="163">
        <v>-9.5773999999977395E-3</v>
      </c>
      <c r="AV730" s="163">
        <v>-0.19957739999999499</v>
      </c>
      <c r="AW730" s="163">
        <v>-0.27957739999999398</v>
      </c>
      <c r="AX730" s="163">
        <v>-0.179577399999999</v>
      </c>
      <c r="AY730" s="163">
        <v>-0.179577399999999</v>
      </c>
      <c r="BA730" s="331">
        <f t="shared" si="137"/>
        <v>719</v>
      </c>
      <c r="BB730" s="332" t="str">
        <f t="shared" si="135"/>
        <v/>
      </c>
      <c r="BC730" s="332" t="str">
        <f t="shared" si="135"/>
        <v/>
      </c>
      <c r="BD730" s="332" t="str">
        <f t="shared" si="134"/>
        <v/>
      </c>
      <c r="BE730" s="332" t="str">
        <f t="shared" si="134"/>
        <v/>
      </c>
      <c r="BF730" s="332" t="str">
        <f t="shared" si="134"/>
        <v/>
      </c>
      <c r="BG730" s="332" t="str">
        <f t="shared" si="134"/>
        <v/>
      </c>
      <c r="BH730" s="164">
        <v>719</v>
      </c>
      <c r="BI730" s="337" t="str">
        <f t="shared" si="138"/>
        <v/>
      </c>
      <c r="BJ730" s="337" t="str">
        <f t="shared" si="138"/>
        <v/>
      </c>
      <c r="BK730" s="337" t="str">
        <f t="shared" si="138"/>
        <v/>
      </c>
      <c r="BL730" s="337" t="str">
        <f t="shared" si="138"/>
        <v/>
      </c>
      <c r="BM730" s="165" t="str">
        <f t="shared" si="139"/>
        <v/>
      </c>
    </row>
    <row r="731" spans="1:65" ht="14.85" customHeight="1" thickBot="1">
      <c r="A731" s="238"/>
      <c r="B731" s="540" t="s">
        <v>777</v>
      </c>
      <c r="C731" s="540"/>
      <c r="D731" s="540"/>
      <c r="E731" s="503" t="str">
        <f t="shared" si="140"/>
        <v/>
      </c>
      <c r="F731" s="503"/>
      <c r="G731" s="503"/>
      <c r="H731" s="503" t="str">
        <f t="shared" si="141"/>
        <v/>
      </c>
      <c r="I731" s="503"/>
      <c r="J731" s="503"/>
      <c r="K731" s="503" t="str">
        <f t="shared" si="142"/>
        <v/>
      </c>
      <c r="L731" s="503"/>
      <c r="M731" s="503"/>
      <c r="N731" s="503" t="str">
        <f t="shared" si="143"/>
        <v/>
      </c>
      <c r="O731" s="503"/>
      <c r="P731" s="503"/>
      <c r="Q731" s="503" t="str">
        <f t="shared" si="144"/>
        <v/>
      </c>
      <c r="R731" s="503"/>
      <c r="S731" s="503"/>
      <c r="T731" s="503"/>
      <c r="U731" s="503"/>
      <c r="V731" s="503"/>
      <c r="W731" s="503" t="str">
        <f t="shared" si="145"/>
        <v/>
      </c>
      <c r="X731" s="503"/>
      <c r="Y731" s="503"/>
      <c r="Z731" s="503"/>
      <c r="AA731" s="503"/>
      <c r="AB731" s="503"/>
      <c r="AC731" s="525"/>
      <c r="AD731" s="526"/>
      <c r="AE731" s="526"/>
      <c r="AF731" s="526"/>
      <c r="AG731" s="526"/>
      <c r="AH731" s="527"/>
      <c r="AI731" s="233"/>
      <c r="AJ731" s="233"/>
      <c r="AK731" s="197">
        <v>720</v>
      </c>
      <c r="AL731" s="209"/>
      <c r="AM731" s="209"/>
      <c r="AN731" s="209"/>
      <c r="AO731" s="209"/>
      <c r="AP731" s="209"/>
      <c r="AQ731" s="210"/>
      <c r="AR731" s="155"/>
      <c r="AS731" s="200">
        <f t="shared" si="136"/>
        <v>720</v>
      </c>
      <c r="AT731" s="175">
        <v>-0.15957739999998899</v>
      </c>
      <c r="AU731" s="163">
        <v>-9.5773999999977395E-3</v>
      </c>
      <c r="AV731" s="163">
        <v>-0.19957739999999499</v>
      </c>
      <c r="AW731" s="163">
        <v>-0.27957739999999398</v>
      </c>
      <c r="AX731" s="163">
        <v>-0.179577399999999</v>
      </c>
      <c r="AY731" s="163">
        <v>-0.179577399999999</v>
      </c>
      <c r="BA731" s="333">
        <f t="shared" si="137"/>
        <v>720</v>
      </c>
      <c r="BB731" s="334" t="str">
        <f t="shared" si="135"/>
        <v/>
      </c>
      <c r="BC731" s="334" t="str">
        <f t="shared" si="135"/>
        <v/>
      </c>
      <c r="BD731" s="334" t="str">
        <f t="shared" si="134"/>
        <v/>
      </c>
      <c r="BE731" s="334" t="str">
        <f t="shared" si="134"/>
        <v/>
      </c>
      <c r="BF731" s="334" t="str">
        <f t="shared" si="134"/>
        <v/>
      </c>
      <c r="BG731" s="334" t="str">
        <f t="shared" si="134"/>
        <v/>
      </c>
      <c r="BH731" s="164">
        <v>720</v>
      </c>
      <c r="BI731" s="338" t="str">
        <f t="shared" si="138"/>
        <v/>
      </c>
      <c r="BJ731" s="338" t="str">
        <f t="shared" si="138"/>
        <v/>
      </c>
      <c r="BK731" s="338" t="str">
        <f t="shared" si="138"/>
        <v/>
      </c>
      <c r="BL731" s="338" t="str">
        <f t="shared" si="138"/>
        <v/>
      </c>
      <c r="BM731" s="165" t="str">
        <f t="shared" si="139"/>
        <v/>
      </c>
    </row>
    <row r="732" spans="1:65" ht="14.85" customHeight="1" thickTop="1">
      <c r="A732" s="238"/>
      <c r="B732" s="540" t="s">
        <v>778</v>
      </c>
      <c r="C732" s="540"/>
      <c r="D732" s="540"/>
      <c r="E732" s="503" t="str">
        <f t="shared" si="140"/>
        <v/>
      </c>
      <c r="F732" s="503"/>
      <c r="G732" s="503"/>
      <c r="H732" s="503" t="str">
        <f t="shared" si="141"/>
        <v/>
      </c>
      <c r="I732" s="503"/>
      <c r="J732" s="503"/>
      <c r="K732" s="503" t="str">
        <f t="shared" si="142"/>
        <v/>
      </c>
      <c r="L732" s="503"/>
      <c r="M732" s="503"/>
      <c r="N732" s="503" t="str">
        <f t="shared" si="143"/>
        <v/>
      </c>
      <c r="O732" s="503"/>
      <c r="P732" s="503"/>
      <c r="Q732" s="503" t="str">
        <f t="shared" si="144"/>
        <v/>
      </c>
      <c r="R732" s="503"/>
      <c r="S732" s="503"/>
      <c r="T732" s="503"/>
      <c r="U732" s="503"/>
      <c r="V732" s="503"/>
      <c r="W732" s="503" t="str">
        <f t="shared" si="145"/>
        <v/>
      </c>
      <c r="X732" s="503"/>
      <c r="Y732" s="503"/>
      <c r="Z732" s="503"/>
      <c r="AA732" s="503"/>
      <c r="AB732" s="503"/>
      <c r="AC732" s="525"/>
      <c r="AD732" s="526"/>
      <c r="AE732" s="526"/>
      <c r="AF732" s="526"/>
      <c r="AG732" s="526"/>
      <c r="AH732" s="527"/>
      <c r="AI732" s="233"/>
      <c r="AJ732" s="233"/>
      <c r="AK732" s="166"/>
      <c r="AR732" s="155"/>
      <c r="AS732" s="316"/>
      <c r="AT732" s="168"/>
      <c r="AU732" s="168"/>
      <c r="AV732" s="168"/>
      <c r="AW732" s="168"/>
      <c r="AX732" s="168"/>
      <c r="AY732" s="174"/>
      <c r="BA732" s="167"/>
      <c r="BB732" s="165"/>
      <c r="BC732" s="165"/>
      <c r="BD732" s="165"/>
      <c r="BE732" s="165"/>
      <c r="BF732" s="165"/>
      <c r="BG732" s="165"/>
      <c r="BH732" s="165"/>
      <c r="BI732" s="168"/>
      <c r="BJ732" s="168"/>
      <c r="BK732" s="168"/>
      <c r="BL732" s="168"/>
    </row>
    <row r="733" spans="1:65" ht="14.85" customHeight="1">
      <c r="A733" s="238"/>
      <c r="B733" s="540" t="s">
        <v>779</v>
      </c>
      <c r="C733" s="540"/>
      <c r="D733" s="540"/>
      <c r="E733" s="503" t="str">
        <f t="shared" si="140"/>
        <v/>
      </c>
      <c r="F733" s="503"/>
      <c r="G733" s="503"/>
      <c r="H733" s="503" t="str">
        <f t="shared" si="141"/>
        <v/>
      </c>
      <c r="I733" s="503"/>
      <c r="J733" s="503"/>
      <c r="K733" s="503" t="str">
        <f t="shared" si="142"/>
        <v/>
      </c>
      <c r="L733" s="503"/>
      <c r="M733" s="503"/>
      <c r="N733" s="503" t="str">
        <f t="shared" si="143"/>
        <v/>
      </c>
      <c r="O733" s="503"/>
      <c r="P733" s="503"/>
      <c r="Q733" s="503" t="str">
        <f t="shared" si="144"/>
        <v/>
      </c>
      <c r="R733" s="503"/>
      <c r="S733" s="503"/>
      <c r="T733" s="503"/>
      <c r="U733" s="503"/>
      <c r="V733" s="503"/>
      <c r="W733" s="503" t="str">
        <f t="shared" si="145"/>
        <v/>
      </c>
      <c r="X733" s="503"/>
      <c r="Y733" s="503"/>
      <c r="Z733" s="503"/>
      <c r="AA733" s="503"/>
      <c r="AB733" s="503"/>
      <c r="AC733" s="525"/>
      <c r="AD733" s="526"/>
      <c r="AE733" s="526"/>
      <c r="AF733" s="526"/>
      <c r="AG733" s="526"/>
      <c r="AH733" s="527"/>
      <c r="AI733" s="233"/>
      <c r="AJ733" s="233"/>
      <c r="AK733" s="166"/>
      <c r="AR733" s="155"/>
      <c r="AS733" s="316"/>
      <c r="AT733" s="168"/>
      <c r="AU733" s="168"/>
      <c r="AV733" s="168"/>
      <c r="AW733" s="168"/>
      <c r="AX733" s="168"/>
      <c r="AY733" s="168"/>
      <c r="BA733" s="167" t="s">
        <v>97</v>
      </c>
      <c r="BB733" s="165">
        <f>AVERAGE(BB12:BB731)</f>
        <v>94.958287400000003</v>
      </c>
      <c r="BC733" s="165">
        <f>AVERAGE(BC12:BC731)</f>
        <v>95.038413568421078</v>
      </c>
      <c r="BD733" s="165">
        <f>AVERAGE(BD12:BD731)</f>
        <v>94.995791000000082</v>
      </c>
      <c r="BE733" s="165">
        <f>AVERAGE(BE12:BE731)</f>
        <v>95.050162452631582</v>
      </c>
      <c r="BF733" s="165">
        <f>AVERAGE(BF12:BF731)</f>
        <v>95.018829378947444</v>
      </c>
      <c r="BG733" s="165"/>
      <c r="BH733" s="165"/>
      <c r="BI733" s="168"/>
      <c r="BJ733" s="168"/>
      <c r="BK733" s="168"/>
      <c r="BL733" s="168"/>
    </row>
    <row r="734" spans="1:65" ht="14.85" customHeight="1">
      <c r="A734" s="238"/>
      <c r="B734" s="540" t="s">
        <v>780</v>
      </c>
      <c r="C734" s="540"/>
      <c r="D734" s="540"/>
      <c r="E734" s="503" t="str">
        <f t="shared" si="140"/>
        <v/>
      </c>
      <c r="F734" s="503"/>
      <c r="G734" s="503"/>
      <c r="H734" s="503" t="str">
        <f t="shared" si="141"/>
        <v/>
      </c>
      <c r="I734" s="503"/>
      <c r="J734" s="503"/>
      <c r="K734" s="503" t="str">
        <f t="shared" si="142"/>
        <v/>
      </c>
      <c r="L734" s="503"/>
      <c r="M734" s="503"/>
      <c r="N734" s="503" t="str">
        <f t="shared" si="143"/>
        <v/>
      </c>
      <c r="O734" s="503"/>
      <c r="P734" s="503"/>
      <c r="Q734" s="503" t="str">
        <f t="shared" si="144"/>
        <v/>
      </c>
      <c r="R734" s="503"/>
      <c r="S734" s="503"/>
      <c r="T734" s="503"/>
      <c r="U734" s="503"/>
      <c r="V734" s="503"/>
      <c r="W734" s="503" t="str">
        <f t="shared" si="145"/>
        <v/>
      </c>
      <c r="X734" s="503"/>
      <c r="Y734" s="503"/>
      <c r="Z734" s="503"/>
      <c r="AA734" s="503"/>
      <c r="AB734" s="503"/>
      <c r="AC734" s="525"/>
      <c r="AD734" s="526"/>
      <c r="AE734" s="526"/>
      <c r="AF734" s="526"/>
      <c r="AG734" s="526"/>
      <c r="AH734" s="527"/>
      <c r="AI734" s="233"/>
      <c r="AJ734" s="233"/>
      <c r="AK734" s="166"/>
      <c r="AR734" s="155"/>
      <c r="AS734" s="316"/>
      <c r="AT734" s="168"/>
      <c r="AU734" s="168"/>
      <c r="AV734" s="168"/>
      <c r="AW734" s="168"/>
      <c r="AX734" s="168"/>
      <c r="AY734" s="168"/>
      <c r="BA734" s="167" t="s">
        <v>89</v>
      </c>
      <c r="BB734" s="165">
        <f>MAX(BB736:BB737)</f>
        <v>6.6974799999997003E-2</v>
      </c>
      <c r="BC734" s="165">
        <f>MAX(BC736:BC737)</f>
        <v>4.6119031578925274E-2</v>
      </c>
      <c r="BD734" s="165">
        <f>MAX(BD736:BD737)</f>
        <v>7.1328400000084002E-2</v>
      </c>
      <c r="BE734" s="165">
        <f>MAX(BE736:BE737)</f>
        <v>3.9109852631582953E-2</v>
      </c>
      <c r="BF734" s="165">
        <f>MAX(BF736:BF737)</f>
        <v>6.1213221052554445E-2</v>
      </c>
      <c r="BG734" s="165"/>
      <c r="BH734" s="165"/>
      <c r="BI734" s="168"/>
      <c r="BJ734" s="168"/>
      <c r="BK734" s="168"/>
      <c r="BL734" s="168"/>
    </row>
    <row r="735" spans="1:65" ht="14.85" customHeight="1">
      <c r="A735" s="238"/>
      <c r="B735" s="540" t="s">
        <v>781</v>
      </c>
      <c r="C735" s="540"/>
      <c r="D735" s="540"/>
      <c r="E735" s="503" t="str">
        <f t="shared" si="140"/>
        <v/>
      </c>
      <c r="F735" s="503"/>
      <c r="G735" s="503"/>
      <c r="H735" s="503" t="str">
        <f t="shared" si="141"/>
        <v/>
      </c>
      <c r="I735" s="503"/>
      <c r="J735" s="503"/>
      <c r="K735" s="503" t="str">
        <f t="shared" si="142"/>
        <v/>
      </c>
      <c r="L735" s="503"/>
      <c r="M735" s="503"/>
      <c r="N735" s="503" t="str">
        <f t="shared" si="143"/>
        <v/>
      </c>
      <c r="O735" s="503"/>
      <c r="P735" s="503"/>
      <c r="Q735" s="503" t="str">
        <f t="shared" si="144"/>
        <v/>
      </c>
      <c r="R735" s="503"/>
      <c r="S735" s="503"/>
      <c r="T735" s="503"/>
      <c r="U735" s="503"/>
      <c r="V735" s="503"/>
      <c r="W735" s="503" t="str">
        <f t="shared" si="145"/>
        <v/>
      </c>
      <c r="X735" s="503"/>
      <c r="Y735" s="503"/>
      <c r="Z735" s="503"/>
      <c r="AA735" s="503"/>
      <c r="AB735" s="503"/>
      <c r="AC735" s="525"/>
      <c r="AD735" s="526"/>
      <c r="AE735" s="526"/>
      <c r="AF735" s="526"/>
      <c r="AG735" s="526"/>
      <c r="AH735" s="527"/>
      <c r="AI735" s="233"/>
      <c r="AJ735" s="233"/>
      <c r="AK735" s="166"/>
      <c r="AR735" s="155"/>
      <c r="AS735" s="316"/>
      <c r="AT735" s="168"/>
      <c r="AU735" s="168"/>
      <c r="AV735" s="168"/>
      <c r="AW735" s="168"/>
      <c r="AX735" s="168"/>
      <c r="AY735" s="168"/>
      <c r="BA735" s="167" t="s">
        <v>6</v>
      </c>
      <c r="BB735" s="165">
        <f>(MAX(BB12:BB731)-MIN(BB12:BB731))/2</f>
        <v>6.3005000000003974E-2</v>
      </c>
      <c r="BC735" s="165">
        <f>(MAX(BC12:BC731)-MIN(BC12:BC731))/2</f>
        <v>4.0109999999998536E-2</v>
      </c>
      <c r="BD735" s="165">
        <f>(MAX(BD12:BD731)-MIN(BD12:BD731))/2</f>
        <v>7.0360000000000866E-2</v>
      </c>
      <c r="BE735" s="165">
        <f>(MAX(BE12:BE731)-MIN(BE12:BE731))/2</f>
        <v>3.7300000000001887E-2</v>
      </c>
      <c r="BF735" s="165">
        <f>(MAX(BF12:BF731)-MIN(BF12:BF731))/2</f>
        <v>5.8974999999996669E-2</v>
      </c>
      <c r="BG735" s="165"/>
      <c r="BH735" s="165"/>
      <c r="BI735" s="168"/>
      <c r="BJ735" s="168"/>
      <c r="BK735" s="168"/>
      <c r="BL735" s="168"/>
    </row>
    <row r="736" spans="1:65" ht="14.85" customHeight="1">
      <c r="A736" s="238"/>
      <c r="B736" s="540" t="s">
        <v>782</v>
      </c>
      <c r="C736" s="540"/>
      <c r="D736" s="540"/>
      <c r="E736" s="503" t="str">
        <f t="shared" si="140"/>
        <v/>
      </c>
      <c r="F736" s="503"/>
      <c r="G736" s="503"/>
      <c r="H736" s="503" t="str">
        <f t="shared" si="141"/>
        <v/>
      </c>
      <c r="I736" s="503"/>
      <c r="J736" s="503"/>
      <c r="K736" s="503" t="str">
        <f t="shared" si="142"/>
        <v/>
      </c>
      <c r="L736" s="503"/>
      <c r="M736" s="503"/>
      <c r="N736" s="503" t="str">
        <f t="shared" si="143"/>
        <v/>
      </c>
      <c r="O736" s="503"/>
      <c r="P736" s="503"/>
      <c r="Q736" s="503" t="str">
        <f t="shared" si="144"/>
        <v/>
      </c>
      <c r="R736" s="503"/>
      <c r="S736" s="503"/>
      <c r="T736" s="503"/>
      <c r="U736" s="503"/>
      <c r="V736" s="503"/>
      <c r="W736" s="503" t="str">
        <f t="shared" si="145"/>
        <v/>
      </c>
      <c r="X736" s="503"/>
      <c r="Y736" s="503"/>
      <c r="Z736" s="503"/>
      <c r="AA736" s="503"/>
      <c r="AB736" s="503"/>
      <c r="AC736" s="525"/>
      <c r="AD736" s="526"/>
      <c r="AE736" s="526"/>
      <c r="AF736" s="526"/>
      <c r="AG736" s="526"/>
      <c r="AH736" s="527"/>
      <c r="AI736" s="233"/>
      <c r="AJ736" s="233"/>
      <c r="AK736" s="166"/>
      <c r="AR736" s="155"/>
      <c r="AS736" s="316"/>
      <c r="AT736" s="168"/>
      <c r="AU736" s="168"/>
      <c r="AV736" s="168"/>
      <c r="AW736" s="168"/>
      <c r="AX736" s="168"/>
      <c r="AY736" s="168"/>
      <c r="BA736" s="167"/>
      <c r="BB736" s="165">
        <f>(MAX(BB12:BB731)-AVERAGE(BB12:BB731))</f>
        <v>5.9035200000010946E-2</v>
      </c>
      <c r="BC736" s="165">
        <f>(MAX(BC12:BC731)-AVERAGE(BC12:BC731))</f>
        <v>4.6119031578925274E-2</v>
      </c>
      <c r="BD736" s="165">
        <f>(MAX(BD12:BD731)-AVERAGE(BD12:BD731))</f>
        <v>6.939159999991773E-2</v>
      </c>
      <c r="BE736" s="165">
        <f>(MAX(BE12:BE731)-AVERAGE(BE12:BE731))</f>
        <v>3.5490147368420821E-2</v>
      </c>
      <c r="BF736" s="165">
        <f>(MAX(BF12:BF731)-AVERAGE(BF12:BF731))</f>
        <v>6.1213221052554445E-2</v>
      </c>
      <c r="BG736" s="165"/>
      <c r="BH736" s="165"/>
      <c r="BI736" s="168"/>
      <c r="BJ736" s="168"/>
      <c r="BK736" s="168"/>
      <c r="BL736" s="168"/>
    </row>
    <row r="737" spans="1:64" ht="14.85" customHeight="1">
      <c r="A737" s="238"/>
      <c r="B737" s="540" t="s">
        <v>783</v>
      </c>
      <c r="C737" s="540"/>
      <c r="D737" s="540"/>
      <c r="E737" s="503" t="str">
        <f t="shared" si="140"/>
        <v/>
      </c>
      <c r="F737" s="503"/>
      <c r="G737" s="503"/>
      <c r="H737" s="503" t="str">
        <f t="shared" si="141"/>
        <v/>
      </c>
      <c r="I737" s="503"/>
      <c r="J737" s="503"/>
      <c r="K737" s="503" t="str">
        <f t="shared" si="142"/>
        <v/>
      </c>
      <c r="L737" s="503"/>
      <c r="M737" s="503"/>
      <c r="N737" s="503" t="str">
        <f t="shared" si="143"/>
        <v/>
      </c>
      <c r="O737" s="503"/>
      <c r="P737" s="503"/>
      <c r="Q737" s="503" t="str">
        <f t="shared" si="144"/>
        <v/>
      </c>
      <c r="R737" s="503"/>
      <c r="S737" s="503"/>
      <c r="T737" s="503"/>
      <c r="U737" s="503"/>
      <c r="V737" s="503"/>
      <c r="W737" s="503" t="str">
        <f t="shared" si="145"/>
        <v/>
      </c>
      <c r="X737" s="503"/>
      <c r="Y737" s="503"/>
      <c r="Z737" s="503"/>
      <c r="AA737" s="503"/>
      <c r="AB737" s="503"/>
      <c r="AC737" s="525"/>
      <c r="AD737" s="526"/>
      <c r="AE737" s="526"/>
      <c r="AF737" s="526"/>
      <c r="AG737" s="526"/>
      <c r="AH737" s="527"/>
      <c r="AI737" s="233"/>
      <c r="AJ737" s="233"/>
      <c r="AK737" s="166"/>
      <c r="AR737" s="155"/>
      <c r="AS737" s="316"/>
      <c r="AT737" s="168"/>
      <c r="AU737" s="168"/>
      <c r="AV737" s="168"/>
      <c r="AW737" s="168"/>
      <c r="AX737" s="168"/>
      <c r="AY737" s="168"/>
      <c r="BA737" s="167"/>
      <c r="BB737" s="165">
        <f>AVERAGE(BB12:BB731)-MIN(BB12:BB731)</f>
        <v>6.6974799999997003E-2</v>
      </c>
      <c r="BC737" s="165">
        <f t="shared" ref="BC737:BF737" si="146">AVERAGE(BC12:BC731)-MIN(BC12:BC731)</f>
        <v>3.4100968421071798E-2</v>
      </c>
      <c r="BD737" s="165">
        <f t="shared" si="146"/>
        <v>7.1328400000084002E-2</v>
      </c>
      <c r="BE737" s="165">
        <f t="shared" si="146"/>
        <v>3.9109852631582953E-2</v>
      </c>
      <c r="BF737" s="165">
        <f t="shared" si="146"/>
        <v>5.6736778947438893E-2</v>
      </c>
      <c r="BG737" s="165"/>
      <c r="BH737" s="165"/>
      <c r="BI737" s="168"/>
      <c r="BJ737" s="168"/>
      <c r="BK737" s="168"/>
      <c r="BL737" s="168"/>
    </row>
    <row r="738" spans="1:64" ht="14.85" customHeight="1">
      <c r="A738" s="238"/>
      <c r="B738" s="540" t="s">
        <v>784</v>
      </c>
      <c r="C738" s="540"/>
      <c r="D738" s="540"/>
      <c r="E738" s="503" t="str">
        <f t="shared" si="140"/>
        <v/>
      </c>
      <c r="F738" s="503"/>
      <c r="G738" s="503"/>
      <c r="H738" s="503" t="str">
        <f t="shared" si="141"/>
        <v/>
      </c>
      <c r="I738" s="503"/>
      <c r="J738" s="503"/>
      <c r="K738" s="503" t="str">
        <f t="shared" si="142"/>
        <v/>
      </c>
      <c r="L738" s="503"/>
      <c r="M738" s="503"/>
      <c r="N738" s="503" t="str">
        <f t="shared" si="143"/>
        <v/>
      </c>
      <c r="O738" s="503"/>
      <c r="P738" s="503"/>
      <c r="Q738" s="503" t="str">
        <f t="shared" si="144"/>
        <v/>
      </c>
      <c r="R738" s="503"/>
      <c r="S738" s="503"/>
      <c r="T738" s="503"/>
      <c r="U738" s="503"/>
      <c r="V738" s="503"/>
      <c r="W738" s="503" t="str">
        <f t="shared" si="145"/>
        <v/>
      </c>
      <c r="X738" s="503"/>
      <c r="Y738" s="503"/>
      <c r="Z738" s="503"/>
      <c r="AA738" s="503"/>
      <c r="AB738" s="503"/>
      <c r="AC738" s="525"/>
      <c r="AD738" s="526"/>
      <c r="AE738" s="526"/>
      <c r="AF738" s="526"/>
      <c r="AG738" s="526"/>
      <c r="AH738" s="527"/>
      <c r="AI738" s="233"/>
      <c r="AJ738" s="233"/>
      <c r="AK738" s="166"/>
      <c r="AR738" s="155"/>
      <c r="AS738" s="316"/>
      <c r="AT738" s="168"/>
      <c r="AU738" s="168"/>
      <c r="AV738" s="168"/>
      <c r="AW738" s="168"/>
      <c r="AX738" s="168"/>
      <c r="AY738" s="168"/>
      <c r="BA738" s="167" t="s">
        <v>5</v>
      </c>
      <c r="BB738" s="165">
        <f>MAX(BM12:BM731)</f>
        <v>0.12706999999998914</v>
      </c>
      <c r="BC738" s="165"/>
      <c r="BD738" s="165"/>
      <c r="BE738" s="165"/>
      <c r="BF738" s="165"/>
      <c r="BG738" s="165"/>
      <c r="BH738" s="165"/>
      <c r="BI738" s="168"/>
      <c r="BJ738" s="168"/>
      <c r="BK738" s="168"/>
      <c r="BL738" s="168"/>
    </row>
    <row r="739" spans="1:64" ht="14.85" customHeight="1">
      <c r="A739" s="238"/>
      <c r="B739" s="540" t="s">
        <v>785</v>
      </c>
      <c r="C739" s="540"/>
      <c r="D739" s="540"/>
      <c r="E739" s="503" t="str">
        <f t="shared" si="140"/>
        <v/>
      </c>
      <c r="F739" s="503"/>
      <c r="G739" s="503"/>
      <c r="H739" s="503" t="str">
        <f t="shared" si="141"/>
        <v/>
      </c>
      <c r="I739" s="503"/>
      <c r="J739" s="503"/>
      <c r="K739" s="503" t="str">
        <f t="shared" si="142"/>
        <v/>
      </c>
      <c r="L739" s="503"/>
      <c r="M739" s="503"/>
      <c r="N739" s="503" t="str">
        <f t="shared" si="143"/>
        <v/>
      </c>
      <c r="O739" s="503"/>
      <c r="P739" s="503"/>
      <c r="Q739" s="503" t="str">
        <f t="shared" si="144"/>
        <v/>
      </c>
      <c r="R739" s="503"/>
      <c r="S739" s="503"/>
      <c r="T739" s="503"/>
      <c r="U739" s="503"/>
      <c r="V739" s="503"/>
      <c r="W739" s="503" t="str">
        <f t="shared" si="145"/>
        <v/>
      </c>
      <c r="X739" s="503"/>
      <c r="Y739" s="503"/>
      <c r="Z739" s="503"/>
      <c r="AA739" s="503"/>
      <c r="AB739" s="503"/>
      <c r="AC739" s="525"/>
      <c r="AD739" s="526"/>
      <c r="AE739" s="526"/>
      <c r="AF739" s="526"/>
      <c r="AG739" s="526"/>
      <c r="AH739" s="527"/>
      <c r="AI739" s="233"/>
      <c r="AJ739" s="233"/>
      <c r="AK739" s="166"/>
      <c r="AR739" s="155"/>
      <c r="AS739" s="316"/>
      <c r="AT739" s="168"/>
      <c r="AU739" s="168"/>
      <c r="AV739" s="168"/>
      <c r="AW739" s="168"/>
      <c r="AX739" s="168"/>
      <c r="AY739" s="168"/>
      <c r="BA739" s="167" t="s">
        <v>91</v>
      </c>
      <c r="BB739" s="165">
        <f>MAX(BB733:BF733)-MIN(BB733:BF733)</f>
        <v>9.1875052631579024E-2</v>
      </c>
      <c r="BC739" s="165"/>
      <c r="BD739" s="165"/>
      <c r="BE739" s="165"/>
      <c r="BF739" s="165"/>
      <c r="BG739" s="165"/>
      <c r="BH739" s="165"/>
      <c r="BI739" s="168"/>
      <c r="BJ739" s="168"/>
      <c r="BK739" s="168"/>
      <c r="BL739" s="168"/>
    </row>
    <row r="740" spans="1:64" ht="14.85" customHeight="1">
      <c r="A740" s="238"/>
      <c r="B740" s="540" t="s">
        <v>786</v>
      </c>
      <c r="C740" s="540"/>
      <c r="D740" s="540"/>
      <c r="E740" s="503" t="str">
        <f t="shared" si="140"/>
        <v/>
      </c>
      <c r="F740" s="503"/>
      <c r="G740" s="503"/>
      <c r="H740" s="503" t="str">
        <f t="shared" si="141"/>
        <v/>
      </c>
      <c r="I740" s="503"/>
      <c r="J740" s="503"/>
      <c r="K740" s="503" t="str">
        <f t="shared" si="142"/>
        <v/>
      </c>
      <c r="L740" s="503"/>
      <c r="M740" s="503"/>
      <c r="N740" s="503" t="str">
        <f t="shared" si="143"/>
        <v/>
      </c>
      <c r="O740" s="503"/>
      <c r="P740" s="503"/>
      <c r="Q740" s="503" t="str">
        <f t="shared" si="144"/>
        <v/>
      </c>
      <c r="R740" s="503"/>
      <c r="S740" s="503"/>
      <c r="T740" s="503"/>
      <c r="U740" s="503"/>
      <c r="V740" s="503"/>
      <c r="W740" s="503" t="str">
        <f t="shared" si="145"/>
        <v/>
      </c>
      <c r="X740" s="503"/>
      <c r="Y740" s="503"/>
      <c r="Z740" s="503"/>
      <c r="AA740" s="503"/>
      <c r="AB740" s="503"/>
      <c r="AC740" s="525"/>
      <c r="AD740" s="526"/>
      <c r="AE740" s="526"/>
      <c r="AF740" s="526"/>
      <c r="AG740" s="526"/>
      <c r="AH740" s="527"/>
      <c r="AI740" s="233"/>
      <c r="AJ740" s="233"/>
      <c r="AK740" s="166"/>
      <c r="AR740" s="155"/>
      <c r="AS740" s="316"/>
      <c r="AT740" s="168"/>
      <c r="AU740" s="168"/>
      <c r="AV740" s="168"/>
      <c r="AW740" s="168"/>
      <c r="AX740" s="168"/>
      <c r="AY740" s="168"/>
      <c r="BA740" s="167"/>
      <c r="BB740" s="165"/>
      <c r="BC740" s="165"/>
      <c r="BD740" s="165"/>
      <c r="BE740" s="165"/>
      <c r="BF740" s="165"/>
      <c r="BG740" s="165"/>
      <c r="BH740" s="165"/>
      <c r="BI740" s="168"/>
      <c r="BJ740" s="168"/>
      <c r="BK740" s="168"/>
      <c r="BL740" s="168"/>
    </row>
    <row r="741" spans="1:64" ht="14.85" customHeight="1">
      <c r="A741" s="238"/>
      <c r="B741" s="540" t="s">
        <v>787</v>
      </c>
      <c r="C741" s="540"/>
      <c r="D741" s="540"/>
      <c r="E741" s="503" t="str">
        <f t="shared" si="140"/>
        <v/>
      </c>
      <c r="F741" s="503"/>
      <c r="G741" s="503"/>
      <c r="H741" s="503" t="str">
        <f t="shared" si="141"/>
        <v/>
      </c>
      <c r="I741" s="503"/>
      <c r="J741" s="503"/>
      <c r="K741" s="503" t="str">
        <f t="shared" si="142"/>
        <v/>
      </c>
      <c r="L741" s="503"/>
      <c r="M741" s="503"/>
      <c r="N741" s="503" t="str">
        <f t="shared" si="143"/>
        <v/>
      </c>
      <c r="O741" s="503"/>
      <c r="P741" s="503"/>
      <c r="Q741" s="503" t="str">
        <f t="shared" si="144"/>
        <v/>
      </c>
      <c r="R741" s="503"/>
      <c r="S741" s="503"/>
      <c r="T741" s="503"/>
      <c r="U741" s="503"/>
      <c r="V741" s="503"/>
      <c r="W741" s="503" t="str">
        <f t="shared" si="145"/>
        <v/>
      </c>
      <c r="X741" s="503"/>
      <c r="Y741" s="503"/>
      <c r="Z741" s="503"/>
      <c r="AA741" s="503"/>
      <c r="AB741" s="503"/>
      <c r="AC741" s="525"/>
      <c r="AD741" s="526"/>
      <c r="AE741" s="526"/>
      <c r="AF741" s="526"/>
      <c r="AG741" s="526"/>
      <c r="AH741" s="527"/>
      <c r="AI741" s="233"/>
      <c r="AJ741" s="233"/>
      <c r="AK741" s="166"/>
      <c r="AR741" s="155"/>
      <c r="AS741" s="316"/>
      <c r="AT741" s="168"/>
      <c r="AU741" s="168"/>
      <c r="AV741" s="168"/>
      <c r="AW741" s="168"/>
      <c r="AX741" s="168"/>
      <c r="AY741" s="168"/>
      <c r="BA741" s="167" t="s">
        <v>90</v>
      </c>
      <c r="BB741" s="165">
        <f>MAX(BB734:BF734)</f>
        <v>7.1328400000084002E-2</v>
      </c>
      <c r="BC741" s="165"/>
      <c r="BD741" s="165"/>
      <c r="BE741" s="165"/>
      <c r="BF741" s="165"/>
      <c r="BG741" s="165"/>
      <c r="BH741" s="165"/>
      <c r="BI741" s="168"/>
      <c r="BJ741" s="168"/>
      <c r="BK741" s="168"/>
      <c r="BL741" s="168"/>
    </row>
    <row r="742" spans="1:64" ht="14.85" customHeight="1">
      <c r="A742" s="238"/>
      <c r="B742" s="540" t="s">
        <v>788</v>
      </c>
      <c r="C742" s="540"/>
      <c r="D742" s="540"/>
      <c r="E742" s="503" t="str">
        <f t="shared" si="140"/>
        <v/>
      </c>
      <c r="F742" s="503"/>
      <c r="G742" s="503"/>
      <c r="H742" s="503" t="str">
        <f t="shared" si="141"/>
        <v/>
      </c>
      <c r="I742" s="503"/>
      <c r="J742" s="503"/>
      <c r="K742" s="503" t="str">
        <f t="shared" si="142"/>
        <v/>
      </c>
      <c r="L742" s="503"/>
      <c r="M742" s="503"/>
      <c r="N742" s="503" t="str">
        <f t="shared" si="143"/>
        <v/>
      </c>
      <c r="O742" s="503"/>
      <c r="P742" s="503"/>
      <c r="Q742" s="503" t="str">
        <f t="shared" si="144"/>
        <v/>
      </c>
      <c r="R742" s="503"/>
      <c r="S742" s="503"/>
      <c r="T742" s="503"/>
      <c r="U742" s="503"/>
      <c r="V742" s="503"/>
      <c r="W742" s="503" t="str">
        <f t="shared" si="145"/>
        <v/>
      </c>
      <c r="X742" s="503"/>
      <c r="Y742" s="503"/>
      <c r="Z742" s="503"/>
      <c r="AA742" s="503"/>
      <c r="AB742" s="503"/>
      <c r="AC742" s="525"/>
      <c r="AD742" s="526"/>
      <c r="AE742" s="526"/>
      <c r="AF742" s="526"/>
      <c r="AG742" s="526"/>
      <c r="AH742" s="527"/>
      <c r="AI742" s="233"/>
      <c r="AJ742" s="233"/>
      <c r="AK742" s="166"/>
      <c r="AR742" s="155"/>
      <c r="AS742" s="316"/>
      <c r="AT742" s="168"/>
      <c r="AU742" s="168"/>
      <c r="AV742" s="168"/>
      <c r="AW742" s="168"/>
      <c r="AX742" s="168"/>
      <c r="AY742" s="168"/>
      <c r="BA742" s="167"/>
      <c r="BB742" s="165"/>
      <c r="BC742" s="165"/>
      <c r="BD742" s="165"/>
      <c r="BE742" s="165"/>
      <c r="BF742" s="165"/>
      <c r="BG742" s="165"/>
      <c r="BH742" s="165"/>
      <c r="BI742" s="168"/>
      <c r="BJ742" s="168"/>
      <c r="BK742" s="168"/>
      <c r="BL742" s="168"/>
    </row>
    <row r="743" spans="1:64" ht="14.85" customHeight="1">
      <c r="A743" s="238"/>
      <c r="B743" s="540" t="s">
        <v>789</v>
      </c>
      <c r="C743" s="540"/>
      <c r="D743" s="540"/>
      <c r="E743" s="503" t="str">
        <f t="shared" si="140"/>
        <v/>
      </c>
      <c r="F743" s="503"/>
      <c r="G743" s="503"/>
      <c r="H743" s="503" t="str">
        <f t="shared" si="141"/>
        <v/>
      </c>
      <c r="I743" s="503"/>
      <c r="J743" s="503"/>
      <c r="K743" s="503" t="str">
        <f t="shared" si="142"/>
        <v/>
      </c>
      <c r="L743" s="503"/>
      <c r="M743" s="503"/>
      <c r="N743" s="503" t="str">
        <f t="shared" si="143"/>
        <v/>
      </c>
      <c r="O743" s="503"/>
      <c r="P743" s="503"/>
      <c r="Q743" s="503" t="str">
        <f t="shared" si="144"/>
        <v/>
      </c>
      <c r="R743" s="503"/>
      <c r="S743" s="503"/>
      <c r="T743" s="503"/>
      <c r="U743" s="503"/>
      <c r="V743" s="503"/>
      <c r="W743" s="503" t="str">
        <f t="shared" si="145"/>
        <v/>
      </c>
      <c r="X743" s="503"/>
      <c r="Y743" s="503"/>
      <c r="Z743" s="503"/>
      <c r="AA743" s="503"/>
      <c r="AB743" s="503"/>
      <c r="AC743" s="525"/>
      <c r="AD743" s="526"/>
      <c r="AE743" s="526"/>
      <c r="AF743" s="526"/>
      <c r="AG743" s="526"/>
      <c r="AH743" s="527"/>
      <c r="AI743" s="233"/>
      <c r="AJ743" s="233"/>
      <c r="AK743" s="166"/>
      <c r="AR743" s="155"/>
      <c r="AS743" s="316"/>
      <c r="AT743" s="168"/>
      <c r="AU743" s="168"/>
      <c r="AV743" s="168"/>
      <c r="AW743" s="168"/>
      <c r="AX743" s="168"/>
      <c r="AY743" s="168"/>
      <c r="BA743" s="167" t="s">
        <v>6</v>
      </c>
      <c r="BB743" s="165">
        <f>MAX(BB735:BF735)</f>
        <v>7.0360000000000866E-2</v>
      </c>
      <c r="BC743" s="165"/>
      <c r="BD743" s="165"/>
      <c r="BE743" s="165"/>
      <c r="BF743" s="165"/>
      <c r="BG743" s="165"/>
      <c r="BH743" s="165"/>
      <c r="BI743" s="168"/>
      <c r="BJ743" s="168"/>
      <c r="BK743" s="168"/>
      <c r="BL743" s="168"/>
    </row>
    <row r="744" spans="1:64" ht="14.85" customHeight="1">
      <c r="A744" s="238"/>
      <c r="B744" s="540" t="s">
        <v>790</v>
      </c>
      <c r="C744" s="540"/>
      <c r="D744" s="540"/>
      <c r="E744" s="503" t="str">
        <f t="shared" si="140"/>
        <v/>
      </c>
      <c r="F744" s="503"/>
      <c r="G744" s="503"/>
      <c r="H744" s="503" t="str">
        <f t="shared" si="141"/>
        <v/>
      </c>
      <c r="I744" s="503"/>
      <c r="J744" s="503"/>
      <c r="K744" s="503" t="str">
        <f t="shared" si="142"/>
        <v/>
      </c>
      <c r="L744" s="503"/>
      <c r="M744" s="503"/>
      <c r="N744" s="503" t="str">
        <f t="shared" si="143"/>
        <v/>
      </c>
      <c r="O744" s="503"/>
      <c r="P744" s="503"/>
      <c r="Q744" s="503" t="str">
        <f t="shared" si="144"/>
        <v/>
      </c>
      <c r="R744" s="503"/>
      <c r="S744" s="503"/>
      <c r="T744" s="503"/>
      <c r="U744" s="503"/>
      <c r="V744" s="503"/>
      <c r="W744" s="503" t="str">
        <f t="shared" si="145"/>
        <v/>
      </c>
      <c r="X744" s="503"/>
      <c r="Y744" s="503"/>
      <c r="Z744" s="503"/>
      <c r="AA744" s="503"/>
      <c r="AB744" s="503"/>
      <c r="AC744" s="525"/>
      <c r="AD744" s="526"/>
      <c r="AE744" s="526"/>
      <c r="AF744" s="526"/>
      <c r="AG744" s="526"/>
      <c r="AH744" s="527"/>
      <c r="AI744" s="233"/>
      <c r="AJ744" s="233"/>
      <c r="AK744" s="166"/>
      <c r="AR744" s="155"/>
      <c r="AS744" s="316"/>
      <c r="AT744" s="168"/>
      <c r="AU744" s="168"/>
      <c r="AV744" s="168"/>
      <c r="AW744" s="168"/>
      <c r="AX744" s="168"/>
      <c r="AY744" s="168"/>
      <c r="BA744" s="167" t="s">
        <v>98</v>
      </c>
      <c r="BB744" s="165">
        <f>MAX(BB12:BF731)-MIN(BB12:BF731)</f>
        <v>0.19433999999999685</v>
      </c>
      <c r="BC744" s="165"/>
      <c r="BD744" s="165"/>
      <c r="BE744" s="165"/>
      <c r="BF744" s="165"/>
      <c r="BG744" s="165"/>
      <c r="BH744" s="165"/>
      <c r="BI744" s="168"/>
      <c r="BJ744" s="168"/>
      <c r="BK744" s="168"/>
      <c r="BL744" s="168"/>
    </row>
    <row r="745" spans="1:64" ht="14.85" customHeight="1">
      <c r="A745" s="238"/>
      <c r="B745" s="540" t="s">
        <v>791</v>
      </c>
      <c r="C745" s="540"/>
      <c r="D745" s="540"/>
      <c r="E745" s="503" t="str">
        <f t="shared" si="140"/>
        <v/>
      </c>
      <c r="F745" s="503"/>
      <c r="G745" s="503"/>
      <c r="H745" s="503" t="str">
        <f t="shared" si="141"/>
        <v/>
      </c>
      <c r="I745" s="503"/>
      <c r="J745" s="503"/>
      <c r="K745" s="503" t="str">
        <f t="shared" si="142"/>
        <v/>
      </c>
      <c r="L745" s="503"/>
      <c r="M745" s="503"/>
      <c r="N745" s="503" t="str">
        <f t="shared" si="143"/>
        <v/>
      </c>
      <c r="O745" s="503"/>
      <c r="P745" s="503"/>
      <c r="Q745" s="503" t="str">
        <f t="shared" si="144"/>
        <v/>
      </c>
      <c r="R745" s="503"/>
      <c r="S745" s="503"/>
      <c r="T745" s="503"/>
      <c r="U745" s="503"/>
      <c r="V745" s="503"/>
      <c r="W745" s="503" t="str">
        <f t="shared" si="145"/>
        <v/>
      </c>
      <c r="X745" s="503"/>
      <c r="Y745" s="503"/>
      <c r="Z745" s="503"/>
      <c r="AA745" s="503"/>
      <c r="AB745" s="503"/>
      <c r="AC745" s="525"/>
      <c r="AD745" s="526"/>
      <c r="AE745" s="526"/>
      <c r="AF745" s="526"/>
      <c r="AG745" s="526"/>
      <c r="AH745" s="527"/>
      <c r="AI745" s="233"/>
      <c r="AJ745" s="233"/>
      <c r="AK745" s="166"/>
      <c r="AR745" s="155"/>
      <c r="AS745" s="316"/>
      <c r="AT745" s="168"/>
      <c r="AU745" s="168"/>
      <c r="AV745" s="168"/>
      <c r="AW745" s="168"/>
      <c r="AX745" s="168"/>
      <c r="AZ745" s="167"/>
      <c r="BA745" s="165"/>
      <c r="BB745" s="165"/>
      <c r="BC745" s="165"/>
      <c r="BD745" s="165"/>
      <c r="BE745" s="165"/>
      <c r="BF745" s="165"/>
      <c r="BG745" s="165"/>
      <c r="BH745" s="168"/>
      <c r="BI745" s="168"/>
      <c r="BJ745" s="168"/>
      <c r="BK745" s="168"/>
    </row>
    <row r="746" spans="1:64" ht="14.85" customHeight="1">
      <c r="A746" s="239"/>
      <c r="B746" s="540" t="s">
        <v>792</v>
      </c>
      <c r="C746" s="540"/>
      <c r="D746" s="540"/>
      <c r="E746" s="503" t="str">
        <f t="shared" si="140"/>
        <v/>
      </c>
      <c r="F746" s="503"/>
      <c r="G746" s="503"/>
      <c r="H746" s="503" t="str">
        <f t="shared" si="141"/>
        <v/>
      </c>
      <c r="I746" s="503"/>
      <c r="J746" s="503"/>
      <c r="K746" s="503" t="str">
        <f t="shared" si="142"/>
        <v/>
      </c>
      <c r="L746" s="503"/>
      <c r="M746" s="503"/>
      <c r="N746" s="503" t="str">
        <f t="shared" si="143"/>
        <v/>
      </c>
      <c r="O746" s="503"/>
      <c r="P746" s="503"/>
      <c r="Q746" s="503" t="str">
        <f t="shared" si="144"/>
        <v/>
      </c>
      <c r="R746" s="503"/>
      <c r="S746" s="503"/>
      <c r="T746" s="503"/>
      <c r="U746" s="503"/>
      <c r="V746" s="503"/>
      <c r="W746" s="503" t="str">
        <f t="shared" si="145"/>
        <v/>
      </c>
      <c r="X746" s="503"/>
      <c r="Y746" s="503"/>
      <c r="Z746" s="503"/>
      <c r="AA746" s="503"/>
      <c r="AB746" s="503"/>
      <c r="AC746" s="525"/>
      <c r="AD746" s="526"/>
      <c r="AE746" s="526"/>
      <c r="AF746" s="526"/>
      <c r="AG746" s="526"/>
      <c r="AH746" s="527"/>
      <c r="AI746" s="233"/>
      <c r="AJ746" s="233"/>
      <c r="AK746" s="166"/>
      <c r="AR746" s="155"/>
      <c r="AS746" s="316"/>
      <c r="AT746" s="168"/>
      <c r="AU746" s="168"/>
      <c r="AV746" s="168"/>
      <c r="AW746" s="168"/>
      <c r="AX746" s="168"/>
      <c r="AZ746" s="167"/>
      <c r="BA746" s="165"/>
      <c r="BB746" s="165"/>
      <c r="BC746" s="165"/>
      <c r="BD746" s="165"/>
      <c r="BE746" s="165"/>
      <c r="BF746" s="165"/>
      <c r="BG746" s="165"/>
      <c r="BH746" s="168"/>
      <c r="BI746" s="168"/>
      <c r="BJ746" s="168"/>
      <c r="BK746" s="168"/>
    </row>
    <row r="747" spans="1:64" ht="14.85" customHeight="1">
      <c r="A747" s="239"/>
      <c r="B747" s="540" t="s">
        <v>793</v>
      </c>
      <c r="C747" s="540"/>
      <c r="D747" s="540"/>
      <c r="E747" s="503" t="str">
        <f t="shared" si="140"/>
        <v/>
      </c>
      <c r="F747" s="503"/>
      <c r="G747" s="503"/>
      <c r="H747" s="503" t="str">
        <f t="shared" si="141"/>
        <v/>
      </c>
      <c r="I747" s="503"/>
      <c r="J747" s="503"/>
      <c r="K747" s="503" t="str">
        <f t="shared" si="142"/>
        <v/>
      </c>
      <c r="L747" s="503"/>
      <c r="M747" s="503"/>
      <c r="N747" s="503" t="str">
        <f t="shared" si="143"/>
        <v/>
      </c>
      <c r="O747" s="503"/>
      <c r="P747" s="503"/>
      <c r="Q747" s="503" t="str">
        <f t="shared" si="144"/>
        <v/>
      </c>
      <c r="R747" s="503"/>
      <c r="S747" s="503"/>
      <c r="T747" s="503"/>
      <c r="U747" s="503"/>
      <c r="V747" s="503"/>
      <c r="W747" s="503" t="str">
        <f t="shared" si="145"/>
        <v/>
      </c>
      <c r="X747" s="503"/>
      <c r="Y747" s="503"/>
      <c r="Z747" s="503"/>
      <c r="AA747" s="503"/>
      <c r="AB747" s="503"/>
      <c r="AC747" s="525"/>
      <c r="AD747" s="526"/>
      <c r="AE747" s="526"/>
      <c r="AF747" s="526"/>
      <c r="AG747" s="526"/>
      <c r="AH747" s="527"/>
      <c r="AI747" s="233"/>
      <c r="AJ747" s="233"/>
      <c r="AK747" s="166"/>
      <c r="AR747" s="155"/>
      <c r="AS747" s="316"/>
      <c r="AT747" s="168"/>
      <c r="AU747" s="168"/>
      <c r="AV747" s="168"/>
      <c r="AW747" s="168"/>
      <c r="AX747" s="168"/>
      <c r="AZ747" s="167"/>
      <c r="BA747" s="165"/>
      <c r="BB747" s="165"/>
      <c r="BC747" s="165"/>
      <c r="BD747" s="165"/>
      <c r="BE747" s="165"/>
      <c r="BF747" s="165"/>
      <c r="BG747" s="165"/>
      <c r="BH747" s="168"/>
      <c r="BI747" s="168"/>
      <c r="BJ747" s="168"/>
      <c r="BK747" s="168"/>
    </row>
    <row r="748" spans="1:64" ht="14.85" customHeight="1">
      <c r="A748" s="239"/>
      <c r="B748" s="540" t="s">
        <v>794</v>
      </c>
      <c r="C748" s="540"/>
      <c r="D748" s="540"/>
      <c r="E748" s="503" t="str">
        <f t="shared" si="140"/>
        <v/>
      </c>
      <c r="F748" s="503"/>
      <c r="G748" s="503"/>
      <c r="H748" s="503" t="str">
        <f t="shared" si="141"/>
        <v/>
      </c>
      <c r="I748" s="503"/>
      <c r="J748" s="503"/>
      <c r="K748" s="503" t="str">
        <f t="shared" si="142"/>
        <v/>
      </c>
      <c r="L748" s="503"/>
      <c r="M748" s="503"/>
      <c r="N748" s="503" t="str">
        <f t="shared" si="143"/>
        <v/>
      </c>
      <c r="O748" s="503"/>
      <c r="P748" s="503"/>
      <c r="Q748" s="503" t="str">
        <f t="shared" si="144"/>
        <v/>
      </c>
      <c r="R748" s="503"/>
      <c r="S748" s="503"/>
      <c r="T748" s="503"/>
      <c r="U748" s="503"/>
      <c r="V748" s="503"/>
      <c r="W748" s="503" t="str">
        <f t="shared" si="145"/>
        <v/>
      </c>
      <c r="X748" s="503"/>
      <c r="Y748" s="503"/>
      <c r="Z748" s="503"/>
      <c r="AA748" s="503"/>
      <c r="AB748" s="503"/>
      <c r="AC748" s="525"/>
      <c r="AD748" s="526"/>
      <c r="AE748" s="526"/>
      <c r="AF748" s="526"/>
      <c r="AG748" s="526"/>
      <c r="AH748" s="527"/>
      <c r="AI748" s="233"/>
      <c r="AJ748" s="233"/>
      <c r="AK748" s="166"/>
      <c r="AR748" s="155"/>
      <c r="AS748" s="316"/>
      <c r="AT748" s="168"/>
      <c r="AU748" s="168"/>
      <c r="AV748" s="168"/>
      <c r="AW748" s="168"/>
      <c r="AX748" s="168"/>
      <c r="AZ748" s="167"/>
      <c r="BA748" s="165"/>
      <c r="BB748" s="165"/>
      <c r="BC748" s="165"/>
      <c r="BD748" s="165"/>
      <c r="BE748" s="165"/>
      <c r="BF748" s="165"/>
      <c r="BG748" s="165"/>
      <c r="BH748" s="168"/>
      <c r="BI748" s="168"/>
      <c r="BJ748" s="168"/>
      <c r="BK748" s="168"/>
    </row>
    <row r="749" spans="1:64" ht="14.85" customHeight="1">
      <c r="A749" s="239"/>
      <c r="B749" s="540" t="s">
        <v>795</v>
      </c>
      <c r="C749" s="540"/>
      <c r="D749" s="540"/>
      <c r="E749" s="503" t="str">
        <f t="shared" si="140"/>
        <v/>
      </c>
      <c r="F749" s="503"/>
      <c r="G749" s="503"/>
      <c r="H749" s="503" t="str">
        <f t="shared" si="141"/>
        <v/>
      </c>
      <c r="I749" s="503"/>
      <c r="J749" s="503"/>
      <c r="K749" s="503" t="str">
        <f t="shared" si="142"/>
        <v/>
      </c>
      <c r="L749" s="503"/>
      <c r="M749" s="503"/>
      <c r="N749" s="503" t="str">
        <f t="shared" si="143"/>
        <v/>
      </c>
      <c r="O749" s="503"/>
      <c r="P749" s="503"/>
      <c r="Q749" s="503" t="str">
        <f t="shared" si="144"/>
        <v/>
      </c>
      <c r="R749" s="503"/>
      <c r="S749" s="503"/>
      <c r="T749" s="503"/>
      <c r="U749" s="503"/>
      <c r="V749" s="503"/>
      <c r="W749" s="503" t="str">
        <f t="shared" si="145"/>
        <v/>
      </c>
      <c r="X749" s="503"/>
      <c r="Y749" s="503"/>
      <c r="Z749" s="503"/>
      <c r="AA749" s="503"/>
      <c r="AB749" s="503"/>
      <c r="AC749" s="525"/>
      <c r="AD749" s="526"/>
      <c r="AE749" s="526"/>
      <c r="AF749" s="526"/>
      <c r="AG749" s="526"/>
      <c r="AH749" s="527"/>
      <c r="AI749" s="233"/>
      <c r="AJ749" s="233"/>
      <c r="AK749" s="166"/>
      <c r="AR749" s="155"/>
      <c r="AS749" s="316"/>
      <c r="AT749" s="168"/>
      <c r="AU749" s="168"/>
      <c r="AV749" s="168"/>
      <c r="AW749" s="168"/>
      <c r="AX749" s="168"/>
      <c r="AZ749" s="167"/>
      <c r="BA749" s="165"/>
      <c r="BB749" s="165"/>
      <c r="BC749" s="165"/>
      <c r="BD749" s="165"/>
      <c r="BE749" s="165"/>
      <c r="BF749" s="165"/>
      <c r="BG749" s="165"/>
      <c r="BH749" s="168"/>
      <c r="BI749" s="168"/>
      <c r="BJ749" s="168"/>
      <c r="BK749" s="168"/>
    </row>
    <row r="750" spans="1:64" ht="14.85" customHeight="1">
      <c r="A750" s="239"/>
      <c r="B750" s="540" t="s">
        <v>796</v>
      </c>
      <c r="C750" s="540"/>
      <c r="D750" s="540"/>
      <c r="E750" s="503" t="str">
        <f t="shared" si="140"/>
        <v/>
      </c>
      <c r="F750" s="503"/>
      <c r="G750" s="503"/>
      <c r="H750" s="503" t="str">
        <f t="shared" si="141"/>
        <v/>
      </c>
      <c r="I750" s="503"/>
      <c r="J750" s="503"/>
      <c r="K750" s="503" t="str">
        <f t="shared" si="142"/>
        <v/>
      </c>
      <c r="L750" s="503"/>
      <c r="M750" s="503"/>
      <c r="N750" s="503" t="str">
        <f t="shared" si="143"/>
        <v/>
      </c>
      <c r="O750" s="503"/>
      <c r="P750" s="503"/>
      <c r="Q750" s="503" t="str">
        <f t="shared" si="144"/>
        <v/>
      </c>
      <c r="R750" s="503"/>
      <c r="S750" s="503"/>
      <c r="T750" s="503"/>
      <c r="U750" s="503"/>
      <c r="V750" s="503"/>
      <c r="W750" s="503" t="str">
        <f t="shared" si="145"/>
        <v/>
      </c>
      <c r="X750" s="503"/>
      <c r="Y750" s="503"/>
      <c r="Z750" s="503"/>
      <c r="AA750" s="503"/>
      <c r="AB750" s="503"/>
      <c r="AC750" s="525"/>
      <c r="AD750" s="526"/>
      <c r="AE750" s="526"/>
      <c r="AF750" s="526"/>
      <c r="AG750" s="526"/>
      <c r="AH750" s="527"/>
      <c r="AI750" s="233"/>
      <c r="AJ750" s="233"/>
      <c r="AK750" s="166"/>
      <c r="AR750" s="155"/>
      <c r="AS750" s="316"/>
      <c r="AT750" s="168"/>
      <c r="AU750" s="168"/>
      <c r="AV750" s="168"/>
      <c r="AW750" s="168"/>
      <c r="AX750" s="168"/>
      <c r="AZ750" s="167"/>
      <c r="BA750" s="165"/>
      <c r="BB750" s="165"/>
      <c r="BC750" s="165"/>
      <c r="BD750" s="165"/>
      <c r="BE750" s="165"/>
      <c r="BF750" s="165"/>
      <c r="BG750" s="165"/>
      <c r="BH750" s="168"/>
      <c r="BI750" s="168"/>
      <c r="BJ750" s="168"/>
      <c r="BK750" s="168"/>
    </row>
    <row r="751" spans="1:64" ht="14.85" customHeight="1">
      <c r="A751" s="238"/>
      <c r="B751" s="540" t="s">
        <v>797</v>
      </c>
      <c r="C751" s="540"/>
      <c r="D751" s="540"/>
      <c r="E751" s="503" t="str">
        <f t="shared" si="140"/>
        <v/>
      </c>
      <c r="F751" s="503"/>
      <c r="G751" s="503"/>
      <c r="H751" s="503" t="str">
        <f t="shared" si="141"/>
        <v/>
      </c>
      <c r="I751" s="503"/>
      <c r="J751" s="503"/>
      <c r="K751" s="503" t="str">
        <f t="shared" si="142"/>
        <v/>
      </c>
      <c r="L751" s="503"/>
      <c r="M751" s="503"/>
      <c r="N751" s="503" t="str">
        <f t="shared" si="143"/>
        <v/>
      </c>
      <c r="O751" s="503"/>
      <c r="P751" s="503"/>
      <c r="Q751" s="503" t="str">
        <f t="shared" si="144"/>
        <v/>
      </c>
      <c r="R751" s="503"/>
      <c r="S751" s="503"/>
      <c r="T751" s="503"/>
      <c r="U751" s="503"/>
      <c r="V751" s="503"/>
      <c r="W751" s="503" t="str">
        <f t="shared" si="145"/>
        <v/>
      </c>
      <c r="X751" s="503"/>
      <c r="Y751" s="503"/>
      <c r="Z751" s="503"/>
      <c r="AA751" s="503"/>
      <c r="AB751" s="503"/>
      <c r="AC751" s="525"/>
      <c r="AD751" s="526"/>
      <c r="AE751" s="526"/>
      <c r="AF751" s="526"/>
      <c r="AG751" s="526"/>
      <c r="AH751" s="527"/>
      <c r="AI751" s="233"/>
      <c r="AJ751" s="233"/>
      <c r="AK751" s="166"/>
      <c r="AR751" s="155"/>
      <c r="AS751" s="316"/>
      <c r="AT751" s="168"/>
      <c r="AU751" s="168"/>
      <c r="AV751" s="168"/>
      <c r="AW751" s="168"/>
      <c r="AX751" s="168"/>
      <c r="AZ751" s="167"/>
      <c r="BA751" s="165"/>
      <c r="BB751" s="165"/>
      <c r="BC751" s="165"/>
      <c r="BD751" s="165"/>
      <c r="BE751" s="165"/>
      <c r="BF751" s="165"/>
      <c r="BG751" s="165"/>
      <c r="BH751" s="168"/>
      <c r="BI751" s="168"/>
      <c r="BJ751" s="168"/>
      <c r="BK751" s="168"/>
    </row>
    <row r="752" spans="1:64" ht="14.85" customHeight="1">
      <c r="A752" s="238"/>
      <c r="B752" s="540" t="s">
        <v>798</v>
      </c>
      <c r="C752" s="540"/>
      <c r="D752" s="540"/>
      <c r="E752" s="503" t="str">
        <f t="shared" si="140"/>
        <v/>
      </c>
      <c r="F752" s="503"/>
      <c r="G752" s="503"/>
      <c r="H752" s="503" t="str">
        <f t="shared" si="141"/>
        <v/>
      </c>
      <c r="I752" s="503"/>
      <c r="J752" s="503"/>
      <c r="K752" s="503" t="str">
        <f t="shared" si="142"/>
        <v/>
      </c>
      <c r="L752" s="503"/>
      <c r="M752" s="503"/>
      <c r="N752" s="503" t="str">
        <f t="shared" si="143"/>
        <v/>
      </c>
      <c r="O752" s="503"/>
      <c r="P752" s="503"/>
      <c r="Q752" s="503" t="str">
        <f t="shared" si="144"/>
        <v/>
      </c>
      <c r="R752" s="503"/>
      <c r="S752" s="503"/>
      <c r="T752" s="503"/>
      <c r="U752" s="503"/>
      <c r="V752" s="503"/>
      <c r="W752" s="503" t="str">
        <f t="shared" si="145"/>
        <v/>
      </c>
      <c r="X752" s="503"/>
      <c r="Y752" s="503"/>
      <c r="Z752" s="503"/>
      <c r="AA752" s="503"/>
      <c r="AB752" s="503"/>
      <c r="AC752" s="525"/>
      <c r="AD752" s="526"/>
      <c r="AE752" s="526"/>
      <c r="AF752" s="526"/>
      <c r="AG752" s="526"/>
      <c r="AH752" s="527"/>
      <c r="AI752" s="233"/>
      <c r="AJ752" s="233"/>
      <c r="AK752" s="166"/>
      <c r="AR752" s="155"/>
      <c r="AS752" s="316"/>
      <c r="AT752" s="168"/>
      <c r="AU752" s="168"/>
      <c r="AV752" s="168"/>
      <c r="AW752" s="168"/>
      <c r="AX752" s="168"/>
      <c r="AZ752" s="167"/>
      <c r="BA752" s="165"/>
      <c r="BB752" s="165"/>
      <c r="BC752" s="165"/>
      <c r="BD752" s="165"/>
      <c r="BE752" s="165"/>
      <c r="BF752" s="165"/>
      <c r="BG752" s="165"/>
      <c r="BH752" s="168"/>
      <c r="BI752" s="168"/>
      <c r="BJ752" s="168"/>
      <c r="BK752" s="168"/>
    </row>
    <row r="753" spans="1:63" ht="14.85" customHeight="1">
      <c r="A753" s="238"/>
      <c r="B753" s="540" t="s">
        <v>799</v>
      </c>
      <c r="C753" s="540"/>
      <c r="D753" s="540"/>
      <c r="E753" s="503" t="str">
        <f t="shared" si="140"/>
        <v/>
      </c>
      <c r="F753" s="503"/>
      <c r="G753" s="503"/>
      <c r="H753" s="503" t="str">
        <f t="shared" si="141"/>
        <v/>
      </c>
      <c r="I753" s="503"/>
      <c r="J753" s="503"/>
      <c r="K753" s="503" t="str">
        <f t="shared" si="142"/>
        <v/>
      </c>
      <c r="L753" s="503"/>
      <c r="M753" s="503"/>
      <c r="N753" s="503" t="str">
        <f t="shared" si="143"/>
        <v/>
      </c>
      <c r="O753" s="503"/>
      <c r="P753" s="503"/>
      <c r="Q753" s="503" t="str">
        <f t="shared" si="144"/>
        <v/>
      </c>
      <c r="R753" s="503"/>
      <c r="S753" s="503"/>
      <c r="T753" s="503"/>
      <c r="U753" s="503"/>
      <c r="V753" s="503"/>
      <c r="W753" s="503" t="str">
        <f t="shared" si="145"/>
        <v/>
      </c>
      <c r="X753" s="503"/>
      <c r="Y753" s="503"/>
      <c r="Z753" s="503"/>
      <c r="AA753" s="503"/>
      <c r="AB753" s="503"/>
      <c r="AC753" s="525"/>
      <c r="AD753" s="526"/>
      <c r="AE753" s="526"/>
      <c r="AF753" s="526"/>
      <c r="AG753" s="526"/>
      <c r="AH753" s="527"/>
      <c r="AI753" s="233"/>
      <c r="AJ753" s="233"/>
      <c r="AK753" s="166"/>
      <c r="AR753" s="155"/>
      <c r="AS753" s="316"/>
      <c r="AT753" s="168"/>
      <c r="AU753" s="168"/>
      <c r="AV753" s="168"/>
      <c r="AW753" s="168"/>
      <c r="AX753" s="168"/>
      <c r="AZ753" s="167"/>
      <c r="BA753" s="165"/>
      <c r="BB753" s="165"/>
      <c r="BC753" s="165"/>
      <c r="BD753" s="165"/>
      <c r="BE753" s="165"/>
      <c r="BF753" s="165"/>
      <c r="BG753" s="165"/>
      <c r="BH753" s="168"/>
      <c r="BI753" s="168"/>
      <c r="BJ753" s="168"/>
      <c r="BK753" s="168"/>
    </row>
    <row r="754" spans="1:63" ht="14.85" customHeight="1">
      <c r="A754" s="238"/>
      <c r="B754" s="540" t="s">
        <v>800</v>
      </c>
      <c r="C754" s="540"/>
      <c r="D754" s="540"/>
      <c r="E754" s="503" t="str">
        <f t="shared" si="140"/>
        <v/>
      </c>
      <c r="F754" s="503"/>
      <c r="G754" s="503"/>
      <c r="H754" s="503" t="str">
        <f t="shared" si="141"/>
        <v/>
      </c>
      <c r="I754" s="503"/>
      <c r="J754" s="503"/>
      <c r="K754" s="503" t="str">
        <f t="shared" si="142"/>
        <v/>
      </c>
      <c r="L754" s="503"/>
      <c r="M754" s="503"/>
      <c r="N754" s="503" t="str">
        <f t="shared" si="143"/>
        <v/>
      </c>
      <c r="O754" s="503"/>
      <c r="P754" s="503"/>
      <c r="Q754" s="503" t="str">
        <f t="shared" si="144"/>
        <v/>
      </c>
      <c r="R754" s="503"/>
      <c r="S754" s="503"/>
      <c r="T754" s="503"/>
      <c r="U754" s="503"/>
      <c r="V754" s="503"/>
      <c r="W754" s="503" t="str">
        <f t="shared" si="145"/>
        <v/>
      </c>
      <c r="X754" s="503"/>
      <c r="Y754" s="503"/>
      <c r="Z754" s="503"/>
      <c r="AA754" s="503"/>
      <c r="AB754" s="503"/>
      <c r="AC754" s="525"/>
      <c r="AD754" s="526"/>
      <c r="AE754" s="526"/>
      <c r="AF754" s="526"/>
      <c r="AG754" s="526"/>
      <c r="AH754" s="527"/>
      <c r="AI754" s="233"/>
      <c r="AJ754" s="233"/>
      <c r="AK754" s="166"/>
      <c r="AR754" s="155"/>
      <c r="AS754" s="316"/>
      <c r="AT754" s="168"/>
      <c r="AU754" s="168"/>
      <c r="AV754" s="168"/>
      <c r="AW754" s="168"/>
      <c r="AX754" s="168"/>
      <c r="AZ754" s="167"/>
      <c r="BA754" s="165"/>
      <c r="BB754" s="165"/>
      <c r="BC754" s="165"/>
      <c r="BD754" s="165"/>
      <c r="BE754" s="165"/>
      <c r="BF754" s="165"/>
      <c r="BG754" s="165"/>
      <c r="BH754" s="168"/>
      <c r="BI754" s="168"/>
      <c r="BJ754" s="168"/>
      <c r="BK754" s="168"/>
    </row>
    <row r="755" spans="1:63" ht="14.85" customHeight="1">
      <c r="A755" s="238"/>
      <c r="B755" s="540" t="s">
        <v>801</v>
      </c>
      <c r="C755" s="540"/>
      <c r="D755" s="540"/>
      <c r="E755" s="503" t="str">
        <f t="shared" si="140"/>
        <v/>
      </c>
      <c r="F755" s="503"/>
      <c r="G755" s="503"/>
      <c r="H755" s="503" t="str">
        <f t="shared" si="141"/>
        <v/>
      </c>
      <c r="I755" s="503"/>
      <c r="J755" s="503"/>
      <c r="K755" s="503" t="str">
        <f t="shared" si="142"/>
        <v/>
      </c>
      <c r="L755" s="503"/>
      <c r="M755" s="503"/>
      <c r="N755" s="503" t="str">
        <f t="shared" si="143"/>
        <v/>
      </c>
      <c r="O755" s="503"/>
      <c r="P755" s="503"/>
      <c r="Q755" s="503" t="str">
        <f t="shared" si="144"/>
        <v/>
      </c>
      <c r="R755" s="503"/>
      <c r="S755" s="503"/>
      <c r="T755" s="503"/>
      <c r="U755" s="503"/>
      <c r="V755" s="503"/>
      <c r="W755" s="503" t="str">
        <f t="shared" si="145"/>
        <v/>
      </c>
      <c r="X755" s="503"/>
      <c r="Y755" s="503"/>
      <c r="Z755" s="503"/>
      <c r="AA755" s="503"/>
      <c r="AB755" s="503"/>
      <c r="AC755" s="525"/>
      <c r="AD755" s="526"/>
      <c r="AE755" s="526"/>
      <c r="AF755" s="526"/>
      <c r="AG755" s="526"/>
      <c r="AH755" s="527"/>
      <c r="AI755" s="233"/>
      <c r="AJ755" s="233"/>
      <c r="AK755" s="166"/>
      <c r="AR755" s="155"/>
      <c r="AS755" s="316"/>
      <c r="AT755" s="168"/>
      <c r="AU755" s="168"/>
      <c r="AV755" s="168"/>
      <c r="AW755" s="168"/>
      <c r="AX755" s="168"/>
      <c r="AZ755" s="167"/>
      <c r="BA755" s="165"/>
      <c r="BB755" s="165"/>
      <c r="BC755" s="165"/>
      <c r="BD755" s="165"/>
      <c r="BE755" s="165"/>
      <c r="BF755" s="165"/>
      <c r="BG755" s="165"/>
      <c r="BH755" s="168"/>
      <c r="BI755" s="168"/>
      <c r="BJ755" s="168"/>
      <c r="BK755" s="168"/>
    </row>
    <row r="756" spans="1:63" ht="14.85" customHeight="1">
      <c r="A756" s="238"/>
      <c r="B756" s="540" t="s">
        <v>802</v>
      </c>
      <c r="C756" s="540"/>
      <c r="D756" s="540"/>
      <c r="E756" s="503" t="str">
        <f t="shared" si="140"/>
        <v/>
      </c>
      <c r="F756" s="503"/>
      <c r="G756" s="503"/>
      <c r="H756" s="503" t="str">
        <f t="shared" si="141"/>
        <v/>
      </c>
      <c r="I756" s="503"/>
      <c r="J756" s="503"/>
      <c r="K756" s="503" t="str">
        <f t="shared" si="142"/>
        <v/>
      </c>
      <c r="L756" s="503"/>
      <c r="M756" s="503"/>
      <c r="N756" s="503" t="str">
        <f t="shared" si="143"/>
        <v/>
      </c>
      <c r="O756" s="503"/>
      <c r="P756" s="503"/>
      <c r="Q756" s="503" t="str">
        <f t="shared" si="144"/>
        <v/>
      </c>
      <c r="R756" s="503"/>
      <c r="S756" s="503"/>
      <c r="T756" s="503"/>
      <c r="U756" s="503"/>
      <c r="V756" s="503"/>
      <c r="W756" s="503" t="str">
        <f t="shared" si="145"/>
        <v/>
      </c>
      <c r="X756" s="503"/>
      <c r="Y756" s="503"/>
      <c r="Z756" s="503"/>
      <c r="AA756" s="503"/>
      <c r="AB756" s="503"/>
      <c r="AC756" s="525"/>
      <c r="AD756" s="526"/>
      <c r="AE756" s="526"/>
      <c r="AF756" s="526"/>
      <c r="AG756" s="526"/>
      <c r="AH756" s="527"/>
      <c r="AI756" s="233"/>
      <c r="AJ756" s="233"/>
      <c r="AK756" s="166"/>
      <c r="AR756" s="155"/>
      <c r="AS756" s="316"/>
      <c r="AT756" s="168"/>
      <c r="AU756" s="168"/>
      <c r="AV756" s="168"/>
      <c r="AW756" s="168"/>
      <c r="AX756" s="168"/>
      <c r="AZ756" s="167"/>
      <c r="BA756" s="165"/>
      <c r="BB756" s="165"/>
      <c r="BC756" s="165"/>
      <c r="BD756" s="165"/>
      <c r="BE756" s="165"/>
      <c r="BF756" s="165"/>
      <c r="BG756" s="165"/>
      <c r="BH756" s="168"/>
      <c r="BI756" s="168"/>
      <c r="BJ756" s="168"/>
      <c r="BK756" s="168"/>
    </row>
    <row r="757" spans="1:63" ht="14.85" customHeight="1">
      <c r="A757" s="238"/>
      <c r="B757" s="540" t="s">
        <v>803</v>
      </c>
      <c r="C757" s="540"/>
      <c r="D757" s="540"/>
      <c r="E757" s="503" t="str">
        <f t="shared" si="140"/>
        <v/>
      </c>
      <c r="F757" s="503"/>
      <c r="G757" s="503"/>
      <c r="H757" s="503" t="str">
        <f t="shared" si="141"/>
        <v/>
      </c>
      <c r="I757" s="503"/>
      <c r="J757" s="503"/>
      <c r="K757" s="503" t="str">
        <f t="shared" si="142"/>
        <v/>
      </c>
      <c r="L757" s="503"/>
      <c r="M757" s="503"/>
      <c r="N757" s="503" t="str">
        <f t="shared" si="143"/>
        <v/>
      </c>
      <c r="O757" s="503"/>
      <c r="P757" s="503"/>
      <c r="Q757" s="503" t="str">
        <f t="shared" si="144"/>
        <v/>
      </c>
      <c r="R757" s="503"/>
      <c r="S757" s="503"/>
      <c r="T757" s="503"/>
      <c r="U757" s="503"/>
      <c r="V757" s="503"/>
      <c r="W757" s="503" t="str">
        <f t="shared" si="145"/>
        <v/>
      </c>
      <c r="X757" s="503"/>
      <c r="Y757" s="503"/>
      <c r="Z757" s="503"/>
      <c r="AA757" s="503"/>
      <c r="AB757" s="503"/>
      <c r="AC757" s="525"/>
      <c r="AD757" s="526"/>
      <c r="AE757" s="526"/>
      <c r="AF757" s="526"/>
      <c r="AG757" s="526"/>
      <c r="AH757" s="527"/>
      <c r="AI757" s="233"/>
      <c r="AJ757" s="233"/>
      <c r="AK757" s="166"/>
      <c r="AR757" s="155"/>
      <c r="AS757" s="316"/>
      <c r="AT757" s="168"/>
      <c r="AU757" s="168"/>
      <c r="AV757" s="168"/>
      <c r="AW757" s="168"/>
      <c r="AX757" s="168"/>
      <c r="AZ757" s="167"/>
      <c r="BA757" s="165"/>
      <c r="BB757" s="165"/>
      <c r="BC757" s="165"/>
      <c r="BD757" s="165"/>
      <c r="BE757" s="165"/>
      <c r="BF757" s="165"/>
      <c r="BG757" s="165"/>
      <c r="BH757" s="168"/>
      <c r="BI757" s="168"/>
      <c r="BJ757" s="168"/>
      <c r="BK757" s="168"/>
    </row>
    <row r="758" spans="1:63" ht="14.85" customHeight="1">
      <c r="A758" s="238"/>
      <c r="B758" s="540" t="s">
        <v>804</v>
      </c>
      <c r="C758" s="540"/>
      <c r="D758" s="540"/>
      <c r="E758" s="503" t="str">
        <f t="shared" si="140"/>
        <v/>
      </c>
      <c r="F758" s="503"/>
      <c r="G758" s="503"/>
      <c r="H758" s="503" t="str">
        <f t="shared" si="141"/>
        <v/>
      </c>
      <c r="I758" s="503"/>
      <c r="J758" s="503"/>
      <c r="K758" s="503" t="str">
        <f t="shared" si="142"/>
        <v/>
      </c>
      <c r="L758" s="503"/>
      <c r="M758" s="503"/>
      <c r="N758" s="503" t="str">
        <f t="shared" si="143"/>
        <v/>
      </c>
      <c r="O758" s="503"/>
      <c r="P758" s="503"/>
      <c r="Q758" s="503" t="str">
        <f t="shared" si="144"/>
        <v/>
      </c>
      <c r="R758" s="503"/>
      <c r="S758" s="503"/>
      <c r="T758" s="503"/>
      <c r="U758" s="503"/>
      <c r="V758" s="503"/>
      <c r="W758" s="503" t="str">
        <f t="shared" si="145"/>
        <v/>
      </c>
      <c r="X758" s="503"/>
      <c r="Y758" s="503"/>
      <c r="Z758" s="503"/>
      <c r="AA758" s="503"/>
      <c r="AB758" s="503"/>
      <c r="AC758" s="525"/>
      <c r="AD758" s="526"/>
      <c r="AE758" s="526"/>
      <c r="AF758" s="526"/>
      <c r="AG758" s="526"/>
      <c r="AH758" s="527"/>
      <c r="AI758" s="233"/>
      <c r="AJ758" s="233"/>
      <c r="AK758" s="166"/>
      <c r="AR758" s="155"/>
      <c r="AS758" s="316"/>
      <c r="AT758" s="168"/>
      <c r="AU758" s="168"/>
      <c r="AV758" s="168"/>
      <c r="AW758" s="168"/>
      <c r="AX758" s="168"/>
      <c r="AZ758" s="167"/>
      <c r="BA758" s="165"/>
      <c r="BB758" s="165"/>
      <c r="BC758" s="165"/>
      <c r="BD758" s="165"/>
      <c r="BE758" s="165"/>
      <c r="BF758" s="165"/>
      <c r="BG758" s="165"/>
      <c r="BH758" s="168"/>
      <c r="BI758" s="168"/>
      <c r="BJ758" s="168"/>
      <c r="BK758" s="168"/>
    </row>
    <row r="759" spans="1:63" ht="14.85" customHeight="1">
      <c r="A759" s="238"/>
      <c r="B759" s="540" t="s">
        <v>805</v>
      </c>
      <c r="C759" s="540"/>
      <c r="D759" s="540"/>
      <c r="E759" s="503" t="str">
        <f t="shared" si="140"/>
        <v/>
      </c>
      <c r="F759" s="503"/>
      <c r="G759" s="503"/>
      <c r="H759" s="503" t="str">
        <f t="shared" si="141"/>
        <v/>
      </c>
      <c r="I759" s="503"/>
      <c r="J759" s="503"/>
      <c r="K759" s="503" t="str">
        <f t="shared" si="142"/>
        <v/>
      </c>
      <c r="L759" s="503"/>
      <c r="M759" s="503"/>
      <c r="N759" s="503" t="str">
        <f t="shared" si="143"/>
        <v/>
      </c>
      <c r="O759" s="503"/>
      <c r="P759" s="503"/>
      <c r="Q759" s="503" t="str">
        <f t="shared" si="144"/>
        <v/>
      </c>
      <c r="R759" s="503"/>
      <c r="S759" s="503"/>
      <c r="T759" s="503"/>
      <c r="U759" s="503"/>
      <c r="V759" s="503"/>
      <c r="W759" s="503" t="str">
        <f t="shared" si="145"/>
        <v/>
      </c>
      <c r="X759" s="503"/>
      <c r="Y759" s="503"/>
      <c r="Z759" s="503"/>
      <c r="AA759" s="503"/>
      <c r="AB759" s="503"/>
      <c r="AC759" s="525"/>
      <c r="AD759" s="526"/>
      <c r="AE759" s="526"/>
      <c r="AF759" s="526"/>
      <c r="AG759" s="526"/>
      <c r="AH759" s="527"/>
      <c r="AI759" s="233"/>
      <c r="AJ759" s="233"/>
      <c r="AK759" s="166"/>
      <c r="AR759" s="155"/>
      <c r="AS759" s="316"/>
      <c r="AT759" s="168"/>
      <c r="AU759" s="168"/>
      <c r="AV759" s="168"/>
      <c r="AW759" s="168"/>
      <c r="AX759" s="168"/>
      <c r="AZ759" s="167"/>
      <c r="BA759" s="165"/>
      <c r="BB759" s="165"/>
      <c r="BC759" s="165"/>
      <c r="BD759" s="165"/>
      <c r="BE759" s="165"/>
      <c r="BF759" s="165"/>
      <c r="BG759" s="165"/>
      <c r="BH759" s="168"/>
      <c r="BI759" s="168"/>
      <c r="BJ759" s="168"/>
      <c r="BK759" s="168"/>
    </row>
    <row r="760" spans="1:63" ht="14.85" customHeight="1">
      <c r="A760" s="238"/>
      <c r="B760" s="540" t="s">
        <v>806</v>
      </c>
      <c r="C760" s="540"/>
      <c r="D760" s="540"/>
      <c r="E760" s="503" t="str">
        <f t="shared" si="140"/>
        <v/>
      </c>
      <c r="F760" s="503"/>
      <c r="G760" s="503"/>
      <c r="H760" s="503" t="str">
        <f t="shared" si="141"/>
        <v/>
      </c>
      <c r="I760" s="503"/>
      <c r="J760" s="503"/>
      <c r="K760" s="503" t="str">
        <f t="shared" si="142"/>
        <v/>
      </c>
      <c r="L760" s="503"/>
      <c r="M760" s="503"/>
      <c r="N760" s="503" t="str">
        <f t="shared" si="143"/>
        <v/>
      </c>
      <c r="O760" s="503"/>
      <c r="P760" s="503"/>
      <c r="Q760" s="503" t="str">
        <f t="shared" si="144"/>
        <v/>
      </c>
      <c r="R760" s="503"/>
      <c r="S760" s="503"/>
      <c r="T760" s="503"/>
      <c r="U760" s="503"/>
      <c r="V760" s="503"/>
      <c r="W760" s="503" t="str">
        <f t="shared" si="145"/>
        <v/>
      </c>
      <c r="X760" s="503"/>
      <c r="Y760" s="503"/>
      <c r="Z760" s="503"/>
      <c r="AA760" s="503"/>
      <c r="AB760" s="503"/>
      <c r="AC760" s="525"/>
      <c r="AD760" s="526"/>
      <c r="AE760" s="526"/>
      <c r="AF760" s="526"/>
      <c r="AG760" s="526"/>
      <c r="AH760" s="527"/>
      <c r="AI760" s="233"/>
      <c r="AJ760" s="233"/>
      <c r="AK760" s="166"/>
      <c r="AR760" s="155"/>
      <c r="AS760" s="316"/>
      <c r="AT760" s="168"/>
      <c r="AU760" s="168"/>
      <c r="AV760" s="168"/>
      <c r="AW760" s="168"/>
      <c r="AX760" s="168"/>
      <c r="AZ760" s="167"/>
      <c r="BA760" s="165"/>
      <c r="BB760" s="165"/>
      <c r="BC760" s="165"/>
      <c r="BD760" s="165"/>
      <c r="BE760" s="165"/>
      <c r="BF760" s="165"/>
      <c r="BG760" s="165"/>
      <c r="BH760" s="168"/>
      <c r="BI760" s="168"/>
      <c r="BJ760" s="168"/>
      <c r="BK760" s="168"/>
    </row>
    <row r="761" spans="1:63" ht="14.85" customHeight="1">
      <c r="A761" s="238"/>
      <c r="B761" s="540" t="s">
        <v>807</v>
      </c>
      <c r="C761" s="540"/>
      <c r="D761" s="540"/>
      <c r="E761" s="503" t="str">
        <f t="shared" si="140"/>
        <v/>
      </c>
      <c r="F761" s="503"/>
      <c r="G761" s="503"/>
      <c r="H761" s="503" t="str">
        <f t="shared" si="141"/>
        <v/>
      </c>
      <c r="I761" s="503"/>
      <c r="J761" s="503"/>
      <c r="K761" s="503" t="str">
        <f t="shared" si="142"/>
        <v/>
      </c>
      <c r="L761" s="503"/>
      <c r="M761" s="503"/>
      <c r="N761" s="503" t="str">
        <f t="shared" si="143"/>
        <v/>
      </c>
      <c r="O761" s="503"/>
      <c r="P761" s="503"/>
      <c r="Q761" s="503" t="str">
        <f t="shared" si="144"/>
        <v/>
      </c>
      <c r="R761" s="503"/>
      <c r="S761" s="503"/>
      <c r="T761" s="503"/>
      <c r="U761" s="503"/>
      <c r="V761" s="503"/>
      <c r="W761" s="503" t="str">
        <f t="shared" si="145"/>
        <v/>
      </c>
      <c r="X761" s="503"/>
      <c r="Y761" s="503"/>
      <c r="Z761" s="503"/>
      <c r="AA761" s="503"/>
      <c r="AB761" s="503"/>
      <c r="AC761" s="525"/>
      <c r="AD761" s="526"/>
      <c r="AE761" s="526"/>
      <c r="AF761" s="526"/>
      <c r="AG761" s="526"/>
      <c r="AH761" s="527"/>
      <c r="AI761" s="233"/>
      <c r="AJ761" s="233"/>
      <c r="AK761" s="166"/>
      <c r="AR761" s="155"/>
      <c r="AS761" s="316"/>
      <c r="AT761" s="168"/>
      <c r="AU761" s="168"/>
      <c r="AV761" s="168"/>
      <c r="AW761" s="168"/>
      <c r="AX761" s="168"/>
      <c r="AZ761" s="167"/>
      <c r="BA761" s="165"/>
      <c r="BB761" s="165"/>
      <c r="BC761" s="165"/>
      <c r="BD761" s="165"/>
      <c r="BE761" s="165"/>
      <c r="BF761" s="165"/>
      <c r="BG761" s="165"/>
      <c r="BH761" s="168"/>
      <c r="BI761" s="168"/>
      <c r="BJ761" s="168"/>
      <c r="BK761" s="168"/>
    </row>
    <row r="762" spans="1:63" ht="14.85" customHeight="1">
      <c r="A762" s="238"/>
      <c r="B762" s="540" t="s">
        <v>808</v>
      </c>
      <c r="C762" s="540"/>
      <c r="D762" s="540"/>
      <c r="E762" s="503" t="str">
        <f t="shared" si="140"/>
        <v/>
      </c>
      <c r="F762" s="503"/>
      <c r="G762" s="503"/>
      <c r="H762" s="503" t="str">
        <f t="shared" si="141"/>
        <v/>
      </c>
      <c r="I762" s="503"/>
      <c r="J762" s="503"/>
      <c r="K762" s="503" t="str">
        <f t="shared" si="142"/>
        <v/>
      </c>
      <c r="L762" s="503"/>
      <c r="M762" s="503"/>
      <c r="N762" s="503" t="str">
        <f t="shared" si="143"/>
        <v/>
      </c>
      <c r="O762" s="503"/>
      <c r="P762" s="503"/>
      <c r="Q762" s="503" t="str">
        <f t="shared" si="144"/>
        <v/>
      </c>
      <c r="R762" s="503"/>
      <c r="S762" s="503"/>
      <c r="T762" s="503"/>
      <c r="U762" s="503"/>
      <c r="V762" s="503"/>
      <c r="W762" s="503" t="str">
        <f t="shared" si="145"/>
        <v/>
      </c>
      <c r="X762" s="503"/>
      <c r="Y762" s="503"/>
      <c r="Z762" s="503"/>
      <c r="AA762" s="503"/>
      <c r="AB762" s="503"/>
      <c r="AC762" s="525"/>
      <c r="AD762" s="526"/>
      <c r="AE762" s="526"/>
      <c r="AF762" s="526"/>
      <c r="AG762" s="526"/>
      <c r="AH762" s="527"/>
      <c r="AI762" s="233"/>
      <c r="AJ762" s="233"/>
      <c r="AK762" s="166"/>
      <c r="AR762" s="155"/>
      <c r="AS762" s="316"/>
      <c r="AT762" s="168"/>
      <c r="AU762" s="168"/>
      <c r="AV762" s="168"/>
      <c r="AW762" s="168"/>
      <c r="AX762" s="168"/>
      <c r="AZ762" s="167"/>
      <c r="BA762" s="165"/>
      <c r="BB762" s="165"/>
      <c r="BC762" s="165"/>
      <c r="BD762" s="165"/>
      <c r="BE762" s="165"/>
      <c r="BF762" s="165"/>
      <c r="BG762" s="165"/>
      <c r="BH762" s="168"/>
      <c r="BI762" s="168"/>
      <c r="BJ762" s="168"/>
      <c r="BK762" s="168"/>
    </row>
    <row r="763" spans="1:63" ht="14.85" customHeight="1">
      <c r="A763" s="238"/>
      <c r="B763" s="540" t="s">
        <v>809</v>
      </c>
      <c r="C763" s="540"/>
      <c r="D763" s="540"/>
      <c r="E763" s="503" t="str">
        <f t="shared" si="140"/>
        <v/>
      </c>
      <c r="F763" s="503"/>
      <c r="G763" s="503"/>
      <c r="H763" s="503" t="str">
        <f t="shared" si="141"/>
        <v/>
      </c>
      <c r="I763" s="503"/>
      <c r="J763" s="503"/>
      <c r="K763" s="503" t="str">
        <f t="shared" si="142"/>
        <v/>
      </c>
      <c r="L763" s="503"/>
      <c r="M763" s="503"/>
      <c r="N763" s="503" t="str">
        <f t="shared" si="143"/>
        <v/>
      </c>
      <c r="O763" s="503"/>
      <c r="P763" s="503"/>
      <c r="Q763" s="503" t="str">
        <f t="shared" si="144"/>
        <v/>
      </c>
      <c r="R763" s="503"/>
      <c r="S763" s="503"/>
      <c r="T763" s="503"/>
      <c r="U763" s="503"/>
      <c r="V763" s="503"/>
      <c r="W763" s="503" t="str">
        <f t="shared" si="145"/>
        <v/>
      </c>
      <c r="X763" s="503"/>
      <c r="Y763" s="503"/>
      <c r="Z763" s="503"/>
      <c r="AA763" s="503"/>
      <c r="AB763" s="503"/>
      <c r="AC763" s="525"/>
      <c r="AD763" s="526"/>
      <c r="AE763" s="526"/>
      <c r="AF763" s="526"/>
      <c r="AG763" s="526"/>
      <c r="AH763" s="527"/>
      <c r="AI763" s="233"/>
      <c r="AJ763" s="233"/>
      <c r="AK763" s="166"/>
      <c r="AR763" s="155"/>
      <c r="AS763" s="316"/>
      <c r="AT763" s="168"/>
      <c r="AU763" s="168"/>
      <c r="AV763" s="168"/>
      <c r="AW763" s="168"/>
      <c r="AX763" s="168"/>
      <c r="AZ763" s="167"/>
      <c r="BA763" s="165"/>
      <c r="BB763" s="165"/>
      <c r="BC763" s="165"/>
      <c r="BD763" s="165"/>
      <c r="BE763" s="165"/>
      <c r="BF763" s="165"/>
      <c r="BG763" s="165"/>
      <c r="BH763" s="168"/>
      <c r="BI763" s="168"/>
      <c r="BJ763" s="168"/>
      <c r="BK763" s="168"/>
    </row>
    <row r="764" spans="1:63" ht="14.85" customHeight="1">
      <c r="A764" s="238"/>
      <c r="B764" s="540" t="s">
        <v>810</v>
      </c>
      <c r="C764" s="540"/>
      <c r="D764" s="540"/>
      <c r="E764" s="503" t="str">
        <f t="shared" si="140"/>
        <v/>
      </c>
      <c r="F764" s="503"/>
      <c r="G764" s="503"/>
      <c r="H764" s="503" t="str">
        <f t="shared" si="141"/>
        <v/>
      </c>
      <c r="I764" s="503"/>
      <c r="J764" s="503"/>
      <c r="K764" s="503" t="str">
        <f t="shared" si="142"/>
        <v/>
      </c>
      <c r="L764" s="503"/>
      <c r="M764" s="503"/>
      <c r="N764" s="503" t="str">
        <f t="shared" si="143"/>
        <v/>
      </c>
      <c r="O764" s="503"/>
      <c r="P764" s="503"/>
      <c r="Q764" s="503" t="str">
        <f t="shared" si="144"/>
        <v/>
      </c>
      <c r="R764" s="503"/>
      <c r="S764" s="503"/>
      <c r="T764" s="503"/>
      <c r="U764" s="503"/>
      <c r="V764" s="503"/>
      <c r="W764" s="503" t="str">
        <f t="shared" si="145"/>
        <v/>
      </c>
      <c r="X764" s="503"/>
      <c r="Y764" s="503"/>
      <c r="Z764" s="503"/>
      <c r="AA764" s="503"/>
      <c r="AB764" s="503"/>
      <c r="AC764" s="525"/>
      <c r="AD764" s="526"/>
      <c r="AE764" s="526"/>
      <c r="AF764" s="526"/>
      <c r="AG764" s="526"/>
      <c r="AH764" s="527"/>
      <c r="AI764" s="233"/>
      <c r="AJ764" s="233"/>
      <c r="AK764" s="166"/>
      <c r="AR764" s="155"/>
      <c r="AS764" s="316"/>
      <c r="AT764" s="168"/>
      <c r="AU764" s="168"/>
      <c r="AV764" s="168"/>
      <c r="AW764" s="168"/>
      <c r="AX764" s="168"/>
      <c r="AZ764" s="167"/>
      <c r="BA764" s="165"/>
      <c r="BB764" s="165"/>
      <c r="BC764" s="165"/>
      <c r="BD764" s="165"/>
      <c r="BE764" s="165"/>
      <c r="BF764" s="165"/>
      <c r="BG764" s="165"/>
      <c r="BH764" s="168"/>
      <c r="BI764" s="168"/>
      <c r="BJ764" s="168"/>
      <c r="BK764" s="168"/>
    </row>
    <row r="765" spans="1:63" ht="14.85" customHeight="1">
      <c r="A765" s="238"/>
      <c r="B765" s="540" t="s">
        <v>811</v>
      </c>
      <c r="C765" s="540"/>
      <c r="D765" s="540"/>
      <c r="E765" s="503" t="str">
        <f t="shared" si="140"/>
        <v/>
      </c>
      <c r="F765" s="503"/>
      <c r="G765" s="503"/>
      <c r="H765" s="503" t="str">
        <f t="shared" si="141"/>
        <v/>
      </c>
      <c r="I765" s="503"/>
      <c r="J765" s="503"/>
      <c r="K765" s="503" t="str">
        <f t="shared" si="142"/>
        <v/>
      </c>
      <c r="L765" s="503"/>
      <c r="M765" s="503"/>
      <c r="N765" s="503" t="str">
        <f t="shared" si="143"/>
        <v/>
      </c>
      <c r="O765" s="503"/>
      <c r="P765" s="503"/>
      <c r="Q765" s="503" t="str">
        <f t="shared" si="144"/>
        <v/>
      </c>
      <c r="R765" s="503"/>
      <c r="S765" s="503"/>
      <c r="T765" s="503"/>
      <c r="U765" s="503"/>
      <c r="V765" s="503"/>
      <c r="W765" s="503" t="str">
        <f t="shared" si="145"/>
        <v/>
      </c>
      <c r="X765" s="503"/>
      <c r="Y765" s="503"/>
      <c r="Z765" s="503"/>
      <c r="AA765" s="503"/>
      <c r="AB765" s="503"/>
      <c r="AC765" s="525"/>
      <c r="AD765" s="526"/>
      <c r="AE765" s="526"/>
      <c r="AF765" s="526"/>
      <c r="AG765" s="526"/>
      <c r="AH765" s="527"/>
      <c r="AI765" s="233"/>
      <c r="AJ765" s="233"/>
      <c r="AK765" s="166"/>
      <c r="AR765" s="155"/>
      <c r="AS765" s="316"/>
      <c r="AT765" s="168"/>
      <c r="AU765" s="168"/>
      <c r="AV765" s="168"/>
      <c r="AW765" s="168"/>
      <c r="AX765" s="168"/>
      <c r="AZ765" s="167"/>
      <c r="BA765" s="165"/>
      <c r="BB765" s="165"/>
      <c r="BC765" s="165"/>
      <c r="BD765" s="165"/>
      <c r="BE765" s="165"/>
      <c r="BF765" s="165"/>
      <c r="BG765" s="165"/>
      <c r="BH765" s="168"/>
      <c r="BI765" s="168"/>
      <c r="BJ765" s="168"/>
      <c r="BK765" s="168"/>
    </row>
    <row r="766" spans="1:63" ht="14.85" customHeight="1">
      <c r="A766" s="238"/>
      <c r="B766" s="540" t="s">
        <v>812</v>
      </c>
      <c r="C766" s="540"/>
      <c r="D766" s="540"/>
      <c r="E766" s="503" t="str">
        <f t="shared" si="140"/>
        <v/>
      </c>
      <c r="F766" s="503"/>
      <c r="G766" s="503"/>
      <c r="H766" s="503" t="str">
        <f t="shared" si="141"/>
        <v/>
      </c>
      <c r="I766" s="503"/>
      <c r="J766" s="503"/>
      <c r="K766" s="503" t="str">
        <f t="shared" si="142"/>
        <v/>
      </c>
      <c r="L766" s="503"/>
      <c r="M766" s="503"/>
      <c r="N766" s="503" t="str">
        <f t="shared" si="143"/>
        <v/>
      </c>
      <c r="O766" s="503"/>
      <c r="P766" s="503"/>
      <c r="Q766" s="503" t="str">
        <f t="shared" si="144"/>
        <v/>
      </c>
      <c r="R766" s="503"/>
      <c r="S766" s="503"/>
      <c r="T766" s="503"/>
      <c r="U766" s="503"/>
      <c r="V766" s="503"/>
      <c r="W766" s="503" t="str">
        <f t="shared" si="145"/>
        <v/>
      </c>
      <c r="X766" s="503"/>
      <c r="Y766" s="503"/>
      <c r="Z766" s="503"/>
      <c r="AA766" s="503"/>
      <c r="AB766" s="503"/>
      <c r="AC766" s="525"/>
      <c r="AD766" s="526"/>
      <c r="AE766" s="526"/>
      <c r="AF766" s="526"/>
      <c r="AG766" s="526"/>
      <c r="AH766" s="527"/>
      <c r="AI766" s="233"/>
      <c r="AJ766" s="233"/>
      <c r="AK766" s="166"/>
      <c r="AR766" s="155"/>
      <c r="AS766" s="316"/>
      <c r="AT766" s="168"/>
      <c r="AU766" s="168"/>
      <c r="AV766" s="168"/>
      <c r="AW766" s="168"/>
      <c r="AX766" s="168"/>
      <c r="AZ766" s="167"/>
      <c r="BA766" s="165"/>
      <c r="BB766" s="165"/>
      <c r="BC766" s="165"/>
      <c r="BD766" s="165"/>
      <c r="BE766" s="165"/>
      <c r="BF766" s="165"/>
      <c r="BG766" s="165"/>
      <c r="BH766" s="168"/>
      <c r="BI766" s="168"/>
      <c r="BJ766" s="168"/>
      <c r="BK766" s="168"/>
    </row>
    <row r="767" spans="1:63" ht="14.85" customHeight="1">
      <c r="A767" s="238"/>
      <c r="B767" s="540" t="s">
        <v>813</v>
      </c>
      <c r="C767" s="540"/>
      <c r="D767" s="540"/>
      <c r="E767" s="503" t="str">
        <f t="shared" si="140"/>
        <v/>
      </c>
      <c r="F767" s="503"/>
      <c r="G767" s="503"/>
      <c r="H767" s="503" t="str">
        <f t="shared" si="141"/>
        <v/>
      </c>
      <c r="I767" s="503"/>
      <c r="J767" s="503"/>
      <c r="K767" s="503" t="str">
        <f t="shared" si="142"/>
        <v/>
      </c>
      <c r="L767" s="503"/>
      <c r="M767" s="503"/>
      <c r="N767" s="503" t="str">
        <f t="shared" si="143"/>
        <v/>
      </c>
      <c r="O767" s="503"/>
      <c r="P767" s="503"/>
      <c r="Q767" s="503" t="str">
        <f t="shared" si="144"/>
        <v/>
      </c>
      <c r="R767" s="503"/>
      <c r="S767" s="503"/>
      <c r="T767" s="503"/>
      <c r="U767" s="503"/>
      <c r="V767" s="503"/>
      <c r="W767" s="503" t="str">
        <f t="shared" si="145"/>
        <v/>
      </c>
      <c r="X767" s="503"/>
      <c r="Y767" s="503"/>
      <c r="Z767" s="503"/>
      <c r="AA767" s="503"/>
      <c r="AB767" s="503"/>
      <c r="AC767" s="525"/>
      <c r="AD767" s="526"/>
      <c r="AE767" s="526"/>
      <c r="AF767" s="526"/>
      <c r="AG767" s="526"/>
      <c r="AH767" s="527"/>
      <c r="AI767" s="233"/>
      <c r="AJ767" s="233"/>
      <c r="AK767" s="166"/>
      <c r="AR767" s="155"/>
      <c r="AS767" s="316"/>
      <c r="AT767" s="168"/>
      <c r="AU767" s="168"/>
      <c r="AV767" s="168"/>
      <c r="AW767" s="168"/>
      <c r="AX767" s="168"/>
      <c r="AZ767" s="167"/>
      <c r="BA767" s="165"/>
      <c r="BB767" s="165"/>
      <c r="BC767" s="165"/>
      <c r="BD767" s="165"/>
      <c r="BE767" s="165"/>
      <c r="BF767" s="165"/>
      <c r="BG767" s="165"/>
      <c r="BH767" s="168"/>
      <c r="BI767" s="168"/>
      <c r="BJ767" s="168"/>
      <c r="BK767" s="168"/>
    </row>
    <row r="768" spans="1:63" ht="14.85" customHeight="1">
      <c r="A768" s="238"/>
      <c r="B768" s="540" t="s">
        <v>814</v>
      </c>
      <c r="C768" s="540"/>
      <c r="D768" s="540"/>
      <c r="E768" s="503" t="str">
        <f t="shared" si="140"/>
        <v/>
      </c>
      <c r="F768" s="503"/>
      <c r="G768" s="503"/>
      <c r="H768" s="503" t="str">
        <f t="shared" si="141"/>
        <v/>
      </c>
      <c r="I768" s="503"/>
      <c r="J768" s="503"/>
      <c r="K768" s="503" t="str">
        <f t="shared" si="142"/>
        <v/>
      </c>
      <c r="L768" s="503"/>
      <c r="M768" s="503"/>
      <c r="N768" s="503" t="str">
        <f t="shared" si="143"/>
        <v/>
      </c>
      <c r="O768" s="503"/>
      <c r="P768" s="503"/>
      <c r="Q768" s="503" t="str">
        <f t="shared" si="144"/>
        <v/>
      </c>
      <c r="R768" s="503"/>
      <c r="S768" s="503"/>
      <c r="T768" s="503"/>
      <c r="U768" s="503"/>
      <c r="V768" s="503"/>
      <c r="W768" s="503" t="str">
        <f t="shared" si="145"/>
        <v/>
      </c>
      <c r="X768" s="503"/>
      <c r="Y768" s="503"/>
      <c r="Z768" s="503"/>
      <c r="AA768" s="503"/>
      <c r="AB768" s="503"/>
      <c r="AC768" s="525"/>
      <c r="AD768" s="526"/>
      <c r="AE768" s="526"/>
      <c r="AF768" s="526"/>
      <c r="AG768" s="526"/>
      <c r="AH768" s="527"/>
      <c r="AI768" s="233"/>
      <c r="AJ768" s="233"/>
      <c r="AK768" s="166"/>
      <c r="AR768" s="155"/>
      <c r="AS768" s="316"/>
      <c r="AT768" s="168"/>
      <c r="AU768" s="168"/>
      <c r="AV768" s="168"/>
      <c r="AW768" s="168"/>
      <c r="AX768" s="168"/>
      <c r="AZ768" s="167"/>
      <c r="BA768" s="165"/>
      <c r="BB768" s="165"/>
      <c r="BC768" s="165"/>
      <c r="BD768" s="165"/>
      <c r="BE768" s="165"/>
      <c r="BF768" s="165"/>
      <c r="BG768" s="165"/>
      <c r="BH768" s="168"/>
      <c r="BI768" s="168"/>
      <c r="BJ768" s="168"/>
      <c r="BK768" s="168"/>
    </row>
    <row r="769" spans="1:63" ht="14.85" customHeight="1">
      <c r="A769" s="238"/>
      <c r="B769" s="540" t="s">
        <v>815</v>
      </c>
      <c r="C769" s="540"/>
      <c r="D769" s="540"/>
      <c r="E769" s="503" t="str">
        <f t="shared" si="140"/>
        <v/>
      </c>
      <c r="F769" s="503"/>
      <c r="G769" s="503"/>
      <c r="H769" s="503" t="str">
        <f t="shared" si="141"/>
        <v/>
      </c>
      <c r="I769" s="503"/>
      <c r="J769" s="503"/>
      <c r="K769" s="503" t="str">
        <f t="shared" si="142"/>
        <v/>
      </c>
      <c r="L769" s="503"/>
      <c r="M769" s="503"/>
      <c r="N769" s="503" t="str">
        <f t="shared" si="143"/>
        <v/>
      </c>
      <c r="O769" s="503"/>
      <c r="P769" s="503"/>
      <c r="Q769" s="503" t="str">
        <f t="shared" si="144"/>
        <v/>
      </c>
      <c r="R769" s="503"/>
      <c r="S769" s="503"/>
      <c r="T769" s="503"/>
      <c r="U769" s="503"/>
      <c r="V769" s="503"/>
      <c r="W769" s="503" t="str">
        <f t="shared" si="145"/>
        <v/>
      </c>
      <c r="X769" s="503"/>
      <c r="Y769" s="503"/>
      <c r="Z769" s="503"/>
      <c r="AA769" s="503"/>
      <c r="AB769" s="503"/>
      <c r="AC769" s="525"/>
      <c r="AD769" s="526"/>
      <c r="AE769" s="526"/>
      <c r="AF769" s="526"/>
      <c r="AG769" s="526"/>
      <c r="AH769" s="527"/>
      <c r="AI769" s="233"/>
      <c r="AJ769" s="233"/>
      <c r="AK769" s="166"/>
      <c r="AR769" s="155"/>
      <c r="AS769" s="316"/>
      <c r="AT769" s="168"/>
      <c r="AU769" s="168"/>
      <c r="AV769" s="168"/>
      <c r="AW769" s="168"/>
      <c r="AX769" s="168"/>
      <c r="AZ769" s="167"/>
      <c r="BA769" s="165"/>
      <c r="BB769" s="165"/>
      <c r="BC769" s="165"/>
      <c r="BD769" s="165"/>
      <c r="BE769" s="165"/>
      <c r="BF769" s="165"/>
      <c r="BG769" s="165"/>
      <c r="BH769" s="168"/>
      <c r="BI769" s="168"/>
      <c r="BJ769" s="168"/>
      <c r="BK769" s="168"/>
    </row>
    <row r="770" spans="1:63" ht="14.85" customHeight="1">
      <c r="A770" s="238"/>
      <c r="B770" s="540" t="s">
        <v>816</v>
      </c>
      <c r="C770" s="540"/>
      <c r="D770" s="540"/>
      <c r="E770" s="503" t="str">
        <f t="shared" si="140"/>
        <v/>
      </c>
      <c r="F770" s="503"/>
      <c r="G770" s="503"/>
      <c r="H770" s="503" t="str">
        <f t="shared" si="141"/>
        <v/>
      </c>
      <c r="I770" s="503"/>
      <c r="J770" s="503"/>
      <c r="K770" s="503" t="str">
        <f t="shared" si="142"/>
        <v/>
      </c>
      <c r="L770" s="503"/>
      <c r="M770" s="503"/>
      <c r="N770" s="503" t="str">
        <f t="shared" si="143"/>
        <v/>
      </c>
      <c r="O770" s="503"/>
      <c r="P770" s="503"/>
      <c r="Q770" s="503" t="str">
        <f t="shared" si="144"/>
        <v/>
      </c>
      <c r="R770" s="503"/>
      <c r="S770" s="503"/>
      <c r="T770" s="503"/>
      <c r="U770" s="503"/>
      <c r="V770" s="503"/>
      <c r="W770" s="503" t="str">
        <f t="shared" si="145"/>
        <v/>
      </c>
      <c r="X770" s="503"/>
      <c r="Y770" s="503"/>
      <c r="Z770" s="503"/>
      <c r="AA770" s="503"/>
      <c r="AB770" s="503"/>
      <c r="AC770" s="525"/>
      <c r="AD770" s="526"/>
      <c r="AE770" s="526"/>
      <c r="AF770" s="526"/>
      <c r="AG770" s="526"/>
      <c r="AH770" s="527"/>
      <c r="AI770" s="233"/>
      <c r="AJ770" s="233"/>
      <c r="AK770" s="166"/>
      <c r="AR770" s="155"/>
      <c r="AS770" s="316"/>
      <c r="AT770" s="168"/>
      <c r="AU770" s="168"/>
      <c r="AV770" s="168"/>
      <c r="AW770" s="168"/>
      <c r="AX770" s="168"/>
      <c r="AZ770" s="167"/>
      <c r="BA770" s="165"/>
      <c r="BB770" s="165"/>
      <c r="BC770" s="165"/>
      <c r="BD770" s="165"/>
      <c r="BE770" s="165"/>
      <c r="BF770" s="165"/>
      <c r="BG770" s="165"/>
      <c r="BH770" s="168"/>
      <c r="BI770" s="168"/>
      <c r="BJ770" s="168"/>
      <c r="BK770" s="168"/>
    </row>
    <row r="771" spans="1:63" ht="14.85" customHeight="1">
      <c r="A771" s="238"/>
      <c r="B771" s="540" t="s">
        <v>817</v>
      </c>
      <c r="C771" s="540"/>
      <c r="D771" s="540"/>
      <c r="E771" s="503" t="str">
        <f t="shared" si="140"/>
        <v/>
      </c>
      <c r="F771" s="503"/>
      <c r="G771" s="503"/>
      <c r="H771" s="503" t="str">
        <f t="shared" si="141"/>
        <v/>
      </c>
      <c r="I771" s="503"/>
      <c r="J771" s="503"/>
      <c r="K771" s="503" t="str">
        <f t="shared" si="142"/>
        <v/>
      </c>
      <c r="L771" s="503"/>
      <c r="M771" s="503"/>
      <c r="N771" s="503" t="str">
        <f t="shared" si="143"/>
        <v/>
      </c>
      <c r="O771" s="503"/>
      <c r="P771" s="503"/>
      <c r="Q771" s="503" t="str">
        <f t="shared" si="144"/>
        <v/>
      </c>
      <c r="R771" s="503"/>
      <c r="S771" s="503"/>
      <c r="T771" s="503"/>
      <c r="U771" s="503"/>
      <c r="V771" s="503"/>
      <c r="W771" s="503" t="str">
        <f t="shared" si="145"/>
        <v/>
      </c>
      <c r="X771" s="503"/>
      <c r="Y771" s="503"/>
      <c r="Z771" s="503"/>
      <c r="AA771" s="503"/>
      <c r="AB771" s="503"/>
      <c r="AC771" s="525"/>
      <c r="AD771" s="526"/>
      <c r="AE771" s="526"/>
      <c r="AF771" s="526"/>
      <c r="AG771" s="526"/>
      <c r="AH771" s="527"/>
      <c r="AI771" s="233"/>
      <c r="AJ771" s="233"/>
      <c r="AK771" s="166"/>
      <c r="AR771" s="155"/>
      <c r="AS771" s="316"/>
      <c r="AT771" s="168"/>
      <c r="AU771" s="168"/>
      <c r="AV771" s="168"/>
      <c r="AW771" s="168"/>
      <c r="AX771" s="168"/>
      <c r="AZ771" s="167"/>
      <c r="BA771" s="165"/>
      <c r="BB771" s="165"/>
      <c r="BC771" s="165"/>
      <c r="BD771" s="165"/>
      <c r="BE771" s="165"/>
      <c r="BF771" s="165"/>
      <c r="BG771" s="165"/>
      <c r="BH771" s="168"/>
      <c r="BI771" s="168"/>
      <c r="BJ771" s="168"/>
      <c r="BK771" s="168"/>
    </row>
    <row r="772" spans="1:63" ht="14.85" customHeight="1">
      <c r="A772" s="238"/>
      <c r="B772" s="540" t="s">
        <v>818</v>
      </c>
      <c r="C772" s="540"/>
      <c r="D772" s="540"/>
      <c r="E772" s="503" t="str">
        <f t="shared" si="140"/>
        <v/>
      </c>
      <c r="F772" s="503"/>
      <c r="G772" s="503"/>
      <c r="H772" s="503" t="str">
        <f t="shared" si="141"/>
        <v/>
      </c>
      <c r="I772" s="503"/>
      <c r="J772" s="503"/>
      <c r="K772" s="503" t="str">
        <f t="shared" si="142"/>
        <v/>
      </c>
      <c r="L772" s="503"/>
      <c r="M772" s="503"/>
      <c r="N772" s="503" t="str">
        <f t="shared" si="143"/>
        <v/>
      </c>
      <c r="O772" s="503"/>
      <c r="P772" s="503"/>
      <c r="Q772" s="503" t="str">
        <f t="shared" si="144"/>
        <v/>
      </c>
      <c r="R772" s="503"/>
      <c r="S772" s="503"/>
      <c r="T772" s="503"/>
      <c r="U772" s="503"/>
      <c r="V772" s="503"/>
      <c r="W772" s="503" t="str">
        <f t="shared" si="145"/>
        <v/>
      </c>
      <c r="X772" s="503"/>
      <c r="Y772" s="503"/>
      <c r="Z772" s="503"/>
      <c r="AA772" s="503"/>
      <c r="AB772" s="503"/>
      <c r="AC772" s="525"/>
      <c r="AD772" s="526"/>
      <c r="AE772" s="526"/>
      <c r="AF772" s="526"/>
      <c r="AG772" s="526"/>
      <c r="AH772" s="527"/>
      <c r="AI772" s="233"/>
      <c r="AJ772" s="233"/>
      <c r="AK772" s="166"/>
      <c r="AR772" s="155"/>
      <c r="AS772" s="316"/>
      <c r="AT772" s="168"/>
      <c r="AU772" s="168"/>
      <c r="AV772" s="168"/>
      <c r="AW772" s="168"/>
      <c r="AX772" s="168"/>
      <c r="AZ772" s="167"/>
      <c r="BA772" s="165"/>
      <c r="BB772" s="165"/>
      <c r="BC772" s="165"/>
      <c r="BD772" s="165"/>
      <c r="BE772" s="165"/>
      <c r="BF772" s="165"/>
      <c r="BG772" s="165"/>
      <c r="BH772" s="168"/>
      <c r="BI772" s="168"/>
      <c r="BJ772" s="168"/>
      <c r="BK772" s="168"/>
    </row>
    <row r="773" spans="1:63" ht="14.85" customHeight="1">
      <c r="A773" s="238"/>
      <c r="B773" s="540" t="s">
        <v>819</v>
      </c>
      <c r="C773" s="540"/>
      <c r="D773" s="540"/>
      <c r="E773" s="503" t="str">
        <f t="shared" si="140"/>
        <v/>
      </c>
      <c r="F773" s="503"/>
      <c r="G773" s="503"/>
      <c r="H773" s="503" t="str">
        <f t="shared" si="141"/>
        <v/>
      </c>
      <c r="I773" s="503"/>
      <c r="J773" s="503"/>
      <c r="K773" s="503" t="str">
        <f t="shared" si="142"/>
        <v/>
      </c>
      <c r="L773" s="503"/>
      <c r="M773" s="503"/>
      <c r="N773" s="503" t="str">
        <f t="shared" si="143"/>
        <v/>
      </c>
      <c r="O773" s="503"/>
      <c r="P773" s="503"/>
      <c r="Q773" s="503" t="str">
        <f t="shared" si="144"/>
        <v/>
      </c>
      <c r="R773" s="503"/>
      <c r="S773" s="503"/>
      <c r="T773" s="503"/>
      <c r="U773" s="503"/>
      <c r="V773" s="503"/>
      <c r="W773" s="503" t="str">
        <f t="shared" si="145"/>
        <v/>
      </c>
      <c r="X773" s="503"/>
      <c r="Y773" s="503"/>
      <c r="Z773" s="503"/>
      <c r="AA773" s="503"/>
      <c r="AB773" s="503"/>
      <c r="AC773" s="525"/>
      <c r="AD773" s="526"/>
      <c r="AE773" s="526"/>
      <c r="AF773" s="526"/>
      <c r="AG773" s="526"/>
      <c r="AH773" s="527"/>
      <c r="AI773" s="233"/>
      <c r="AJ773" s="233"/>
      <c r="AK773" s="166"/>
      <c r="AR773" s="155"/>
      <c r="AS773" s="316"/>
      <c r="AT773" s="168"/>
      <c r="AU773" s="168"/>
      <c r="AV773" s="168"/>
      <c r="AW773" s="168"/>
      <c r="AX773" s="168"/>
      <c r="AZ773" s="167"/>
      <c r="BA773" s="165"/>
      <c r="BB773" s="165"/>
      <c r="BC773" s="165"/>
      <c r="BD773" s="165"/>
      <c r="BE773" s="165"/>
      <c r="BF773" s="165"/>
      <c r="BG773" s="165"/>
      <c r="BH773" s="168"/>
      <c r="BI773" s="168"/>
      <c r="BJ773" s="168"/>
      <c r="BK773" s="168"/>
    </row>
    <row r="774" spans="1:63" ht="14.85" customHeight="1">
      <c r="A774" s="238"/>
      <c r="B774" s="540" t="s">
        <v>820</v>
      </c>
      <c r="C774" s="540"/>
      <c r="D774" s="540"/>
      <c r="E774" s="503" t="str">
        <f t="shared" si="140"/>
        <v/>
      </c>
      <c r="F774" s="503"/>
      <c r="G774" s="503"/>
      <c r="H774" s="503" t="str">
        <f t="shared" si="141"/>
        <v/>
      </c>
      <c r="I774" s="503"/>
      <c r="J774" s="503"/>
      <c r="K774" s="503" t="str">
        <f t="shared" si="142"/>
        <v/>
      </c>
      <c r="L774" s="503"/>
      <c r="M774" s="503"/>
      <c r="N774" s="503" t="str">
        <f t="shared" si="143"/>
        <v/>
      </c>
      <c r="O774" s="503"/>
      <c r="P774" s="503"/>
      <c r="Q774" s="503" t="str">
        <f t="shared" si="144"/>
        <v/>
      </c>
      <c r="R774" s="503"/>
      <c r="S774" s="503"/>
      <c r="T774" s="503"/>
      <c r="U774" s="503"/>
      <c r="V774" s="503"/>
      <c r="W774" s="503" t="str">
        <f t="shared" si="145"/>
        <v/>
      </c>
      <c r="X774" s="503"/>
      <c r="Y774" s="503"/>
      <c r="Z774" s="503"/>
      <c r="AA774" s="503"/>
      <c r="AB774" s="503"/>
      <c r="AC774" s="525"/>
      <c r="AD774" s="526"/>
      <c r="AE774" s="526"/>
      <c r="AF774" s="526"/>
      <c r="AG774" s="526"/>
      <c r="AH774" s="527"/>
      <c r="AI774" s="233"/>
      <c r="AJ774" s="233"/>
      <c r="AK774" s="166"/>
      <c r="AR774" s="155"/>
      <c r="AS774" s="316"/>
      <c r="AT774" s="168"/>
      <c r="AU774" s="168"/>
      <c r="AV774" s="168"/>
      <c r="AW774" s="168"/>
      <c r="AX774" s="168"/>
      <c r="AZ774" s="167"/>
      <c r="BA774" s="165"/>
      <c r="BB774" s="165"/>
      <c r="BC774" s="165"/>
      <c r="BD774" s="165"/>
      <c r="BE774" s="165"/>
      <c r="BF774" s="165"/>
      <c r="BG774" s="165"/>
      <c r="BH774" s="168"/>
      <c r="BI774" s="168"/>
      <c r="BJ774" s="168"/>
      <c r="BK774" s="168"/>
    </row>
    <row r="775" spans="1:63" ht="14.85" customHeight="1">
      <c r="A775" s="238"/>
      <c r="B775" s="540" t="s">
        <v>821</v>
      </c>
      <c r="C775" s="540"/>
      <c r="D775" s="540"/>
      <c r="E775" s="503" t="str">
        <f t="shared" si="140"/>
        <v/>
      </c>
      <c r="F775" s="503"/>
      <c r="G775" s="503"/>
      <c r="H775" s="503" t="str">
        <f t="shared" si="141"/>
        <v/>
      </c>
      <c r="I775" s="503"/>
      <c r="J775" s="503"/>
      <c r="K775" s="503" t="str">
        <f t="shared" si="142"/>
        <v/>
      </c>
      <c r="L775" s="503"/>
      <c r="M775" s="503"/>
      <c r="N775" s="503" t="str">
        <f t="shared" si="143"/>
        <v/>
      </c>
      <c r="O775" s="503"/>
      <c r="P775" s="503"/>
      <c r="Q775" s="503" t="str">
        <f t="shared" si="144"/>
        <v/>
      </c>
      <c r="R775" s="503"/>
      <c r="S775" s="503"/>
      <c r="T775" s="503"/>
      <c r="U775" s="503"/>
      <c r="V775" s="503"/>
      <c r="W775" s="503" t="str">
        <f t="shared" si="145"/>
        <v/>
      </c>
      <c r="X775" s="503"/>
      <c r="Y775" s="503"/>
      <c r="Z775" s="503"/>
      <c r="AA775" s="503"/>
      <c r="AB775" s="503"/>
      <c r="AC775" s="525"/>
      <c r="AD775" s="526"/>
      <c r="AE775" s="526"/>
      <c r="AF775" s="526"/>
      <c r="AG775" s="526"/>
      <c r="AH775" s="527"/>
      <c r="AI775" s="233"/>
      <c r="AJ775" s="233"/>
      <c r="AK775" s="166"/>
      <c r="AR775" s="155"/>
      <c r="AS775" s="316"/>
      <c r="AT775" s="168"/>
      <c r="AU775" s="168"/>
      <c r="AV775" s="168"/>
      <c r="AW775" s="168"/>
      <c r="AX775" s="168"/>
      <c r="AZ775" s="167"/>
      <c r="BA775" s="165"/>
      <c r="BB775" s="165"/>
      <c r="BC775" s="165"/>
      <c r="BD775" s="165"/>
      <c r="BE775" s="165"/>
      <c r="BF775" s="165"/>
      <c r="BG775" s="165"/>
      <c r="BH775" s="168"/>
      <c r="BI775" s="168"/>
      <c r="BJ775" s="168"/>
      <c r="BK775" s="168"/>
    </row>
    <row r="776" spans="1:63" ht="14.85" customHeight="1">
      <c r="A776" s="238"/>
      <c r="B776" s="540" t="s">
        <v>822</v>
      </c>
      <c r="C776" s="540"/>
      <c r="D776" s="540"/>
      <c r="E776" s="503" t="str">
        <f t="shared" si="140"/>
        <v/>
      </c>
      <c r="F776" s="503"/>
      <c r="G776" s="503"/>
      <c r="H776" s="503" t="str">
        <f t="shared" si="141"/>
        <v/>
      </c>
      <c r="I776" s="503"/>
      <c r="J776" s="503"/>
      <c r="K776" s="503" t="str">
        <f t="shared" si="142"/>
        <v/>
      </c>
      <c r="L776" s="503"/>
      <c r="M776" s="503"/>
      <c r="N776" s="503" t="str">
        <f t="shared" si="143"/>
        <v/>
      </c>
      <c r="O776" s="503"/>
      <c r="P776" s="503"/>
      <c r="Q776" s="503" t="str">
        <f t="shared" si="144"/>
        <v/>
      </c>
      <c r="R776" s="503"/>
      <c r="S776" s="503"/>
      <c r="T776" s="503"/>
      <c r="U776" s="503"/>
      <c r="V776" s="503"/>
      <c r="W776" s="503" t="str">
        <f t="shared" si="145"/>
        <v/>
      </c>
      <c r="X776" s="503"/>
      <c r="Y776" s="503"/>
      <c r="Z776" s="503"/>
      <c r="AA776" s="503"/>
      <c r="AB776" s="503"/>
      <c r="AC776" s="525"/>
      <c r="AD776" s="526"/>
      <c r="AE776" s="526"/>
      <c r="AF776" s="526"/>
      <c r="AG776" s="526"/>
      <c r="AH776" s="527"/>
      <c r="AI776" s="233"/>
      <c r="AJ776" s="233"/>
      <c r="AK776" s="166"/>
      <c r="AR776" s="155"/>
      <c r="AS776" s="316"/>
      <c r="AT776" s="168"/>
      <c r="AU776" s="168"/>
      <c r="AV776" s="168"/>
      <c r="AW776" s="168"/>
      <c r="AX776" s="168"/>
      <c r="AZ776" s="167"/>
      <c r="BA776" s="165"/>
      <c r="BB776" s="165"/>
      <c r="BC776" s="165"/>
      <c r="BD776" s="165"/>
      <c r="BE776" s="165"/>
      <c r="BF776" s="165"/>
      <c r="BG776" s="165"/>
      <c r="BH776" s="168"/>
      <c r="BI776" s="168"/>
      <c r="BJ776" s="168"/>
      <c r="BK776" s="168"/>
    </row>
    <row r="777" spans="1:63" ht="14.85" customHeight="1">
      <c r="A777" s="238"/>
      <c r="B777" s="540" t="s">
        <v>823</v>
      </c>
      <c r="C777" s="540"/>
      <c r="D777" s="540"/>
      <c r="E777" s="503" t="str">
        <f t="shared" si="140"/>
        <v/>
      </c>
      <c r="F777" s="503"/>
      <c r="G777" s="503"/>
      <c r="H777" s="503" t="str">
        <f t="shared" si="141"/>
        <v/>
      </c>
      <c r="I777" s="503"/>
      <c r="J777" s="503"/>
      <c r="K777" s="503" t="str">
        <f t="shared" si="142"/>
        <v/>
      </c>
      <c r="L777" s="503"/>
      <c r="M777" s="503"/>
      <c r="N777" s="503" t="str">
        <f t="shared" si="143"/>
        <v/>
      </c>
      <c r="O777" s="503"/>
      <c r="P777" s="503"/>
      <c r="Q777" s="503" t="str">
        <f t="shared" si="144"/>
        <v/>
      </c>
      <c r="R777" s="503"/>
      <c r="S777" s="503"/>
      <c r="T777" s="503"/>
      <c r="U777" s="503"/>
      <c r="V777" s="503"/>
      <c r="W777" s="503" t="str">
        <f t="shared" si="145"/>
        <v/>
      </c>
      <c r="X777" s="503"/>
      <c r="Y777" s="503"/>
      <c r="Z777" s="503"/>
      <c r="AA777" s="503"/>
      <c r="AB777" s="503"/>
      <c r="AC777" s="525"/>
      <c r="AD777" s="526"/>
      <c r="AE777" s="526"/>
      <c r="AF777" s="526"/>
      <c r="AG777" s="526"/>
      <c r="AH777" s="527"/>
      <c r="AI777" s="233"/>
      <c r="AJ777" s="233"/>
      <c r="AK777" s="166"/>
      <c r="AR777" s="155"/>
      <c r="AS777" s="316"/>
      <c r="AT777" s="168"/>
      <c r="AU777" s="168"/>
      <c r="AV777" s="168"/>
      <c r="AW777" s="168"/>
      <c r="AX777" s="168"/>
      <c r="AZ777" s="167"/>
      <c r="BA777" s="165"/>
      <c r="BB777" s="165"/>
      <c r="BC777" s="165"/>
      <c r="BD777" s="165"/>
      <c r="BE777" s="165"/>
      <c r="BF777" s="165"/>
      <c r="BG777" s="165"/>
      <c r="BH777" s="168"/>
      <c r="BI777" s="168"/>
      <c r="BJ777" s="168"/>
      <c r="BK777" s="168"/>
    </row>
    <row r="778" spans="1:63" ht="14.85" customHeight="1">
      <c r="A778" s="238"/>
      <c r="B778" s="540" t="s">
        <v>824</v>
      </c>
      <c r="C778" s="540"/>
      <c r="D778" s="540"/>
      <c r="E778" s="503" t="str">
        <f t="shared" si="140"/>
        <v/>
      </c>
      <c r="F778" s="503"/>
      <c r="G778" s="503"/>
      <c r="H778" s="503" t="str">
        <f t="shared" si="141"/>
        <v/>
      </c>
      <c r="I778" s="503"/>
      <c r="J778" s="503"/>
      <c r="K778" s="503" t="str">
        <f t="shared" si="142"/>
        <v/>
      </c>
      <c r="L778" s="503"/>
      <c r="M778" s="503"/>
      <c r="N778" s="503" t="str">
        <f t="shared" si="143"/>
        <v/>
      </c>
      <c r="O778" s="503"/>
      <c r="P778" s="503"/>
      <c r="Q778" s="503" t="str">
        <f t="shared" si="144"/>
        <v/>
      </c>
      <c r="R778" s="503"/>
      <c r="S778" s="503"/>
      <c r="T778" s="503"/>
      <c r="U778" s="503"/>
      <c r="V778" s="503"/>
      <c r="W778" s="503" t="str">
        <f t="shared" si="145"/>
        <v/>
      </c>
      <c r="X778" s="503"/>
      <c r="Y778" s="503"/>
      <c r="Z778" s="503"/>
      <c r="AA778" s="503"/>
      <c r="AB778" s="503"/>
      <c r="AC778" s="525"/>
      <c r="AD778" s="526"/>
      <c r="AE778" s="526"/>
      <c r="AF778" s="526"/>
      <c r="AG778" s="526"/>
      <c r="AH778" s="527"/>
      <c r="AI778" s="233"/>
      <c r="AJ778" s="233"/>
      <c r="AK778" s="166"/>
      <c r="AR778" s="155"/>
      <c r="AS778" s="316"/>
      <c r="AT778" s="168"/>
      <c r="AU778" s="168"/>
      <c r="AV778" s="168"/>
      <c r="AW778" s="168"/>
      <c r="AX778" s="168"/>
      <c r="AZ778" s="167"/>
      <c r="BA778" s="165"/>
      <c r="BB778" s="165"/>
      <c r="BC778" s="165"/>
      <c r="BD778" s="165"/>
      <c r="BE778" s="165"/>
      <c r="BF778" s="165"/>
      <c r="BG778" s="165"/>
      <c r="BH778" s="168"/>
      <c r="BI778" s="168"/>
      <c r="BJ778" s="168"/>
      <c r="BK778" s="168"/>
    </row>
    <row r="779" spans="1:63" ht="14.85" customHeight="1">
      <c r="A779" s="238"/>
      <c r="B779" s="540" t="s">
        <v>825</v>
      </c>
      <c r="C779" s="540"/>
      <c r="D779" s="540"/>
      <c r="E779" s="503" t="str">
        <f t="shared" si="140"/>
        <v/>
      </c>
      <c r="F779" s="503"/>
      <c r="G779" s="503"/>
      <c r="H779" s="503" t="str">
        <f t="shared" si="141"/>
        <v/>
      </c>
      <c r="I779" s="503"/>
      <c r="J779" s="503"/>
      <c r="K779" s="503" t="str">
        <f t="shared" si="142"/>
        <v/>
      </c>
      <c r="L779" s="503"/>
      <c r="M779" s="503"/>
      <c r="N779" s="503" t="str">
        <f t="shared" si="143"/>
        <v/>
      </c>
      <c r="O779" s="503"/>
      <c r="P779" s="503"/>
      <c r="Q779" s="503" t="str">
        <f t="shared" si="144"/>
        <v/>
      </c>
      <c r="R779" s="503"/>
      <c r="S779" s="503"/>
      <c r="T779" s="503"/>
      <c r="U779" s="503"/>
      <c r="V779" s="503"/>
      <c r="W779" s="503" t="str">
        <f t="shared" si="145"/>
        <v/>
      </c>
      <c r="X779" s="503"/>
      <c r="Y779" s="503"/>
      <c r="Z779" s="503"/>
      <c r="AA779" s="503"/>
      <c r="AB779" s="503"/>
      <c r="AC779" s="525"/>
      <c r="AD779" s="526"/>
      <c r="AE779" s="526"/>
      <c r="AF779" s="526"/>
      <c r="AG779" s="526"/>
      <c r="AH779" s="527"/>
      <c r="AI779" s="233"/>
      <c r="AJ779" s="233"/>
      <c r="AK779" s="166"/>
      <c r="AR779" s="155"/>
      <c r="AS779" s="316"/>
      <c r="AT779" s="168"/>
      <c r="AU779" s="168"/>
      <c r="AV779" s="168"/>
      <c r="AW779" s="168"/>
      <c r="AX779" s="168"/>
      <c r="AZ779" s="167"/>
      <c r="BA779" s="165"/>
      <c r="BB779" s="165"/>
      <c r="BC779" s="165"/>
      <c r="BD779" s="165"/>
      <c r="BE779" s="165"/>
      <c r="BF779" s="165"/>
      <c r="BG779" s="165"/>
      <c r="BH779" s="168"/>
      <c r="BI779" s="168"/>
      <c r="BJ779" s="168"/>
      <c r="BK779" s="168"/>
    </row>
    <row r="780" spans="1:63" ht="14.85" customHeight="1" thickBot="1">
      <c r="A780" s="238"/>
      <c r="B780" s="572" t="s">
        <v>826</v>
      </c>
      <c r="C780" s="572"/>
      <c r="D780" s="572"/>
      <c r="E780" s="573" t="str">
        <f t="shared" si="140"/>
        <v/>
      </c>
      <c r="F780" s="573"/>
      <c r="G780" s="573"/>
      <c r="H780" s="573" t="str">
        <f t="shared" si="141"/>
        <v/>
      </c>
      <c r="I780" s="573"/>
      <c r="J780" s="573"/>
      <c r="K780" s="573" t="str">
        <f t="shared" si="142"/>
        <v/>
      </c>
      <c r="L780" s="573"/>
      <c r="M780" s="573"/>
      <c r="N780" s="573" t="str">
        <f t="shared" si="143"/>
        <v/>
      </c>
      <c r="O780" s="573"/>
      <c r="P780" s="573"/>
      <c r="Q780" s="573" t="str">
        <f t="shared" si="144"/>
        <v/>
      </c>
      <c r="R780" s="573"/>
      <c r="S780" s="573"/>
      <c r="T780" s="573"/>
      <c r="U780" s="573"/>
      <c r="V780" s="573"/>
      <c r="W780" s="573" t="str">
        <f t="shared" si="145"/>
        <v/>
      </c>
      <c r="X780" s="573"/>
      <c r="Y780" s="573"/>
      <c r="Z780" s="573"/>
      <c r="AA780" s="573"/>
      <c r="AB780" s="573"/>
      <c r="AC780" s="528"/>
      <c r="AD780" s="529"/>
      <c r="AE780" s="529"/>
      <c r="AF780" s="529"/>
      <c r="AG780" s="529"/>
      <c r="AH780" s="530"/>
      <c r="AI780" s="233"/>
      <c r="AJ780" s="233"/>
      <c r="AK780" s="166"/>
      <c r="AR780" s="155"/>
      <c r="AS780" s="316"/>
      <c r="AT780" s="168"/>
      <c r="AU780" s="168"/>
      <c r="AV780" s="168"/>
      <c r="AW780" s="168"/>
      <c r="AX780" s="168"/>
      <c r="AZ780" s="167"/>
      <c r="BA780" s="165"/>
      <c r="BB780" s="165"/>
      <c r="BC780" s="165"/>
      <c r="BD780" s="165"/>
      <c r="BE780" s="165"/>
      <c r="BF780" s="165"/>
      <c r="BG780" s="165"/>
      <c r="BH780" s="168"/>
      <c r="BI780" s="168"/>
      <c r="BJ780" s="168"/>
      <c r="BK780" s="168"/>
    </row>
    <row r="781" spans="1:63" ht="14.85" customHeight="1" thickTop="1">
      <c r="A781" s="239"/>
      <c r="B781" s="240"/>
      <c r="C781" s="240"/>
      <c r="D781" s="240"/>
      <c r="E781" s="252"/>
      <c r="F781" s="252"/>
      <c r="G781" s="252"/>
      <c r="H781" s="252"/>
      <c r="I781" s="252"/>
      <c r="J781" s="252"/>
      <c r="K781" s="252"/>
      <c r="L781" s="252"/>
      <c r="M781" s="252"/>
      <c r="N781" s="252"/>
      <c r="O781" s="252"/>
      <c r="P781" s="252"/>
      <c r="Q781" s="252"/>
      <c r="R781" s="252"/>
      <c r="S781" s="252"/>
      <c r="T781" s="252"/>
      <c r="U781" s="252"/>
      <c r="V781" s="252"/>
      <c r="W781" s="252"/>
      <c r="X781" s="252"/>
      <c r="Y781" s="252"/>
      <c r="Z781" s="252"/>
      <c r="AA781" s="252"/>
      <c r="AB781" s="252"/>
      <c r="AC781" s="233"/>
      <c r="AD781" s="233"/>
      <c r="AE781" s="233"/>
      <c r="AF781" s="233"/>
      <c r="AG781" s="233"/>
      <c r="AH781" s="233"/>
      <c r="AI781" s="233"/>
      <c r="AJ781" s="233"/>
      <c r="AK781" s="166"/>
      <c r="AR781" s="155"/>
      <c r="AS781" s="316"/>
      <c r="AT781" s="168"/>
      <c r="AU781" s="168"/>
      <c r="AV781" s="168"/>
      <c r="AW781" s="168"/>
      <c r="AX781" s="168"/>
      <c r="AZ781" s="167"/>
      <c r="BA781" s="165"/>
      <c r="BB781" s="165"/>
      <c r="BC781" s="165"/>
      <c r="BD781" s="165"/>
      <c r="BE781" s="165"/>
      <c r="BF781" s="165"/>
      <c r="BG781" s="165"/>
      <c r="BH781" s="168"/>
      <c r="BI781" s="168"/>
      <c r="BJ781" s="168"/>
      <c r="BK781" s="168"/>
    </row>
    <row r="782" spans="1:63" ht="14.85" customHeight="1">
      <c r="B782" s="245"/>
      <c r="C782" s="245"/>
      <c r="D782" s="245"/>
      <c r="E782" s="246"/>
      <c r="F782" s="246"/>
      <c r="G782" s="246"/>
      <c r="H782" s="247"/>
      <c r="J782" s="246"/>
      <c r="K782" s="246"/>
      <c r="AA782" s="494" t="s">
        <v>7</v>
      </c>
      <c r="AB782" s="494"/>
      <c r="AC782" s="494"/>
      <c r="AD782" s="495">
        <f>AD711+1</f>
        <v>13</v>
      </c>
      <c r="AE782" s="495"/>
      <c r="AF782" s="223" t="s">
        <v>8</v>
      </c>
      <c r="AG782" s="495">
        <f>Page1!$AR$1</f>
        <v>1</v>
      </c>
      <c r="AH782" s="495"/>
      <c r="AI782" s="218"/>
      <c r="AJ782" s="218"/>
      <c r="AK782" s="166"/>
      <c r="AR782" s="155"/>
      <c r="AS782" s="316"/>
      <c r="AT782" s="168"/>
      <c r="AU782" s="168"/>
      <c r="AV782" s="168"/>
      <c r="AW782" s="168"/>
      <c r="AX782" s="168"/>
      <c r="AZ782" s="167"/>
      <c r="BA782" s="165"/>
      <c r="BB782" s="165"/>
      <c r="BC782" s="165"/>
      <c r="BD782" s="165"/>
      <c r="BE782" s="165"/>
      <c r="BF782" s="165"/>
      <c r="BG782" s="165"/>
      <c r="BH782" s="168"/>
      <c r="BI782" s="168"/>
      <c r="BJ782" s="168"/>
      <c r="BK782" s="168"/>
    </row>
    <row r="783" spans="1:63" ht="14.85" customHeight="1">
      <c r="B783" s="248"/>
      <c r="C783" s="248"/>
      <c r="D783" s="248"/>
      <c r="E783" s="249"/>
      <c r="F783" s="227"/>
      <c r="G783" s="249"/>
      <c r="H783" s="249"/>
      <c r="I783" s="249"/>
      <c r="J783" s="249"/>
      <c r="K783" s="249"/>
      <c r="Y783" s="222"/>
      <c r="AK783" s="166"/>
      <c r="AR783" s="155"/>
      <c r="AS783" s="316"/>
      <c r="AT783" s="168"/>
      <c r="AU783" s="168"/>
      <c r="AV783" s="168"/>
      <c r="AW783" s="168"/>
      <c r="AX783" s="168"/>
      <c r="AZ783" s="167"/>
      <c r="BA783" s="165"/>
      <c r="BB783" s="165"/>
      <c r="BC783" s="165"/>
      <c r="BD783" s="165"/>
      <c r="BE783" s="165"/>
      <c r="BF783" s="165"/>
      <c r="BG783" s="165"/>
      <c r="BH783" s="168"/>
      <c r="BI783" s="168"/>
      <c r="BJ783" s="168"/>
      <c r="BK783" s="168"/>
    </row>
    <row r="784" spans="1:63" ht="14.85" customHeight="1">
      <c r="A784" s="218"/>
      <c r="B784" s="218"/>
      <c r="C784" s="218"/>
      <c r="D784" s="218"/>
      <c r="E784" s="250"/>
      <c r="K784" s="250"/>
      <c r="Y784" s="222"/>
      <c r="AK784" s="166"/>
      <c r="AR784" s="155"/>
      <c r="AS784" s="316"/>
      <c r="AT784" s="168"/>
      <c r="AU784" s="168"/>
      <c r="AV784" s="168"/>
      <c r="AW784" s="168"/>
      <c r="AX784" s="168"/>
      <c r="AZ784" s="167"/>
      <c r="BA784" s="165"/>
      <c r="BB784" s="165"/>
      <c r="BC784" s="165"/>
      <c r="BD784" s="165"/>
      <c r="BE784" s="165"/>
      <c r="BF784" s="165"/>
      <c r="BG784" s="165"/>
      <c r="BH784" s="168"/>
      <c r="BI784" s="168"/>
      <c r="BJ784" s="168"/>
      <c r="BK784" s="168"/>
    </row>
    <row r="785" spans="1:63" ht="14.85" customHeight="1">
      <c r="A785" s="218"/>
      <c r="B785" s="218"/>
      <c r="C785" s="218"/>
      <c r="D785" s="218"/>
      <c r="E785" s="250"/>
      <c r="F785" s="227"/>
      <c r="H785" s="250"/>
      <c r="I785" s="250"/>
      <c r="J785" s="250"/>
      <c r="K785" s="250"/>
      <c r="W785" s="498" t="s">
        <v>9</v>
      </c>
      <c r="X785" s="498"/>
      <c r="Y785" s="498"/>
      <c r="Z785" s="498"/>
      <c r="AA785" s="498"/>
      <c r="AB785" s="498"/>
      <c r="AC785" s="498"/>
      <c r="AD785" s="499" t="str">
        <f>AD359</f>
        <v xml:space="preserve"> PT2/67 </v>
      </c>
      <c r="AE785" s="499"/>
      <c r="AF785" s="499"/>
      <c r="AG785" s="499"/>
      <c r="AH785" s="499"/>
      <c r="AI785" s="218"/>
      <c r="AJ785" s="218"/>
      <c r="AK785" s="166"/>
      <c r="AR785" s="155"/>
      <c r="AS785" s="316"/>
      <c r="AT785" s="168"/>
      <c r="AU785" s="168"/>
      <c r="AV785" s="168"/>
      <c r="AW785" s="168"/>
      <c r="AX785" s="168"/>
      <c r="AZ785" s="167"/>
      <c r="BA785" s="165"/>
      <c r="BB785" s="165"/>
      <c r="BC785" s="165"/>
      <c r="BD785" s="165"/>
      <c r="BE785" s="165"/>
      <c r="BF785" s="165"/>
      <c r="BG785" s="165"/>
      <c r="BH785" s="168"/>
      <c r="BI785" s="168"/>
      <c r="BJ785" s="168"/>
      <c r="BK785" s="168"/>
    </row>
    <row r="786" spans="1:63" ht="14.85" customHeight="1">
      <c r="A786" s="224"/>
      <c r="C786" s="224"/>
      <c r="E786" s="227"/>
      <c r="H786" s="251"/>
      <c r="L786" s="227"/>
      <c r="W786" s="498" t="s">
        <v>2</v>
      </c>
      <c r="X786" s="498"/>
      <c r="Y786" s="498"/>
      <c r="Z786" s="498"/>
      <c r="AA786" s="498"/>
      <c r="AB786" s="498"/>
      <c r="AC786" s="498"/>
      <c r="AD786" s="537" t="str">
        <f>AD715</f>
        <v>-</v>
      </c>
      <c r="AE786" s="537"/>
      <c r="AF786" s="537"/>
      <c r="AG786" s="537"/>
      <c r="AH786" s="537"/>
      <c r="AI786" s="218"/>
      <c r="AJ786" s="218"/>
      <c r="AK786" s="166"/>
      <c r="AR786" s="155"/>
      <c r="AS786" s="316"/>
      <c r="AT786" s="168"/>
      <c r="AU786" s="168"/>
      <c r="AV786" s="168"/>
      <c r="AW786" s="168"/>
      <c r="AX786" s="168"/>
      <c r="AZ786" s="167"/>
      <c r="BA786" s="165"/>
      <c r="BB786" s="165"/>
      <c r="BC786" s="165"/>
      <c r="BD786" s="165"/>
      <c r="BE786" s="165"/>
      <c r="BF786" s="165"/>
      <c r="BG786" s="165"/>
      <c r="BH786" s="168"/>
      <c r="BI786" s="168"/>
      <c r="BJ786" s="168"/>
      <c r="BK786" s="168"/>
    </row>
    <row r="787" spans="1:63" ht="14.85" customHeight="1" thickBot="1">
      <c r="A787" s="226"/>
      <c r="B787" s="494" t="s">
        <v>10</v>
      </c>
      <c r="C787" s="494"/>
      <c r="D787" s="494"/>
      <c r="E787" s="494"/>
      <c r="F787" s="494"/>
      <c r="G787" s="494"/>
      <c r="H787" s="494"/>
      <c r="I787" s="494"/>
      <c r="J787" s="574">
        <f>$J$3</f>
        <v>95</v>
      </c>
      <c r="K787" s="574"/>
      <c r="L787" s="574"/>
      <c r="M787" s="497" t="s">
        <v>165</v>
      </c>
      <c r="N787" s="497"/>
      <c r="O787" s="227"/>
      <c r="P787" s="227"/>
      <c r="Q787" s="227"/>
      <c r="R787" s="228"/>
      <c r="S787" s="228"/>
      <c r="T787" s="228"/>
      <c r="U787" s="228"/>
      <c r="V787" s="228"/>
      <c r="AE787" s="229"/>
      <c r="AF787" s="494"/>
      <c r="AG787" s="494"/>
      <c r="AH787" s="230"/>
      <c r="AI787" s="230"/>
      <c r="AJ787" s="230"/>
      <c r="AK787" s="166"/>
      <c r="AR787" s="155"/>
      <c r="AS787" s="316"/>
      <c r="AT787" s="168"/>
      <c r="AU787" s="168"/>
      <c r="AV787" s="168"/>
      <c r="AW787" s="168"/>
      <c r="AX787" s="168"/>
      <c r="AZ787" s="167"/>
      <c r="BA787" s="165"/>
      <c r="BB787" s="165"/>
      <c r="BC787" s="165"/>
      <c r="BD787" s="165"/>
      <c r="BE787" s="165"/>
      <c r="BF787" s="165"/>
      <c r="BG787" s="165"/>
      <c r="BH787" s="168"/>
      <c r="BI787" s="168"/>
      <c r="BJ787" s="168"/>
      <c r="BK787" s="168"/>
    </row>
    <row r="788" spans="1:63" ht="14.85" customHeight="1" thickTop="1" thickBot="1">
      <c r="A788" s="231"/>
      <c r="B788" s="514" t="s">
        <v>13</v>
      </c>
      <c r="C788" s="515"/>
      <c r="D788" s="516"/>
      <c r="E788" s="517" t="s">
        <v>67</v>
      </c>
      <c r="F788" s="518"/>
      <c r="G788" s="518"/>
      <c r="H788" s="518"/>
      <c r="I788" s="518"/>
      <c r="J788" s="518"/>
      <c r="K788" s="518"/>
      <c r="L788" s="518"/>
      <c r="M788" s="518"/>
      <c r="N788" s="518"/>
      <c r="O788" s="518"/>
      <c r="P788" s="518"/>
      <c r="Q788" s="518"/>
      <c r="R788" s="518"/>
      <c r="S788" s="518"/>
      <c r="T788" s="232"/>
      <c r="U788" s="232"/>
      <c r="V788" s="232"/>
      <c r="W788" s="519" t="s">
        <v>55</v>
      </c>
      <c r="X788" s="520"/>
      <c r="Y788" s="520"/>
      <c r="Z788" s="520"/>
      <c r="AA788" s="520"/>
      <c r="AB788" s="521"/>
      <c r="AC788" s="522" t="s">
        <v>1176</v>
      </c>
      <c r="AD788" s="523"/>
      <c r="AE788" s="523"/>
      <c r="AF788" s="523"/>
      <c r="AG788" s="523"/>
      <c r="AH788" s="524"/>
      <c r="AI788" s="233"/>
      <c r="AJ788" s="233"/>
      <c r="AK788" s="166"/>
      <c r="AR788" s="155"/>
      <c r="AS788" s="316"/>
      <c r="AT788" s="168"/>
      <c r="AU788" s="168"/>
      <c r="AV788" s="168"/>
      <c r="AW788" s="168"/>
      <c r="AX788" s="168"/>
      <c r="AZ788" s="167"/>
      <c r="BA788" s="165"/>
      <c r="BB788" s="165"/>
      <c r="BC788" s="165"/>
      <c r="BD788" s="165"/>
      <c r="BE788" s="165"/>
      <c r="BF788" s="165"/>
      <c r="BG788" s="165"/>
      <c r="BH788" s="168"/>
      <c r="BI788" s="168"/>
      <c r="BJ788" s="168"/>
      <c r="BK788" s="168"/>
    </row>
    <row r="789" spans="1:63" ht="14.85" customHeight="1" thickTop="1">
      <c r="A789" s="231"/>
      <c r="B789" s="555" t="s">
        <v>8</v>
      </c>
      <c r="C789" s="556"/>
      <c r="D789" s="557"/>
      <c r="E789" s="504" t="s">
        <v>15</v>
      </c>
      <c r="F789" s="505"/>
      <c r="G789" s="506"/>
      <c r="H789" s="504" t="s">
        <v>16</v>
      </c>
      <c r="I789" s="505"/>
      <c r="J789" s="506"/>
      <c r="K789" s="504" t="s">
        <v>17</v>
      </c>
      <c r="L789" s="505"/>
      <c r="M789" s="506"/>
      <c r="N789" s="504" t="s">
        <v>18</v>
      </c>
      <c r="O789" s="505"/>
      <c r="P789" s="506"/>
      <c r="Q789" s="504" t="s">
        <v>19</v>
      </c>
      <c r="R789" s="505"/>
      <c r="S789" s="506"/>
      <c r="T789" s="504"/>
      <c r="U789" s="505"/>
      <c r="V789" s="506"/>
      <c r="W789" s="558" t="s">
        <v>5</v>
      </c>
      <c r="X789" s="494"/>
      <c r="Y789" s="494"/>
      <c r="Z789" s="494"/>
      <c r="AA789" s="494"/>
      <c r="AB789" s="559"/>
      <c r="AC789" s="525"/>
      <c r="AD789" s="526"/>
      <c r="AE789" s="526"/>
      <c r="AF789" s="526"/>
      <c r="AG789" s="526"/>
      <c r="AH789" s="527"/>
      <c r="AI789" s="233"/>
      <c r="AJ789" s="233"/>
      <c r="AK789" s="166"/>
      <c r="AR789" s="155"/>
      <c r="AS789" s="316"/>
      <c r="AT789" s="168"/>
      <c r="AU789" s="168"/>
      <c r="AV789" s="168"/>
      <c r="AW789" s="168"/>
      <c r="AX789" s="168"/>
      <c r="AZ789" s="167"/>
      <c r="BA789" s="165"/>
      <c r="BB789" s="165"/>
      <c r="BC789" s="165"/>
      <c r="BD789" s="165"/>
      <c r="BE789" s="165"/>
      <c r="BF789" s="165"/>
      <c r="BG789" s="165"/>
      <c r="BH789" s="168"/>
      <c r="BI789" s="168"/>
      <c r="BJ789" s="168"/>
      <c r="BK789" s="168"/>
    </row>
    <row r="790" spans="1:63" ht="14.85" customHeight="1" thickBot="1">
      <c r="A790" s="234"/>
      <c r="B790" s="531" t="s">
        <v>0</v>
      </c>
      <c r="C790" s="513"/>
      <c r="D790" s="532"/>
      <c r="E790" s="507"/>
      <c r="F790" s="508"/>
      <c r="G790" s="509"/>
      <c r="H790" s="507"/>
      <c r="I790" s="508"/>
      <c r="J790" s="509"/>
      <c r="K790" s="507"/>
      <c r="L790" s="508"/>
      <c r="M790" s="509"/>
      <c r="N790" s="507"/>
      <c r="O790" s="508"/>
      <c r="P790" s="509"/>
      <c r="Q790" s="507"/>
      <c r="R790" s="508"/>
      <c r="S790" s="509"/>
      <c r="T790" s="507"/>
      <c r="U790" s="508"/>
      <c r="V790" s="509"/>
      <c r="W790" s="531"/>
      <c r="X790" s="513"/>
      <c r="Y790" s="513"/>
      <c r="Z790" s="513"/>
      <c r="AA790" s="513"/>
      <c r="AB790" s="532"/>
      <c r="AC790" s="525"/>
      <c r="AD790" s="526"/>
      <c r="AE790" s="526"/>
      <c r="AF790" s="526"/>
      <c r="AG790" s="526"/>
      <c r="AH790" s="527"/>
      <c r="AI790" s="233"/>
      <c r="AJ790" s="233"/>
      <c r="AK790" s="166"/>
      <c r="AR790" s="155"/>
      <c r="AS790" s="316"/>
      <c r="AT790" s="168"/>
      <c r="AU790" s="168"/>
      <c r="AV790" s="168"/>
      <c r="AW790" s="168"/>
      <c r="AX790" s="168"/>
      <c r="AZ790" s="167"/>
      <c r="BA790" s="165"/>
      <c r="BB790" s="165"/>
      <c r="BC790" s="165"/>
      <c r="BD790" s="165"/>
      <c r="BE790" s="165"/>
      <c r="BF790" s="165"/>
      <c r="BG790" s="165"/>
      <c r="BH790" s="168"/>
      <c r="BI790" s="168"/>
      <c r="BJ790" s="168"/>
      <c r="BK790" s="168"/>
    </row>
    <row r="791" spans="1:63" ht="14.85" customHeight="1" thickTop="1" thickBot="1">
      <c r="A791" s="234"/>
      <c r="B791" s="533" t="s">
        <v>20</v>
      </c>
      <c r="C791" s="534"/>
      <c r="D791" s="535"/>
      <c r="E791" s="510" t="s">
        <v>166</v>
      </c>
      <c r="F791" s="511"/>
      <c r="G791" s="512"/>
      <c r="H791" s="510" t="s">
        <v>166</v>
      </c>
      <c r="I791" s="511"/>
      <c r="J791" s="512"/>
      <c r="K791" s="510" t="s">
        <v>166</v>
      </c>
      <c r="L791" s="511"/>
      <c r="M791" s="512"/>
      <c r="N791" s="510" t="s">
        <v>166</v>
      </c>
      <c r="O791" s="511"/>
      <c r="P791" s="512"/>
      <c r="Q791" s="510" t="s">
        <v>166</v>
      </c>
      <c r="R791" s="511"/>
      <c r="S791" s="512"/>
      <c r="T791" s="510"/>
      <c r="U791" s="511"/>
      <c r="V791" s="512"/>
      <c r="W791" s="542" t="s">
        <v>166</v>
      </c>
      <c r="X791" s="543"/>
      <c r="Y791" s="543"/>
      <c r="Z791" s="543"/>
      <c r="AA791" s="543"/>
      <c r="AB791" s="544"/>
      <c r="AC791" s="525"/>
      <c r="AD791" s="526"/>
      <c r="AE791" s="526"/>
      <c r="AF791" s="526"/>
      <c r="AG791" s="526"/>
      <c r="AH791" s="527"/>
      <c r="AI791" s="233"/>
      <c r="AJ791" s="233"/>
      <c r="AK791" s="166"/>
      <c r="AR791" s="155"/>
      <c r="AS791" s="316"/>
      <c r="AT791" s="168"/>
      <c r="AU791" s="168"/>
      <c r="AV791" s="168"/>
      <c r="AW791" s="168"/>
      <c r="AX791" s="168"/>
      <c r="AZ791" s="167"/>
      <c r="BA791" s="165"/>
      <c r="BB791" s="165"/>
      <c r="BC791" s="165"/>
      <c r="BD791" s="165"/>
      <c r="BE791" s="165"/>
      <c r="BF791" s="165"/>
      <c r="BG791" s="165"/>
      <c r="BH791" s="168"/>
      <c r="BI791" s="168"/>
      <c r="BJ791" s="168"/>
      <c r="BK791" s="168"/>
    </row>
    <row r="792" spans="1:63" ht="14.85" customHeight="1" thickTop="1">
      <c r="A792" s="239"/>
      <c r="B792" s="576" t="s">
        <v>827</v>
      </c>
      <c r="C792" s="577"/>
      <c r="D792" s="578"/>
      <c r="E792" s="502" t="str">
        <f t="shared" ref="E792:E831" si="147">BB672</f>
        <v/>
      </c>
      <c r="F792" s="502"/>
      <c r="G792" s="502"/>
      <c r="H792" s="502" t="str">
        <f t="shared" ref="H792:H831" si="148">BC672</f>
        <v/>
      </c>
      <c r="I792" s="502"/>
      <c r="J792" s="502"/>
      <c r="K792" s="502" t="str">
        <f t="shared" ref="K792:K831" si="149">BD672</f>
        <v/>
      </c>
      <c r="L792" s="502"/>
      <c r="M792" s="502"/>
      <c r="N792" s="502" t="str">
        <f t="shared" ref="N792:N831" si="150">BE672</f>
        <v/>
      </c>
      <c r="O792" s="502"/>
      <c r="P792" s="502"/>
      <c r="Q792" s="502" t="str">
        <f t="shared" ref="Q792:Q831" si="151">BF672</f>
        <v/>
      </c>
      <c r="R792" s="502"/>
      <c r="S792" s="502"/>
      <c r="T792" s="502"/>
      <c r="U792" s="502"/>
      <c r="V792" s="502"/>
      <c r="W792" s="502" t="str">
        <f t="shared" ref="W792:W831" si="152">(BM672)</f>
        <v/>
      </c>
      <c r="X792" s="502"/>
      <c r="Y792" s="502"/>
      <c r="Z792" s="502"/>
      <c r="AA792" s="502"/>
      <c r="AB792" s="502"/>
      <c r="AC792" s="525"/>
      <c r="AD792" s="526"/>
      <c r="AE792" s="526"/>
      <c r="AF792" s="526"/>
      <c r="AG792" s="526"/>
      <c r="AH792" s="527"/>
      <c r="AI792" s="233"/>
      <c r="AJ792" s="233"/>
      <c r="AK792" s="166"/>
      <c r="AR792" s="155"/>
      <c r="AS792" s="316"/>
      <c r="AT792" s="168"/>
      <c r="AU792" s="168"/>
      <c r="AV792" s="168"/>
      <c r="AW792" s="168"/>
      <c r="AX792" s="168"/>
      <c r="AZ792" s="167"/>
      <c r="BA792" s="165"/>
      <c r="BB792" s="165"/>
      <c r="BC792" s="165"/>
      <c r="BD792" s="165"/>
      <c r="BE792" s="165"/>
      <c r="BF792" s="165"/>
      <c r="BG792" s="165"/>
      <c r="BH792" s="168"/>
      <c r="BI792" s="168"/>
      <c r="BJ792" s="168"/>
      <c r="BK792" s="168"/>
    </row>
    <row r="793" spans="1:63" ht="14.85" customHeight="1">
      <c r="A793" s="239"/>
      <c r="B793" s="540" t="s">
        <v>828</v>
      </c>
      <c r="C793" s="540"/>
      <c r="D793" s="540"/>
      <c r="E793" s="503" t="str">
        <f t="shared" si="147"/>
        <v/>
      </c>
      <c r="F793" s="503"/>
      <c r="G793" s="503"/>
      <c r="H793" s="503" t="str">
        <f t="shared" si="148"/>
        <v/>
      </c>
      <c r="I793" s="503"/>
      <c r="J793" s="503"/>
      <c r="K793" s="503" t="str">
        <f t="shared" si="149"/>
        <v/>
      </c>
      <c r="L793" s="503"/>
      <c r="M793" s="503"/>
      <c r="N793" s="503" t="str">
        <f t="shared" si="150"/>
        <v/>
      </c>
      <c r="O793" s="503"/>
      <c r="P793" s="503"/>
      <c r="Q793" s="503" t="str">
        <f t="shared" si="151"/>
        <v/>
      </c>
      <c r="R793" s="503"/>
      <c r="S793" s="503"/>
      <c r="T793" s="503"/>
      <c r="U793" s="503"/>
      <c r="V793" s="503"/>
      <c r="W793" s="503" t="str">
        <f t="shared" si="152"/>
        <v/>
      </c>
      <c r="X793" s="503"/>
      <c r="Y793" s="503"/>
      <c r="Z793" s="503"/>
      <c r="AA793" s="503"/>
      <c r="AB793" s="503"/>
      <c r="AC793" s="525"/>
      <c r="AD793" s="526"/>
      <c r="AE793" s="526"/>
      <c r="AF793" s="526"/>
      <c r="AG793" s="526"/>
      <c r="AH793" s="527"/>
      <c r="AI793" s="233"/>
      <c r="AJ793" s="233"/>
      <c r="AK793" s="166"/>
      <c r="AR793" s="155"/>
      <c r="AS793" s="316"/>
      <c r="AT793" s="168"/>
      <c r="AU793" s="168"/>
      <c r="AV793" s="168"/>
      <c r="AW793" s="168"/>
      <c r="AX793" s="168"/>
      <c r="AZ793" s="167"/>
      <c r="BA793" s="165"/>
      <c r="BB793" s="165"/>
      <c r="BC793" s="165"/>
      <c r="BD793" s="165"/>
      <c r="BE793" s="165"/>
      <c r="BF793" s="165"/>
      <c r="BG793" s="165"/>
      <c r="BH793" s="168"/>
      <c r="BI793" s="168"/>
      <c r="BJ793" s="168"/>
      <c r="BK793" s="168"/>
    </row>
    <row r="794" spans="1:63" ht="14.85" customHeight="1">
      <c r="A794" s="239"/>
      <c r="B794" s="540" t="s">
        <v>829</v>
      </c>
      <c r="C794" s="540"/>
      <c r="D794" s="540"/>
      <c r="E794" s="503" t="str">
        <f t="shared" si="147"/>
        <v/>
      </c>
      <c r="F794" s="503"/>
      <c r="G794" s="503"/>
      <c r="H794" s="503" t="str">
        <f t="shared" si="148"/>
        <v/>
      </c>
      <c r="I794" s="503"/>
      <c r="J794" s="503"/>
      <c r="K794" s="503" t="str">
        <f t="shared" si="149"/>
        <v/>
      </c>
      <c r="L794" s="503"/>
      <c r="M794" s="503"/>
      <c r="N794" s="503" t="str">
        <f t="shared" si="150"/>
        <v/>
      </c>
      <c r="O794" s="503"/>
      <c r="P794" s="503"/>
      <c r="Q794" s="503" t="str">
        <f t="shared" si="151"/>
        <v/>
      </c>
      <c r="R794" s="503"/>
      <c r="S794" s="503"/>
      <c r="T794" s="503"/>
      <c r="U794" s="503"/>
      <c r="V794" s="503"/>
      <c r="W794" s="503" t="str">
        <f t="shared" si="152"/>
        <v/>
      </c>
      <c r="X794" s="503"/>
      <c r="Y794" s="503"/>
      <c r="Z794" s="503"/>
      <c r="AA794" s="503"/>
      <c r="AB794" s="503"/>
      <c r="AC794" s="525"/>
      <c r="AD794" s="526"/>
      <c r="AE794" s="526"/>
      <c r="AF794" s="526"/>
      <c r="AG794" s="526"/>
      <c r="AH794" s="527"/>
      <c r="AI794" s="233"/>
      <c r="AJ794" s="233"/>
      <c r="AK794" s="166"/>
      <c r="AR794" s="155"/>
      <c r="AS794" s="316"/>
      <c r="AT794" s="168"/>
      <c r="AU794" s="168"/>
      <c r="AV794" s="168"/>
      <c r="AW794" s="168"/>
      <c r="AX794" s="168"/>
      <c r="AZ794" s="167"/>
      <c r="BA794" s="165"/>
      <c r="BB794" s="165"/>
      <c r="BC794" s="165"/>
      <c r="BD794" s="165"/>
      <c r="BE794" s="165"/>
      <c r="BF794" s="165"/>
      <c r="BG794" s="165"/>
      <c r="BH794" s="168"/>
      <c r="BI794" s="168"/>
      <c r="BJ794" s="168"/>
      <c r="BK794" s="168"/>
    </row>
    <row r="795" spans="1:63" ht="14.85" customHeight="1">
      <c r="A795" s="239"/>
      <c r="B795" s="540" t="s">
        <v>830</v>
      </c>
      <c r="C795" s="540"/>
      <c r="D795" s="540"/>
      <c r="E795" s="503" t="str">
        <f t="shared" si="147"/>
        <v/>
      </c>
      <c r="F795" s="503"/>
      <c r="G795" s="503"/>
      <c r="H795" s="503" t="str">
        <f t="shared" si="148"/>
        <v/>
      </c>
      <c r="I795" s="503"/>
      <c r="J795" s="503"/>
      <c r="K795" s="503" t="str">
        <f t="shared" si="149"/>
        <v/>
      </c>
      <c r="L795" s="503"/>
      <c r="M795" s="503"/>
      <c r="N795" s="503" t="str">
        <f t="shared" si="150"/>
        <v/>
      </c>
      <c r="O795" s="503"/>
      <c r="P795" s="503"/>
      <c r="Q795" s="503" t="str">
        <f t="shared" si="151"/>
        <v/>
      </c>
      <c r="R795" s="503"/>
      <c r="S795" s="503"/>
      <c r="T795" s="503"/>
      <c r="U795" s="503"/>
      <c r="V795" s="503"/>
      <c r="W795" s="503" t="str">
        <f t="shared" si="152"/>
        <v/>
      </c>
      <c r="X795" s="503"/>
      <c r="Y795" s="503"/>
      <c r="Z795" s="503"/>
      <c r="AA795" s="503"/>
      <c r="AB795" s="503"/>
      <c r="AC795" s="525"/>
      <c r="AD795" s="526"/>
      <c r="AE795" s="526"/>
      <c r="AF795" s="526"/>
      <c r="AG795" s="526"/>
      <c r="AH795" s="527"/>
      <c r="AI795" s="233"/>
      <c r="AJ795" s="233"/>
      <c r="AK795" s="166"/>
      <c r="AR795" s="155"/>
      <c r="AS795" s="316"/>
      <c r="AT795" s="168"/>
      <c r="AU795" s="168"/>
      <c r="AV795" s="168"/>
      <c r="AW795" s="168"/>
      <c r="AX795" s="168"/>
      <c r="AZ795" s="167"/>
      <c r="BA795" s="165"/>
      <c r="BB795" s="165"/>
      <c r="BC795" s="165"/>
      <c r="BD795" s="165"/>
      <c r="BE795" s="165"/>
      <c r="BF795" s="165"/>
      <c r="BG795" s="165"/>
      <c r="BH795" s="168"/>
      <c r="BI795" s="168"/>
      <c r="BJ795" s="168"/>
      <c r="BK795" s="168"/>
    </row>
    <row r="796" spans="1:63" ht="14.85" customHeight="1">
      <c r="A796" s="239"/>
      <c r="B796" s="540" t="s">
        <v>831</v>
      </c>
      <c r="C796" s="540"/>
      <c r="D796" s="540"/>
      <c r="E796" s="503" t="str">
        <f t="shared" si="147"/>
        <v/>
      </c>
      <c r="F796" s="503"/>
      <c r="G796" s="503"/>
      <c r="H796" s="503" t="str">
        <f t="shared" si="148"/>
        <v/>
      </c>
      <c r="I796" s="503"/>
      <c r="J796" s="503"/>
      <c r="K796" s="503" t="str">
        <f t="shared" si="149"/>
        <v/>
      </c>
      <c r="L796" s="503"/>
      <c r="M796" s="503"/>
      <c r="N796" s="503" t="str">
        <f t="shared" si="150"/>
        <v/>
      </c>
      <c r="O796" s="503"/>
      <c r="P796" s="503"/>
      <c r="Q796" s="503" t="str">
        <f t="shared" si="151"/>
        <v/>
      </c>
      <c r="R796" s="503"/>
      <c r="S796" s="503"/>
      <c r="T796" s="503"/>
      <c r="U796" s="503"/>
      <c r="V796" s="503"/>
      <c r="W796" s="503" t="str">
        <f t="shared" si="152"/>
        <v/>
      </c>
      <c r="X796" s="503"/>
      <c r="Y796" s="503"/>
      <c r="Z796" s="503"/>
      <c r="AA796" s="503"/>
      <c r="AB796" s="503"/>
      <c r="AC796" s="525"/>
      <c r="AD796" s="526"/>
      <c r="AE796" s="526"/>
      <c r="AF796" s="526"/>
      <c r="AG796" s="526"/>
      <c r="AH796" s="527"/>
      <c r="AI796" s="233"/>
      <c r="AJ796" s="233"/>
      <c r="AK796" s="166"/>
      <c r="AR796" s="155"/>
      <c r="AS796" s="316"/>
      <c r="AT796" s="168"/>
      <c r="AU796" s="168"/>
      <c r="AV796" s="168"/>
      <c r="AW796" s="168"/>
      <c r="AX796" s="168"/>
      <c r="AZ796" s="167"/>
      <c r="BA796" s="165"/>
      <c r="BB796" s="165"/>
      <c r="BC796" s="165"/>
      <c r="BD796" s="165"/>
      <c r="BE796" s="165"/>
      <c r="BF796" s="165"/>
      <c r="BG796" s="165"/>
      <c r="BH796" s="168"/>
      <c r="BI796" s="168"/>
      <c r="BJ796" s="168"/>
      <c r="BK796" s="168"/>
    </row>
    <row r="797" spans="1:63" ht="14.85" customHeight="1">
      <c r="A797" s="238"/>
      <c r="B797" s="540" t="s">
        <v>832</v>
      </c>
      <c r="C797" s="540"/>
      <c r="D797" s="540"/>
      <c r="E797" s="503" t="str">
        <f t="shared" si="147"/>
        <v/>
      </c>
      <c r="F797" s="503"/>
      <c r="G797" s="503"/>
      <c r="H797" s="503" t="str">
        <f t="shared" si="148"/>
        <v/>
      </c>
      <c r="I797" s="503"/>
      <c r="J797" s="503"/>
      <c r="K797" s="503" t="str">
        <f t="shared" si="149"/>
        <v/>
      </c>
      <c r="L797" s="503"/>
      <c r="M797" s="503"/>
      <c r="N797" s="503" t="str">
        <f t="shared" si="150"/>
        <v/>
      </c>
      <c r="O797" s="503"/>
      <c r="P797" s="503"/>
      <c r="Q797" s="503" t="str">
        <f t="shared" si="151"/>
        <v/>
      </c>
      <c r="R797" s="503"/>
      <c r="S797" s="503"/>
      <c r="T797" s="503"/>
      <c r="U797" s="503"/>
      <c r="V797" s="503"/>
      <c r="W797" s="503" t="str">
        <f t="shared" si="152"/>
        <v/>
      </c>
      <c r="X797" s="503"/>
      <c r="Y797" s="503"/>
      <c r="Z797" s="503"/>
      <c r="AA797" s="503"/>
      <c r="AB797" s="503"/>
      <c r="AC797" s="525"/>
      <c r="AD797" s="526"/>
      <c r="AE797" s="526"/>
      <c r="AF797" s="526"/>
      <c r="AG797" s="526"/>
      <c r="AH797" s="527"/>
      <c r="AI797" s="233"/>
      <c r="AJ797" s="233"/>
      <c r="AK797" s="166"/>
      <c r="AR797" s="155"/>
      <c r="AS797" s="316"/>
      <c r="AT797" s="168"/>
      <c r="AU797" s="168"/>
      <c r="AV797" s="168"/>
      <c r="AW797" s="168"/>
      <c r="AX797" s="168"/>
      <c r="AZ797" s="167"/>
      <c r="BA797" s="165"/>
      <c r="BB797" s="165"/>
      <c r="BC797" s="165"/>
      <c r="BD797" s="165"/>
      <c r="BE797" s="165"/>
      <c r="BF797" s="165"/>
      <c r="BG797" s="165"/>
      <c r="BH797" s="168"/>
      <c r="BI797" s="168"/>
      <c r="BJ797" s="168"/>
      <c r="BK797" s="168"/>
    </row>
    <row r="798" spans="1:63" ht="14.85" customHeight="1">
      <c r="A798" s="238"/>
      <c r="B798" s="540" t="s">
        <v>833</v>
      </c>
      <c r="C798" s="540"/>
      <c r="D798" s="540"/>
      <c r="E798" s="503" t="str">
        <f t="shared" si="147"/>
        <v/>
      </c>
      <c r="F798" s="503"/>
      <c r="G798" s="503"/>
      <c r="H798" s="503" t="str">
        <f t="shared" si="148"/>
        <v/>
      </c>
      <c r="I798" s="503"/>
      <c r="J798" s="503"/>
      <c r="K798" s="503" t="str">
        <f t="shared" si="149"/>
        <v/>
      </c>
      <c r="L798" s="503"/>
      <c r="M798" s="503"/>
      <c r="N798" s="503" t="str">
        <f t="shared" si="150"/>
        <v/>
      </c>
      <c r="O798" s="503"/>
      <c r="P798" s="503"/>
      <c r="Q798" s="503" t="str">
        <f t="shared" si="151"/>
        <v/>
      </c>
      <c r="R798" s="503"/>
      <c r="S798" s="503"/>
      <c r="T798" s="503"/>
      <c r="U798" s="503"/>
      <c r="V798" s="503"/>
      <c r="W798" s="503" t="str">
        <f t="shared" si="152"/>
        <v/>
      </c>
      <c r="X798" s="503"/>
      <c r="Y798" s="503"/>
      <c r="Z798" s="503"/>
      <c r="AA798" s="503"/>
      <c r="AB798" s="503"/>
      <c r="AC798" s="525"/>
      <c r="AD798" s="526"/>
      <c r="AE798" s="526"/>
      <c r="AF798" s="526"/>
      <c r="AG798" s="526"/>
      <c r="AH798" s="527"/>
      <c r="AI798" s="233"/>
      <c r="AJ798" s="233"/>
      <c r="AK798" s="166"/>
      <c r="AR798" s="155"/>
      <c r="AS798" s="316"/>
      <c r="AT798" s="168"/>
      <c r="AU798" s="168"/>
      <c r="AV798" s="168"/>
      <c r="AW798" s="168"/>
      <c r="AX798" s="168"/>
      <c r="AZ798" s="167"/>
      <c r="BA798" s="165"/>
      <c r="BB798" s="165"/>
      <c r="BC798" s="165"/>
      <c r="BD798" s="165"/>
      <c r="BE798" s="165"/>
      <c r="BF798" s="165"/>
      <c r="BG798" s="165"/>
      <c r="BH798" s="168"/>
      <c r="BI798" s="168"/>
      <c r="BJ798" s="168"/>
      <c r="BK798" s="168"/>
    </row>
    <row r="799" spans="1:63" ht="14.85" customHeight="1">
      <c r="A799" s="238"/>
      <c r="B799" s="540" t="s">
        <v>834</v>
      </c>
      <c r="C799" s="540"/>
      <c r="D799" s="540"/>
      <c r="E799" s="503" t="str">
        <f t="shared" si="147"/>
        <v/>
      </c>
      <c r="F799" s="503"/>
      <c r="G799" s="503"/>
      <c r="H799" s="503" t="str">
        <f t="shared" si="148"/>
        <v/>
      </c>
      <c r="I799" s="503"/>
      <c r="J799" s="503"/>
      <c r="K799" s="503" t="str">
        <f t="shared" si="149"/>
        <v/>
      </c>
      <c r="L799" s="503"/>
      <c r="M799" s="503"/>
      <c r="N799" s="503" t="str">
        <f t="shared" si="150"/>
        <v/>
      </c>
      <c r="O799" s="503"/>
      <c r="P799" s="503"/>
      <c r="Q799" s="503" t="str">
        <f t="shared" si="151"/>
        <v/>
      </c>
      <c r="R799" s="503"/>
      <c r="S799" s="503"/>
      <c r="T799" s="503"/>
      <c r="U799" s="503"/>
      <c r="V799" s="503"/>
      <c r="W799" s="503" t="str">
        <f t="shared" si="152"/>
        <v/>
      </c>
      <c r="X799" s="503"/>
      <c r="Y799" s="503"/>
      <c r="Z799" s="503"/>
      <c r="AA799" s="503"/>
      <c r="AB799" s="503"/>
      <c r="AC799" s="525"/>
      <c r="AD799" s="526"/>
      <c r="AE799" s="526"/>
      <c r="AF799" s="526"/>
      <c r="AG799" s="526"/>
      <c r="AH799" s="527"/>
      <c r="AI799" s="233"/>
      <c r="AJ799" s="233"/>
      <c r="AK799" s="166"/>
      <c r="AR799" s="155"/>
      <c r="AS799" s="316"/>
      <c r="AT799" s="168"/>
      <c r="AU799" s="168"/>
      <c r="AV799" s="168"/>
      <c r="AW799" s="168"/>
      <c r="AX799" s="168"/>
      <c r="AZ799" s="167"/>
      <c r="BA799" s="165"/>
      <c r="BB799" s="165"/>
      <c r="BC799" s="165"/>
      <c r="BD799" s="165"/>
      <c r="BE799" s="165"/>
      <c r="BF799" s="165"/>
      <c r="BG799" s="165"/>
      <c r="BH799" s="168"/>
      <c r="BI799" s="168"/>
      <c r="BJ799" s="168"/>
      <c r="BK799" s="168"/>
    </row>
    <row r="800" spans="1:63" ht="14.85" customHeight="1">
      <c r="A800" s="238"/>
      <c r="B800" s="540" t="s">
        <v>835</v>
      </c>
      <c r="C800" s="540"/>
      <c r="D800" s="540"/>
      <c r="E800" s="503" t="str">
        <f t="shared" si="147"/>
        <v/>
      </c>
      <c r="F800" s="503"/>
      <c r="G800" s="503"/>
      <c r="H800" s="503" t="str">
        <f t="shared" si="148"/>
        <v/>
      </c>
      <c r="I800" s="503"/>
      <c r="J800" s="503"/>
      <c r="K800" s="503" t="str">
        <f t="shared" si="149"/>
        <v/>
      </c>
      <c r="L800" s="503"/>
      <c r="M800" s="503"/>
      <c r="N800" s="503" t="str">
        <f t="shared" si="150"/>
        <v/>
      </c>
      <c r="O800" s="503"/>
      <c r="P800" s="503"/>
      <c r="Q800" s="503" t="str">
        <f t="shared" si="151"/>
        <v/>
      </c>
      <c r="R800" s="503"/>
      <c r="S800" s="503"/>
      <c r="T800" s="503"/>
      <c r="U800" s="503"/>
      <c r="V800" s="503"/>
      <c r="W800" s="503" t="str">
        <f t="shared" si="152"/>
        <v/>
      </c>
      <c r="X800" s="503"/>
      <c r="Y800" s="503"/>
      <c r="Z800" s="503"/>
      <c r="AA800" s="503"/>
      <c r="AB800" s="503"/>
      <c r="AC800" s="525"/>
      <c r="AD800" s="526"/>
      <c r="AE800" s="526"/>
      <c r="AF800" s="526"/>
      <c r="AG800" s="526"/>
      <c r="AH800" s="527"/>
      <c r="AI800" s="233"/>
      <c r="AJ800" s="233"/>
      <c r="AK800" s="166"/>
      <c r="AR800" s="155"/>
      <c r="AS800" s="316"/>
      <c r="AT800" s="168"/>
      <c r="AU800" s="168"/>
      <c r="AV800" s="168"/>
      <c r="AW800" s="168"/>
      <c r="AX800" s="168"/>
      <c r="AZ800" s="167"/>
      <c r="BA800" s="165"/>
      <c r="BB800" s="165"/>
      <c r="BC800" s="165"/>
      <c r="BD800" s="165"/>
      <c r="BE800" s="165"/>
      <c r="BF800" s="165"/>
      <c r="BG800" s="165"/>
      <c r="BH800" s="168"/>
      <c r="BI800" s="168"/>
      <c r="BJ800" s="168"/>
      <c r="BK800" s="168"/>
    </row>
    <row r="801" spans="1:63" ht="14.85" customHeight="1">
      <c r="A801" s="238"/>
      <c r="B801" s="540" t="s">
        <v>836</v>
      </c>
      <c r="C801" s="540"/>
      <c r="D801" s="540"/>
      <c r="E801" s="503" t="str">
        <f t="shared" si="147"/>
        <v/>
      </c>
      <c r="F801" s="503"/>
      <c r="G801" s="503"/>
      <c r="H801" s="503" t="str">
        <f t="shared" si="148"/>
        <v/>
      </c>
      <c r="I801" s="503"/>
      <c r="J801" s="503"/>
      <c r="K801" s="503" t="str">
        <f t="shared" si="149"/>
        <v/>
      </c>
      <c r="L801" s="503"/>
      <c r="M801" s="503"/>
      <c r="N801" s="503" t="str">
        <f t="shared" si="150"/>
        <v/>
      </c>
      <c r="O801" s="503"/>
      <c r="P801" s="503"/>
      <c r="Q801" s="503" t="str">
        <f t="shared" si="151"/>
        <v/>
      </c>
      <c r="R801" s="503"/>
      <c r="S801" s="503"/>
      <c r="T801" s="503"/>
      <c r="U801" s="503"/>
      <c r="V801" s="503"/>
      <c r="W801" s="503" t="str">
        <f t="shared" si="152"/>
        <v/>
      </c>
      <c r="X801" s="503"/>
      <c r="Y801" s="503"/>
      <c r="Z801" s="503"/>
      <c r="AA801" s="503"/>
      <c r="AB801" s="503"/>
      <c r="AC801" s="525"/>
      <c r="AD801" s="526"/>
      <c r="AE801" s="526"/>
      <c r="AF801" s="526"/>
      <c r="AG801" s="526"/>
      <c r="AH801" s="527"/>
      <c r="AI801" s="233"/>
      <c r="AJ801" s="233"/>
      <c r="AK801" s="166"/>
      <c r="AR801" s="155"/>
      <c r="AS801" s="316"/>
      <c r="AT801" s="168"/>
      <c r="AU801" s="168"/>
      <c r="AV801" s="168"/>
      <c r="AW801" s="168"/>
      <c r="AX801" s="168"/>
      <c r="AZ801" s="167"/>
      <c r="BA801" s="165"/>
      <c r="BB801" s="165"/>
      <c r="BC801" s="165"/>
      <c r="BD801" s="165"/>
      <c r="BE801" s="165"/>
      <c r="BF801" s="165"/>
      <c r="BG801" s="165"/>
      <c r="BH801" s="168"/>
      <c r="BI801" s="168"/>
      <c r="BJ801" s="168"/>
      <c r="BK801" s="168"/>
    </row>
    <row r="802" spans="1:63" ht="14.85" customHeight="1">
      <c r="A802" s="238"/>
      <c r="B802" s="540" t="s">
        <v>837</v>
      </c>
      <c r="C802" s="540"/>
      <c r="D802" s="540"/>
      <c r="E802" s="503" t="str">
        <f t="shared" si="147"/>
        <v/>
      </c>
      <c r="F802" s="503"/>
      <c r="G802" s="503"/>
      <c r="H802" s="503" t="str">
        <f t="shared" si="148"/>
        <v/>
      </c>
      <c r="I802" s="503"/>
      <c r="J802" s="503"/>
      <c r="K802" s="503" t="str">
        <f t="shared" si="149"/>
        <v/>
      </c>
      <c r="L802" s="503"/>
      <c r="M802" s="503"/>
      <c r="N802" s="503" t="str">
        <f t="shared" si="150"/>
        <v/>
      </c>
      <c r="O802" s="503"/>
      <c r="P802" s="503"/>
      <c r="Q802" s="503" t="str">
        <f t="shared" si="151"/>
        <v/>
      </c>
      <c r="R802" s="503"/>
      <c r="S802" s="503"/>
      <c r="T802" s="503"/>
      <c r="U802" s="503"/>
      <c r="V802" s="503"/>
      <c r="W802" s="503" t="str">
        <f t="shared" si="152"/>
        <v/>
      </c>
      <c r="X802" s="503"/>
      <c r="Y802" s="503"/>
      <c r="Z802" s="503"/>
      <c r="AA802" s="503"/>
      <c r="AB802" s="503"/>
      <c r="AC802" s="525"/>
      <c r="AD802" s="526"/>
      <c r="AE802" s="526"/>
      <c r="AF802" s="526"/>
      <c r="AG802" s="526"/>
      <c r="AH802" s="527"/>
      <c r="AI802" s="233"/>
      <c r="AJ802" s="233"/>
      <c r="AK802" s="166"/>
      <c r="AR802" s="155"/>
      <c r="AS802" s="316"/>
      <c r="AT802" s="168"/>
      <c r="AU802" s="168"/>
      <c r="AV802" s="168"/>
      <c r="AW802" s="168"/>
      <c r="AX802" s="168"/>
      <c r="AZ802" s="167"/>
      <c r="BA802" s="165"/>
      <c r="BB802" s="165"/>
      <c r="BC802" s="165"/>
      <c r="BD802" s="165"/>
      <c r="BE802" s="165"/>
      <c r="BF802" s="165"/>
      <c r="BG802" s="165"/>
      <c r="BH802" s="168"/>
      <c r="BI802" s="168"/>
      <c r="BJ802" s="168"/>
      <c r="BK802" s="168"/>
    </row>
    <row r="803" spans="1:63" ht="14.85" customHeight="1">
      <c r="A803" s="238"/>
      <c r="B803" s="540" t="s">
        <v>838</v>
      </c>
      <c r="C803" s="540"/>
      <c r="D803" s="540"/>
      <c r="E803" s="503" t="str">
        <f t="shared" si="147"/>
        <v/>
      </c>
      <c r="F803" s="503"/>
      <c r="G803" s="503"/>
      <c r="H803" s="503" t="str">
        <f t="shared" si="148"/>
        <v/>
      </c>
      <c r="I803" s="503"/>
      <c r="J803" s="503"/>
      <c r="K803" s="503" t="str">
        <f t="shared" si="149"/>
        <v/>
      </c>
      <c r="L803" s="503"/>
      <c r="M803" s="503"/>
      <c r="N803" s="503" t="str">
        <f t="shared" si="150"/>
        <v/>
      </c>
      <c r="O803" s="503"/>
      <c r="P803" s="503"/>
      <c r="Q803" s="503" t="str">
        <f t="shared" si="151"/>
        <v/>
      </c>
      <c r="R803" s="503"/>
      <c r="S803" s="503"/>
      <c r="T803" s="503"/>
      <c r="U803" s="503"/>
      <c r="V803" s="503"/>
      <c r="W803" s="503" t="str">
        <f t="shared" si="152"/>
        <v/>
      </c>
      <c r="X803" s="503"/>
      <c r="Y803" s="503"/>
      <c r="Z803" s="503"/>
      <c r="AA803" s="503"/>
      <c r="AB803" s="503"/>
      <c r="AC803" s="525"/>
      <c r="AD803" s="526"/>
      <c r="AE803" s="526"/>
      <c r="AF803" s="526"/>
      <c r="AG803" s="526"/>
      <c r="AH803" s="527"/>
      <c r="AI803" s="233"/>
      <c r="AJ803" s="233"/>
      <c r="AK803" s="166"/>
      <c r="AR803" s="155"/>
      <c r="AS803" s="316"/>
      <c r="AT803" s="168"/>
      <c r="AU803" s="168"/>
      <c r="AV803" s="168"/>
      <c r="AW803" s="168"/>
      <c r="AX803" s="168"/>
      <c r="AZ803" s="167"/>
      <c r="BA803" s="165"/>
      <c r="BB803" s="165"/>
      <c r="BC803" s="165"/>
      <c r="BD803" s="165"/>
      <c r="BE803" s="165"/>
      <c r="BF803" s="165"/>
      <c r="BG803" s="165"/>
      <c r="BH803" s="168"/>
      <c r="BI803" s="168"/>
      <c r="BJ803" s="168"/>
      <c r="BK803" s="168"/>
    </row>
    <row r="804" spans="1:63" ht="14.85" customHeight="1">
      <c r="A804" s="238"/>
      <c r="B804" s="540" t="s">
        <v>839</v>
      </c>
      <c r="C804" s="540"/>
      <c r="D804" s="540"/>
      <c r="E804" s="503" t="str">
        <f t="shared" si="147"/>
        <v/>
      </c>
      <c r="F804" s="503"/>
      <c r="G804" s="503"/>
      <c r="H804" s="503" t="str">
        <f t="shared" si="148"/>
        <v/>
      </c>
      <c r="I804" s="503"/>
      <c r="J804" s="503"/>
      <c r="K804" s="503" t="str">
        <f t="shared" si="149"/>
        <v/>
      </c>
      <c r="L804" s="503"/>
      <c r="M804" s="503"/>
      <c r="N804" s="503" t="str">
        <f t="shared" si="150"/>
        <v/>
      </c>
      <c r="O804" s="503"/>
      <c r="P804" s="503"/>
      <c r="Q804" s="503" t="str">
        <f t="shared" si="151"/>
        <v/>
      </c>
      <c r="R804" s="503"/>
      <c r="S804" s="503"/>
      <c r="T804" s="503"/>
      <c r="U804" s="503"/>
      <c r="V804" s="503"/>
      <c r="W804" s="503" t="str">
        <f t="shared" si="152"/>
        <v/>
      </c>
      <c r="X804" s="503"/>
      <c r="Y804" s="503"/>
      <c r="Z804" s="503"/>
      <c r="AA804" s="503"/>
      <c r="AB804" s="503"/>
      <c r="AC804" s="525"/>
      <c r="AD804" s="526"/>
      <c r="AE804" s="526"/>
      <c r="AF804" s="526"/>
      <c r="AG804" s="526"/>
      <c r="AH804" s="527"/>
      <c r="AI804" s="233"/>
      <c r="AJ804" s="233"/>
      <c r="AK804" s="166"/>
      <c r="AR804" s="155"/>
      <c r="AS804" s="316"/>
      <c r="AT804" s="168"/>
      <c r="AU804" s="168"/>
      <c r="AV804" s="168"/>
      <c r="AW804" s="168"/>
      <c r="AX804" s="168"/>
      <c r="AZ804" s="167"/>
      <c r="BA804" s="165"/>
      <c r="BB804" s="165"/>
      <c r="BC804" s="165"/>
      <c r="BD804" s="165"/>
      <c r="BE804" s="165"/>
      <c r="BF804" s="165"/>
      <c r="BG804" s="165"/>
      <c r="BH804" s="168"/>
      <c r="BI804" s="168"/>
      <c r="BJ804" s="168"/>
      <c r="BK804" s="168"/>
    </row>
    <row r="805" spans="1:63" ht="14.85" customHeight="1">
      <c r="A805" s="238"/>
      <c r="B805" s="540" t="s">
        <v>840</v>
      </c>
      <c r="C805" s="540"/>
      <c r="D805" s="540"/>
      <c r="E805" s="503" t="str">
        <f t="shared" si="147"/>
        <v/>
      </c>
      <c r="F805" s="503"/>
      <c r="G805" s="503"/>
      <c r="H805" s="503" t="str">
        <f t="shared" si="148"/>
        <v/>
      </c>
      <c r="I805" s="503"/>
      <c r="J805" s="503"/>
      <c r="K805" s="503" t="str">
        <f t="shared" si="149"/>
        <v/>
      </c>
      <c r="L805" s="503"/>
      <c r="M805" s="503"/>
      <c r="N805" s="503" t="str">
        <f t="shared" si="150"/>
        <v/>
      </c>
      <c r="O805" s="503"/>
      <c r="P805" s="503"/>
      <c r="Q805" s="503" t="str">
        <f t="shared" si="151"/>
        <v/>
      </c>
      <c r="R805" s="503"/>
      <c r="S805" s="503"/>
      <c r="T805" s="503"/>
      <c r="U805" s="503"/>
      <c r="V805" s="503"/>
      <c r="W805" s="503" t="str">
        <f t="shared" si="152"/>
        <v/>
      </c>
      <c r="X805" s="503"/>
      <c r="Y805" s="503"/>
      <c r="Z805" s="503"/>
      <c r="AA805" s="503"/>
      <c r="AB805" s="503"/>
      <c r="AC805" s="525"/>
      <c r="AD805" s="526"/>
      <c r="AE805" s="526"/>
      <c r="AF805" s="526"/>
      <c r="AG805" s="526"/>
      <c r="AH805" s="527"/>
      <c r="AI805" s="233"/>
      <c r="AJ805" s="233"/>
      <c r="AK805" s="166"/>
      <c r="AR805" s="155"/>
      <c r="AS805" s="316"/>
      <c r="AT805" s="168"/>
      <c r="AU805" s="168"/>
      <c r="AV805" s="168"/>
      <c r="AW805" s="168"/>
      <c r="AX805" s="168"/>
      <c r="AZ805" s="167"/>
      <c r="BA805" s="165"/>
      <c r="BB805" s="165"/>
      <c r="BC805" s="165"/>
      <c r="BD805" s="165"/>
      <c r="BE805" s="165"/>
      <c r="BF805" s="165"/>
      <c r="BG805" s="165"/>
      <c r="BH805" s="168"/>
      <c r="BI805" s="168"/>
      <c r="BJ805" s="168"/>
      <c r="BK805" s="168"/>
    </row>
    <row r="806" spans="1:63" ht="14.85" customHeight="1">
      <c r="A806" s="238"/>
      <c r="B806" s="540" t="s">
        <v>841</v>
      </c>
      <c r="C806" s="540"/>
      <c r="D806" s="540"/>
      <c r="E806" s="503" t="str">
        <f t="shared" si="147"/>
        <v/>
      </c>
      <c r="F806" s="503"/>
      <c r="G806" s="503"/>
      <c r="H806" s="503" t="str">
        <f t="shared" si="148"/>
        <v/>
      </c>
      <c r="I806" s="503"/>
      <c r="J806" s="503"/>
      <c r="K806" s="503" t="str">
        <f t="shared" si="149"/>
        <v/>
      </c>
      <c r="L806" s="503"/>
      <c r="M806" s="503"/>
      <c r="N806" s="503" t="str">
        <f t="shared" si="150"/>
        <v/>
      </c>
      <c r="O806" s="503"/>
      <c r="P806" s="503"/>
      <c r="Q806" s="503" t="str">
        <f t="shared" si="151"/>
        <v/>
      </c>
      <c r="R806" s="503"/>
      <c r="S806" s="503"/>
      <c r="T806" s="503"/>
      <c r="U806" s="503"/>
      <c r="V806" s="503"/>
      <c r="W806" s="503" t="str">
        <f t="shared" si="152"/>
        <v/>
      </c>
      <c r="X806" s="503"/>
      <c r="Y806" s="503"/>
      <c r="Z806" s="503"/>
      <c r="AA806" s="503"/>
      <c r="AB806" s="503"/>
      <c r="AC806" s="525"/>
      <c r="AD806" s="526"/>
      <c r="AE806" s="526"/>
      <c r="AF806" s="526"/>
      <c r="AG806" s="526"/>
      <c r="AH806" s="527"/>
      <c r="AI806" s="233"/>
      <c r="AJ806" s="233"/>
      <c r="AK806" s="166"/>
      <c r="AR806" s="155"/>
      <c r="AS806" s="316"/>
      <c r="AT806" s="168"/>
      <c r="AU806" s="168"/>
      <c r="AV806" s="168"/>
      <c r="AW806" s="168"/>
      <c r="AX806" s="168"/>
      <c r="AZ806" s="167"/>
      <c r="BA806" s="165"/>
      <c r="BB806" s="165"/>
      <c r="BC806" s="165"/>
      <c r="BD806" s="165"/>
      <c r="BE806" s="165"/>
      <c r="BF806" s="165"/>
      <c r="BG806" s="165"/>
      <c r="BH806" s="168"/>
      <c r="BI806" s="168"/>
      <c r="BJ806" s="168"/>
      <c r="BK806" s="168"/>
    </row>
    <row r="807" spans="1:63" ht="14.85" customHeight="1">
      <c r="A807" s="238"/>
      <c r="B807" s="540" t="s">
        <v>842</v>
      </c>
      <c r="C807" s="540"/>
      <c r="D807" s="540"/>
      <c r="E807" s="503" t="str">
        <f t="shared" si="147"/>
        <v/>
      </c>
      <c r="F807" s="503"/>
      <c r="G807" s="503"/>
      <c r="H807" s="503" t="str">
        <f t="shared" si="148"/>
        <v/>
      </c>
      <c r="I807" s="503"/>
      <c r="J807" s="503"/>
      <c r="K807" s="503" t="str">
        <f t="shared" si="149"/>
        <v/>
      </c>
      <c r="L807" s="503"/>
      <c r="M807" s="503"/>
      <c r="N807" s="503" t="str">
        <f t="shared" si="150"/>
        <v/>
      </c>
      <c r="O807" s="503"/>
      <c r="P807" s="503"/>
      <c r="Q807" s="503" t="str">
        <f t="shared" si="151"/>
        <v/>
      </c>
      <c r="R807" s="503"/>
      <c r="S807" s="503"/>
      <c r="T807" s="503"/>
      <c r="U807" s="503"/>
      <c r="V807" s="503"/>
      <c r="W807" s="503" t="str">
        <f t="shared" si="152"/>
        <v/>
      </c>
      <c r="X807" s="503"/>
      <c r="Y807" s="503"/>
      <c r="Z807" s="503"/>
      <c r="AA807" s="503"/>
      <c r="AB807" s="503"/>
      <c r="AC807" s="525"/>
      <c r="AD807" s="526"/>
      <c r="AE807" s="526"/>
      <c r="AF807" s="526"/>
      <c r="AG807" s="526"/>
      <c r="AH807" s="527"/>
      <c r="AI807" s="233"/>
      <c r="AJ807" s="233"/>
      <c r="AK807" s="166"/>
      <c r="AR807" s="155"/>
      <c r="AS807" s="316"/>
      <c r="AT807" s="168"/>
      <c r="AU807" s="168"/>
      <c r="AV807" s="168"/>
      <c r="AW807" s="168"/>
      <c r="AX807" s="168"/>
      <c r="AZ807" s="167"/>
      <c r="BA807" s="165"/>
      <c r="BB807" s="165"/>
      <c r="BC807" s="165"/>
      <c r="BD807" s="165"/>
      <c r="BE807" s="165"/>
      <c r="BF807" s="165"/>
      <c r="BG807" s="165"/>
      <c r="BH807" s="168"/>
      <c r="BI807" s="168"/>
      <c r="BJ807" s="168"/>
      <c r="BK807" s="168"/>
    </row>
    <row r="808" spans="1:63" ht="14.85" customHeight="1">
      <c r="A808" s="238"/>
      <c r="B808" s="540" t="s">
        <v>843</v>
      </c>
      <c r="C808" s="540"/>
      <c r="D808" s="540"/>
      <c r="E808" s="503" t="str">
        <f t="shared" si="147"/>
        <v/>
      </c>
      <c r="F808" s="503"/>
      <c r="G808" s="503"/>
      <c r="H808" s="503" t="str">
        <f t="shared" si="148"/>
        <v/>
      </c>
      <c r="I808" s="503"/>
      <c r="J808" s="503"/>
      <c r="K808" s="503" t="str">
        <f t="shared" si="149"/>
        <v/>
      </c>
      <c r="L808" s="503"/>
      <c r="M808" s="503"/>
      <c r="N808" s="503" t="str">
        <f t="shared" si="150"/>
        <v/>
      </c>
      <c r="O808" s="503"/>
      <c r="P808" s="503"/>
      <c r="Q808" s="503" t="str">
        <f t="shared" si="151"/>
        <v/>
      </c>
      <c r="R808" s="503"/>
      <c r="S808" s="503"/>
      <c r="T808" s="503"/>
      <c r="U808" s="503"/>
      <c r="V808" s="503"/>
      <c r="W808" s="503" t="str">
        <f t="shared" si="152"/>
        <v/>
      </c>
      <c r="X808" s="503"/>
      <c r="Y808" s="503"/>
      <c r="Z808" s="503"/>
      <c r="AA808" s="503"/>
      <c r="AB808" s="503"/>
      <c r="AC808" s="525"/>
      <c r="AD808" s="526"/>
      <c r="AE808" s="526"/>
      <c r="AF808" s="526"/>
      <c r="AG808" s="526"/>
      <c r="AH808" s="527"/>
      <c r="AI808" s="233"/>
      <c r="AJ808" s="233"/>
      <c r="AK808" s="166"/>
      <c r="AR808" s="155"/>
      <c r="AS808" s="316"/>
      <c r="AT808" s="168"/>
      <c r="AU808" s="168"/>
      <c r="AV808" s="168"/>
      <c r="AW808" s="168"/>
      <c r="AX808" s="168"/>
      <c r="AZ808" s="167"/>
      <c r="BA808" s="165"/>
      <c r="BB808" s="165"/>
      <c r="BC808" s="165"/>
      <c r="BD808" s="165"/>
      <c r="BE808" s="165"/>
      <c r="BF808" s="165"/>
      <c r="BG808" s="165"/>
      <c r="BH808" s="168"/>
      <c r="BI808" s="168"/>
      <c r="BJ808" s="168"/>
      <c r="BK808" s="168"/>
    </row>
    <row r="809" spans="1:63" ht="14.85" customHeight="1">
      <c r="A809" s="238"/>
      <c r="B809" s="540" t="s">
        <v>844</v>
      </c>
      <c r="C809" s="540"/>
      <c r="D809" s="540"/>
      <c r="E809" s="503" t="str">
        <f t="shared" si="147"/>
        <v/>
      </c>
      <c r="F809" s="503"/>
      <c r="G809" s="503"/>
      <c r="H809" s="503" t="str">
        <f t="shared" si="148"/>
        <v/>
      </c>
      <c r="I809" s="503"/>
      <c r="J809" s="503"/>
      <c r="K809" s="503" t="str">
        <f t="shared" si="149"/>
        <v/>
      </c>
      <c r="L809" s="503"/>
      <c r="M809" s="503"/>
      <c r="N809" s="503" t="str">
        <f t="shared" si="150"/>
        <v/>
      </c>
      <c r="O809" s="503"/>
      <c r="P809" s="503"/>
      <c r="Q809" s="503" t="str">
        <f t="shared" si="151"/>
        <v/>
      </c>
      <c r="R809" s="503"/>
      <c r="S809" s="503"/>
      <c r="T809" s="503"/>
      <c r="U809" s="503"/>
      <c r="V809" s="503"/>
      <c r="W809" s="503" t="str">
        <f t="shared" si="152"/>
        <v/>
      </c>
      <c r="X809" s="503"/>
      <c r="Y809" s="503"/>
      <c r="Z809" s="503"/>
      <c r="AA809" s="503"/>
      <c r="AB809" s="503"/>
      <c r="AC809" s="525"/>
      <c r="AD809" s="526"/>
      <c r="AE809" s="526"/>
      <c r="AF809" s="526"/>
      <c r="AG809" s="526"/>
      <c r="AH809" s="527"/>
      <c r="AI809" s="233"/>
      <c r="AJ809" s="233"/>
      <c r="AK809" s="166"/>
      <c r="AR809" s="155"/>
      <c r="AS809" s="316"/>
      <c r="AT809" s="168"/>
      <c r="AU809" s="168"/>
      <c r="AV809" s="168"/>
      <c r="AW809" s="168"/>
      <c r="AX809" s="168"/>
      <c r="AZ809" s="167"/>
      <c r="BA809" s="165"/>
      <c r="BB809" s="165"/>
      <c r="BC809" s="165"/>
      <c r="BD809" s="165"/>
      <c r="BE809" s="165"/>
      <c r="BF809" s="165"/>
      <c r="BG809" s="165"/>
      <c r="BH809" s="168"/>
      <c r="BI809" s="168"/>
      <c r="BJ809" s="168"/>
      <c r="BK809" s="168"/>
    </row>
    <row r="810" spans="1:63" ht="14.85" customHeight="1">
      <c r="A810" s="238"/>
      <c r="B810" s="540" t="s">
        <v>845</v>
      </c>
      <c r="C810" s="540"/>
      <c r="D810" s="540"/>
      <c r="E810" s="503" t="str">
        <f t="shared" si="147"/>
        <v/>
      </c>
      <c r="F810" s="503"/>
      <c r="G810" s="503"/>
      <c r="H810" s="503" t="str">
        <f t="shared" si="148"/>
        <v/>
      </c>
      <c r="I810" s="503"/>
      <c r="J810" s="503"/>
      <c r="K810" s="503" t="str">
        <f t="shared" si="149"/>
        <v/>
      </c>
      <c r="L810" s="503"/>
      <c r="M810" s="503"/>
      <c r="N810" s="503" t="str">
        <f t="shared" si="150"/>
        <v/>
      </c>
      <c r="O810" s="503"/>
      <c r="P810" s="503"/>
      <c r="Q810" s="503" t="str">
        <f t="shared" si="151"/>
        <v/>
      </c>
      <c r="R810" s="503"/>
      <c r="S810" s="503"/>
      <c r="T810" s="503"/>
      <c r="U810" s="503"/>
      <c r="V810" s="503"/>
      <c r="W810" s="503" t="str">
        <f t="shared" si="152"/>
        <v/>
      </c>
      <c r="X810" s="503"/>
      <c r="Y810" s="503"/>
      <c r="Z810" s="503"/>
      <c r="AA810" s="503"/>
      <c r="AB810" s="503"/>
      <c r="AC810" s="525"/>
      <c r="AD810" s="526"/>
      <c r="AE810" s="526"/>
      <c r="AF810" s="526"/>
      <c r="AG810" s="526"/>
      <c r="AH810" s="527"/>
      <c r="AI810" s="233"/>
      <c r="AJ810" s="233"/>
      <c r="AK810" s="166"/>
      <c r="AR810" s="155"/>
      <c r="AS810" s="316"/>
      <c r="AT810" s="168"/>
      <c r="AU810" s="168"/>
      <c r="AV810" s="168"/>
      <c r="AW810" s="168"/>
      <c r="AX810" s="168"/>
      <c r="AZ810" s="167"/>
      <c r="BA810" s="165"/>
      <c r="BB810" s="165"/>
      <c r="BC810" s="165"/>
      <c r="BD810" s="165"/>
      <c r="BE810" s="165"/>
      <c r="BF810" s="165"/>
      <c r="BG810" s="165"/>
      <c r="BH810" s="168"/>
      <c r="BI810" s="168"/>
      <c r="BJ810" s="168"/>
      <c r="BK810" s="168"/>
    </row>
    <row r="811" spans="1:63" ht="14.85" customHeight="1">
      <c r="A811" s="238"/>
      <c r="B811" s="540" t="s">
        <v>846</v>
      </c>
      <c r="C811" s="540"/>
      <c r="D811" s="540"/>
      <c r="E811" s="503" t="str">
        <f t="shared" si="147"/>
        <v/>
      </c>
      <c r="F811" s="503"/>
      <c r="G811" s="503"/>
      <c r="H811" s="503" t="str">
        <f t="shared" si="148"/>
        <v/>
      </c>
      <c r="I811" s="503"/>
      <c r="J811" s="503"/>
      <c r="K811" s="503" t="str">
        <f t="shared" si="149"/>
        <v/>
      </c>
      <c r="L811" s="503"/>
      <c r="M811" s="503"/>
      <c r="N811" s="503" t="str">
        <f t="shared" si="150"/>
        <v/>
      </c>
      <c r="O811" s="503"/>
      <c r="P811" s="503"/>
      <c r="Q811" s="503" t="str">
        <f t="shared" si="151"/>
        <v/>
      </c>
      <c r="R811" s="503"/>
      <c r="S811" s="503"/>
      <c r="T811" s="503"/>
      <c r="U811" s="503"/>
      <c r="V811" s="503"/>
      <c r="W811" s="503" t="str">
        <f t="shared" si="152"/>
        <v/>
      </c>
      <c r="X811" s="503"/>
      <c r="Y811" s="503"/>
      <c r="Z811" s="503"/>
      <c r="AA811" s="503"/>
      <c r="AB811" s="503"/>
      <c r="AC811" s="525"/>
      <c r="AD811" s="526"/>
      <c r="AE811" s="526"/>
      <c r="AF811" s="526"/>
      <c r="AG811" s="526"/>
      <c r="AH811" s="527"/>
      <c r="AI811" s="233"/>
      <c r="AJ811" s="233"/>
      <c r="AK811" s="166"/>
      <c r="AR811" s="155"/>
      <c r="AS811" s="316"/>
      <c r="AT811" s="168"/>
      <c r="AU811" s="168"/>
      <c r="AV811" s="168"/>
      <c r="AW811" s="168"/>
      <c r="AX811" s="168"/>
      <c r="AZ811" s="167"/>
      <c r="BA811" s="165"/>
      <c r="BB811" s="165"/>
      <c r="BC811" s="165"/>
      <c r="BD811" s="165"/>
      <c r="BE811" s="165"/>
      <c r="BF811" s="165"/>
      <c r="BG811" s="165"/>
      <c r="BH811" s="168"/>
      <c r="BI811" s="168"/>
      <c r="BJ811" s="168"/>
      <c r="BK811" s="168"/>
    </row>
    <row r="812" spans="1:63" ht="14.85" customHeight="1">
      <c r="A812" s="238"/>
      <c r="B812" s="540" t="s">
        <v>847</v>
      </c>
      <c r="C812" s="540"/>
      <c r="D812" s="540"/>
      <c r="E812" s="503" t="str">
        <f t="shared" si="147"/>
        <v/>
      </c>
      <c r="F812" s="503"/>
      <c r="G812" s="503"/>
      <c r="H812" s="503" t="str">
        <f t="shared" si="148"/>
        <v/>
      </c>
      <c r="I812" s="503"/>
      <c r="J812" s="503"/>
      <c r="K812" s="503" t="str">
        <f t="shared" si="149"/>
        <v/>
      </c>
      <c r="L812" s="503"/>
      <c r="M812" s="503"/>
      <c r="N812" s="503" t="str">
        <f t="shared" si="150"/>
        <v/>
      </c>
      <c r="O812" s="503"/>
      <c r="P812" s="503"/>
      <c r="Q812" s="503" t="str">
        <f t="shared" si="151"/>
        <v/>
      </c>
      <c r="R812" s="503"/>
      <c r="S812" s="503"/>
      <c r="T812" s="503"/>
      <c r="U812" s="503"/>
      <c r="V812" s="503"/>
      <c r="W812" s="503" t="str">
        <f t="shared" si="152"/>
        <v/>
      </c>
      <c r="X812" s="503"/>
      <c r="Y812" s="503"/>
      <c r="Z812" s="503"/>
      <c r="AA812" s="503"/>
      <c r="AB812" s="503"/>
      <c r="AC812" s="525"/>
      <c r="AD812" s="526"/>
      <c r="AE812" s="526"/>
      <c r="AF812" s="526"/>
      <c r="AG812" s="526"/>
      <c r="AH812" s="527"/>
      <c r="AI812" s="233"/>
      <c r="AJ812" s="233"/>
      <c r="AK812" s="166"/>
      <c r="AR812" s="155"/>
      <c r="AS812" s="316"/>
      <c r="AT812" s="168"/>
      <c r="AU812" s="168"/>
      <c r="AV812" s="168"/>
      <c r="AW812" s="168"/>
      <c r="AX812" s="168"/>
      <c r="AZ812" s="167"/>
      <c r="BA812" s="165"/>
      <c r="BB812" s="165"/>
      <c r="BC812" s="165"/>
      <c r="BD812" s="165"/>
      <c r="BE812" s="165"/>
      <c r="BF812" s="165"/>
      <c r="BG812" s="165"/>
      <c r="BH812" s="168"/>
      <c r="BI812" s="168"/>
      <c r="BJ812" s="168"/>
      <c r="BK812" s="168"/>
    </row>
    <row r="813" spans="1:63" ht="14.85" customHeight="1">
      <c r="A813" s="238"/>
      <c r="B813" s="540" t="s">
        <v>848</v>
      </c>
      <c r="C813" s="540"/>
      <c r="D813" s="540"/>
      <c r="E813" s="503" t="str">
        <f t="shared" si="147"/>
        <v/>
      </c>
      <c r="F813" s="503"/>
      <c r="G813" s="503"/>
      <c r="H813" s="503" t="str">
        <f t="shared" si="148"/>
        <v/>
      </c>
      <c r="I813" s="503"/>
      <c r="J813" s="503"/>
      <c r="K813" s="503" t="str">
        <f t="shared" si="149"/>
        <v/>
      </c>
      <c r="L813" s="503"/>
      <c r="M813" s="503"/>
      <c r="N813" s="503" t="str">
        <f t="shared" si="150"/>
        <v/>
      </c>
      <c r="O813" s="503"/>
      <c r="P813" s="503"/>
      <c r="Q813" s="503" t="str">
        <f t="shared" si="151"/>
        <v/>
      </c>
      <c r="R813" s="503"/>
      <c r="S813" s="503"/>
      <c r="T813" s="503"/>
      <c r="U813" s="503"/>
      <c r="V813" s="503"/>
      <c r="W813" s="503" t="str">
        <f t="shared" si="152"/>
        <v/>
      </c>
      <c r="X813" s="503"/>
      <c r="Y813" s="503"/>
      <c r="Z813" s="503"/>
      <c r="AA813" s="503"/>
      <c r="AB813" s="503"/>
      <c r="AC813" s="525"/>
      <c r="AD813" s="526"/>
      <c r="AE813" s="526"/>
      <c r="AF813" s="526"/>
      <c r="AG813" s="526"/>
      <c r="AH813" s="527"/>
      <c r="AI813" s="233"/>
      <c r="AJ813" s="233"/>
      <c r="AK813" s="166"/>
      <c r="AR813" s="155"/>
      <c r="AS813" s="316"/>
      <c r="AT813" s="168"/>
      <c r="AU813" s="168"/>
      <c r="AV813" s="168"/>
      <c r="AW813" s="168"/>
      <c r="AX813" s="168"/>
      <c r="AZ813" s="167"/>
      <c r="BA813" s="165"/>
      <c r="BB813" s="165"/>
      <c r="BC813" s="165"/>
      <c r="BD813" s="165"/>
      <c r="BE813" s="165"/>
      <c r="BF813" s="165"/>
      <c r="BG813" s="165"/>
      <c r="BH813" s="168"/>
      <c r="BI813" s="168"/>
      <c r="BJ813" s="168"/>
      <c r="BK813" s="168"/>
    </row>
    <row r="814" spans="1:63" ht="14.85" customHeight="1">
      <c r="A814" s="238"/>
      <c r="B814" s="540" t="s">
        <v>849</v>
      </c>
      <c r="C814" s="540"/>
      <c r="D814" s="540"/>
      <c r="E814" s="503" t="str">
        <f t="shared" si="147"/>
        <v/>
      </c>
      <c r="F814" s="503"/>
      <c r="G814" s="503"/>
      <c r="H814" s="503" t="str">
        <f t="shared" si="148"/>
        <v/>
      </c>
      <c r="I814" s="503"/>
      <c r="J814" s="503"/>
      <c r="K814" s="503" t="str">
        <f t="shared" si="149"/>
        <v/>
      </c>
      <c r="L814" s="503"/>
      <c r="M814" s="503"/>
      <c r="N814" s="503" t="str">
        <f t="shared" si="150"/>
        <v/>
      </c>
      <c r="O814" s="503"/>
      <c r="P814" s="503"/>
      <c r="Q814" s="503" t="str">
        <f t="shared" si="151"/>
        <v/>
      </c>
      <c r="R814" s="503"/>
      <c r="S814" s="503"/>
      <c r="T814" s="503"/>
      <c r="U814" s="503"/>
      <c r="V814" s="503"/>
      <c r="W814" s="503" t="str">
        <f t="shared" si="152"/>
        <v/>
      </c>
      <c r="X814" s="503"/>
      <c r="Y814" s="503"/>
      <c r="Z814" s="503"/>
      <c r="AA814" s="503"/>
      <c r="AB814" s="503"/>
      <c r="AC814" s="525"/>
      <c r="AD814" s="526"/>
      <c r="AE814" s="526"/>
      <c r="AF814" s="526"/>
      <c r="AG814" s="526"/>
      <c r="AH814" s="527"/>
      <c r="AI814" s="233"/>
      <c r="AJ814" s="233"/>
      <c r="AK814" s="166"/>
      <c r="AR814" s="155"/>
      <c r="AS814" s="316"/>
      <c r="AT814" s="168"/>
      <c r="AU814" s="168"/>
      <c r="AV814" s="168"/>
      <c r="AW814" s="168"/>
      <c r="AX814" s="168"/>
      <c r="AZ814" s="167"/>
      <c r="BA814" s="165"/>
      <c r="BB814" s="165"/>
      <c r="BC814" s="165"/>
      <c r="BD814" s="165"/>
      <c r="BE814" s="165"/>
      <c r="BF814" s="165"/>
      <c r="BG814" s="165"/>
      <c r="BH814" s="168"/>
      <c r="BI814" s="168"/>
      <c r="BJ814" s="168"/>
      <c r="BK814" s="168"/>
    </row>
    <row r="815" spans="1:63" ht="14.85" customHeight="1">
      <c r="A815" s="238"/>
      <c r="B815" s="540" t="s">
        <v>850</v>
      </c>
      <c r="C815" s="540"/>
      <c r="D815" s="540"/>
      <c r="E815" s="503" t="str">
        <f t="shared" si="147"/>
        <v/>
      </c>
      <c r="F815" s="503"/>
      <c r="G815" s="503"/>
      <c r="H815" s="503" t="str">
        <f t="shared" si="148"/>
        <v/>
      </c>
      <c r="I815" s="503"/>
      <c r="J815" s="503"/>
      <c r="K815" s="503" t="str">
        <f t="shared" si="149"/>
        <v/>
      </c>
      <c r="L815" s="503"/>
      <c r="M815" s="503"/>
      <c r="N815" s="503" t="str">
        <f t="shared" si="150"/>
        <v/>
      </c>
      <c r="O815" s="503"/>
      <c r="P815" s="503"/>
      <c r="Q815" s="503" t="str">
        <f t="shared" si="151"/>
        <v/>
      </c>
      <c r="R815" s="503"/>
      <c r="S815" s="503"/>
      <c r="T815" s="503"/>
      <c r="U815" s="503"/>
      <c r="V815" s="503"/>
      <c r="W815" s="503" t="str">
        <f t="shared" si="152"/>
        <v/>
      </c>
      <c r="X815" s="503"/>
      <c r="Y815" s="503"/>
      <c r="Z815" s="503"/>
      <c r="AA815" s="503"/>
      <c r="AB815" s="503"/>
      <c r="AC815" s="525"/>
      <c r="AD815" s="526"/>
      <c r="AE815" s="526"/>
      <c r="AF815" s="526"/>
      <c r="AG815" s="526"/>
      <c r="AH815" s="527"/>
      <c r="AI815" s="233"/>
      <c r="AJ815" s="233"/>
      <c r="AK815" s="166"/>
      <c r="AR815" s="155"/>
      <c r="AS815" s="316"/>
      <c r="AT815" s="168"/>
      <c r="AU815" s="168"/>
      <c r="AV815" s="168"/>
      <c r="AW815" s="168"/>
      <c r="AX815" s="168"/>
      <c r="AZ815" s="167"/>
      <c r="BA815" s="165"/>
      <c r="BB815" s="165"/>
      <c r="BC815" s="165"/>
      <c r="BD815" s="165"/>
      <c r="BE815" s="165"/>
      <c r="BF815" s="165"/>
      <c r="BG815" s="165"/>
      <c r="BH815" s="168"/>
      <c r="BI815" s="168"/>
      <c r="BJ815" s="168"/>
      <c r="BK815" s="168"/>
    </row>
    <row r="816" spans="1:63" ht="14.85" customHeight="1">
      <c r="A816" s="238"/>
      <c r="B816" s="540" t="s">
        <v>851</v>
      </c>
      <c r="C816" s="540"/>
      <c r="D816" s="540"/>
      <c r="E816" s="503" t="str">
        <f t="shared" si="147"/>
        <v/>
      </c>
      <c r="F816" s="503"/>
      <c r="G816" s="503"/>
      <c r="H816" s="503" t="str">
        <f t="shared" si="148"/>
        <v/>
      </c>
      <c r="I816" s="503"/>
      <c r="J816" s="503"/>
      <c r="K816" s="503" t="str">
        <f t="shared" si="149"/>
        <v/>
      </c>
      <c r="L816" s="503"/>
      <c r="M816" s="503"/>
      <c r="N816" s="503" t="str">
        <f t="shared" si="150"/>
        <v/>
      </c>
      <c r="O816" s="503"/>
      <c r="P816" s="503"/>
      <c r="Q816" s="503" t="str">
        <f t="shared" si="151"/>
        <v/>
      </c>
      <c r="R816" s="503"/>
      <c r="S816" s="503"/>
      <c r="T816" s="503"/>
      <c r="U816" s="503"/>
      <c r="V816" s="503"/>
      <c r="W816" s="503" t="str">
        <f t="shared" si="152"/>
        <v/>
      </c>
      <c r="X816" s="503"/>
      <c r="Y816" s="503"/>
      <c r="Z816" s="503"/>
      <c r="AA816" s="503"/>
      <c r="AB816" s="503"/>
      <c r="AC816" s="525"/>
      <c r="AD816" s="526"/>
      <c r="AE816" s="526"/>
      <c r="AF816" s="526"/>
      <c r="AG816" s="526"/>
      <c r="AH816" s="527"/>
      <c r="AI816" s="233"/>
      <c r="AJ816" s="233"/>
      <c r="AK816" s="166"/>
      <c r="AR816" s="155"/>
      <c r="AS816" s="316"/>
      <c r="AT816" s="168"/>
      <c r="AU816" s="168"/>
      <c r="AV816" s="168"/>
      <c r="AW816" s="168"/>
      <c r="AX816" s="168"/>
      <c r="AZ816" s="167"/>
      <c r="BA816" s="165"/>
      <c r="BB816" s="165"/>
      <c r="BC816" s="165"/>
      <c r="BD816" s="165"/>
      <c r="BE816" s="165"/>
      <c r="BF816" s="165"/>
      <c r="BG816" s="165"/>
      <c r="BH816" s="168"/>
      <c r="BI816" s="168"/>
      <c r="BJ816" s="168"/>
      <c r="BK816" s="168"/>
    </row>
    <row r="817" spans="1:63" ht="14.85" customHeight="1">
      <c r="A817" s="238"/>
      <c r="B817" s="540" t="s">
        <v>852</v>
      </c>
      <c r="C817" s="540"/>
      <c r="D817" s="540"/>
      <c r="E817" s="503" t="str">
        <f t="shared" si="147"/>
        <v/>
      </c>
      <c r="F817" s="503"/>
      <c r="G817" s="503"/>
      <c r="H817" s="503" t="str">
        <f t="shared" si="148"/>
        <v/>
      </c>
      <c r="I817" s="503"/>
      <c r="J817" s="503"/>
      <c r="K817" s="503" t="str">
        <f t="shared" si="149"/>
        <v/>
      </c>
      <c r="L817" s="503"/>
      <c r="M817" s="503"/>
      <c r="N817" s="503" t="str">
        <f t="shared" si="150"/>
        <v/>
      </c>
      <c r="O817" s="503"/>
      <c r="P817" s="503"/>
      <c r="Q817" s="503" t="str">
        <f t="shared" si="151"/>
        <v/>
      </c>
      <c r="R817" s="503"/>
      <c r="S817" s="503"/>
      <c r="T817" s="503"/>
      <c r="U817" s="503"/>
      <c r="V817" s="503"/>
      <c r="W817" s="503" t="str">
        <f t="shared" si="152"/>
        <v/>
      </c>
      <c r="X817" s="503"/>
      <c r="Y817" s="503"/>
      <c r="Z817" s="503"/>
      <c r="AA817" s="503"/>
      <c r="AB817" s="503"/>
      <c r="AC817" s="525"/>
      <c r="AD817" s="526"/>
      <c r="AE817" s="526"/>
      <c r="AF817" s="526"/>
      <c r="AG817" s="526"/>
      <c r="AH817" s="527"/>
      <c r="AI817" s="233"/>
      <c r="AJ817" s="233"/>
      <c r="AK817" s="166"/>
      <c r="AR817" s="155"/>
      <c r="AS817" s="316"/>
      <c r="AT817" s="168"/>
      <c r="AU817" s="168"/>
      <c r="AV817" s="168"/>
      <c r="AW817" s="168"/>
      <c r="AX817" s="168"/>
      <c r="AZ817" s="167"/>
      <c r="BA817" s="165"/>
      <c r="BB817" s="165"/>
      <c r="BC817" s="165"/>
      <c r="BD817" s="165"/>
      <c r="BE817" s="165"/>
      <c r="BF817" s="165"/>
      <c r="BG817" s="165"/>
      <c r="BH817" s="168"/>
      <c r="BI817" s="168"/>
      <c r="BJ817" s="168"/>
      <c r="BK817" s="168"/>
    </row>
    <row r="818" spans="1:63" ht="14.85" customHeight="1">
      <c r="A818" s="238"/>
      <c r="B818" s="540" t="s">
        <v>853</v>
      </c>
      <c r="C818" s="540"/>
      <c r="D818" s="540"/>
      <c r="E818" s="503" t="str">
        <f t="shared" si="147"/>
        <v/>
      </c>
      <c r="F818" s="503"/>
      <c r="G818" s="503"/>
      <c r="H818" s="503" t="str">
        <f t="shared" si="148"/>
        <v/>
      </c>
      <c r="I818" s="503"/>
      <c r="J818" s="503"/>
      <c r="K818" s="503" t="str">
        <f t="shared" si="149"/>
        <v/>
      </c>
      <c r="L818" s="503"/>
      <c r="M818" s="503"/>
      <c r="N818" s="503" t="str">
        <f t="shared" si="150"/>
        <v/>
      </c>
      <c r="O818" s="503"/>
      <c r="P818" s="503"/>
      <c r="Q818" s="503" t="str">
        <f t="shared" si="151"/>
        <v/>
      </c>
      <c r="R818" s="503"/>
      <c r="S818" s="503"/>
      <c r="T818" s="503"/>
      <c r="U818" s="503"/>
      <c r="V818" s="503"/>
      <c r="W818" s="503" t="str">
        <f t="shared" si="152"/>
        <v/>
      </c>
      <c r="X818" s="503"/>
      <c r="Y818" s="503"/>
      <c r="Z818" s="503"/>
      <c r="AA818" s="503"/>
      <c r="AB818" s="503"/>
      <c r="AC818" s="525"/>
      <c r="AD818" s="526"/>
      <c r="AE818" s="526"/>
      <c r="AF818" s="526"/>
      <c r="AG818" s="526"/>
      <c r="AH818" s="527"/>
      <c r="AI818" s="233"/>
      <c r="AJ818" s="233"/>
      <c r="AK818" s="166"/>
      <c r="AR818" s="155"/>
      <c r="AS818" s="316"/>
      <c r="AT818" s="168"/>
      <c r="AU818" s="168"/>
      <c r="AV818" s="168"/>
      <c r="AW818" s="168"/>
      <c r="AX818" s="168"/>
      <c r="AZ818" s="167"/>
      <c r="BA818" s="165"/>
      <c r="BB818" s="165"/>
      <c r="BC818" s="165"/>
      <c r="BD818" s="165"/>
      <c r="BE818" s="165"/>
      <c r="BF818" s="165"/>
      <c r="BG818" s="165"/>
      <c r="BH818" s="168"/>
      <c r="BI818" s="168"/>
      <c r="BJ818" s="168"/>
      <c r="BK818" s="168"/>
    </row>
    <row r="819" spans="1:63" ht="14.85" customHeight="1">
      <c r="A819" s="238"/>
      <c r="B819" s="540" t="s">
        <v>854</v>
      </c>
      <c r="C819" s="540"/>
      <c r="D819" s="540"/>
      <c r="E819" s="503" t="str">
        <f t="shared" si="147"/>
        <v/>
      </c>
      <c r="F819" s="503"/>
      <c r="G819" s="503"/>
      <c r="H819" s="503" t="str">
        <f t="shared" si="148"/>
        <v/>
      </c>
      <c r="I819" s="503"/>
      <c r="J819" s="503"/>
      <c r="K819" s="503" t="str">
        <f t="shared" si="149"/>
        <v/>
      </c>
      <c r="L819" s="503"/>
      <c r="M819" s="503"/>
      <c r="N819" s="503" t="str">
        <f t="shared" si="150"/>
        <v/>
      </c>
      <c r="O819" s="503"/>
      <c r="P819" s="503"/>
      <c r="Q819" s="503" t="str">
        <f t="shared" si="151"/>
        <v/>
      </c>
      <c r="R819" s="503"/>
      <c r="S819" s="503"/>
      <c r="T819" s="503"/>
      <c r="U819" s="503"/>
      <c r="V819" s="503"/>
      <c r="W819" s="503" t="str">
        <f t="shared" si="152"/>
        <v/>
      </c>
      <c r="X819" s="503"/>
      <c r="Y819" s="503"/>
      <c r="Z819" s="503"/>
      <c r="AA819" s="503"/>
      <c r="AB819" s="503"/>
      <c r="AC819" s="525"/>
      <c r="AD819" s="526"/>
      <c r="AE819" s="526"/>
      <c r="AF819" s="526"/>
      <c r="AG819" s="526"/>
      <c r="AH819" s="527"/>
      <c r="AI819" s="233"/>
      <c r="AJ819" s="233"/>
      <c r="AK819" s="166"/>
      <c r="AR819" s="155"/>
      <c r="AS819" s="316"/>
      <c r="AT819" s="168"/>
      <c r="AU819" s="168"/>
      <c r="AV819" s="168"/>
      <c r="AW819" s="168"/>
      <c r="AX819" s="168"/>
      <c r="AZ819" s="167"/>
      <c r="BA819" s="165"/>
      <c r="BB819" s="165"/>
      <c r="BC819" s="165"/>
      <c r="BD819" s="165"/>
      <c r="BE819" s="165"/>
      <c r="BF819" s="165"/>
      <c r="BG819" s="165"/>
      <c r="BH819" s="168"/>
      <c r="BI819" s="168"/>
      <c r="BJ819" s="168"/>
      <c r="BK819" s="168"/>
    </row>
    <row r="820" spans="1:63" ht="14.85" customHeight="1">
      <c r="A820" s="238"/>
      <c r="B820" s="540" t="s">
        <v>855</v>
      </c>
      <c r="C820" s="540"/>
      <c r="D820" s="540"/>
      <c r="E820" s="503" t="str">
        <f t="shared" si="147"/>
        <v/>
      </c>
      <c r="F820" s="503"/>
      <c r="G820" s="503"/>
      <c r="H820" s="503" t="str">
        <f t="shared" si="148"/>
        <v/>
      </c>
      <c r="I820" s="503"/>
      <c r="J820" s="503"/>
      <c r="K820" s="503" t="str">
        <f t="shared" si="149"/>
        <v/>
      </c>
      <c r="L820" s="503"/>
      <c r="M820" s="503"/>
      <c r="N820" s="503" t="str">
        <f t="shared" si="150"/>
        <v/>
      </c>
      <c r="O820" s="503"/>
      <c r="P820" s="503"/>
      <c r="Q820" s="503" t="str">
        <f t="shared" si="151"/>
        <v/>
      </c>
      <c r="R820" s="503"/>
      <c r="S820" s="503"/>
      <c r="T820" s="503"/>
      <c r="U820" s="503"/>
      <c r="V820" s="503"/>
      <c r="W820" s="503" t="str">
        <f t="shared" si="152"/>
        <v/>
      </c>
      <c r="X820" s="503"/>
      <c r="Y820" s="503"/>
      <c r="Z820" s="503"/>
      <c r="AA820" s="503"/>
      <c r="AB820" s="503"/>
      <c r="AC820" s="525"/>
      <c r="AD820" s="526"/>
      <c r="AE820" s="526"/>
      <c r="AF820" s="526"/>
      <c r="AG820" s="526"/>
      <c r="AH820" s="527"/>
      <c r="AI820" s="233"/>
      <c r="AJ820" s="233"/>
      <c r="AK820" s="166"/>
      <c r="AR820" s="155"/>
      <c r="AS820" s="316"/>
      <c r="AT820" s="168"/>
      <c r="AU820" s="168"/>
      <c r="AV820" s="168"/>
      <c r="AW820" s="168"/>
      <c r="AX820" s="168"/>
      <c r="AZ820" s="167"/>
      <c r="BA820" s="165"/>
      <c r="BB820" s="165"/>
      <c r="BC820" s="165"/>
      <c r="BD820" s="165"/>
      <c r="BE820" s="165"/>
      <c r="BF820" s="165"/>
      <c r="BG820" s="165"/>
      <c r="BH820" s="168"/>
      <c r="BI820" s="168"/>
      <c r="BJ820" s="168"/>
      <c r="BK820" s="168"/>
    </row>
    <row r="821" spans="1:63" ht="14.85" customHeight="1">
      <c r="A821" s="238"/>
      <c r="B821" s="540" t="s">
        <v>856</v>
      </c>
      <c r="C821" s="540"/>
      <c r="D821" s="540"/>
      <c r="E821" s="503" t="str">
        <f t="shared" si="147"/>
        <v/>
      </c>
      <c r="F821" s="503"/>
      <c r="G821" s="503"/>
      <c r="H821" s="503" t="str">
        <f t="shared" si="148"/>
        <v/>
      </c>
      <c r="I821" s="503"/>
      <c r="J821" s="503"/>
      <c r="K821" s="503" t="str">
        <f t="shared" si="149"/>
        <v/>
      </c>
      <c r="L821" s="503"/>
      <c r="M821" s="503"/>
      <c r="N821" s="503" t="str">
        <f t="shared" si="150"/>
        <v/>
      </c>
      <c r="O821" s="503"/>
      <c r="P821" s="503"/>
      <c r="Q821" s="503" t="str">
        <f t="shared" si="151"/>
        <v/>
      </c>
      <c r="R821" s="503"/>
      <c r="S821" s="503"/>
      <c r="T821" s="503"/>
      <c r="U821" s="503"/>
      <c r="V821" s="503"/>
      <c r="W821" s="503" t="str">
        <f t="shared" si="152"/>
        <v/>
      </c>
      <c r="X821" s="503"/>
      <c r="Y821" s="503"/>
      <c r="Z821" s="503"/>
      <c r="AA821" s="503"/>
      <c r="AB821" s="503"/>
      <c r="AC821" s="525"/>
      <c r="AD821" s="526"/>
      <c r="AE821" s="526"/>
      <c r="AF821" s="526"/>
      <c r="AG821" s="526"/>
      <c r="AH821" s="527"/>
      <c r="AI821" s="233"/>
      <c r="AJ821" s="233"/>
      <c r="AK821" s="166"/>
      <c r="AR821" s="155"/>
      <c r="AS821" s="316"/>
      <c r="AT821" s="168"/>
      <c r="AU821" s="168"/>
      <c r="AV821" s="168"/>
      <c r="AW821" s="168"/>
      <c r="AX821" s="168"/>
      <c r="AZ821" s="167"/>
      <c r="BA821" s="165"/>
      <c r="BB821" s="165"/>
      <c r="BC821" s="165"/>
      <c r="BD821" s="165"/>
      <c r="BE821" s="165"/>
      <c r="BF821" s="165"/>
      <c r="BG821" s="165"/>
      <c r="BH821" s="168"/>
      <c r="BI821" s="168"/>
      <c r="BJ821" s="168"/>
      <c r="BK821" s="168"/>
    </row>
    <row r="822" spans="1:63" ht="14.85" customHeight="1">
      <c r="A822" s="238"/>
      <c r="B822" s="540" t="s">
        <v>857</v>
      </c>
      <c r="C822" s="540"/>
      <c r="D822" s="540"/>
      <c r="E822" s="503" t="str">
        <f t="shared" si="147"/>
        <v/>
      </c>
      <c r="F822" s="503"/>
      <c r="G822" s="503"/>
      <c r="H822" s="503" t="str">
        <f t="shared" si="148"/>
        <v/>
      </c>
      <c r="I822" s="503"/>
      <c r="J822" s="503"/>
      <c r="K822" s="503" t="str">
        <f t="shared" si="149"/>
        <v/>
      </c>
      <c r="L822" s="503"/>
      <c r="M822" s="503"/>
      <c r="N822" s="503" t="str">
        <f t="shared" si="150"/>
        <v/>
      </c>
      <c r="O822" s="503"/>
      <c r="P822" s="503"/>
      <c r="Q822" s="503" t="str">
        <f t="shared" si="151"/>
        <v/>
      </c>
      <c r="R822" s="503"/>
      <c r="S822" s="503"/>
      <c r="T822" s="503"/>
      <c r="U822" s="503"/>
      <c r="V822" s="503"/>
      <c r="W822" s="503" t="str">
        <f t="shared" si="152"/>
        <v/>
      </c>
      <c r="X822" s="503"/>
      <c r="Y822" s="503"/>
      <c r="Z822" s="503"/>
      <c r="AA822" s="503"/>
      <c r="AB822" s="503"/>
      <c r="AC822" s="525"/>
      <c r="AD822" s="526"/>
      <c r="AE822" s="526"/>
      <c r="AF822" s="526"/>
      <c r="AG822" s="526"/>
      <c r="AH822" s="527"/>
      <c r="AI822" s="233"/>
      <c r="AJ822" s="233"/>
      <c r="AK822" s="166"/>
      <c r="AR822" s="155"/>
      <c r="AS822" s="316"/>
      <c r="AT822" s="168"/>
      <c r="AU822" s="168"/>
      <c r="AV822" s="168"/>
      <c r="AW822" s="168"/>
      <c r="AX822" s="168"/>
      <c r="AZ822" s="167"/>
      <c r="BA822" s="165"/>
      <c r="BB822" s="165"/>
      <c r="BC822" s="165"/>
      <c r="BD822" s="165"/>
      <c r="BE822" s="165"/>
      <c r="BF822" s="165"/>
      <c r="BG822" s="165"/>
      <c r="BH822" s="168"/>
      <c r="BI822" s="168"/>
      <c r="BJ822" s="168"/>
      <c r="BK822" s="168"/>
    </row>
    <row r="823" spans="1:63" ht="14.85" customHeight="1">
      <c r="A823" s="238"/>
      <c r="B823" s="540" t="s">
        <v>858</v>
      </c>
      <c r="C823" s="540"/>
      <c r="D823" s="540"/>
      <c r="E823" s="503" t="str">
        <f t="shared" si="147"/>
        <v/>
      </c>
      <c r="F823" s="503"/>
      <c r="G823" s="503"/>
      <c r="H823" s="503" t="str">
        <f t="shared" si="148"/>
        <v/>
      </c>
      <c r="I823" s="503"/>
      <c r="J823" s="503"/>
      <c r="K823" s="503" t="str">
        <f t="shared" si="149"/>
        <v/>
      </c>
      <c r="L823" s="503"/>
      <c r="M823" s="503"/>
      <c r="N823" s="503" t="str">
        <f t="shared" si="150"/>
        <v/>
      </c>
      <c r="O823" s="503"/>
      <c r="P823" s="503"/>
      <c r="Q823" s="503" t="str">
        <f t="shared" si="151"/>
        <v/>
      </c>
      <c r="R823" s="503"/>
      <c r="S823" s="503"/>
      <c r="T823" s="503"/>
      <c r="U823" s="503"/>
      <c r="V823" s="503"/>
      <c r="W823" s="503" t="str">
        <f t="shared" si="152"/>
        <v/>
      </c>
      <c r="X823" s="503"/>
      <c r="Y823" s="503"/>
      <c r="Z823" s="503"/>
      <c r="AA823" s="503"/>
      <c r="AB823" s="503"/>
      <c r="AC823" s="525"/>
      <c r="AD823" s="526"/>
      <c r="AE823" s="526"/>
      <c r="AF823" s="526"/>
      <c r="AG823" s="526"/>
      <c r="AH823" s="527"/>
      <c r="AI823" s="233"/>
      <c r="AJ823" s="233"/>
      <c r="AK823" s="166"/>
      <c r="AR823" s="155"/>
      <c r="AS823" s="316"/>
      <c r="AT823" s="168"/>
      <c r="AU823" s="168"/>
      <c r="AV823" s="168"/>
      <c r="AW823" s="168"/>
      <c r="AX823" s="168"/>
      <c r="AZ823" s="167"/>
      <c r="BA823" s="165"/>
      <c r="BB823" s="165"/>
      <c r="BC823" s="165"/>
      <c r="BD823" s="165"/>
      <c r="BE823" s="165"/>
      <c r="BF823" s="165"/>
      <c r="BG823" s="165"/>
      <c r="BH823" s="168"/>
      <c r="BI823" s="168"/>
      <c r="BJ823" s="168"/>
      <c r="BK823" s="168"/>
    </row>
    <row r="824" spans="1:63" ht="14.85" customHeight="1">
      <c r="A824" s="238"/>
      <c r="B824" s="540" t="s">
        <v>859</v>
      </c>
      <c r="C824" s="540"/>
      <c r="D824" s="540"/>
      <c r="E824" s="503" t="str">
        <f t="shared" si="147"/>
        <v/>
      </c>
      <c r="F824" s="503"/>
      <c r="G824" s="503"/>
      <c r="H824" s="503" t="str">
        <f t="shared" si="148"/>
        <v/>
      </c>
      <c r="I824" s="503"/>
      <c r="J824" s="503"/>
      <c r="K824" s="503" t="str">
        <f t="shared" si="149"/>
        <v/>
      </c>
      <c r="L824" s="503"/>
      <c r="M824" s="503"/>
      <c r="N824" s="503" t="str">
        <f t="shared" si="150"/>
        <v/>
      </c>
      <c r="O824" s="503"/>
      <c r="P824" s="503"/>
      <c r="Q824" s="503" t="str">
        <f t="shared" si="151"/>
        <v/>
      </c>
      <c r="R824" s="503"/>
      <c r="S824" s="503"/>
      <c r="T824" s="503"/>
      <c r="U824" s="503"/>
      <c r="V824" s="503"/>
      <c r="W824" s="503" t="str">
        <f t="shared" si="152"/>
        <v/>
      </c>
      <c r="X824" s="503"/>
      <c r="Y824" s="503"/>
      <c r="Z824" s="503"/>
      <c r="AA824" s="503"/>
      <c r="AB824" s="503"/>
      <c r="AC824" s="525"/>
      <c r="AD824" s="526"/>
      <c r="AE824" s="526"/>
      <c r="AF824" s="526"/>
      <c r="AG824" s="526"/>
      <c r="AH824" s="527"/>
      <c r="AI824" s="233"/>
      <c r="AJ824" s="233"/>
      <c r="AK824" s="166"/>
      <c r="AR824" s="155"/>
      <c r="AS824" s="316"/>
      <c r="AT824" s="168"/>
      <c r="AU824" s="168"/>
      <c r="AV824" s="168"/>
      <c r="AW824" s="168"/>
      <c r="AX824" s="168"/>
      <c r="AZ824" s="167"/>
      <c r="BA824" s="165"/>
      <c r="BB824" s="165"/>
      <c r="BC824" s="165"/>
      <c r="BD824" s="165"/>
      <c r="BE824" s="165"/>
      <c r="BF824" s="165"/>
      <c r="BG824" s="165"/>
      <c r="BH824" s="168"/>
      <c r="BI824" s="168"/>
      <c r="BJ824" s="168"/>
      <c r="BK824" s="168"/>
    </row>
    <row r="825" spans="1:63" ht="14.85" customHeight="1">
      <c r="A825" s="238"/>
      <c r="B825" s="540" t="s">
        <v>860</v>
      </c>
      <c r="C825" s="540"/>
      <c r="D825" s="540"/>
      <c r="E825" s="503" t="str">
        <f t="shared" si="147"/>
        <v/>
      </c>
      <c r="F825" s="503"/>
      <c r="G825" s="503"/>
      <c r="H825" s="503" t="str">
        <f t="shared" si="148"/>
        <v/>
      </c>
      <c r="I825" s="503"/>
      <c r="J825" s="503"/>
      <c r="K825" s="503" t="str">
        <f t="shared" si="149"/>
        <v/>
      </c>
      <c r="L825" s="503"/>
      <c r="M825" s="503"/>
      <c r="N825" s="503" t="str">
        <f t="shared" si="150"/>
        <v/>
      </c>
      <c r="O825" s="503"/>
      <c r="P825" s="503"/>
      <c r="Q825" s="503" t="str">
        <f t="shared" si="151"/>
        <v/>
      </c>
      <c r="R825" s="503"/>
      <c r="S825" s="503"/>
      <c r="T825" s="503"/>
      <c r="U825" s="503"/>
      <c r="V825" s="503"/>
      <c r="W825" s="503" t="str">
        <f t="shared" si="152"/>
        <v/>
      </c>
      <c r="X825" s="503"/>
      <c r="Y825" s="503"/>
      <c r="Z825" s="503"/>
      <c r="AA825" s="503"/>
      <c r="AB825" s="503"/>
      <c r="AC825" s="525"/>
      <c r="AD825" s="526"/>
      <c r="AE825" s="526"/>
      <c r="AF825" s="526"/>
      <c r="AG825" s="526"/>
      <c r="AH825" s="527"/>
      <c r="AI825" s="233"/>
      <c r="AJ825" s="233"/>
      <c r="AK825" s="166"/>
      <c r="AR825" s="155"/>
      <c r="AS825" s="316"/>
      <c r="AT825" s="168"/>
      <c r="AU825" s="168"/>
      <c r="AV825" s="168"/>
      <c r="AW825" s="168"/>
      <c r="AX825" s="168"/>
      <c r="AZ825" s="167"/>
      <c r="BA825" s="165"/>
      <c r="BB825" s="165"/>
      <c r="BC825" s="165"/>
      <c r="BD825" s="165"/>
      <c r="BE825" s="165"/>
      <c r="BF825" s="165"/>
      <c r="BG825" s="165"/>
      <c r="BH825" s="168"/>
      <c r="BI825" s="168"/>
      <c r="BJ825" s="168"/>
      <c r="BK825" s="168"/>
    </row>
    <row r="826" spans="1:63" ht="14.85" customHeight="1">
      <c r="A826" s="238"/>
      <c r="B826" s="540" t="s">
        <v>861</v>
      </c>
      <c r="C826" s="540"/>
      <c r="D826" s="540"/>
      <c r="E826" s="503" t="str">
        <f t="shared" si="147"/>
        <v/>
      </c>
      <c r="F826" s="503"/>
      <c r="G826" s="503"/>
      <c r="H826" s="503" t="str">
        <f t="shared" si="148"/>
        <v/>
      </c>
      <c r="I826" s="503"/>
      <c r="J826" s="503"/>
      <c r="K826" s="503" t="str">
        <f t="shared" si="149"/>
        <v/>
      </c>
      <c r="L826" s="503"/>
      <c r="M826" s="503"/>
      <c r="N826" s="503" t="str">
        <f t="shared" si="150"/>
        <v/>
      </c>
      <c r="O826" s="503"/>
      <c r="P826" s="503"/>
      <c r="Q826" s="503" t="str">
        <f t="shared" si="151"/>
        <v/>
      </c>
      <c r="R826" s="503"/>
      <c r="S826" s="503"/>
      <c r="T826" s="503"/>
      <c r="U826" s="503"/>
      <c r="V826" s="503"/>
      <c r="W826" s="503" t="str">
        <f t="shared" si="152"/>
        <v/>
      </c>
      <c r="X826" s="503"/>
      <c r="Y826" s="503"/>
      <c r="Z826" s="503"/>
      <c r="AA826" s="503"/>
      <c r="AB826" s="503"/>
      <c r="AC826" s="525"/>
      <c r="AD826" s="526"/>
      <c r="AE826" s="526"/>
      <c r="AF826" s="526"/>
      <c r="AG826" s="526"/>
      <c r="AH826" s="527"/>
      <c r="AI826" s="233"/>
      <c r="AJ826" s="233"/>
      <c r="AK826" s="166"/>
      <c r="AR826" s="155"/>
      <c r="AS826" s="316"/>
      <c r="AT826" s="168"/>
      <c r="AU826" s="168"/>
      <c r="AV826" s="168"/>
      <c r="AW826" s="168"/>
      <c r="AX826" s="168"/>
      <c r="AZ826" s="167"/>
      <c r="BA826" s="165"/>
      <c r="BB826" s="165"/>
      <c r="BC826" s="165"/>
      <c r="BD826" s="165"/>
      <c r="BE826" s="165"/>
      <c r="BF826" s="165"/>
      <c r="BG826" s="165"/>
      <c r="BH826" s="168"/>
      <c r="BI826" s="168"/>
      <c r="BJ826" s="168"/>
      <c r="BK826" s="168"/>
    </row>
    <row r="827" spans="1:63" ht="14.85" customHeight="1">
      <c r="A827" s="239"/>
      <c r="B827" s="540" t="s">
        <v>862</v>
      </c>
      <c r="C827" s="540"/>
      <c r="D827" s="540"/>
      <c r="E827" s="503" t="str">
        <f t="shared" si="147"/>
        <v/>
      </c>
      <c r="F827" s="503"/>
      <c r="G827" s="503"/>
      <c r="H827" s="503" t="str">
        <f t="shared" si="148"/>
        <v/>
      </c>
      <c r="I827" s="503"/>
      <c r="J827" s="503"/>
      <c r="K827" s="503" t="str">
        <f t="shared" si="149"/>
        <v/>
      </c>
      <c r="L827" s="503"/>
      <c r="M827" s="503"/>
      <c r="N827" s="503" t="str">
        <f t="shared" si="150"/>
        <v/>
      </c>
      <c r="O827" s="503"/>
      <c r="P827" s="503"/>
      <c r="Q827" s="503" t="str">
        <f t="shared" si="151"/>
        <v/>
      </c>
      <c r="R827" s="503"/>
      <c r="S827" s="503"/>
      <c r="T827" s="503"/>
      <c r="U827" s="503"/>
      <c r="V827" s="503"/>
      <c r="W827" s="503" t="str">
        <f t="shared" si="152"/>
        <v/>
      </c>
      <c r="X827" s="503"/>
      <c r="Y827" s="503"/>
      <c r="Z827" s="503"/>
      <c r="AA827" s="503"/>
      <c r="AB827" s="503"/>
      <c r="AC827" s="525"/>
      <c r="AD827" s="526"/>
      <c r="AE827" s="526"/>
      <c r="AF827" s="526"/>
      <c r="AG827" s="526"/>
      <c r="AH827" s="527"/>
      <c r="AI827" s="233"/>
      <c r="AJ827" s="233"/>
      <c r="AK827" s="166"/>
      <c r="AR827" s="155"/>
      <c r="AS827" s="316"/>
      <c r="AT827" s="168"/>
      <c r="AU827" s="168"/>
      <c r="AV827" s="168"/>
      <c r="AW827" s="168"/>
      <c r="AX827" s="168"/>
      <c r="AZ827" s="167"/>
      <c r="BA827" s="165"/>
      <c r="BB827" s="165"/>
      <c r="BC827" s="165"/>
      <c r="BD827" s="165"/>
      <c r="BE827" s="165"/>
      <c r="BF827" s="165"/>
      <c r="BG827" s="165"/>
      <c r="BH827" s="168"/>
      <c r="BI827" s="168"/>
      <c r="BJ827" s="168"/>
      <c r="BK827" s="168"/>
    </row>
    <row r="828" spans="1:63" ht="14.85" customHeight="1">
      <c r="A828" s="239"/>
      <c r="B828" s="540" t="s">
        <v>863</v>
      </c>
      <c r="C828" s="540"/>
      <c r="D828" s="540"/>
      <c r="E828" s="503" t="str">
        <f t="shared" si="147"/>
        <v/>
      </c>
      <c r="F828" s="503"/>
      <c r="G828" s="503"/>
      <c r="H828" s="503" t="str">
        <f t="shared" si="148"/>
        <v/>
      </c>
      <c r="I828" s="503"/>
      <c r="J828" s="503"/>
      <c r="K828" s="503" t="str">
        <f t="shared" si="149"/>
        <v/>
      </c>
      <c r="L828" s="503"/>
      <c r="M828" s="503"/>
      <c r="N828" s="503" t="str">
        <f t="shared" si="150"/>
        <v/>
      </c>
      <c r="O828" s="503"/>
      <c r="P828" s="503"/>
      <c r="Q828" s="503" t="str">
        <f t="shared" si="151"/>
        <v/>
      </c>
      <c r="R828" s="503"/>
      <c r="S828" s="503"/>
      <c r="T828" s="503"/>
      <c r="U828" s="503"/>
      <c r="V828" s="503"/>
      <c r="W828" s="503" t="str">
        <f t="shared" si="152"/>
        <v/>
      </c>
      <c r="X828" s="503"/>
      <c r="Y828" s="503"/>
      <c r="Z828" s="503"/>
      <c r="AA828" s="503"/>
      <c r="AB828" s="503"/>
      <c r="AC828" s="525"/>
      <c r="AD828" s="526"/>
      <c r="AE828" s="526"/>
      <c r="AF828" s="526"/>
      <c r="AG828" s="526"/>
      <c r="AH828" s="527"/>
      <c r="AI828" s="233"/>
      <c r="AJ828" s="233"/>
      <c r="AK828" s="166"/>
      <c r="AR828" s="155"/>
      <c r="AS828" s="316"/>
      <c r="AT828" s="168"/>
      <c r="AU828" s="168"/>
      <c r="AV828" s="168"/>
      <c r="AW828" s="168"/>
      <c r="AX828" s="168"/>
      <c r="AZ828" s="167"/>
      <c r="BA828" s="165"/>
      <c r="BB828" s="165"/>
      <c r="BC828" s="165"/>
      <c r="BD828" s="165"/>
      <c r="BE828" s="165"/>
      <c r="BF828" s="165"/>
      <c r="BG828" s="165"/>
      <c r="BH828" s="168"/>
      <c r="BI828" s="168"/>
      <c r="BJ828" s="168"/>
      <c r="BK828" s="168"/>
    </row>
    <row r="829" spans="1:63" ht="14.85" customHeight="1">
      <c r="A829" s="239"/>
      <c r="B829" s="540" t="s">
        <v>864</v>
      </c>
      <c r="C829" s="540"/>
      <c r="D829" s="540"/>
      <c r="E829" s="503" t="str">
        <f t="shared" si="147"/>
        <v/>
      </c>
      <c r="F829" s="503"/>
      <c r="G829" s="503"/>
      <c r="H829" s="503" t="str">
        <f t="shared" si="148"/>
        <v/>
      </c>
      <c r="I829" s="503"/>
      <c r="J829" s="503"/>
      <c r="K829" s="503" t="str">
        <f t="shared" si="149"/>
        <v/>
      </c>
      <c r="L829" s="503"/>
      <c r="M829" s="503"/>
      <c r="N829" s="503" t="str">
        <f t="shared" si="150"/>
        <v/>
      </c>
      <c r="O829" s="503"/>
      <c r="P829" s="503"/>
      <c r="Q829" s="503" t="str">
        <f t="shared" si="151"/>
        <v/>
      </c>
      <c r="R829" s="503"/>
      <c r="S829" s="503"/>
      <c r="T829" s="503"/>
      <c r="U829" s="503"/>
      <c r="V829" s="503"/>
      <c r="W829" s="503" t="str">
        <f t="shared" si="152"/>
        <v/>
      </c>
      <c r="X829" s="503"/>
      <c r="Y829" s="503"/>
      <c r="Z829" s="503"/>
      <c r="AA829" s="503"/>
      <c r="AB829" s="503"/>
      <c r="AC829" s="525"/>
      <c r="AD829" s="526"/>
      <c r="AE829" s="526"/>
      <c r="AF829" s="526"/>
      <c r="AG829" s="526"/>
      <c r="AH829" s="527"/>
      <c r="AI829" s="233"/>
      <c r="AJ829" s="233"/>
      <c r="AK829" s="166"/>
      <c r="AR829" s="155"/>
      <c r="AS829" s="316"/>
      <c r="AT829" s="168"/>
      <c r="AU829" s="168"/>
      <c r="AV829" s="168"/>
      <c r="AW829" s="168"/>
      <c r="AX829" s="168"/>
      <c r="AZ829" s="167"/>
      <c r="BA829" s="165"/>
      <c r="BB829" s="165"/>
      <c r="BC829" s="165"/>
      <c r="BD829" s="165"/>
      <c r="BE829" s="165"/>
      <c r="BF829" s="165"/>
      <c r="BG829" s="165"/>
      <c r="BH829" s="168"/>
      <c r="BI829" s="168"/>
      <c r="BJ829" s="168"/>
      <c r="BK829" s="168"/>
    </row>
    <row r="830" spans="1:63" ht="14.85" customHeight="1">
      <c r="A830" s="239"/>
      <c r="B830" s="540" t="s">
        <v>865</v>
      </c>
      <c r="C830" s="540"/>
      <c r="D830" s="540"/>
      <c r="E830" s="503" t="str">
        <f t="shared" si="147"/>
        <v/>
      </c>
      <c r="F830" s="503"/>
      <c r="G830" s="503"/>
      <c r="H830" s="503" t="str">
        <f t="shared" si="148"/>
        <v/>
      </c>
      <c r="I830" s="503"/>
      <c r="J830" s="503"/>
      <c r="K830" s="503" t="str">
        <f t="shared" si="149"/>
        <v/>
      </c>
      <c r="L830" s="503"/>
      <c r="M830" s="503"/>
      <c r="N830" s="503" t="str">
        <f t="shared" si="150"/>
        <v/>
      </c>
      <c r="O830" s="503"/>
      <c r="P830" s="503"/>
      <c r="Q830" s="503" t="str">
        <f t="shared" si="151"/>
        <v/>
      </c>
      <c r="R830" s="503"/>
      <c r="S830" s="503"/>
      <c r="T830" s="503"/>
      <c r="U830" s="503"/>
      <c r="V830" s="503"/>
      <c r="W830" s="503" t="str">
        <f t="shared" si="152"/>
        <v/>
      </c>
      <c r="X830" s="503"/>
      <c r="Y830" s="503"/>
      <c r="Z830" s="503"/>
      <c r="AA830" s="503"/>
      <c r="AB830" s="503"/>
      <c r="AC830" s="525"/>
      <c r="AD830" s="526"/>
      <c r="AE830" s="526"/>
      <c r="AF830" s="526"/>
      <c r="AG830" s="526"/>
      <c r="AH830" s="527"/>
      <c r="AI830" s="233"/>
      <c r="AJ830" s="233"/>
      <c r="AK830" s="166"/>
      <c r="AR830" s="155"/>
      <c r="AS830" s="316"/>
      <c r="AT830" s="168"/>
      <c r="AU830" s="168"/>
      <c r="AV830" s="168"/>
      <c r="AW830" s="168"/>
      <c r="AX830" s="168"/>
      <c r="AZ830" s="167"/>
      <c r="BA830" s="165"/>
      <c r="BB830" s="165"/>
      <c r="BC830" s="165"/>
      <c r="BD830" s="165"/>
      <c r="BE830" s="165"/>
      <c r="BF830" s="165"/>
      <c r="BG830" s="165"/>
      <c r="BH830" s="168"/>
      <c r="BI830" s="168"/>
      <c r="BJ830" s="168"/>
      <c r="BK830" s="168"/>
    </row>
    <row r="831" spans="1:63" ht="14.85" customHeight="1">
      <c r="A831" s="239"/>
      <c r="B831" s="540" t="s">
        <v>866</v>
      </c>
      <c r="C831" s="540"/>
      <c r="D831" s="540"/>
      <c r="E831" s="503" t="str">
        <f t="shared" si="147"/>
        <v/>
      </c>
      <c r="F831" s="503"/>
      <c r="G831" s="503"/>
      <c r="H831" s="503" t="str">
        <f t="shared" si="148"/>
        <v/>
      </c>
      <c r="I831" s="503"/>
      <c r="J831" s="503"/>
      <c r="K831" s="503" t="str">
        <f t="shared" si="149"/>
        <v/>
      </c>
      <c r="L831" s="503"/>
      <c r="M831" s="503"/>
      <c r="N831" s="503" t="str">
        <f t="shared" si="150"/>
        <v/>
      </c>
      <c r="O831" s="503"/>
      <c r="P831" s="503"/>
      <c r="Q831" s="503" t="str">
        <f t="shared" si="151"/>
        <v/>
      </c>
      <c r="R831" s="503"/>
      <c r="S831" s="503"/>
      <c r="T831" s="503"/>
      <c r="U831" s="503"/>
      <c r="V831" s="503"/>
      <c r="W831" s="503" t="str">
        <f t="shared" si="152"/>
        <v/>
      </c>
      <c r="X831" s="503"/>
      <c r="Y831" s="503"/>
      <c r="Z831" s="503"/>
      <c r="AA831" s="503"/>
      <c r="AB831" s="503"/>
      <c r="AC831" s="525"/>
      <c r="AD831" s="526"/>
      <c r="AE831" s="526"/>
      <c r="AF831" s="526"/>
      <c r="AG831" s="526"/>
      <c r="AH831" s="527"/>
      <c r="AI831" s="233"/>
      <c r="AJ831" s="233"/>
      <c r="AK831" s="166"/>
      <c r="AR831" s="155"/>
      <c r="AS831" s="316"/>
      <c r="AT831" s="168"/>
      <c r="AU831" s="168"/>
      <c r="AV831" s="168"/>
      <c r="AW831" s="168"/>
      <c r="AX831" s="168"/>
      <c r="AZ831" s="167"/>
      <c r="BA831" s="165"/>
      <c r="BB831" s="165"/>
      <c r="BC831" s="165"/>
      <c r="BD831" s="165"/>
      <c r="BE831" s="165"/>
      <c r="BF831" s="165"/>
      <c r="BG831" s="165"/>
      <c r="BH831" s="168"/>
      <c r="BI831" s="168"/>
      <c r="BJ831" s="168"/>
      <c r="BK831" s="168"/>
    </row>
    <row r="832" spans="1:63" ht="14.85" customHeight="1">
      <c r="A832" s="239"/>
      <c r="B832" s="540" t="s">
        <v>867</v>
      </c>
      <c r="C832" s="540"/>
      <c r="D832" s="540"/>
      <c r="E832" s="503" t="str">
        <f t="shared" ref="E832:E851" si="153">BB678</f>
        <v/>
      </c>
      <c r="F832" s="503"/>
      <c r="G832" s="503"/>
      <c r="H832" s="503" t="str">
        <f t="shared" ref="H832:H851" si="154">BC678</f>
        <v/>
      </c>
      <c r="I832" s="503"/>
      <c r="J832" s="503"/>
      <c r="K832" s="503" t="str">
        <f t="shared" ref="K832:K851" si="155">BD678</f>
        <v/>
      </c>
      <c r="L832" s="503"/>
      <c r="M832" s="503"/>
      <c r="N832" s="503" t="str">
        <f t="shared" ref="N832:N851" si="156">BE678</f>
        <v/>
      </c>
      <c r="O832" s="503"/>
      <c r="P832" s="503"/>
      <c r="Q832" s="503" t="str">
        <f t="shared" ref="Q832:Q851" si="157">BF678</f>
        <v/>
      </c>
      <c r="R832" s="503"/>
      <c r="S832" s="503"/>
      <c r="T832" s="503"/>
      <c r="U832" s="503"/>
      <c r="V832" s="503"/>
      <c r="W832" s="503" t="str">
        <f t="shared" ref="W832:W851" si="158">(BM678)</f>
        <v/>
      </c>
      <c r="X832" s="503"/>
      <c r="Y832" s="503"/>
      <c r="Z832" s="503"/>
      <c r="AA832" s="503"/>
      <c r="AB832" s="503"/>
      <c r="AC832" s="525"/>
      <c r="AD832" s="526"/>
      <c r="AE832" s="526"/>
      <c r="AF832" s="526"/>
      <c r="AG832" s="526"/>
      <c r="AH832" s="527"/>
      <c r="AI832" s="233"/>
      <c r="AJ832" s="233"/>
      <c r="AK832" s="166"/>
      <c r="AR832" s="155"/>
      <c r="AS832" s="316"/>
      <c r="AT832" s="168"/>
      <c r="AU832" s="168"/>
      <c r="AV832" s="168"/>
      <c r="AW832" s="168"/>
      <c r="AX832" s="168"/>
      <c r="AZ832" s="167"/>
      <c r="BA832" s="165"/>
      <c r="BB832" s="165"/>
      <c r="BC832" s="165"/>
      <c r="BD832" s="165"/>
      <c r="BE832" s="165"/>
      <c r="BF832" s="165"/>
      <c r="BG832" s="165"/>
      <c r="BH832" s="168"/>
      <c r="BI832" s="168"/>
      <c r="BJ832" s="168"/>
      <c r="BK832" s="168"/>
    </row>
    <row r="833" spans="1:63" ht="14.85" customHeight="1">
      <c r="B833" s="540" t="s">
        <v>868</v>
      </c>
      <c r="C833" s="540"/>
      <c r="D833" s="540"/>
      <c r="E833" s="503" t="str">
        <f t="shared" si="153"/>
        <v/>
      </c>
      <c r="F833" s="503"/>
      <c r="G833" s="503"/>
      <c r="H833" s="503" t="str">
        <f t="shared" si="154"/>
        <v/>
      </c>
      <c r="I833" s="503"/>
      <c r="J833" s="503"/>
      <c r="K833" s="503" t="str">
        <f t="shared" si="155"/>
        <v/>
      </c>
      <c r="L833" s="503"/>
      <c r="M833" s="503"/>
      <c r="N833" s="503" t="str">
        <f t="shared" si="156"/>
        <v/>
      </c>
      <c r="O833" s="503"/>
      <c r="P833" s="503"/>
      <c r="Q833" s="503" t="str">
        <f t="shared" si="157"/>
        <v/>
      </c>
      <c r="R833" s="503"/>
      <c r="S833" s="503"/>
      <c r="T833" s="503"/>
      <c r="U833" s="503"/>
      <c r="V833" s="503"/>
      <c r="W833" s="503" t="str">
        <f t="shared" si="158"/>
        <v/>
      </c>
      <c r="X833" s="503"/>
      <c r="Y833" s="503"/>
      <c r="Z833" s="503"/>
      <c r="AA833" s="503"/>
      <c r="AB833" s="503"/>
      <c r="AC833" s="525"/>
      <c r="AD833" s="526"/>
      <c r="AE833" s="526"/>
      <c r="AF833" s="526"/>
      <c r="AG833" s="526"/>
      <c r="AH833" s="527"/>
      <c r="AI833" s="233"/>
      <c r="AJ833" s="233"/>
      <c r="AK833" s="166"/>
      <c r="AR833" s="155"/>
      <c r="AS833" s="316"/>
      <c r="AT833" s="168"/>
      <c r="AU833" s="168"/>
      <c r="AV833" s="168"/>
      <c r="AW833" s="168"/>
      <c r="AX833" s="168"/>
      <c r="AZ833" s="167"/>
      <c r="BA833" s="165"/>
      <c r="BB833" s="165"/>
      <c r="BC833" s="165"/>
      <c r="BD833" s="165"/>
      <c r="BE833" s="165"/>
      <c r="BF833" s="165"/>
      <c r="BG833" s="165"/>
      <c r="BH833" s="168"/>
      <c r="BI833" s="168"/>
      <c r="BJ833" s="168"/>
      <c r="BK833" s="168"/>
    </row>
    <row r="834" spans="1:63" ht="14.85" customHeight="1">
      <c r="A834" s="244"/>
      <c r="B834" s="540" t="s">
        <v>869</v>
      </c>
      <c r="C834" s="540"/>
      <c r="D834" s="540"/>
      <c r="E834" s="503" t="str">
        <f t="shared" si="153"/>
        <v/>
      </c>
      <c r="F834" s="503"/>
      <c r="G834" s="503"/>
      <c r="H834" s="503" t="str">
        <f t="shared" si="154"/>
        <v/>
      </c>
      <c r="I834" s="503"/>
      <c r="J834" s="503"/>
      <c r="K834" s="503" t="str">
        <f t="shared" si="155"/>
        <v/>
      </c>
      <c r="L834" s="503"/>
      <c r="M834" s="503"/>
      <c r="N834" s="503" t="str">
        <f t="shared" si="156"/>
        <v/>
      </c>
      <c r="O834" s="503"/>
      <c r="P834" s="503"/>
      <c r="Q834" s="503" t="str">
        <f t="shared" si="157"/>
        <v/>
      </c>
      <c r="R834" s="503"/>
      <c r="S834" s="503"/>
      <c r="T834" s="503"/>
      <c r="U834" s="503"/>
      <c r="V834" s="503"/>
      <c r="W834" s="503" t="str">
        <f t="shared" si="158"/>
        <v/>
      </c>
      <c r="X834" s="503"/>
      <c r="Y834" s="503"/>
      <c r="Z834" s="503"/>
      <c r="AA834" s="503"/>
      <c r="AB834" s="503"/>
      <c r="AC834" s="525"/>
      <c r="AD834" s="526"/>
      <c r="AE834" s="526"/>
      <c r="AF834" s="526"/>
      <c r="AG834" s="526"/>
      <c r="AH834" s="527"/>
      <c r="AI834" s="233"/>
      <c r="AJ834" s="233"/>
      <c r="AK834" s="166"/>
      <c r="AR834" s="155"/>
      <c r="AS834" s="316"/>
      <c r="AT834" s="168"/>
      <c r="AU834" s="168"/>
      <c r="AV834" s="168"/>
      <c r="AW834" s="168"/>
      <c r="AX834" s="168"/>
      <c r="AZ834" s="167"/>
      <c r="BA834" s="165"/>
      <c r="BB834" s="165"/>
      <c r="BC834" s="165"/>
      <c r="BD834" s="165"/>
      <c r="BE834" s="165"/>
      <c r="BF834" s="165"/>
      <c r="BG834" s="165"/>
      <c r="BH834" s="168"/>
      <c r="BI834" s="168"/>
      <c r="BJ834" s="168"/>
      <c r="BK834" s="168"/>
    </row>
    <row r="835" spans="1:63" ht="14.85" customHeight="1">
      <c r="A835" s="244"/>
      <c r="B835" s="540" t="s">
        <v>870</v>
      </c>
      <c r="C835" s="540"/>
      <c r="D835" s="540"/>
      <c r="E835" s="503" t="str">
        <f t="shared" si="153"/>
        <v/>
      </c>
      <c r="F835" s="503"/>
      <c r="G835" s="503"/>
      <c r="H835" s="503" t="str">
        <f t="shared" si="154"/>
        <v/>
      </c>
      <c r="I835" s="503"/>
      <c r="J835" s="503"/>
      <c r="K835" s="503" t="str">
        <f t="shared" si="155"/>
        <v/>
      </c>
      <c r="L835" s="503"/>
      <c r="M835" s="503"/>
      <c r="N835" s="503" t="str">
        <f t="shared" si="156"/>
        <v/>
      </c>
      <c r="O835" s="503"/>
      <c r="P835" s="503"/>
      <c r="Q835" s="503" t="str">
        <f t="shared" si="157"/>
        <v/>
      </c>
      <c r="R835" s="503"/>
      <c r="S835" s="503"/>
      <c r="T835" s="503"/>
      <c r="U835" s="503"/>
      <c r="V835" s="503"/>
      <c r="W835" s="503" t="str">
        <f t="shared" si="158"/>
        <v/>
      </c>
      <c r="X835" s="503"/>
      <c r="Y835" s="503"/>
      <c r="Z835" s="503"/>
      <c r="AA835" s="503"/>
      <c r="AB835" s="503"/>
      <c r="AC835" s="525"/>
      <c r="AD835" s="526"/>
      <c r="AE835" s="526"/>
      <c r="AF835" s="526"/>
      <c r="AG835" s="526"/>
      <c r="AH835" s="527"/>
      <c r="AI835" s="233"/>
      <c r="AJ835" s="233"/>
      <c r="AK835" s="166"/>
      <c r="AR835" s="155"/>
      <c r="AS835" s="316"/>
      <c r="AT835" s="168"/>
      <c r="AU835" s="168"/>
      <c r="AV835" s="168"/>
      <c r="AW835" s="168"/>
      <c r="AX835" s="168"/>
      <c r="AZ835" s="167"/>
      <c r="BA835" s="165"/>
      <c r="BB835" s="165"/>
      <c r="BC835" s="165"/>
      <c r="BD835" s="165"/>
      <c r="BE835" s="165"/>
      <c r="BF835" s="165"/>
      <c r="BG835" s="165"/>
      <c r="BH835" s="168"/>
      <c r="BI835" s="168"/>
      <c r="BJ835" s="168"/>
      <c r="BK835" s="168"/>
    </row>
    <row r="836" spans="1:63" ht="14.85" customHeight="1">
      <c r="A836" s="244"/>
      <c r="B836" s="540" t="s">
        <v>871</v>
      </c>
      <c r="C836" s="540"/>
      <c r="D836" s="540"/>
      <c r="E836" s="503" t="str">
        <f t="shared" si="153"/>
        <v/>
      </c>
      <c r="F836" s="503"/>
      <c r="G836" s="503"/>
      <c r="H836" s="503" t="str">
        <f t="shared" si="154"/>
        <v/>
      </c>
      <c r="I836" s="503"/>
      <c r="J836" s="503"/>
      <c r="K836" s="503" t="str">
        <f t="shared" si="155"/>
        <v/>
      </c>
      <c r="L836" s="503"/>
      <c r="M836" s="503"/>
      <c r="N836" s="503" t="str">
        <f t="shared" si="156"/>
        <v/>
      </c>
      <c r="O836" s="503"/>
      <c r="P836" s="503"/>
      <c r="Q836" s="503" t="str">
        <f t="shared" si="157"/>
        <v/>
      </c>
      <c r="R836" s="503"/>
      <c r="S836" s="503"/>
      <c r="T836" s="503"/>
      <c r="U836" s="503"/>
      <c r="V836" s="503"/>
      <c r="W836" s="503" t="str">
        <f t="shared" si="158"/>
        <v/>
      </c>
      <c r="X836" s="503"/>
      <c r="Y836" s="503"/>
      <c r="Z836" s="503"/>
      <c r="AA836" s="503"/>
      <c r="AB836" s="503"/>
      <c r="AC836" s="525"/>
      <c r="AD836" s="526"/>
      <c r="AE836" s="526"/>
      <c r="AF836" s="526"/>
      <c r="AG836" s="526"/>
      <c r="AH836" s="527"/>
      <c r="AI836" s="233"/>
      <c r="AJ836" s="233"/>
      <c r="AK836" s="166"/>
      <c r="AR836" s="155"/>
      <c r="AS836" s="316"/>
      <c r="AT836" s="168"/>
      <c r="AU836" s="168"/>
      <c r="AV836" s="168"/>
      <c r="AW836" s="168"/>
      <c r="AX836" s="168"/>
      <c r="AZ836" s="167"/>
      <c r="BA836" s="165"/>
      <c r="BB836" s="165"/>
      <c r="BC836" s="165"/>
      <c r="BD836" s="165"/>
      <c r="BE836" s="165"/>
      <c r="BF836" s="165"/>
      <c r="BG836" s="165"/>
      <c r="BH836" s="168"/>
      <c r="BI836" s="168"/>
      <c r="BJ836" s="168"/>
      <c r="BK836" s="168"/>
    </row>
    <row r="837" spans="1:63" ht="14.85" customHeight="1">
      <c r="A837" s="244"/>
      <c r="B837" s="540" t="s">
        <v>872</v>
      </c>
      <c r="C837" s="540"/>
      <c r="D837" s="540"/>
      <c r="E837" s="503" t="str">
        <f t="shared" si="153"/>
        <v/>
      </c>
      <c r="F837" s="503"/>
      <c r="G837" s="503"/>
      <c r="H837" s="503" t="str">
        <f t="shared" si="154"/>
        <v/>
      </c>
      <c r="I837" s="503"/>
      <c r="J837" s="503"/>
      <c r="K837" s="503" t="str">
        <f t="shared" si="155"/>
        <v/>
      </c>
      <c r="L837" s="503"/>
      <c r="M837" s="503"/>
      <c r="N837" s="503" t="str">
        <f t="shared" si="156"/>
        <v/>
      </c>
      <c r="O837" s="503"/>
      <c r="P837" s="503"/>
      <c r="Q837" s="503" t="str">
        <f t="shared" si="157"/>
        <v/>
      </c>
      <c r="R837" s="503"/>
      <c r="S837" s="503"/>
      <c r="T837" s="503"/>
      <c r="U837" s="503"/>
      <c r="V837" s="503"/>
      <c r="W837" s="503" t="str">
        <f t="shared" si="158"/>
        <v/>
      </c>
      <c r="X837" s="503"/>
      <c r="Y837" s="503"/>
      <c r="Z837" s="503"/>
      <c r="AA837" s="503"/>
      <c r="AB837" s="503"/>
      <c r="AC837" s="525"/>
      <c r="AD837" s="526"/>
      <c r="AE837" s="526"/>
      <c r="AF837" s="526"/>
      <c r="AG837" s="526"/>
      <c r="AH837" s="527"/>
      <c r="AI837" s="233"/>
      <c r="AJ837" s="233"/>
      <c r="AK837" s="166"/>
      <c r="AR837" s="155"/>
      <c r="AS837" s="316"/>
      <c r="AT837" s="168"/>
      <c r="AU837" s="168"/>
      <c r="AV837" s="168"/>
      <c r="AW837" s="168"/>
      <c r="AX837" s="168"/>
      <c r="AZ837" s="167"/>
      <c r="BA837" s="165"/>
      <c r="BB837" s="165"/>
      <c r="BC837" s="165"/>
      <c r="BD837" s="165"/>
      <c r="BE837" s="165"/>
      <c r="BF837" s="165"/>
      <c r="BG837" s="165"/>
      <c r="BH837" s="168"/>
      <c r="BI837" s="168"/>
      <c r="BJ837" s="168"/>
      <c r="BK837" s="168"/>
    </row>
    <row r="838" spans="1:63" ht="14.85" customHeight="1">
      <c r="A838" s="244"/>
      <c r="B838" s="540" t="s">
        <v>874</v>
      </c>
      <c r="C838" s="540"/>
      <c r="D838" s="540"/>
      <c r="E838" s="503" t="str">
        <f t="shared" si="153"/>
        <v/>
      </c>
      <c r="F838" s="503"/>
      <c r="G838" s="503"/>
      <c r="H838" s="503" t="str">
        <f t="shared" si="154"/>
        <v/>
      </c>
      <c r="I838" s="503"/>
      <c r="J838" s="503"/>
      <c r="K838" s="503" t="str">
        <f t="shared" si="155"/>
        <v/>
      </c>
      <c r="L838" s="503"/>
      <c r="M838" s="503"/>
      <c r="N838" s="503" t="str">
        <f t="shared" si="156"/>
        <v/>
      </c>
      <c r="O838" s="503"/>
      <c r="P838" s="503"/>
      <c r="Q838" s="503" t="str">
        <f t="shared" si="157"/>
        <v/>
      </c>
      <c r="R838" s="503"/>
      <c r="S838" s="503"/>
      <c r="T838" s="503"/>
      <c r="U838" s="503"/>
      <c r="V838" s="503"/>
      <c r="W838" s="503" t="str">
        <f t="shared" si="158"/>
        <v/>
      </c>
      <c r="X838" s="503"/>
      <c r="Y838" s="503"/>
      <c r="Z838" s="503"/>
      <c r="AA838" s="503"/>
      <c r="AB838" s="503"/>
      <c r="AC838" s="525"/>
      <c r="AD838" s="526"/>
      <c r="AE838" s="526"/>
      <c r="AF838" s="526"/>
      <c r="AG838" s="526"/>
      <c r="AH838" s="527"/>
      <c r="AI838" s="233"/>
      <c r="AJ838" s="233"/>
      <c r="AK838" s="166"/>
      <c r="AR838" s="155"/>
      <c r="AS838" s="316"/>
      <c r="AT838" s="168"/>
      <c r="AU838" s="168"/>
      <c r="AV838" s="168"/>
      <c r="AW838" s="168"/>
      <c r="AX838" s="168"/>
      <c r="AZ838" s="167"/>
      <c r="BA838" s="165"/>
      <c r="BB838" s="165"/>
      <c r="BC838" s="165"/>
      <c r="BD838" s="165"/>
      <c r="BE838" s="165"/>
      <c r="BF838" s="165"/>
      <c r="BG838" s="165"/>
      <c r="BH838" s="168"/>
      <c r="BI838" s="168"/>
      <c r="BJ838" s="168"/>
      <c r="BK838" s="168"/>
    </row>
    <row r="839" spans="1:63" ht="14.85" customHeight="1">
      <c r="A839" s="244"/>
      <c r="B839" s="540" t="s">
        <v>876</v>
      </c>
      <c r="C839" s="540"/>
      <c r="D839" s="540"/>
      <c r="E839" s="503" t="str">
        <f t="shared" si="153"/>
        <v/>
      </c>
      <c r="F839" s="503"/>
      <c r="G839" s="503"/>
      <c r="H839" s="503" t="str">
        <f t="shared" si="154"/>
        <v/>
      </c>
      <c r="I839" s="503"/>
      <c r="J839" s="503"/>
      <c r="K839" s="503" t="str">
        <f t="shared" si="155"/>
        <v/>
      </c>
      <c r="L839" s="503"/>
      <c r="M839" s="503"/>
      <c r="N839" s="503" t="str">
        <f t="shared" si="156"/>
        <v/>
      </c>
      <c r="O839" s="503"/>
      <c r="P839" s="503"/>
      <c r="Q839" s="503" t="str">
        <f t="shared" si="157"/>
        <v/>
      </c>
      <c r="R839" s="503"/>
      <c r="S839" s="503"/>
      <c r="T839" s="503"/>
      <c r="U839" s="503"/>
      <c r="V839" s="503"/>
      <c r="W839" s="503" t="str">
        <f t="shared" si="158"/>
        <v/>
      </c>
      <c r="X839" s="503"/>
      <c r="Y839" s="503"/>
      <c r="Z839" s="503"/>
      <c r="AA839" s="503"/>
      <c r="AB839" s="503"/>
      <c r="AC839" s="525"/>
      <c r="AD839" s="526"/>
      <c r="AE839" s="526"/>
      <c r="AF839" s="526"/>
      <c r="AG839" s="526"/>
      <c r="AH839" s="527"/>
      <c r="AI839" s="233"/>
      <c r="AJ839" s="233"/>
      <c r="AK839" s="166"/>
      <c r="AR839" s="155"/>
      <c r="AS839" s="316"/>
      <c r="AT839" s="168"/>
      <c r="AU839" s="168"/>
      <c r="AV839" s="168"/>
      <c r="AW839" s="168"/>
      <c r="AX839" s="168"/>
      <c r="AZ839" s="167"/>
      <c r="BA839" s="165"/>
      <c r="BB839" s="165"/>
      <c r="BC839" s="165"/>
      <c r="BD839" s="165"/>
      <c r="BE839" s="165"/>
      <c r="BF839" s="165"/>
      <c r="BG839" s="165"/>
      <c r="BH839" s="168"/>
      <c r="BI839" s="168"/>
      <c r="BJ839" s="168"/>
      <c r="BK839" s="168"/>
    </row>
    <row r="840" spans="1:63" ht="14.85" customHeight="1">
      <c r="A840" s="244"/>
      <c r="B840" s="540" t="s">
        <v>878</v>
      </c>
      <c r="C840" s="540"/>
      <c r="D840" s="540"/>
      <c r="E840" s="503" t="str">
        <f t="shared" si="153"/>
        <v/>
      </c>
      <c r="F840" s="503"/>
      <c r="G840" s="503"/>
      <c r="H840" s="503" t="str">
        <f t="shared" si="154"/>
        <v/>
      </c>
      <c r="I840" s="503"/>
      <c r="J840" s="503"/>
      <c r="K840" s="503" t="str">
        <f t="shared" si="155"/>
        <v/>
      </c>
      <c r="L840" s="503"/>
      <c r="M840" s="503"/>
      <c r="N840" s="503" t="str">
        <f t="shared" si="156"/>
        <v/>
      </c>
      <c r="O840" s="503"/>
      <c r="P840" s="503"/>
      <c r="Q840" s="503" t="str">
        <f t="shared" si="157"/>
        <v/>
      </c>
      <c r="R840" s="503"/>
      <c r="S840" s="503"/>
      <c r="T840" s="503"/>
      <c r="U840" s="503"/>
      <c r="V840" s="503"/>
      <c r="W840" s="503" t="str">
        <f t="shared" si="158"/>
        <v/>
      </c>
      <c r="X840" s="503"/>
      <c r="Y840" s="503"/>
      <c r="Z840" s="503"/>
      <c r="AA840" s="503"/>
      <c r="AB840" s="503"/>
      <c r="AC840" s="525"/>
      <c r="AD840" s="526"/>
      <c r="AE840" s="526"/>
      <c r="AF840" s="526"/>
      <c r="AG840" s="526"/>
      <c r="AH840" s="527"/>
      <c r="AI840" s="233"/>
      <c r="AJ840" s="233"/>
      <c r="AK840" s="166"/>
      <c r="AR840" s="155"/>
      <c r="AS840" s="316"/>
      <c r="AT840" s="168"/>
      <c r="AU840" s="168"/>
      <c r="AV840" s="168"/>
      <c r="AW840" s="168"/>
      <c r="AX840" s="168"/>
      <c r="AZ840" s="167"/>
      <c r="BA840" s="165"/>
      <c r="BB840" s="165"/>
      <c r="BC840" s="165"/>
      <c r="BD840" s="165"/>
      <c r="BE840" s="165"/>
      <c r="BF840" s="165"/>
      <c r="BG840" s="165"/>
      <c r="BH840" s="168"/>
      <c r="BI840" s="168"/>
      <c r="BJ840" s="168"/>
      <c r="BK840" s="168"/>
    </row>
    <row r="841" spans="1:63" ht="14.85" customHeight="1">
      <c r="A841" s="244"/>
      <c r="B841" s="540" t="s">
        <v>880</v>
      </c>
      <c r="C841" s="540"/>
      <c r="D841" s="540"/>
      <c r="E841" s="503" t="str">
        <f t="shared" si="153"/>
        <v/>
      </c>
      <c r="F841" s="503"/>
      <c r="G841" s="503"/>
      <c r="H841" s="503" t="str">
        <f t="shared" si="154"/>
        <v/>
      </c>
      <c r="I841" s="503"/>
      <c r="J841" s="503"/>
      <c r="K841" s="503" t="str">
        <f t="shared" si="155"/>
        <v/>
      </c>
      <c r="L841" s="503"/>
      <c r="M841" s="503"/>
      <c r="N841" s="503" t="str">
        <f t="shared" si="156"/>
        <v/>
      </c>
      <c r="O841" s="503"/>
      <c r="P841" s="503"/>
      <c r="Q841" s="503" t="str">
        <f t="shared" si="157"/>
        <v/>
      </c>
      <c r="R841" s="503"/>
      <c r="S841" s="503"/>
      <c r="T841" s="503"/>
      <c r="U841" s="503"/>
      <c r="V841" s="503"/>
      <c r="W841" s="503" t="str">
        <f t="shared" si="158"/>
        <v/>
      </c>
      <c r="X841" s="503"/>
      <c r="Y841" s="503"/>
      <c r="Z841" s="503"/>
      <c r="AA841" s="503"/>
      <c r="AB841" s="503"/>
      <c r="AC841" s="525"/>
      <c r="AD841" s="526"/>
      <c r="AE841" s="526"/>
      <c r="AF841" s="526"/>
      <c r="AG841" s="526"/>
      <c r="AH841" s="527"/>
      <c r="AI841" s="233"/>
      <c r="AJ841" s="233"/>
      <c r="AK841" s="166"/>
      <c r="AR841" s="155"/>
      <c r="AS841" s="316"/>
      <c r="AT841" s="168"/>
      <c r="AU841" s="168"/>
      <c r="AV841" s="168"/>
      <c r="AW841" s="168"/>
      <c r="AX841" s="168"/>
      <c r="AZ841" s="167"/>
      <c r="BA841" s="165"/>
      <c r="BB841" s="165"/>
      <c r="BC841" s="165"/>
      <c r="BD841" s="165"/>
      <c r="BE841" s="165"/>
      <c r="BF841" s="165"/>
      <c r="BG841" s="165"/>
      <c r="BH841" s="168"/>
      <c r="BI841" s="168"/>
      <c r="BJ841" s="168"/>
      <c r="BK841" s="168"/>
    </row>
    <row r="842" spans="1:63" ht="14.85" customHeight="1">
      <c r="A842" s="244"/>
      <c r="B842" s="540" t="s">
        <v>882</v>
      </c>
      <c r="C842" s="540"/>
      <c r="D842" s="540"/>
      <c r="E842" s="503" t="str">
        <f t="shared" si="153"/>
        <v/>
      </c>
      <c r="F842" s="503"/>
      <c r="G842" s="503"/>
      <c r="H842" s="503" t="str">
        <f t="shared" si="154"/>
        <v/>
      </c>
      <c r="I842" s="503"/>
      <c r="J842" s="503"/>
      <c r="K842" s="503" t="str">
        <f t="shared" si="155"/>
        <v/>
      </c>
      <c r="L842" s="503"/>
      <c r="M842" s="503"/>
      <c r="N842" s="503" t="str">
        <f t="shared" si="156"/>
        <v/>
      </c>
      <c r="O842" s="503"/>
      <c r="P842" s="503"/>
      <c r="Q842" s="503" t="str">
        <f t="shared" si="157"/>
        <v/>
      </c>
      <c r="R842" s="503"/>
      <c r="S842" s="503"/>
      <c r="T842" s="503"/>
      <c r="U842" s="503"/>
      <c r="V842" s="503"/>
      <c r="W842" s="503" t="str">
        <f t="shared" si="158"/>
        <v/>
      </c>
      <c r="X842" s="503"/>
      <c r="Y842" s="503"/>
      <c r="Z842" s="503"/>
      <c r="AA842" s="503"/>
      <c r="AB842" s="503"/>
      <c r="AC842" s="525"/>
      <c r="AD842" s="526"/>
      <c r="AE842" s="526"/>
      <c r="AF842" s="526"/>
      <c r="AG842" s="526"/>
      <c r="AH842" s="527"/>
      <c r="AI842" s="233"/>
      <c r="AJ842" s="233"/>
      <c r="AK842" s="166"/>
      <c r="AR842" s="155"/>
      <c r="AS842" s="316"/>
      <c r="AT842" s="168"/>
      <c r="AU842" s="168"/>
      <c r="AV842" s="168"/>
      <c r="AW842" s="168"/>
      <c r="AX842" s="168"/>
      <c r="AZ842" s="167"/>
      <c r="BA842" s="165"/>
      <c r="BB842" s="165"/>
      <c r="BC842" s="165"/>
      <c r="BD842" s="165"/>
      <c r="BE842" s="165"/>
      <c r="BF842" s="165"/>
      <c r="BG842" s="165"/>
      <c r="BH842" s="168"/>
      <c r="BI842" s="168"/>
      <c r="BJ842" s="168"/>
      <c r="BK842" s="168"/>
    </row>
    <row r="843" spans="1:63" ht="14.85" customHeight="1">
      <c r="A843" s="244"/>
      <c r="B843" s="540" t="s">
        <v>884</v>
      </c>
      <c r="C843" s="540"/>
      <c r="D843" s="540"/>
      <c r="E843" s="503" t="str">
        <f t="shared" si="153"/>
        <v/>
      </c>
      <c r="F843" s="503"/>
      <c r="G843" s="503"/>
      <c r="H843" s="503" t="str">
        <f t="shared" si="154"/>
        <v/>
      </c>
      <c r="I843" s="503"/>
      <c r="J843" s="503"/>
      <c r="K843" s="503" t="str">
        <f t="shared" si="155"/>
        <v/>
      </c>
      <c r="L843" s="503"/>
      <c r="M843" s="503"/>
      <c r="N843" s="503" t="str">
        <f t="shared" si="156"/>
        <v/>
      </c>
      <c r="O843" s="503"/>
      <c r="P843" s="503"/>
      <c r="Q843" s="503" t="str">
        <f t="shared" si="157"/>
        <v/>
      </c>
      <c r="R843" s="503"/>
      <c r="S843" s="503"/>
      <c r="T843" s="503"/>
      <c r="U843" s="503"/>
      <c r="V843" s="503"/>
      <c r="W843" s="503" t="str">
        <f t="shared" si="158"/>
        <v/>
      </c>
      <c r="X843" s="503"/>
      <c r="Y843" s="503"/>
      <c r="Z843" s="503"/>
      <c r="AA843" s="503"/>
      <c r="AB843" s="503"/>
      <c r="AC843" s="525"/>
      <c r="AD843" s="526"/>
      <c r="AE843" s="526"/>
      <c r="AF843" s="526"/>
      <c r="AG843" s="526"/>
      <c r="AH843" s="527"/>
      <c r="AI843" s="233"/>
      <c r="AJ843" s="233"/>
      <c r="AK843" s="166"/>
      <c r="AR843" s="155"/>
      <c r="AS843" s="316"/>
      <c r="AT843" s="168"/>
      <c r="AU843" s="168"/>
      <c r="AV843" s="168"/>
      <c r="AW843" s="168"/>
      <c r="AX843" s="168"/>
      <c r="AZ843" s="167"/>
      <c r="BA843" s="165"/>
      <c r="BB843" s="165"/>
      <c r="BC843" s="165"/>
      <c r="BD843" s="165"/>
      <c r="BE843" s="165"/>
      <c r="BF843" s="165"/>
      <c r="BG843" s="165"/>
      <c r="BH843" s="168"/>
      <c r="BI843" s="168"/>
      <c r="BJ843" s="168"/>
      <c r="BK843" s="168"/>
    </row>
    <row r="844" spans="1:63" ht="14.85" customHeight="1">
      <c r="A844" s="244"/>
      <c r="B844" s="540" t="s">
        <v>886</v>
      </c>
      <c r="C844" s="540"/>
      <c r="D844" s="540"/>
      <c r="E844" s="503" t="str">
        <f t="shared" si="153"/>
        <v/>
      </c>
      <c r="F844" s="503"/>
      <c r="G844" s="503"/>
      <c r="H844" s="503" t="str">
        <f t="shared" si="154"/>
        <v/>
      </c>
      <c r="I844" s="503"/>
      <c r="J844" s="503"/>
      <c r="K844" s="503" t="str">
        <f t="shared" si="155"/>
        <v/>
      </c>
      <c r="L844" s="503"/>
      <c r="M844" s="503"/>
      <c r="N844" s="503" t="str">
        <f t="shared" si="156"/>
        <v/>
      </c>
      <c r="O844" s="503"/>
      <c r="P844" s="503"/>
      <c r="Q844" s="503" t="str">
        <f t="shared" si="157"/>
        <v/>
      </c>
      <c r="R844" s="503"/>
      <c r="S844" s="503"/>
      <c r="T844" s="503"/>
      <c r="U844" s="503"/>
      <c r="V844" s="503"/>
      <c r="W844" s="503" t="str">
        <f t="shared" si="158"/>
        <v/>
      </c>
      <c r="X844" s="503"/>
      <c r="Y844" s="503"/>
      <c r="Z844" s="503"/>
      <c r="AA844" s="503"/>
      <c r="AB844" s="503"/>
      <c r="AC844" s="525"/>
      <c r="AD844" s="526"/>
      <c r="AE844" s="526"/>
      <c r="AF844" s="526"/>
      <c r="AG844" s="526"/>
      <c r="AH844" s="527"/>
      <c r="AI844" s="233"/>
      <c r="AJ844" s="233"/>
      <c r="AK844" s="166"/>
      <c r="AR844" s="155"/>
      <c r="AS844" s="316"/>
      <c r="AT844" s="168"/>
      <c r="AU844" s="168"/>
      <c r="AV844" s="168"/>
      <c r="AW844" s="168"/>
      <c r="AX844" s="168"/>
      <c r="AZ844" s="167"/>
      <c r="BA844" s="165"/>
      <c r="BB844" s="165"/>
      <c r="BC844" s="165"/>
      <c r="BD844" s="165"/>
      <c r="BE844" s="165"/>
      <c r="BF844" s="165"/>
      <c r="BG844" s="165"/>
      <c r="BH844" s="168"/>
      <c r="BI844" s="168"/>
      <c r="BJ844" s="168"/>
      <c r="BK844" s="168"/>
    </row>
    <row r="845" spans="1:63" ht="14.85" customHeight="1">
      <c r="A845" s="244"/>
      <c r="B845" s="540" t="s">
        <v>888</v>
      </c>
      <c r="C845" s="540"/>
      <c r="D845" s="540"/>
      <c r="E845" s="503" t="str">
        <f t="shared" si="153"/>
        <v/>
      </c>
      <c r="F845" s="503"/>
      <c r="G845" s="503"/>
      <c r="H845" s="503" t="str">
        <f t="shared" si="154"/>
        <v/>
      </c>
      <c r="I845" s="503"/>
      <c r="J845" s="503"/>
      <c r="K845" s="503" t="str">
        <f t="shared" si="155"/>
        <v/>
      </c>
      <c r="L845" s="503"/>
      <c r="M845" s="503"/>
      <c r="N845" s="503" t="str">
        <f t="shared" si="156"/>
        <v/>
      </c>
      <c r="O845" s="503"/>
      <c r="P845" s="503"/>
      <c r="Q845" s="503" t="str">
        <f t="shared" si="157"/>
        <v/>
      </c>
      <c r="R845" s="503"/>
      <c r="S845" s="503"/>
      <c r="T845" s="503"/>
      <c r="U845" s="503"/>
      <c r="V845" s="503"/>
      <c r="W845" s="503" t="str">
        <f t="shared" si="158"/>
        <v/>
      </c>
      <c r="X845" s="503"/>
      <c r="Y845" s="503"/>
      <c r="Z845" s="503"/>
      <c r="AA845" s="503"/>
      <c r="AB845" s="503"/>
      <c r="AC845" s="525"/>
      <c r="AD845" s="526"/>
      <c r="AE845" s="526"/>
      <c r="AF845" s="526"/>
      <c r="AG845" s="526"/>
      <c r="AH845" s="527"/>
      <c r="AI845" s="233"/>
      <c r="AJ845" s="233"/>
      <c r="AK845" s="166"/>
      <c r="AR845" s="155"/>
      <c r="AS845" s="316"/>
      <c r="AT845" s="168"/>
      <c r="AU845" s="168"/>
      <c r="AV845" s="168"/>
      <c r="AW845" s="168"/>
      <c r="AX845" s="168"/>
      <c r="AZ845" s="167"/>
      <c r="BA845" s="165"/>
      <c r="BB845" s="165"/>
      <c r="BC845" s="165"/>
      <c r="BD845" s="165"/>
      <c r="BE845" s="165"/>
      <c r="BF845" s="165"/>
      <c r="BG845" s="165"/>
      <c r="BH845" s="168"/>
      <c r="BI845" s="168"/>
      <c r="BJ845" s="168"/>
      <c r="BK845" s="168"/>
    </row>
    <row r="846" spans="1:63" ht="14.85" customHeight="1">
      <c r="A846" s="244"/>
      <c r="B846" s="540" t="s">
        <v>890</v>
      </c>
      <c r="C846" s="540"/>
      <c r="D846" s="540"/>
      <c r="E846" s="503" t="str">
        <f t="shared" si="153"/>
        <v/>
      </c>
      <c r="F846" s="503"/>
      <c r="G846" s="503"/>
      <c r="H846" s="503" t="str">
        <f t="shared" si="154"/>
        <v/>
      </c>
      <c r="I846" s="503"/>
      <c r="J846" s="503"/>
      <c r="K846" s="503" t="str">
        <f t="shared" si="155"/>
        <v/>
      </c>
      <c r="L846" s="503"/>
      <c r="M846" s="503"/>
      <c r="N846" s="503" t="str">
        <f t="shared" si="156"/>
        <v/>
      </c>
      <c r="O846" s="503"/>
      <c r="P846" s="503"/>
      <c r="Q846" s="503" t="str">
        <f t="shared" si="157"/>
        <v/>
      </c>
      <c r="R846" s="503"/>
      <c r="S846" s="503"/>
      <c r="T846" s="503"/>
      <c r="U846" s="503"/>
      <c r="V846" s="503"/>
      <c r="W846" s="503" t="str">
        <f t="shared" si="158"/>
        <v/>
      </c>
      <c r="X846" s="503"/>
      <c r="Y846" s="503"/>
      <c r="Z846" s="503"/>
      <c r="AA846" s="503"/>
      <c r="AB846" s="503"/>
      <c r="AC846" s="525"/>
      <c r="AD846" s="526"/>
      <c r="AE846" s="526"/>
      <c r="AF846" s="526"/>
      <c r="AG846" s="526"/>
      <c r="AH846" s="527"/>
      <c r="AI846" s="233"/>
      <c r="AJ846" s="233"/>
      <c r="AK846" s="166"/>
      <c r="AR846" s="155"/>
      <c r="AS846" s="316"/>
      <c r="AT846" s="168"/>
      <c r="AU846" s="168"/>
      <c r="AV846" s="168"/>
      <c r="AW846" s="168"/>
      <c r="AX846" s="168"/>
      <c r="AZ846" s="167"/>
      <c r="BA846" s="165"/>
      <c r="BB846" s="165"/>
      <c r="BC846" s="165"/>
      <c r="BD846" s="165"/>
      <c r="BE846" s="165"/>
      <c r="BF846" s="165"/>
      <c r="BG846" s="165"/>
      <c r="BH846" s="168"/>
      <c r="BI846" s="168"/>
      <c r="BJ846" s="168"/>
      <c r="BK846" s="168"/>
    </row>
    <row r="847" spans="1:63" ht="14.85" customHeight="1">
      <c r="A847" s="244"/>
      <c r="B847" s="540" t="s">
        <v>892</v>
      </c>
      <c r="C847" s="540"/>
      <c r="D847" s="540"/>
      <c r="E847" s="503" t="str">
        <f t="shared" si="153"/>
        <v/>
      </c>
      <c r="F847" s="503"/>
      <c r="G847" s="503"/>
      <c r="H847" s="503" t="str">
        <f t="shared" si="154"/>
        <v/>
      </c>
      <c r="I847" s="503"/>
      <c r="J847" s="503"/>
      <c r="K847" s="503" t="str">
        <f t="shared" si="155"/>
        <v/>
      </c>
      <c r="L847" s="503"/>
      <c r="M847" s="503"/>
      <c r="N847" s="503" t="str">
        <f t="shared" si="156"/>
        <v/>
      </c>
      <c r="O847" s="503"/>
      <c r="P847" s="503"/>
      <c r="Q847" s="503" t="str">
        <f t="shared" si="157"/>
        <v/>
      </c>
      <c r="R847" s="503"/>
      <c r="S847" s="503"/>
      <c r="T847" s="503"/>
      <c r="U847" s="503"/>
      <c r="V847" s="503"/>
      <c r="W847" s="503" t="str">
        <f t="shared" si="158"/>
        <v/>
      </c>
      <c r="X847" s="503"/>
      <c r="Y847" s="503"/>
      <c r="Z847" s="503"/>
      <c r="AA847" s="503"/>
      <c r="AB847" s="503"/>
      <c r="AC847" s="525"/>
      <c r="AD847" s="526"/>
      <c r="AE847" s="526"/>
      <c r="AF847" s="526"/>
      <c r="AG847" s="526"/>
      <c r="AH847" s="527"/>
      <c r="AI847" s="233"/>
      <c r="AJ847" s="233"/>
      <c r="AK847" s="166"/>
      <c r="AR847" s="155"/>
      <c r="AS847" s="316"/>
      <c r="AT847" s="168"/>
      <c r="AU847" s="168"/>
      <c r="AV847" s="168"/>
      <c r="AW847" s="168"/>
      <c r="AX847" s="168"/>
      <c r="AZ847" s="167"/>
      <c r="BA847" s="165"/>
      <c r="BB847" s="165"/>
      <c r="BC847" s="165"/>
      <c r="BD847" s="165"/>
      <c r="BE847" s="165"/>
      <c r="BF847" s="165"/>
      <c r="BG847" s="165"/>
      <c r="BH847" s="168"/>
      <c r="BI847" s="168"/>
      <c r="BJ847" s="168"/>
      <c r="BK847" s="168"/>
    </row>
    <row r="848" spans="1:63" ht="14.85" customHeight="1">
      <c r="A848" s="244"/>
      <c r="B848" s="540" t="s">
        <v>894</v>
      </c>
      <c r="C848" s="540"/>
      <c r="D848" s="540"/>
      <c r="E848" s="503" t="str">
        <f t="shared" si="153"/>
        <v/>
      </c>
      <c r="F848" s="503"/>
      <c r="G848" s="503"/>
      <c r="H848" s="503" t="str">
        <f t="shared" si="154"/>
        <v/>
      </c>
      <c r="I848" s="503"/>
      <c r="J848" s="503"/>
      <c r="K848" s="503" t="str">
        <f t="shared" si="155"/>
        <v/>
      </c>
      <c r="L848" s="503"/>
      <c r="M848" s="503"/>
      <c r="N848" s="503" t="str">
        <f t="shared" si="156"/>
        <v/>
      </c>
      <c r="O848" s="503"/>
      <c r="P848" s="503"/>
      <c r="Q848" s="503" t="str">
        <f t="shared" si="157"/>
        <v/>
      </c>
      <c r="R848" s="503"/>
      <c r="S848" s="503"/>
      <c r="T848" s="503"/>
      <c r="U848" s="503"/>
      <c r="V848" s="503"/>
      <c r="W848" s="503" t="str">
        <f t="shared" si="158"/>
        <v/>
      </c>
      <c r="X848" s="503"/>
      <c r="Y848" s="503"/>
      <c r="Z848" s="503"/>
      <c r="AA848" s="503"/>
      <c r="AB848" s="503"/>
      <c r="AC848" s="525"/>
      <c r="AD848" s="526"/>
      <c r="AE848" s="526"/>
      <c r="AF848" s="526"/>
      <c r="AG848" s="526"/>
      <c r="AH848" s="527"/>
      <c r="AI848" s="233"/>
      <c r="AJ848" s="233"/>
      <c r="AK848" s="166"/>
      <c r="AR848" s="155"/>
      <c r="AS848" s="316"/>
      <c r="AT848" s="168"/>
      <c r="AU848" s="168"/>
      <c r="AV848" s="168"/>
      <c r="AW848" s="168"/>
      <c r="AX848" s="168"/>
      <c r="AZ848" s="167"/>
      <c r="BA848" s="165"/>
      <c r="BB848" s="165"/>
      <c r="BC848" s="165"/>
      <c r="BD848" s="165"/>
      <c r="BE848" s="165"/>
      <c r="BF848" s="165"/>
      <c r="BG848" s="165"/>
      <c r="BH848" s="168"/>
      <c r="BI848" s="168"/>
      <c r="BJ848" s="168"/>
      <c r="BK848" s="168"/>
    </row>
    <row r="849" spans="1:63" ht="14.85" customHeight="1">
      <c r="A849" s="244"/>
      <c r="B849" s="540" t="s">
        <v>896</v>
      </c>
      <c r="C849" s="540"/>
      <c r="D849" s="540"/>
      <c r="E849" s="503" t="str">
        <f t="shared" si="153"/>
        <v/>
      </c>
      <c r="F849" s="503"/>
      <c r="G849" s="503"/>
      <c r="H849" s="503" t="str">
        <f t="shared" si="154"/>
        <v/>
      </c>
      <c r="I849" s="503"/>
      <c r="J849" s="503"/>
      <c r="K849" s="503" t="str">
        <f t="shared" si="155"/>
        <v/>
      </c>
      <c r="L849" s="503"/>
      <c r="M849" s="503"/>
      <c r="N849" s="503" t="str">
        <f t="shared" si="156"/>
        <v/>
      </c>
      <c r="O849" s="503"/>
      <c r="P849" s="503"/>
      <c r="Q849" s="503" t="str">
        <f t="shared" si="157"/>
        <v/>
      </c>
      <c r="R849" s="503"/>
      <c r="S849" s="503"/>
      <c r="T849" s="503"/>
      <c r="U849" s="503"/>
      <c r="V849" s="503"/>
      <c r="W849" s="503" t="str">
        <f t="shared" si="158"/>
        <v/>
      </c>
      <c r="X849" s="503"/>
      <c r="Y849" s="503"/>
      <c r="Z849" s="503"/>
      <c r="AA849" s="503"/>
      <c r="AB849" s="503"/>
      <c r="AC849" s="525"/>
      <c r="AD849" s="526"/>
      <c r="AE849" s="526"/>
      <c r="AF849" s="526"/>
      <c r="AG849" s="526"/>
      <c r="AH849" s="527"/>
      <c r="AI849" s="233"/>
      <c r="AJ849" s="233"/>
      <c r="AK849" s="166"/>
      <c r="AR849" s="155"/>
      <c r="AS849" s="316"/>
      <c r="AT849" s="168"/>
      <c r="AU849" s="168"/>
      <c r="AV849" s="168"/>
      <c r="AW849" s="168"/>
      <c r="AX849" s="168"/>
      <c r="AZ849" s="167"/>
      <c r="BA849" s="165"/>
      <c r="BB849" s="165"/>
      <c r="BC849" s="165"/>
      <c r="BD849" s="165"/>
      <c r="BE849" s="165"/>
      <c r="BF849" s="165"/>
      <c r="BG849" s="165"/>
      <c r="BH849" s="168"/>
      <c r="BI849" s="168"/>
      <c r="BJ849" s="168"/>
      <c r="BK849" s="168"/>
    </row>
    <row r="850" spans="1:63" ht="14.85" customHeight="1">
      <c r="A850" s="244"/>
      <c r="B850" s="540" t="s">
        <v>898</v>
      </c>
      <c r="C850" s="540"/>
      <c r="D850" s="540"/>
      <c r="E850" s="503" t="str">
        <f t="shared" si="153"/>
        <v/>
      </c>
      <c r="F850" s="503"/>
      <c r="G850" s="503"/>
      <c r="H850" s="503" t="str">
        <f t="shared" si="154"/>
        <v/>
      </c>
      <c r="I850" s="503"/>
      <c r="J850" s="503"/>
      <c r="K850" s="503" t="str">
        <f t="shared" si="155"/>
        <v/>
      </c>
      <c r="L850" s="503"/>
      <c r="M850" s="503"/>
      <c r="N850" s="503" t="str">
        <f t="shared" si="156"/>
        <v/>
      </c>
      <c r="O850" s="503"/>
      <c r="P850" s="503"/>
      <c r="Q850" s="503" t="str">
        <f t="shared" si="157"/>
        <v/>
      </c>
      <c r="R850" s="503"/>
      <c r="S850" s="503"/>
      <c r="T850" s="503"/>
      <c r="U850" s="503"/>
      <c r="V850" s="503"/>
      <c r="W850" s="503" t="str">
        <f t="shared" si="158"/>
        <v/>
      </c>
      <c r="X850" s="503"/>
      <c r="Y850" s="503"/>
      <c r="Z850" s="503"/>
      <c r="AA850" s="503"/>
      <c r="AB850" s="503"/>
      <c r="AC850" s="525"/>
      <c r="AD850" s="526"/>
      <c r="AE850" s="526"/>
      <c r="AF850" s="526"/>
      <c r="AG850" s="526"/>
      <c r="AH850" s="527"/>
      <c r="AI850" s="233"/>
      <c r="AJ850" s="233"/>
      <c r="AK850" s="166"/>
      <c r="AR850" s="155"/>
      <c r="AS850" s="316"/>
      <c r="AT850" s="168"/>
      <c r="AU850" s="168"/>
      <c r="AV850" s="168"/>
      <c r="AW850" s="168"/>
      <c r="AX850" s="168"/>
      <c r="AZ850" s="167"/>
      <c r="BA850" s="165"/>
      <c r="BB850" s="165"/>
      <c r="BC850" s="165"/>
      <c r="BD850" s="165"/>
      <c r="BE850" s="165"/>
      <c r="BF850" s="165"/>
      <c r="BG850" s="165"/>
      <c r="BH850" s="168"/>
      <c r="BI850" s="168"/>
      <c r="BJ850" s="168"/>
      <c r="BK850" s="168"/>
    </row>
    <row r="851" spans="1:63" ht="14.85" customHeight="1" thickBot="1">
      <c r="A851" s="244"/>
      <c r="B851" s="572" t="s">
        <v>900</v>
      </c>
      <c r="C851" s="572"/>
      <c r="D851" s="572"/>
      <c r="E851" s="573" t="str">
        <f t="shared" si="153"/>
        <v/>
      </c>
      <c r="F851" s="573"/>
      <c r="G851" s="573"/>
      <c r="H851" s="573" t="str">
        <f t="shared" si="154"/>
        <v/>
      </c>
      <c r="I851" s="573"/>
      <c r="J851" s="573"/>
      <c r="K851" s="573" t="str">
        <f t="shared" si="155"/>
        <v/>
      </c>
      <c r="L851" s="573"/>
      <c r="M851" s="573"/>
      <c r="N851" s="573" t="str">
        <f t="shared" si="156"/>
        <v/>
      </c>
      <c r="O851" s="573"/>
      <c r="P851" s="573"/>
      <c r="Q851" s="573" t="str">
        <f t="shared" si="157"/>
        <v/>
      </c>
      <c r="R851" s="573"/>
      <c r="S851" s="573"/>
      <c r="T851" s="573"/>
      <c r="U851" s="573"/>
      <c r="V851" s="573"/>
      <c r="W851" s="573" t="str">
        <f t="shared" si="158"/>
        <v/>
      </c>
      <c r="X851" s="573"/>
      <c r="Y851" s="573"/>
      <c r="Z851" s="573"/>
      <c r="AA851" s="573"/>
      <c r="AB851" s="573"/>
      <c r="AC851" s="528"/>
      <c r="AD851" s="529"/>
      <c r="AE851" s="529"/>
      <c r="AF851" s="529"/>
      <c r="AG851" s="529"/>
      <c r="AH851" s="530"/>
      <c r="AI851" s="233"/>
      <c r="AJ851" s="233"/>
      <c r="AK851" s="166"/>
      <c r="AR851" s="155"/>
      <c r="AS851" s="316"/>
      <c r="AT851" s="168"/>
      <c r="AU851" s="168"/>
      <c r="AV851" s="168"/>
      <c r="AW851" s="168"/>
      <c r="AX851" s="168"/>
      <c r="AZ851" s="167"/>
      <c r="BA851" s="165"/>
      <c r="BB851" s="165"/>
      <c r="BC851" s="165"/>
      <c r="BD851" s="165"/>
      <c r="BE851" s="165"/>
      <c r="BF851" s="165"/>
      <c r="BG851" s="165"/>
      <c r="BH851" s="168"/>
      <c r="BI851" s="168"/>
      <c r="BJ851" s="168"/>
      <c r="BK851" s="168"/>
    </row>
    <row r="852" spans="1:63" ht="14.85" customHeight="1" thickTop="1">
      <c r="A852" s="244"/>
      <c r="B852" s="240"/>
      <c r="C852" s="240"/>
      <c r="D852" s="240"/>
      <c r="E852" s="252"/>
      <c r="F852" s="252"/>
      <c r="G852" s="252"/>
      <c r="H852" s="252"/>
      <c r="I852" s="252"/>
      <c r="J852" s="252"/>
      <c r="K852" s="252"/>
      <c r="L852" s="252"/>
      <c r="M852" s="252"/>
      <c r="N852" s="252"/>
      <c r="O852" s="252"/>
      <c r="P852" s="252"/>
      <c r="Q852" s="252"/>
      <c r="R852" s="252"/>
      <c r="S852" s="252"/>
      <c r="T852" s="252"/>
      <c r="U852" s="252"/>
      <c r="V852" s="252"/>
      <c r="W852" s="252"/>
      <c r="X852" s="252"/>
      <c r="Y852" s="252"/>
      <c r="Z852" s="252"/>
      <c r="AA852" s="252"/>
      <c r="AB852" s="252"/>
      <c r="AC852" s="233"/>
      <c r="AD852" s="233"/>
      <c r="AE852" s="233"/>
      <c r="AF852" s="233"/>
      <c r="AG852" s="233"/>
      <c r="AH852" s="233"/>
      <c r="AI852" s="233"/>
      <c r="AJ852" s="233"/>
      <c r="AK852" s="166"/>
      <c r="AR852" s="155"/>
      <c r="AS852" s="316"/>
      <c r="AT852" s="168"/>
      <c r="AU852" s="168"/>
      <c r="AV852" s="168"/>
      <c r="AW852" s="168"/>
      <c r="AX852" s="168"/>
      <c r="AZ852" s="167"/>
      <c r="BA852" s="165"/>
      <c r="BB852" s="165"/>
      <c r="BC852" s="165"/>
      <c r="BD852" s="165"/>
      <c r="BE852" s="165"/>
      <c r="BF852" s="165"/>
      <c r="BG852" s="165"/>
      <c r="BH852" s="168"/>
      <c r="BI852" s="168"/>
      <c r="BJ852" s="168"/>
      <c r="BK852" s="168"/>
    </row>
    <row r="853" spans="1:63" ht="14.85" customHeight="1">
      <c r="A853" s="244"/>
      <c r="B853" s="245"/>
      <c r="C853" s="245"/>
      <c r="D853" s="245"/>
      <c r="E853" s="246"/>
      <c r="F853" s="246"/>
      <c r="G853" s="246"/>
      <c r="H853" s="247"/>
      <c r="J853" s="246"/>
      <c r="K853" s="246"/>
      <c r="AA853" s="494" t="s">
        <v>7</v>
      </c>
      <c r="AB853" s="494"/>
      <c r="AC853" s="494"/>
      <c r="AD853" s="495">
        <f>AD782+1</f>
        <v>14</v>
      </c>
      <c r="AE853" s="495"/>
      <c r="AF853" s="223" t="s">
        <v>8</v>
      </c>
      <c r="AG853" s="495">
        <f>Page1!$AR$1</f>
        <v>1</v>
      </c>
      <c r="AH853" s="495"/>
      <c r="AI853" s="218"/>
      <c r="AJ853" s="218"/>
      <c r="AK853" s="166"/>
      <c r="AR853" s="155"/>
      <c r="AS853" s="316"/>
      <c r="AT853" s="168"/>
      <c r="AU853" s="168"/>
      <c r="AV853" s="168"/>
      <c r="AW853" s="168"/>
      <c r="AX853" s="168"/>
      <c r="AZ853" s="167"/>
      <c r="BA853" s="165"/>
      <c r="BB853" s="165"/>
      <c r="BC853" s="165"/>
      <c r="BD853" s="165"/>
      <c r="BE853" s="165"/>
      <c r="BF853" s="165"/>
      <c r="BG853" s="165"/>
      <c r="BH853" s="168"/>
      <c r="BI853" s="168"/>
      <c r="BJ853" s="168"/>
      <c r="BK853" s="168"/>
    </row>
    <row r="854" spans="1:63" ht="14.85" customHeight="1">
      <c r="B854" s="248"/>
      <c r="C854" s="248"/>
      <c r="D854" s="248"/>
      <c r="E854" s="249"/>
      <c r="F854" s="227"/>
      <c r="G854" s="249"/>
      <c r="H854" s="249"/>
      <c r="I854" s="249"/>
      <c r="J854" s="249"/>
      <c r="K854" s="249"/>
      <c r="Y854" s="222"/>
      <c r="AK854" s="166"/>
      <c r="AR854" s="155"/>
      <c r="AS854" s="316"/>
      <c r="AT854" s="168"/>
      <c r="AU854" s="168"/>
      <c r="AV854" s="168"/>
      <c r="AW854" s="168"/>
      <c r="AX854" s="168"/>
      <c r="AZ854" s="167"/>
      <c r="BA854" s="165"/>
      <c r="BB854" s="165"/>
      <c r="BC854" s="165"/>
      <c r="BD854" s="165"/>
      <c r="BE854" s="165"/>
      <c r="BF854" s="165"/>
      <c r="BG854" s="165"/>
      <c r="BH854" s="168"/>
      <c r="BI854" s="168"/>
      <c r="BJ854" s="168"/>
      <c r="BK854" s="168"/>
    </row>
    <row r="855" spans="1:63" ht="14.85" customHeight="1">
      <c r="B855" s="218"/>
      <c r="C855" s="218"/>
      <c r="D855" s="218"/>
      <c r="E855" s="250"/>
      <c r="K855" s="250"/>
      <c r="Y855" s="222"/>
      <c r="AK855" s="166"/>
      <c r="AR855" s="155"/>
      <c r="AS855" s="316"/>
      <c r="AT855" s="168"/>
      <c r="AU855" s="168"/>
      <c r="AV855" s="168"/>
      <c r="AW855" s="168"/>
      <c r="AX855" s="168"/>
      <c r="AZ855" s="167"/>
      <c r="BA855" s="165"/>
      <c r="BB855" s="165"/>
      <c r="BC855" s="165"/>
      <c r="BD855" s="165"/>
      <c r="BE855" s="165"/>
      <c r="BF855" s="165"/>
      <c r="BG855" s="165"/>
      <c r="BH855" s="168"/>
      <c r="BI855" s="168"/>
      <c r="BJ855" s="168"/>
      <c r="BK855" s="168"/>
    </row>
    <row r="856" spans="1:63" ht="14.85" customHeight="1">
      <c r="A856" s="218"/>
      <c r="B856" s="218"/>
      <c r="C856" s="218"/>
      <c r="D856" s="218"/>
      <c r="E856" s="250"/>
      <c r="F856" s="227"/>
      <c r="H856" s="250"/>
      <c r="I856" s="250"/>
      <c r="J856" s="250"/>
      <c r="K856" s="250"/>
      <c r="W856" s="498" t="s">
        <v>9</v>
      </c>
      <c r="X856" s="498"/>
      <c r="Y856" s="498"/>
      <c r="Z856" s="498"/>
      <c r="AA856" s="498"/>
      <c r="AB856" s="498"/>
      <c r="AC856" s="498"/>
      <c r="AD856" s="495" t="str">
        <f>AD785</f>
        <v xml:space="preserve"> PT2/67 </v>
      </c>
      <c r="AE856" s="495"/>
      <c r="AF856" s="495"/>
      <c r="AG856" s="495"/>
      <c r="AH856" s="495"/>
      <c r="AI856" s="218"/>
      <c r="AJ856" s="218"/>
      <c r="AK856" s="166"/>
      <c r="AR856" s="155"/>
      <c r="AS856" s="316"/>
      <c r="AT856" s="168"/>
      <c r="AU856" s="168"/>
      <c r="AV856" s="168"/>
      <c r="AW856" s="168"/>
      <c r="AX856" s="168"/>
      <c r="AZ856" s="167"/>
      <c r="BA856" s="165"/>
      <c r="BB856" s="165"/>
      <c r="BC856" s="165"/>
      <c r="BD856" s="165"/>
      <c r="BE856" s="165"/>
      <c r="BF856" s="165"/>
      <c r="BG856" s="165"/>
      <c r="BH856" s="168"/>
      <c r="BI856" s="168"/>
      <c r="BJ856" s="168"/>
      <c r="BK856" s="168"/>
    </row>
    <row r="857" spans="1:63" ht="14.85" customHeight="1" thickBot="1">
      <c r="A857" s="218"/>
      <c r="C857" s="224"/>
      <c r="E857" s="227"/>
      <c r="H857" s="251"/>
      <c r="L857" s="227"/>
      <c r="W857" s="498" t="s">
        <v>2</v>
      </c>
      <c r="X857" s="498"/>
      <c r="Y857" s="498"/>
      <c r="Z857" s="498"/>
      <c r="AA857" s="498"/>
      <c r="AB857" s="498"/>
      <c r="AC857" s="498"/>
      <c r="AD857" s="537" t="str">
        <f>AD786</f>
        <v>-</v>
      </c>
      <c r="AE857" s="537"/>
      <c r="AF857" s="537"/>
      <c r="AG857" s="537"/>
      <c r="AH857" s="537"/>
      <c r="AI857" s="218"/>
      <c r="AJ857" s="218"/>
      <c r="AK857" s="166"/>
      <c r="AR857" s="155"/>
      <c r="AS857" s="316"/>
      <c r="AT857" s="168"/>
      <c r="AU857" s="168"/>
      <c r="AV857" s="168"/>
      <c r="AW857" s="168"/>
      <c r="AX857" s="168"/>
      <c r="AZ857" s="167"/>
      <c r="BA857" s="165"/>
      <c r="BB857" s="165"/>
      <c r="BC857" s="165"/>
      <c r="BD857" s="165"/>
      <c r="BE857" s="165"/>
      <c r="BF857" s="165"/>
      <c r="BG857" s="165"/>
      <c r="BH857" s="168"/>
      <c r="BI857" s="168"/>
      <c r="BJ857" s="168"/>
      <c r="BK857" s="168"/>
    </row>
    <row r="858" spans="1:63" ht="14.85" customHeight="1" thickTop="1" thickBot="1">
      <c r="A858" s="224"/>
      <c r="B858" s="494" t="s">
        <v>10</v>
      </c>
      <c r="C858" s="494"/>
      <c r="D858" s="494"/>
      <c r="E858" s="494"/>
      <c r="F858" s="494"/>
      <c r="G858" s="494"/>
      <c r="H858" s="494"/>
      <c r="I858" s="494"/>
      <c r="J858" s="574">
        <f>$J$3</f>
        <v>95</v>
      </c>
      <c r="K858" s="574"/>
      <c r="L858" s="574"/>
      <c r="M858" s="497" t="s">
        <v>165</v>
      </c>
      <c r="N858" s="497"/>
      <c r="O858" s="227"/>
      <c r="P858" s="227"/>
      <c r="Q858" s="227"/>
      <c r="R858" s="228"/>
      <c r="S858" s="228"/>
      <c r="T858" s="228"/>
      <c r="U858" s="228"/>
      <c r="V858" s="228"/>
      <c r="AE858" s="229"/>
      <c r="AF858" s="494"/>
      <c r="AG858" s="494"/>
      <c r="AH858" s="230"/>
      <c r="AI858" s="230"/>
      <c r="AJ858" s="230"/>
      <c r="AK858" s="166"/>
      <c r="AL858" s="491" t="s">
        <v>1239</v>
      </c>
      <c r="AM858" s="491"/>
      <c r="AN858" s="155"/>
      <c r="AO858" s="167"/>
      <c r="AP858" s="168"/>
      <c r="AQ858" s="168"/>
      <c r="AR858" s="168"/>
      <c r="AS858" s="316"/>
      <c r="AT858" s="168"/>
      <c r="AV858" s="167"/>
      <c r="AW858" s="165"/>
      <c r="AX858" s="165"/>
      <c r="AY858" s="165"/>
      <c r="AZ858" s="165"/>
      <c r="BA858" s="165"/>
      <c r="BB858" s="165"/>
      <c r="BC858" s="165"/>
      <c r="BD858" s="168"/>
      <c r="BE858" s="168"/>
      <c r="BF858" s="168"/>
      <c r="BG858" s="168"/>
    </row>
    <row r="859" spans="1:63" ht="14.85" customHeight="1" thickTop="1" thickBot="1">
      <c r="A859" s="226"/>
      <c r="B859" s="514" t="s">
        <v>13</v>
      </c>
      <c r="C859" s="515"/>
      <c r="D859" s="516"/>
      <c r="E859" s="517" t="s">
        <v>67</v>
      </c>
      <c r="F859" s="518"/>
      <c r="G859" s="518"/>
      <c r="H859" s="518"/>
      <c r="I859" s="518"/>
      <c r="J859" s="518"/>
      <c r="K859" s="518"/>
      <c r="L859" s="518"/>
      <c r="M859" s="518"/>
      <c r="N859" s="518"/>
      <c r="O859" s="518"/>
      <c r="P859" s="518"/>
      <c r="Q859" s="518"/>
      <c r="R859" s="518"/>
      <c r="S859" s="579"/>
      <c r="T859" s="253"/>
      <c r="U859" s="225"/>
      <c r="V859" s="254"/>
      <c r="W859" s="519" t="s">
        <v>14</v>
      </c>
      <c r="X859" s="520"/>
      <c r="Y859" s="520"/>
      <c r="Z859" s="520"/>
      <c r="AA859" s="520"/>
      <c r="AB859" s="521"/>
      <c r="AC859" s="519" t="s">
        <v>14</v>
      </c>
      <c r="AD859" s="520"/>
      <c r="AE859" s="520"/>
      <c r="AF859" s="520"/>
      <c r="AG859" s="520"/>
      <c r="AH859" s="521"/>
      <c r="AI859" s="223"/>
      <c r="AJ859" s="223"/>
      <c r="AK859" s="166"/>
      <c r="AL859" s="492"/>
      <c r="AM859" s="492"/>
      <c r="AN859" s="155"/>
      <c r="AO859" s="167"/>
      <c r="AP859" s="168"/>
      <c r="AQ859" s="168"/>
      <c r="AR859" s="168"/>
      <c r="AS859" s="316"/>
      <c r="AT859" s="168"/>
      <c r="AV859" s="167"/>
      <c r="AW859" s="165"/>
      <c r="AX859" s="165"/>
      <c r="AY859" s="165"/>
      <c r="AZ859" s="165"/>
      <c r="BA859" s="165"/>
      <c r="BB859" s="165"/>
      <c r="BC859" s="165"/>
      <c r="BD859" s="168"/>
      <c r="BE859" s="168"/>
      <c r="BF859" s="168"/>
      <c r="BG859" s="168"/>
    </row>
    <row r="860" spans="1:63" ht="14.85" customHeight="1" thickTop="1" thickBot="1">
      <c r="A860" s="231"/>
      <c r="B860" s="555" t="s">
        <v>8</v>
      </c>
      <c r="C860" s="556"/>
      <c r="D860" s="557"/>
      <c r="E860" s="504" t="s">
        <v>15</v>
      </c>
      <c r="F860" s="505"/>
      <c r="G860" s="506"/>
      <c r="H860" s="504" t="s">
        <v>16</v>
      </c>
      <c r="I860" s="505"/>
      <c r="J860" s="506"/>
      <c r="K860" s="504" t="s">
        <v>17</v>
      </c>
      <c r="L860" s="505"/>
      <c r="M860" s="506"/>
      <c r="N860" s="504" t="s">
        <v>18</v>
      </c>
      <c r="O860" s="505"/>
      <c r="P860" s="506"/>
      <c r="Q860" s="504" t="s">
        <v>19</v>
      </c>
      <c r="R860" s="505"/>
      <c r="S860" s="506"/>
      <c r="T860" s="580"/>
      <c r="U860" s="581"/>
      <c r="V860" s="582"/>
      <c r="W860" s="558" t="s">
        <v>0</v>
      </c>
      <c r="X860" s="494"/>
      <c r="Y860" s="494"/>
      <c r="Z860" s="494"/>
      <c r="AA860" s="494"/>
      <c r="AB860" s="559"/>
      <c r="AC860" s="558" t="s">
        <v>0</v>
      </c>
      <c r="AD860" s="494"/>
      <c r="AE860" s="494"/>
      <c r="AF860" s="494"/>
      <c r="AG860" s="494"/>
      <c r="AH860" s="559"/>
      <c r="AI860" s="223"/>
      <c r="AJ860" s="223"/>
      <c r="AL860" s="493"/>
      <c r="AM860" s="493"/>
      <c r="AS860" s="619" t="s">
        <v>1183</v>
      </c>
      <c r="AT860" s="620"/>
      <c r="AU860" s="620"/>
      <c r="AV860" s="621"/>
      <c r="AW860" s="165"/>
      <c r="AX860" s="165"/>
      <c r="AY860" s="165"/>
      <c r="AZ860" s="165"/>
      <c r="BA860" s="165"/>
      <c r="BB860" s="165"/>
      <c r="BC860" s="165"/>
      <c r="BD860" s="168"/>
      <c r="BE860" s="168"/>
      <c r="BF860" s="168"/>
      <c r="BG860" s="168"/>
    </row>
    <row r="861" spans="1:63" ht="14.85" customHeight="1" thickTop="1" thickBot="1">
      <c r="A861" s="231"/>
      <c r="B861" s="531" t="s">
        <v>0</v>
      </c>
      <c r="C861" s="513"/>
      <c r="D861" s="532"/>
      <c r="E861" s="507"/>
      <c r="F861" s="508"/>
      <c r="G861" s="509"/>
      <c r="H861" s="507"/>
      <c r="I861" s="508"/>
      <c r="J861" s="509"/>
      <c r="K861" s="507"/>
      <c r="L861" s="508"/>
      <c r="M861" s="509"/>
      <c r="N861" s="507"/>
      <c r="O861" s="508"/>
      <c r="P861" s="509"/>
      <c r="Q861" s="507"/>
      <c r="R861" s="508"/>
      <c r="S861" s="509"/>
      <c r="T861" s="580"/>
      <c r="U861" s="581"/>
      <c r="V861" s="582"/>
      <c r="W861" s="531"/>
      <c r="X861" s="513"/>
      <c r="Y861" s="513"/>
      <c r="Z861" s="513"/>
      <c r="AA861" s="513"/>
      <c r="AB861" s="532"/>
      <c r="AC861" s="531"/>
      <c r="AD861" s="513"/>
      <c r="AE861" s="513"/>
      <c r="AF861" s="513"/>
      <c r="AG861" s="513"/>
      <c r="AH861" s="532"/>
      <c r="AI861" s="223"/>
      <c r="AJ861" s="223"/>
      <c r="AL861" s="214"/>
      <c r="AM861" s="215" t="s">
        <v>166</v>
      </c>
      <c r="AS861" s="317"/>
      <c r="AT861" s="613" t="s">
        <v>1184</v>
      </c>
      <c r="AU861" s="615" t="s">
        <v>1187</v>
      </c>
      <c r="AV861" s="617" t="s">
        <v>1188</v>
      </c>
      <c r="AW861" s="165"/>
      <c r="AX861" s="165"/>
      <c r="AY861" s="165"/>
      <c r="AZ861" s="165"/>
      <c r="BA861" s="165"/>
      <c r="BB861" s="165"/>
      <c r="BC861" s="165"/>
      <c r="BD861" s="168"/>
      <c r="BE861" s="168"/>
      <c r="BF861" s="168"/>
      <c r="BG861" s="168"/>
    </row>
    <row r="862" spans="1:63" ht="14.85" customHeight="1" thickTop="1" thickBot="1">
      <c r="A862" s="234"/>
      <c r="B862" s="533" t="s">
        <v>20</v>
      </c>
      <c r="C862" s="534"/>
      <c r="D862" s="535"/>
      <c r="E862" s="510" t="s">
        <v>166</v>
      </c>
      <c r="F862" s="511"/>
      <c r="G862" s="512"/>
      <c r="H862" s="510" t="s">
        <v>166</v>
      </c>
      <c r="I862" s="511"/>
      <c r="J862" s="512"/>
      <c r="K862" s="510" t="s">
        <v>166</v>
      </c>
      <c r="L862" s="511"/>
      <c r="M862" s="512"/>
      <c r="N862" s="510" t="s">
        <v>166</v>
      </c>
      <c r="O862" s="511"/>
      <c r="P862" s="512"/>
      <c r="Q862" s="510" t="s">
        <v>166</v>
      </c>
      <c r="R862" s="511"/>
      <c r="S862" s="512"/>
      <c r="T862" s="583"/>
      <c r="U862" s="584"/>
      <c r="V862" s="585"/>
      <c r="W862" s="586"/>
      <c r="X862" s="587"/>
      <c r="Y862" s="542" t="s">
        <v>166</v>
      </c>
      <c r="Z862" s="543"/>
      <c r="AA862" s="543"/>
      <c r="AB862" s="544"/>
      <c r="AC862" s="586"/>
      <c r="AD862" s="587"/>
      <c r="AE862" s="542" t="s">
        <v>166</v>
      </c>
      <c r="AF862" s="543"/>
      <c r="AG862" s="543"/>
      <c r="AH862" s="544"/>
      <c r="AI862" s="255"/>
      <c r="AJ862" s="255"/>
      <c r="AL862" s="216" t="s">
        <v>167</v>
      </c>
      <c r="AM862" s="355">
        <v>94.99</v>
      </c>
      <c r="AS862" s="318"/>
      <c r="AT862" s="614"/>
      <c r="AU862" s="616"/>
      <c r="AV862" s="618"/>
      <c r="AW862" s="165"/>
      <c r="AX862" s="165"/>
      <c r="AY862" s="165"/>
      <c r="AZ862" s="165"/>
      <c r="BA862" s="165"/>
      <c r="BB862" s="165"/>
      <c r="BC862" s="165"/>
      <c r="BD862" s="168"/>
      <c r="BE862" s="168"/>
      <c r="BF862" s="168"/>
      <c r="BG862" s="168"/>
    </row>
    <row r="863" spans="1:63" ht="14.85" customHeight="1" thickTop="1" thickBot="1">
      <c r="A863" s="234"/>
      <c r="B863" s="235"/>
      <c r="C863" s="236" t="s">
        <v>1208</v>
      </c>
      <c r="D863" s="237"/>
      <c r="E863" s="593">
        <f>MAX(E10:E851)</f>
        <v>95.017322600000014</v>
      </c>
      <c r="F863" s="594"/>
      <c r="G863" s="595"/>
      <c r="H863" s="593">
        <f>MAX(H10:H851)</f>
        <v>95.084532600000003</v>
      </c>
      <c r="I863" s="594"/>
      <c r="J863" s="595"/>
      <c r="K863" s="593">
        <f>MAX(K10:K851)</f>
        <v>95.0651826</v>
      </c>
      <c r="L863" s="594"/>
      <c r="M863" s="595"/>
      <c r="N863" s="593">
        <f>MAX(N10:N851)</f>
        <v>95.085652600000003</v>
      </c>
      <c r="O863" s="594"/>
      <c r="P863" s="595"/>
      <c r="Q863" s="593">
        <f>MAX(Q10:Q851)</f>
        <v>95.080042599999999</v>
      </c>
      <c r="R863" s="594"/>
      <c r="S863" s="595"/>
      <c r="T863" s="610"/>
      <c r="U863" s="610"/>
      <c r="V863" s="610"/>
      <c r="W863" s="599" t="s">
        <v>167</v>
      </c>
      <c r="X863" s="600"/>
      <c r="Y863" s="601">
        <f>AM862</f>
        <v>94.99</v>
      </c>
      <c r="Z863" s="602">
        <v>94.9</v>
      </c>
      <c r="AA863" s="602">
        <v>94.9</v>
      </c>
      <c r="AB863" s="603">
        <v>94.9</v>
      </c>
      <c r="AC863" s="588" t="s">
        <v>893</v>
      </c>
      <c r="AD863" s="589"/>
      <c r="AE863" s="590">
        <f>AM877</f>
        <v>94.99</v>
      </c>
      <c r="AF863" s="591">
        <v>95</v>
      </c>
      <c r="AG863" s="591">
        <v>95</v>
      </c>
      <c r="AH863" s="592">
        <v>95</v>
      </c>
      <c r="AI863" s="256"/>
      <c r="AJ863" s="256"/>
      <c r="AL863" s="217" t="s">
        <v>168</v>
      </c>
      <c r="AM863" s="356">
        <v>95.01</v>
      </c>
      <c r="AS863" s="319" t="s">
        <v>1193</v>
      </c>
      <c r="AT863" s="161" t="s">
        <v>1192</v>
      </c>
      <c r="AU863" s="161" t="s">
        <v>1192</v>
      </c>
      <c r="AV863" s="198" t="s">
        <v>1192</v>
      </c>
      <c r="AW863" s="165"/>
      <c r="AX863" s="165"/>
      <c r="AY863" s="165"/>
      <c r="AZ863" s="165"/>
      <c r="BA863" s="165"/>
      <c r="BB863" s="165"/>
      <c r="BC863" s="165"/>
      <c r="BD863" s="168"/>
      <c r="BE863" s="168"/>
      <c r="BF863" s="168"/>
      <c r="BG863" s="168"/>
    </row>
    <row r="864" spans="1:63" ht="14.85" customHeight="1" thickTop="1" thickBot="1">
      <c r="A864" s="238"/>
      <c r="B864" s="235"/>
      <c r="C864" s="236" t="s">
        <v>1209</v>
      </c>
      <c r="D864" s="237"/>
      <c r="E864" s="593">
        <f>MIN(E10:E851)</f>
        <v>94.891312600000006</v>
      </c>
      <c r="F864" s="594"/>
      <c r="G864" s="595"/>
      <c r="H864" s="593">
        <f>MIN(H10:H851)</f>
        <v>95.004312600000006</v>
      </c>
      <c r="I864" s="594"/>
      <c r="J864" s="595"/>
      <c r="K864" s="593">
        <f>MIN(K10:K851)</f>
        <v>94.924462599999998</v>
      </c>
      <c r="L864" s="594"/>
      <c r="M864" s="595"/>
      <c r="N864" s="593">
        <f>MIN(N10:N851)</f>
        <v>95.011052599999999</v>
      </c>
      <c r="O864" s="594"/>
      <c r="P864" s="595"/>
      <c r="Q864" s="593">
        <f>MIN(Q10:Q851)</f>
        <v>94.962092600000005</v>
      </c>
      <c r="R864" s="594"/>
      <c r="S864" s="595"/>
      <c r="T864" s="503"/>
      <c r="U864" s="503"/>
      <c r="V864" s="503"/>
      <c r="W864" s="588" t="s">
        <v>168</v>
      </c>
      <c r="X864" s="589"/>
      <c r="Y864" s="590">
        <f>AM863</f>
        <v>95.01</v>
      </c>
      <c r="Z864" s="591">
        <v>94.9</v>
      </c>
      <c r="AA864" s="591">
        <v>94.9</v>
      </c>
      <c r="AB864" s="592">
        <v>94.9</v>
      </c>
      <c r="AC864" s="588" t="s">
        <v>895</v>
      </c>
      <c r="AD864" s="589"/>
      <c r="AE864" s="590">
        <f>AM878</f>
        <v>94.98</v>
      </c>
      <c r="AF864" s="591">
        <v>95</v>
      </c>
      <c r="AG864" s="591">
        <v>95</v>
      </c>
      <c r="AH864" s="592">
        <v>95</v>
      </c>
      <c r="AI864" s="256"/>
      <c r="AJ864" s="256"/>
      <c r="AL864" s="217" t="s">
        <v>169</v>
      </c>
      <c r="AM864" s="356">
        <v>95</v>
      </c>
      <c r="AS864" s="197">
        <v>1</v>
      </c>
      <c r="AT864" s="190">
        <f t="shared" ref="AT864:AT873" si="159">BG12</f>
        <v>95.037012599999997</v>
      </c>
      <c r="AU864" s="190">
        <f t="shared" ref="AU864:AU873" si="160">BG22</f>
        <v>94.983702600000001</v>
      </c>
      <c r="AV864" s="199">
        <f t="shared" ref="AV864:AV873" si="161">BG32</f>
        <v>94.978642600000001</v>
      </c>
      <c r="AW864" s="165"/>
      <c r="AX864" s="165"/>
      <c r="AY864" s="165"/>
      <c r="AZ864" s="165"/>
      <c r="BA864" s="165"/>
      <c r="BB864" s="165"/>
      <c r="BC864" s="165"/>
      <c r="BD864" s="168"/>
      <c r="BE864" s="168"/>
      <c r="BF864" s="168"/>
      <c r="BG864" s="168"/>
    </row>
    <row r="865" spans="1:59" ht="14.85" customHeight="1" thickTop="1" thickBot="1">
      <c r="A865" s="238"/>
      <c r="B865" s="607" t="s">
        <v>87</v>
      </c>
      <c r="C865" s="608"/>
      <c r="D865" s="609"/>
      <c r="E865" s="596">
        <f>BB733</f>
        <v>94.958287400000003</v>
      </c>
      <c r="F865" s="597"/>
      <c r="G865" s="598"/>
      <c r="H865" s="596">
        <f>BC733</f>
        <v>95.038413568421078</v>
      </c>
      <c r="I865" s="597"/>
      <c r="J865" s="598"/>
      <c r="K865" s="596">
        <f>BD733</f>
        <v>94.995791000000082</v>
      </c>
      <c r="L865" s="597"/>
      <c r="M865" s="598"/>
      <c r="N865" s="596">
        <f>BE733</f>
        <v>95.050162452631582</v>
      </c>
      <c r="O865" s="597"/>
      <c r="P865" s="598"/>
      <c r="Q865" s="596">
        <f>BF733</f>
        <v>95.018829378947444</v>
      </c>
      <c r="R865" s="597"/>
      <c r="S865" s="598"/>
      <c r="T865" s="503"/>
      <c r="U865" s="503"/>
      <c r="V865" s="503"/>
      <c r="W865" s="588" t="s">
        <v>169</v>
      </c>
      <c r="X865" s="589"/>
      <c r="Y865" s="590">
        <f t="shared" ref="Y865:Y876" si="162">AM864</f>
        <v>95</v>
      </c>
      <c r="Z865" s="591">
        <v>94.9</v>
      </c>
      <c r="AA865" s="591">
        <v>94.9</v>
      </c>
      <c r="AB865" s="592">
        <v>94.9</v>
      </c>
      <c r="AC865" s="588" t="s">
        <v>897</v>
      </c>
      <c r="AD865" s="589"/>
      <c r="AE865" s="590">
        <f t="shared" ref="AE865:AE877" si="163">AM879</f>
        <v>95.06</v>
      </c>
      <c r="AF865" s="591">
        <v>95</v>
      </c>
      <c r="AG865" s="591">
        <v>95</v>
      </c>
      <c r="AH865" s="592">
        <v>95</v>
      </c>
      <c r="AI865" s="256"/>
      <c r="AJ865" s="256"/>
      <c r="AL865" s="217" t="s">
        <v>170</v>
      </c>
      <c r="AM865" s="356">
        <v>94.99</v>
      </c>
      <c r="AS865" s="197">
        <v>2</v>
      </c>
      <c r="AT865" s="190">
        <f t="shared" si="159"/>
        <v>94.992782599999998</v>
      </c>
      <c r="AU865" s="190">
        <f t="shared" si="160"/>
        <v>95.003632600000003</v>
      </c>
      <c r="AV865" s="199">
        <f t="shared" si="161"/>
        <v>94.977042600000004</v>
      </c>
      <c r="AW865" s="165"/>
      <c r="AX865" s="165"/>
      <c r="AY865" s="165"/>
      <c r="AZ865" s="165"/>
      <c r="BA865" s="165"/>
      <c r="BB865" s="165"/>
      <c r="BC865" s="165"/>
      <c r="BD865" s="168"/>
      <c r="BE865" s="168"/>
      <c r="BF865" s="168"/>
      <c r="BG865" s="168"/>
    </row>
    <row r="866" spans="1:59" ht="14.85" customHeight="1" thickTop="1" thickBot="1">
      <c r="A866" s="238"/>
      <c r="B866" s="604" t="s">
        <v>89</v>
      </c>
      <c r="C866" s="605"/>
      <c r="D866" s="606"/>
      <c r="E866" s="596">
        <f>BB734</f>
        <v>6.6974799999997003E-2</v>
      </c>
      <c r="F866" s="597"/>
      <c r="G866" s="598"/>
      <c r="H866" s="596">
        <f>BC734</f>
        <v>4.6119031578925274E-2</v>
      </c>
      <c r="I866" s="597"/>
      <c r="J866" s="598"/>
      <c r="K866" s="596">
        <f>BD734</f>
        <v>7.1328400000084002E-2</v>
      </c>
      <c r="L866" s="597"/>
      <c r="M866" s="598"/>
      <c r="N866" s="596">
        <f>BE734</f>
        <v>3.9109852631582953E-2</v>
      </c>
      <c r="O866" s="597"/>
      <c r="P866" s="598"/>
      <c r="Q866" s="596">
        <f>BF734</f>
        <v>6.1213221052554445E-2</v>
      </c>
      <c r="R866" s="597"/>
      <c r="S866" s="598"/>
      <c r="T866" s="503"/>
      <c r="U866" s="503"/>
      <c r="V866" s="503"/>
      <c r="W866" s="588" t="s">
        <v>170</v>
      </c>
      <c r="X866" s="589"/>
      <c r="Y866" s="590">
        <f>AM865</f>
        <v>94.99</v>
      </c>
      <c r="Z866" s="591">
        <v>94.9</v>
      </c>
      <c r="AA866" s="591">
        <v>94.9</v>
      </c>
      <c r="AB866" s="592">
        <v>94.9</v>
      </c>
      <c r="AC866" s="588" t="s">
        <v>899</v>
      </c>
      <c r="AD866" s="589"/>
      <c r="AE866" s="590">
        <f t="shared" si="163"/>
        <v>95</v>
      </c>
      <c r="AF866" s="591">
        <v>95</v>
      </c>
      <c r="AG866" s="591">
        <v>95</v>
      </c>
      <c r="AH866" s="592">
        <v>95</v>
      </c>
      <c r="AI866" s="256"/>
      <c r="AJ866" s="256"/>
      <c r="AL866" s="217" t="s">
        <v>171</v>
      </c>
      <c r="AM866" s="356">
        <v>95.02</v>
      </c>
      <c r="AS866" s="197">
        <v>3</v>
      </c>
      <c r="AT866" s="190">
        <f t="shared" si="159"/>
        <v>95.029182599999999</v>
      </c>
      <c r="AU866" s="190">
        <f t="shared" si="160"/>
        <v>94.987802599999995</v>
      </c>
      <c r="AV866" s="199">
        <f t="shared" si="161"/>
        <v>95.017852599999998</v>
      </c>
      <c r="AW866" s="165"/>
      <c r="AX866" s="165"/>
      <c r="AY866" s="165"/>
      <c r="AZ866" s="165"/>
      <c r="BA866" s="165"/>
      <c r="BB866" s="165"/>
      <c r="BC866" s="165"/>
      <c r="BD866" s="168"/>
      <c r="BE866" s="168"/>
      <c r="BF866" s="168"/>
      <c r="BG866" s="168"/>
    </row>
    <row r="867" spans="1:59" ht="14.85" customHeight="1" thickTop="1" thickBot="1">
      <c r="A867" s="238"/>
      <c r="B867" s="604" t="s">
        <v>6</v>
      </c>
      <c r="C867" s="605"/>
      <c r="D867" s="606"/>
      <c r="E867" s="596">
        <f>(E863-E864)/2</f>
        <v>6.3005000000003974E-2</v>
      </c>
      <c r="F867" s="597"/>
      <c r="G867" s="598"/>
      <c r="H867" s="596">
        <f t="shared" ref="H867" si="164">(H863-H864)/2</f>
        <v>4.0109999999998536E-2</v>
      </c>
      <c r="I867" s="597"/>
      <c r="J867" s="598"/>
      <c r="K867" s="596">
        <f t="shared" ref="K867" si="165">(K863-K864)/2</f>
        <v>7.0360000000000866E-2</v>
      </c>
      <c r="L867" s="597"/>
      <c r="M867" s="598"/>
      <c r="N867" s="596">
        <f t="shared" ref="N867" si="166">(N863-N864)/2</f>
        <v>3.7300000000001887E-2</v>
      </c>
      <c r="O867" s="597"/>
      <c r="P867" s="598"/>
      <c r="Q867" s="596">
        <f t="shared" ref="Q867" si="167">(Q863-Q864)/2</f>
        <v>5.8974999999996669E-2</v>
      </c>
      <c r="R867" s="597"/>
      <c r="S867" s="598"/>
      <c r="T867" s="503"/>
      <c r="U867" s="503"/>
      <c r="V867" s="503"/>
      <c r="W867" s="588" t="s">
        <v>171</v>
      </c>
      <c r="X867" s="589"/>
      <c r="Y867" s="590">
        <f t="shared" si="162"/>
        <v>95.02</v>
      </c>
      <c r="Z867" s="591">
        <v>94.9</v>
      </c>
      <c r="AA867" s="591">
        <v>94.9</v>
      </c>
      <c r="AB867" s="592">
        <v>94.9</v>
      </c>
      <c r="AC867" s="588" t="s">
        <v>901</v>
      </c>
      <c r="AD867" s="589"/>
      <c r="AE867" s="590">
        <f t="shared" si="163"/>
        <v>94.88</v>
      </c>
      <c r="AF867" s="591">
        <v>95</v>
      </c>
      <c r="AG867" s="591">
        <v>95</v>
      </c>
      <c r="AH867" s="592">
        <v>95</v>
      </c>
      <c r="AI867" s="256"/>
      <c r="AJ867" s="256"/>
      <c r="AL867" s="217" t="s">
        <v>873</v>
      </c>
      <c r="AM867" s="356">
        <v>94.99</v>
      </c>
      <c r="AS867" s="197">
        <v>4</v>
      </c>
      <c r="AT867" s="190">
        <f t="shared" si="159"/>
        <v>95.023032600000008</v>
      </c>
      <c r="AU867" s="190">
        <f t="shared" si="160"/>
        <v>94.997322600000004</v>
      </c>
      <c r="AV867" s="199">
        <f t="shared" si="161"/>
        <v>95.0389026</v>
      </c>
      <c r="AW867" s="165"/>
      <c r="AX867" s="165"/>
      <c r="AY867" s="165"/>
      <c r="AZ867" s="165"/>
      <c r="BA867" s="165"/>
      <c r="BB867" s="165"/>
      <c r="BC867" s="165"/>
      <c r="BD867" s="168"/>
      <c r="BE867" s="168"/>
      <c r="BF867" s="168"/>
      <c r="BG867" s="168"/>
    </row>
    <row r="868" spans="1:59" ht="14.85" customHeight="1" thickTop="1" thickBot="1">
      <c r="A868" s="238"/>
      <c r="B868" s="604" t="s">
        <v>6</v>
      </c>
      <c r="C868" s="605"/>
      <c r="D868" s="605"/>
      <c r="E868" s="605"/>
      <c r="F868" s="605"/>
      <c r="G868" s="606"/>
      <c r="H868" s="611">
        <f>$BB$743</f>
        <v>7.0360000000000866E-2</v>
      </c>
      <c r="I868" s="612"/>
      <c r="J868" s="612"/>
      <c r="K868" s="612"/>
      <c r="L868" s="612"/>
      <c r="M868" s="612"/>
      <c r="N868" s="612"/>
      <c r="O868" s="612"/>
      <c r="P868" s="612"/>
      <c r="Q868" s="612"/>
      <c r="R868" s="612"/>
      <c r="S868" s="612"/>
      <c r="T868" s="503"/>
      <c r="U868" s="503"/>
      <c r="V868" s="503"/>
      <c r="W868" s="588" t="s">
        <v>873</v>
      </c>
      <c r="X868" s="589"/>
      <c r="Y868" s="590">
        <f t="shared" si="162"/>
        <v>94.99</v>
      </c>
      <c r="Z868" s="591">
        <v>94.9</v>
      </c>
      <c r="AA868" s="591">
        <v>94.9</v>
      </c>
      <c r="AB868" s="592">
        <v>94.9</v>
      </c>
      <c r="AC868" s="588" t="s">
        <v>902</v>
      </c>
      <c r="AD868" s="589"/>
      <c r="AE868" s="590">
        <f t="shared" si="163"/>
        <v>95.04</v>
      </c>
      <c r="AF868" s="591">
        <v>95</v>
      </c>
      <c r="AG868" s="591">
        <v>95</v>
      </c>
      <c r="AH868" s="592">
        <v>95</v>
      </c>
      <c r="AI868" s="256"/>
      <c r="AJ868" s="256"/>
      <c r="AL868" s="217" t="s">
        <v>875</v>
      </c>
      <c r="AM868" s="356">
        <v>94.98</v>
      </c>
      <c r="AS868" s="197">
        <v>5</v>
      </c>
      <c r="AT868" s="190">
        <f t="shared" si="159"/>
        <v>95.039512599999995</v>
      </c>
      <c r="AU868" s="190">
        <f t="shared" si="160"/>
        <v>94.979362600000002</v>
      </c>
      <c r="AV868" s="199">
        <f t="shared" si="161"/>
        <v>95.021992600000004</v>
      </c>
      <c r="AW868" s="165"/>
      <c r="AX868" s="165"/>
      <c r="AY868" s="165"/>
      <c r="AZ868" s="165"/>
      <c r="BA868" s="165"/>
      <c r="BB868" s="165"/>
      <c r="BC868" s="165"/>
      <c r="BD868" s="168"/>
      <c r="BE868" s="168"/>
      <c r="BF868" s="168"/>
      <c r="BG868" s="168"/>
    </row>
    <row r="869" spans="1:59" ht="14.85" customHeight="1" thickTop="1" thickBot="1">
      <c r="A869" s="239"/>
      <c r="B869" s="604" t="s">
        <v>5</v>
      </c>
      <c r="C869" s="605"/>
      <c r="D869" s="605"/>
      <c r="E869" s="605"/>
      <c r="F869" s="605"/>
      <c r="G869" s="606"/>
      <c r="H869" s="596">
        <f>BB738</f>
        <v>0.12706999999998914</v>
      </c>
      <c r="I869" s="597"/>
      <c r="J869" s="597"/>
      <c r="K869" s="597"/>
      <c r="L869" s="597"/>
      <c r="M869" s="597"/>
      <c r="N869" s="597"/>
      <c r="O869" s="597"/>
      <c r="P869" s="597"/>
      <c r="Q869" s="597"/>
      <c r="R869" s="597"/>
      <c r="S869" s="598"/>
      <c r="T869" s="241"/>
      <c r="U869" s="241"/>
      <c r="V869" s="241"/>
      <c r="W869" s="588" t="s">
        <v>875</v>
      </c>
      <c r="X869" s="589"/>
      <c r="Y869" s="590">
        <f t="shared" si="162"/>
        <v>94.98</v>
      </c>
      <c r="Z869" s="591">
        <v>94.9</v>
      </c>
      <c r="AA869" s="591">
        <v>94.9</v>
      </c>
      <c r="AB869" s="592">
        <v>94.9</v>
      </c>
      <c r="AC869" s="588" t="s">
        <v>903</v>
      </c>
      <c r="AD869" s="589"/>
      <c r="AE869" s="590">
        <f t="shared" si="163"/>
        <v>94.99</v>
      </c>
      <c r="AF869" s="591">
        <v>95</v>
      </c>
      <c r="AG869" s="591">
        <v>95</v>
      </c>
      <c r="AH869" s="592">
        <v>95</v>
      </c>
      <c r="AI869" s="256"/>
      <c r="AJ869" s="256"/>
      <c r="AL869" s="217" t="s">
        <v>877</v>
      </c>
      <c r="AM869" s="356">
        <v>95.07</v>
      </c>
      <c r="AS869" s="197">
        <v>6</v>
      </c>
      <c r="AT869" s="190">
        <f t="shared" si="159"/>
        <v>95.011422600000003</v>
      </c>
      <c r="AU869" s="190">
        <f t="shared" si="160"/>
        <v>95.001702600000002</v>
      </c>
      <c r="AV869" s="199">
        <f t="shared" si="161"/>
        <v>95.018372600000006</v>
      </c>
      <c r="AW869" s="165"/>
      <c r="AX869" s="165"/>
      <c r="AY869" s="165"/>
      <c r="AZ869" s="165"/>
      <c r="BA869" s="165"/>
      <c r="BB869" s="165"/>
      <c r="BC869" s="165"/>
      <c r="BD869" s="168"/>
      <c r="BE869" s="168"/>
      <c r="BF869" s="168"/>
      <c r="BG869" s="168"/>
    </row>
    <row r="870" spans="1:59" ht="14.85" customHeight="1" thickTop="1">
      <c r="A870" s="239"/>
      <c r="B870" s="625"/>
      <c r="C870" s="625"/>
      <c r="D870" s="625"/>
      <c r="E870" s="625"/>
      <c r="F870" s="625"/>
      <c r="G870" s="625"/>
      <c r="H870" s="625"/>
      <c r="I870" s="625"/>
      <c r="J870" s="625"/>
      <c r="K870" s="625"/>
      <c r="L870" s="625"/>
      <c r="M870" s="625"/>
      <c r="N870" s="625"/>
      <c r="O870" s="625"/>
      <c r="P870" s="625"/>
      <c r="Q870" s="625"/>
      <c r="R870" s="625"/>
      <c r="S870" s="626"/>
      <c r="T870" s="241"/>
      <c r="U870" s="241"/>
      <c r="V870" s="241"/>
      <c r="W870" s="588" t="s">
        <v>877</v>
      </c>
      <c r="X870" s="589"/>
      <c r="Y870" s="590">
        <f t="shared" si="162"/>
        <v>95.07</v>
      </c>
      <c r="Z870" s="591">
        <v>94.9</v>
      </c>
      <c r="AA870" s="591">
        <v>94.9</v>
      </c>
      <c r="AB870" s="592">
        <v>94.9</v>
      </c>
      <c r="AC870" s="588" t="s">
        <v>904</v>
      </c>
      <c r="AD870" s="589"/>
      <c r="AE870" s="590">
        <f t="shared" si="163"/>
        <v>95.02</v>
      </c>
      <c r="AF870" s="591">
        <v>95</v>
      </c>
      <c r="AG870" s="591">
        <v>95</v>
      </c>
      <c r="AH870" s="592">
        <v>95</v>
      </c>
      <c r="AI870" s="256"/>
      <c r="AJ870" s="256"/>
      <c r="AL870" s="217" t="s">
        <v>879</v>
      </c>
      <c r="AM870" s="356">
        <v>94.98</v>
      </c>
      <c r="AS870" s="197">
        <v>7</v>
      </c>
      <c r="AT870" s="190">
        <f t="shared" si="159"/>
        <v>95.043882600000003</v>
      </c>
      <c r="AU870" s="190">
        <f t="shared" si="160"/>
        <v>94.992582600000006</v>
      </c>
      <c r="AV870" s="199">
        <f t="shared" si="161"/>
        <v>95.030982600000002</v>
      </c>
      <c r="AW870" s="165"/>
      <c r="AX870" s="165"/>
      <c r="AY870" s="165"/>
      <c r="AZ870" s="165"/>
      <c r="BA870" s="165"/>
      <c r="BB870" s="165"/>
      <c r="BC870" s="165"/>
      <c r="BD870" s="168"/>
      <c r="BE870" s="168"/>
      <c r="BF870" s="168"/>
      <c r="BG870" s="168"/>
    </row>
    <row r="871" spans="1:59" ht="14.85" customHeight="1" thickBot="1">
      <c r="A871" s="239"/>
      <c r="B871" s="627" t="s">
        <v>1181</v>
      </c>
      <c r="C871" s="627"/>
      <c r="D871" s="627"/>
      <c r="E871" s="627"/>
      <c r="F871" s="627"/>
      <c r="G871" s="627"/>
      <c r="H871" s="627"/>
      <c r="I871" s="627"/>
      <c r="J871" s="627"/>
      <c r="K871" s="627"/>
      <c r="L871" s="627"/>
      <c r="M871" s="627"/>
      <c r="N871" s="627"/>
      <c r="O871" s="627"/>
      <c r="P871" s="627"/>
      <c r="Q871" s="627"/>
      <c r="R871" s="627"/>
      <c r="S871" s="628"/>
      <c r="T871" s="225"/>
      <c r="U871" s="225"/>
      <c r="V871" s="225"/>
      <c r="W871" s="588" t="s">
        <v>879</v>
      </c>
      <c r="X871" s="589"/>
      <c r="Y871" s="590">
        <f t="shared" si="162"/>
        <v>94.98</v>
      </c>
      <c r="Z871" s="591">
        <v>94.9</v>
      </c>
      <c r="AA871" s="591">
        <v>94.9</v>
      </c>
      <c r="AB871" s="592">
        <v>94.9</v>
      </c>
      <c r="AC871" s="588" t="s">
        <v>905</v>
      </c>
      <c r="AD871" s="589"/>
      <c r="AE871" s="590">
        <f t="shared" si="163"/>
        <v>94.98</v>
      </c>
      <c r="AF871" s="591">
        <v>95</v>
      </c>
      <c r="AG871" s="591">
        <v>95</v>
      </c>
      <c r="AH871" s="592">
        <v>95</v>
      </c>
      <c r="AI871" s="256"/>
      <c r="AJ871" s="256"/>
      <c r="AL871" s="217" t="s">
        <v>881</v>
      </c>
      <c r="AM871" s="356">
        <v>95</v>
      </c>
      <c r="AS871" s="197">
        <v>8</v>
      </c>
      <c r="AT871" s="190">
        <f t="shared" si="159"/>
        <v>95.030272600000004</v>
      </c>
      <c r="AU871" s="190">
        <f t="shared" si="160"/>
        <v>94.984222599999995</v>
      </c>
      <c r="AV871" s="199">
        <f t="shared" si="161"/>
        <v>95.049192599999998</v>
      </c>
      <c r="AW871" s="165"/>
      <c r="AX871" s="165"/>
      <c r="AY871" s="165"/>
      <c r="AZ871" s="165"/>
      <c r="BA871" s="165"/>
      <c r="BB871" s="165"/>
      <c r="BC871" s="165"/>
      <c r="BD871" s="168"/>
      <c r="BE871" s="168"/>
      <c r="BF871" s="168"/>
      <c r="BG871" s="168"/>
    </row>
    <row r="872" spans="1:59" ht="14.85" customHeight="1" thickTop="1" thickBot="1">
      <c r="A872" s="239"/>
      <c r="B872" s="514" t="s">
        <v>13</v>
      </c>
      <c r="C872" s="515"/>
      <c r="D872" s="516"/>
      <c r="E872" s="517" t="s">
        <v>1182</v>
      </c>
      <c r="F872" s="518"/>
      <c r="G872" s="518"/>
      <c r="H872" s="518"/>
      <c r="I872" s="518"/>
      <c r="J872" s="518"/>
      <c r="K872" s="518"/>
      <c r="L872" s="518"/>
      <c r="M872" s="518"/>
      <c r="N872" s="518"/>
      <c r="O872" s="518"/>
      <c r="P872" s="518"/>
      <c r="Q872" s="518"/>
      <c r="R872" s="518"/>
      <c r="S872" s="579"/>
      <c r="T872" s="258"/>
      <c r="U872" s="241"/>
      <c r="V872" s="257"/>
      <c r="W872" s="624" t="s">
        <v>881</v>
      </c>
      <c r="X872" s="589"/>
      <c r="Y872" s="590">
        <f t="shared" si="162"/>
        <v>95</v>
      </c>
      <c r="Z872" s="591">
        <v>94.9</v>
      </c>
      <c r="AA872" s="591">
        <v>94.9</v>
      </c>
      <c r="AB872" s="592">
        <v>94.9</v>
      </c>
      <c r="AC872" s="588" t="s">
        <v>906</v>
      </c>
      <c r="AD872" s="589"/>
      <c r="AE872" s="590">
        <f t="shared" si="163"/>
        <v>94.99</v>
      </c>
      <c r="AF872" s="591">
        <v>95</v>
      </c>
      <c r="AG872" s="591">
        <v>95</v>
      </c>
      <c r="AH872" s="592">
        <v>95</v>
      </c>
      <c r="AI872" s="256"/>
      <c r="AJ872" s="256"/>
      <c r="AL872" s="217" t="s">
        <v>883</v>
      </c>
      <c r="AM872" s="356">
        <v>95.09</v>
      </c>
      <c r="AS872" s="197">
        <v>9</v>
      </c>
      <c r="AT872" s="190">
        <f t="shared" si="159"/>
        <v>95.015562599999996</v>
      </c>
      <c r="AU872" s="190">
        <f t="shared" si="160"/>
        <v>95.015282600000006</v>
      </c>
      <c r="AV872" s="199">
        <f t="shared" si="161"/>
        <v>95.017132599999997</v>
      </c>
      <c r="AW872" s="165"/>
      <c r="AX872" s="165"/>
      <c r="AY872" s="165"/>
      <c r="AZ872" s="165"/>
      <c r="BA872" s="165"/>
      <c r="BB872" s="165"/>
      <c r="BC872" s="165"/>
      <c r="BD872" s="168"/>
      <c r="BE872" s="168"/>
      <c r="BF872" s="168"/>
      <c r="BG872" s="168"/>
    </row>
    <row r="873" spans="1:59" ht="14.85" customHeight="1" thickTop="1" thickBot="1">
      <c r="A873" s="239"/>
      <c r="B873" s="555" t="s">
        <v>8</v>
      </c>
      <c r="C873" s="556"/>
      <c r="D873" s="557"/>
      <c r="E873" s="622" t="s">
        <v>1184</v>
      </c>
      <c r="F873" s="622"/>
      <c r="G873" s="622"/>
      <c r="H873" s="622"/>
      <c r="I873" s="622"/>
      <c r="J873" s="622" t="s">
        <v>1185</v>
      </c>
      <c r="K873" s="622"/>
      <c r="L873" s="622"/>
      <c r="M873" s="622"/>
      <c r="N873" s="622"/>
      <c r="O873" s="622" t="s">
        <v>1186</v>
      </c>
      <c r="P873" s="622"/>
      <c r="Q873" s="622"/>
      <c r="R873" s="622"/>
      <c r="S873" s="622"/>
      <c r="T873" s="258"/>
      <c r="U873" s="241"/>
      <c r="V873" s="257"/>
      <c r="W873" s="624" t="s">
        <v>883</v>
      </c>
      <c r="X873" s="589"/>
      <c r="Y873" s="590">
        <f t="shared" si="162"/>
        <v>95.09</v>
      </c>
      <c r="Z873" s="591">
        <v>94.9</v>
      </c>
      <c r="AA873" s="591">
        <v>94.9</v>
      </c>
      <c r="AB873" s="592">
        <v>94.9</v>
      </c>
      <c r="AC873" s="588" t="s">
        <v>907</v>
      </c>
      <c r="AD873" s="589"/>
      <c r="AE873" s="590">
        <f t="shared" si="163"/>
        <v>94.98</v>
      </c>
      <c r="AF873" s="591">
        <v>95</v>
      </c>
      <c r="AG873" s="591">
        <v>95</v>
      </c>
      <c r="AH873" s="592">
        <v>95</v>
      </c>
      <c r="AI873" s="256"/>
      <c r="AJ873" s="256"/>
      <c r="AL873" s="217" t="s">
        <v>885</v>
      </c>
      <c r="AM873" s="356">
        <v>94.99</v>
      </c>
      <c r="AS873" s="200">
        <v>10</v>
      </c>
      <c r="AT873" s="201">
        <f t="shared" si="159"/>
        <v>95.038742600000006</v>
      </c>
      <c r="AU873" s="201">
        <f t="shared" si="160"/>
        <v>95.001022599999999</v>
      </c>
      <c r="AV873" s="202">
        <f t="shared" si="161"/>
        <v>95.031592599999996</v>
      </c>
      <c r="AW873" s="165"/>
      <c r="AX873" s="165"/>
      <c r="AY873" s="165"/>
      <c r="AZ873" s="165"/>
      <c r="BA873" s="165"/>
      <c r="BB873" s="165"/>
      <c r="BC873" s="165"/>
      <c r="BD873" s="168"/>
      <c r="BE873" s="168"/>
      <c r="BF873" s="168"/>
      <c r="BG873" s="168"/>
    </row>
    <row r="874" spans="1:59" ht="14.85" customHeight="1" thickTop="1" thickBot="1">
      <c r="A874" s="239"/>
      <c r="B874" s="531" t="s">
        <v>0</v>
      </c>
      <c r="C874" s="513"/>
      <c r="D874" s="532"/>
      <c r="E874" s="623"/>
      <c r="F874" s="623"/>
      <c r="G874" s="623"/>
      <c r="H874" s="623"/>
      <c r="I874" s="623"/>
      <c r="J874" s="623" t="s">
        <v>1189</v>
      </c>
      <c r="K874" s="623"/>
      <c r="L874" s="623"/>
      <c r="M874" s="623"/>
      <c r="N874" s="623"/>
      <c r="O874" s="623" t="s">
        <v>1190</v>
      </c>
      <c r="P874" s="623"/>
      <c r="Q874" s="623"/>
      <c r="R874" s="623"/>
      <c r="S874" s="623"/>
      <c r="T874" s="258"/>
      <c r="U874" s="241"/>
      <c r="V874" s="257"/>
      <c r="W874" s="624" t="s">
        <v>885</v>
      </c>
      <c r="X874" s="589"/>
      <c r="Y874" s="590">
        <f t="shared" si="162"/>
        <v>94.99</v>
      </c>
      <c r="Z874" s="591">
        <v>94.9</v>
      </c>
      <c r="AA874" s="591">
        <v>94.9</v>
      </c>
      <c r="AB874" s="592">
        <v>94.9</v>
      </c>
      <c r="AC874" s="588" t="s">
        <v>908</v>
      </c>
      <c r="AD874" s="589"/>
      <c r="AE874" s="590">
        <f t="shared" si="163"/>
        <v>94.99</v>
      </c>
      <c r="AF874" s="591">
        <v>95</v>
      </c>
      <c r="AG874" s="591">
        <v>95</v>
      </c>
      <c r="AH874" s="592">
        <v>95</v>
      </c>
      <c r="AI874" s="256"/>
      <c r="AJ874" s="256"/>
      <c r="AL874" s="217" t="s">
        <v>887</v>
      </c>
      <c r="AM874" s="356">
        <v>94.99</v>
      </c>
      <c r="AS874" s="316"/>
      <c r="AT874" s="168"/>
      <c r="AV874" s="167"/>
      <c r="AW874" s="165"/>
      <c r="AX874" s="165"/>
      <c r="AY874" s="165"/>
      <c r="AZ874" s="165"/>
      <c r="BA874" s="165"/>
      <c r="BB874" s="165"/>
      <c r="BC874" s="165"/>
      <c r="BD874" s="168"/>
      <c r="BE874" s="168"/>
      <c r="BF874" s="168"/>
      <c r="BG874" s="168"/>
    </row>
    <row r="875" spans="1:59" ht="14.85" customHeight="1" thickTop="1" thickBot="1">
      <c r="A875" s="239"/>
      <c r="B875" s="631" t="s">
        <v>1191</v>
      </c>
      <c r="C875" s="631"/>
      <c r="D875" s="631"/>
      <c r="E875" s="631" t="s">
        <v>1192</v>
      </c>
      <c r="F875" s="631"/>
      <c r="G875" s="631"/>
      <c r="H875" s="631"/>
      <c r="I875" s="631"/>
      <c r="J875" s="631" t="s">
        <v>1192</v>
      </c>
      <c r="K875" s="631"/>
      <c r="L875" s="631"/>
      <c r="M875" s="631"/>
      <c r="N875" s="631"/>
      <c r="O875" s="631" t="s">
        <v>1192</v>
      </c>
      <c r="P875" s="631"/>
      <c r="Q875" s="631"/>
      <c r="R875" s="631"/>
      <c r="S875" s="631"/>
      <c r="T875" s="258"/>
      <c r="U875" s="241"/>
      <c r="V875" s="257"/>
      <c r="W875" s="624" t="s">
        <v>887</v>
      </c>
      <c r="X875" s="589"/>
      <c r="Y875" s="590">
        <f t="shared" si="162"/>
        <v>94.99</v>
      </c>
      <c r="Z875" s="591">
        <v>94.9</v>
      </c>
      <c r="AA875" s="591">
        <v>94.9</v>
      </c>
      <c r="AB875" s="592">
        <v>94.9</v>
      </c>
      <c r="AC875" s="588" t="s">
        <v>909</v>
      </c>
      <c r="AD875" s="589"/>
      <c r="AE875" s="590">
        <f t="shared" si="163"/>
        <v>95</v>
      </c>
      <c r="AF875" s="591">
        <v>95</v>
      </c>
      <c r="AG875" s="591">
        <v>95</v>
      </c>
      <c r="AH875" s="592">
        <v>95</v>
      </c>
      <c r="AI875" s="256"/>
      <c r="AJ875" s="256"/>
      <c r="AL875" s="217" t="s">
        <v>889</v>
      </c>
      <c r="AM875" s="356">
        <v>94.99</v>
      </c>
      <c r="AN875" s="155"/>
      <c r="AS875" s="316"/>
      <c r="AT875" s="168"/>
      <c r="AV875" s="167"/>
      <c r="AW875" s="165"/>
      <c r="AX875" s="165"/>
      <c r="AY875" s="165"/>
      <c r="AZ875" s="165"/>
      <c r="BA875" s="165"/>
      <c r="BB875" s="165"/>
      <c r="BC875" s="165"/>
      <c r="BD875" s="168"/>
      <c r="BE875" s="168"/>
      <c r="BF875" s="168"/>
      <c r="BG875" s="168"/>
    </row>
    <row r="876" spans="1:59" ht="14.85" customHeight="1" thickTop="1" thickBot="1">
      <c r="A876" s="239"/>
      <c r="B876" s="629">
        <v>1</v>
      </c>
      <c r="C876" s="629"/>
      <c r="D876" s="629"/>
      <c r="E876" s="630">
        <f t="shared" ref="E876:E885" si="168">AT864</f>
        <v>95.037012599999997</v>
      </c>
      <c r="F876" s="630"/>
      <c r="G876" s="630"/>
      <c r="H876" s="630"/>
      <c r="I876" s="630"/>
      <c r="J876" s="630">
        <f t="shared" ref="J876:J885" si="169">AU864</f>
        <v>94.983702600000001</v>
      </c>
      <c r="K876" s="630"/>
      <c r="L876" s="630"/>
      <c r="M876" s="630"/>
      <c r="N876" s="630"/>
      <c r="O876" s="630">
        <f t="shared" ref="O876:O885" si="170">AV864</f>
        <v>94.978642600000001</v>
      </c>
      <c r="P876" s="630"/>
      <c r="Q876" s="630"/>
      <c r="R876" s="630"/>
      <c r="S876" s="630"/>
      <c r="T876" s="258"/>
      <c r="U876" s="241"/>
      <c r="V876" s="257"/>
      <c r="W876" s="624" t="s">
        <v>889</v>
      </c>
      <c r="X876" s="589"/>
      <c r="Y876" s="590">
        <f t="shared" si="162"/>
        <v>94.99</v>
      </c>
      <c r="Z876" s="591">
        <v>94.9</v>
      </c>
      <c r="AA876" s="591">
        <v>94.9</v>
      </c>
      <c r="AB876" s="592">
        <v>94.9</v>
      </c>
      <c r="AC876" s="588" t="s">
        <v>910</v>
      </c>
      <c r="AD876" s="589"/>
      <c r="AE876" s="590">
        <f t="shared" si="163"/>
        <v>94.99</v>
      </c>
      <c r="AF876" s="591">
        <v>95</v>
      </c>
      <c r="AG876" s="591">
        <v>95</v>
      </c>
      <c r="AH876" s="592">
        <v>95</v>
      </c>
      <c r="AI876" s="256"/>
      <c r="AJ876" s="256"/>
      <c r="AK876" s="166"/>
      <c r="AL876" s="217" t="s">
        <v>891</v>
      </c>
      <c r="AM876" s="356">
        <v>95.03</v>
      </c>
      <c r="AN876" s="155"/>
      <c r="AO876" s="167"/>
      <c r="AP876" s="168"/>
      <c r="AQ876" s="168"/>
      <c r="AR876" s="168"/>
      <c r="AS876" s="316"/>
      <c r="AT876" s="168"/>
      <c r="AV876" s="167"/>
      <c r="AW876" s="165"/>
      <c r="AX876" s="165"/>
      <c r="AY876" s="165"/>
      <c r="AZ876" s="165"/>
      <c r="BA876" s="165"/>
      <c r="BB876" s="165"/>
      <c r="BC876" s="165"/>
      <c r="BD876" s="168"/>
      <c r="BE876" s="168"/>
      <c r="BF876" s="168"/>
      <c r="BG876" s="168"/>
    </row>
    <row r="877" spans="1:59" ht="14.85" customHeight="1" thickTop="1" thickBot="1">
      <c r="A877" s="239"/>
      <c r="B877" s="635">
        <v>2</v>
      </c>
      <c r="C877" s="635"/>
      <c r="D877" s="635"/>
      <c r="E877" s="630">
        <f t="shared" si="168"/>
        <v>94.992782599999998</v>
      </c>
      <c r="F877" s="630"/>
      <c r="G877" s="630"/>
      <c r="H877" s="630"/>
      <c r="I877" s="630"/>
      <c r="J877" s="630">
        <f t="shared" si="169"/>
        <v>95.003632600000003</v>
      </c>
      <c r="K877" s="630"/>
      <c r="L877" s="630"/>
      <c r="M877" s="630"/>
      <c r="N877" s="630"/>
      <c r="O877" s="630">
        <f t="shared" si="170"/>
        <v>94.977042600000004</v>
      </c>
      <c r="P877" s="630"/>
      <c r="Q877" s="630"/>
      <c r="R877" s="630"/>
      <c r="S877" s="630"/>
      <c r="T877" s="258"/>
      <c r="U877" s="241"/>
      <c r="V877" s="257"/>
      <c r="W877" s="641" t="s">
        <v>891</v>
      </c>
      <c r="X877" s="642"/>
      <c r="Y877" s="643">
        <f>AM876</f>
        <v>95.03</v>
      </c>
      <c r="Z877" s="644">
        <v>94.9</v>
      </c>
      <c r="AA877" s="644">
        <v>94.9</v>
      </c>
      <c r="AB877" s="645">
        <v>94.9</v>
      </c>
      <c r="AC877" s="646" t="s">
        <v>911</v>
      </c>
      <c r="AD877" s="647"/>
      <c r="AE877" s="590">
        <f t="shared" si="163"/>
        <v>94.99</v>
      </c>
      <c r="AF877" s="591">
        <v>95</v>
      </c>
      <c r="AG877" s="591">
        <v>95</v>
      </c>
      <c r="AH877" s="592">
        <v>95</v>
      </c>
      <c r="AI877" s="256"/>
      <c r="AJ877" s="256"/>
      <c r="AK877" s="166"/>
      <c r="AL877" s="217" t="s">
        <v>893</v>
      </c>
      <c r="AM877" s="356">
        <v>94.99</v>
      </c>
      <c r="AN877" s="155"/>
      <c r="AO877" s="167"/>
      <c r="AP877" s="168"/>
      <c r="AQ877" s="168"/>
      <c r="AR877" s="168"/>
      <c r="AS877" s="316"/>
      <c r="AT877" s="168"/>
      <c r="AV877" s="167"/>
      <c r="AW877" s="165"/>
      <c r="AX877" s="165"/>
      <c r="AY877" s="165"/>
      <c r="AZ877" s="165"/>
      <c r="BA877" s="165"/>
      <c r="BB877" s="165"/>
      <c r="BC877" s="165"/>
      <c r="BD877" s="168"/>
      <c r="BE877" s="168"/>
      <c r="BF877" s="168"/>
      <c r="BG877" s="168"/>
    </row>
    <row r="878" spans="1:59" ht="14.85" customHeight="1" thickTop="1" thickBot="1">
      <c r="A878" s="239"/>
      <c r="B878" s="635">
        <v>3</v>
      </c>
      <c r="C878" s="635"/>
      <c r="D878" s="635"/>
      <c r="E878" s="630">
        <f t="shared" si="168"/>
        <v>95.029182599999999</v>
      </c>
      <c r="F878" s="630"/>
      <c r="G878" s="630"/>
      <c r="H878" s="630"/>
      <c r="I878" s="630"/>
      <c r="J878" s="630">
        <f t="shared" si="169"/>
        <v>94.987802599999995</v>
      </c>
      <c r="K878" s="630"/>
      <c r="L878" s="630"/>
      <c r="M878" s="630"/>
      <c r="N878" s="630"/>
      <c r="O878" s="630">
        <f t="shared" si="170"/>
        <v>95.017852599999998</v>
      </c>
      <c r="P878" s="630"/>
      <c r="Q878" s="630"/>
      <c r="R878" s="630"/>
      <c r="S878" s="630"/>
      <c r="T878" s="241"/>
      <c r="U878" s="241"/>
      <c r="V878" s="241"/>
      <c r="W878" s="165"/>
      <c r="X878" s="153"/>
      <c r="Y878" s="153"/>
      <c r="Z878" s="153"/>
      <c r="AA878" s="153"/>
      <c r="AB878" s="153"/>
      <c r="AC878" s="636" t="s">
        <v>87</v>
      </c>
      <c r="AD878" s="637"/>
      <c r="AE878" s="638">
        <f>AVERAGE(Y863:Y877,AE863:AE877)</f>
        <v>94.999999999999957</v>
      </c>
      <c r="AF878" s="639"/>
      <c r="AG878" s="639"/>
      <c r="AH878" s="640"/>
      <c r="AI878" s="252"/>
      <c r="AJ878" s="252"/>
      <c r="AK878" s="166"/>
      <c r="AL878" s="217" t="s">
        <v>895</v>
      </c>
      <c r="AM878" s="356">
        <v>94.98</v>
      </c>
      <c r="AN878" s="155"/>
      <c r="AO878" s="167"/>
      <c r="AP878" s="168"/>
      <c r="AQ878" s="168"/>
      <c r="AR878" s="168"/>
      <c r="AS878" s="316"/>
      <c r="AT878" s="168"/>
      <c r="AV878" s="167"/>
      <c r="AW878" s="165"/>
      <c r="AX878" s="165"/>
      <c r="AY878" s="165"/>
      <c r="AZ878" s="165"/>
      <c r="BA878" s="165"/>
      <c r="BB878" s="165"/>
      <c r="BC878" s="165"/>
      <c r="BD878" s="168"/>
      <c r="BE878" s="168"/>
      <c r="BF878" s="168"/>
      <c r="BG878" s="168"/>
    </row>
    <row r="879" spans="1:59" ht="14.85" customHeight="1" thickTop="1" thickBot="1">
      <c r="A879" s="239"/>
      <c r="B879" s="635">
        <v>4</v>
      </c>
      <c r="C879" s="635"/>
      <c r="D879" s="635"/>
      <c r="E879" s="630">
        <f t="shared" si="168"/>
        <v>95.023032600000008</v>
      </c>
      <c r="F879" s="630"/>
      <c r="G879" s="630"/>
      <c r="H879" s="630"/>
      <c r="I879" s="630"/>
      <c r="J879" s="630">
        <f t="shared" si="169"/>
        <v>94.997322600000004</v>
      </c>
      <c r="K879" s="630"/>
      <c r="L879" s="630"/>
      <c r="M879" s="630"/>
      <c r="N879" s="630"/>
      <c r="O879" s="630">
        <f t="shared" si="170"/>
        <v>95.0389026</v>
      </c>
      <c r="P879" s="630"/>
      <c r="Q879" s="630"/>
      <c r="R879" s="630"/>
      <c r="S879" s="630"/>
      <c r="T879" s="241"/>
      <c r="U879" s="241"/>
      <c r="V879" s="241"/>
      <c r="W879" s="165"/>
      <c r="X879" s="153"/>
      <c r="Y879" s="153"/>
      <c r="Z879" s="153"/>
      <c r="AA879" s="153"/>
      <c r="AB879" s="153"/>
      <c r="AC879" s="607" t="s">
        <v>92</v>
      </c>
      <c r="AD879" s="609"/>
      <c r="AE879" s="632">
        <f>STDEV(Y863:Y877,AE863:AE877)</f>
        <v>3.6007662019881169E-2</v>
      </c>
      <c r="AF879" s="633"/>
      <c r="AG879" s="633"/>
      <c r="AH879" s="634"/>
      <c r="AI879" s="259"/>
      <c r="AJ879" s="259"/>
      <c r="AK879" s="166"/>
      <c r="AL879" s="217" t="s">
        <v>897</v>
      </c>
      <c r="AM879" s="356">
        <v>95.06</v>
      </c>
      <c r="AN879" s="155"/>
      <c r="AO879" s="167"/>
      <c r="AP879" s="168"/>
      <c r="AQ879" s="168"/>
      <c r="AR879" s="168"/>
      <c r="AS879" s="316"/>
      <c r="AT879" s="168"/>
      <c r="AV879" s="167"/>
      <c r="AW879" s="165"/>
      <c r="AX879" s="165"/>
      <c r="AY879" s="165"/>
      <c r="AZ879" s="165"/>
      <c r="BA879" s="165"/>
      <c r="BB879" s="165"/>
      <c r="BC879" s="165"/>
      <c r="BD879" s="168"/>
      <c r="BE879" s="168"/>
      <c r="BF879" s="168"/>
      <c r="BG879" s="168"/>
    </row>
    <row r="880" spans="1:59" ht="14.85" customHeight="1" thickTop="1" thickBot="1">
      <c r="A880" s="239"/>
      <c r="B880" s="635">
        <v>5</v>
      </c>
      <c r="C880" s="635"/>
      <c r="D880" s="635"/>
      <c r="E880" s="630">
        <f t="shared" si="168"/>
        <v>95.039512599999995</v>
      </c>
      <c r="F880" s="630"/>
      <c r="G880" s="630"/>
      <c r="H880" s="630"/>
      <c r="I880" s="630"/>
      <c r="J880" s="630">
        <f t="shared" si="169"/>
        <v>94.979362600000002</v>
      </c>
      <c r="K880" s="630"/>
      <c r="L880" s="630"/>
      <c r="M880" s="630"/>
      <c r="N880" s="630"/>
      <c r="O880" s="630">
        <f t="shared" si="170"/>
        <v>95.021992600000004</v>
      </c>
      <c r="P880" s="630"/>
      <c r="Q880" s="630"/>
      <c r="R880" s="630"/>
      <c r="S880" s="630"/>
      <c r="T880" s="241"/>
      <c r="U880" s="241"/>
      <c r="V880" s="241"/>
      <c r="W880" s="165"/>
      <c r="X880" s="153"/>
      <c r="Y880" s="153"/>
      <c r="Z880" s="153"/>
      <c r="AA880" s="153"/>
      <c r="AB880" s="153"/>
      <c r="AC880" s="260"/>
      <c r="AD880" s="261"/>
      <c r="AE880" s="261"/>
      <c r="AF880" s="261"/>
      <c r="AG880" s="261"/>
      <c r="AH880" s="261"/>
      <c r="AI880" s="153"/>
      <c r="AJ880" s="153"/>
      <c r="AK880" s="166"/>
      <c r="AL880" s="217" t="s">
        <v>899</v>
      </c>
      <c r="AM880" s="356">
        <v>95</v>
      </c>
      <c r="AN880" s="155"/>
      <c r="AO880" s="167"/>
      <c r="AP880" s="168"/>
      <c r="AQ880" s="168"/>
      <c r="AR880" s="168"/>
      <c r="AS880" s="316"/>
      <c r="AT880" s="168"/>
      <c r="AV880" s="167"/>
      <c r="AW880" s="165"/>
      <c r="AX880" s="165"/>
      <c r="AY880" s="165"/>
      <c r="AZ880" s="165"/>
      <c r="BA880" s="165"/>
      <c r="BB880" s="165"/>
      <c r="BC880" s="165"/>
      <c r="BD880" s="168"/>
      <c r="BE880" s="168"/>
      <c r="BF880" s="168"/>
      <c r="BG880" s="168"/>
    </row>
    <row r="881" spans="1:63" ht="14.85" customHeight="1" thickTop="1" thickBot="1">
      <c r="A881" s="239"/>
      <c r="B881" s="635">
        <v>6</v>
      </c>
      <c r="C881" s="635"/>
      <c r="D881" s="635"/>
      <c r="E881" s="630">
        <f t="shared" si="168"/>
        <v>95.011422600000003</v>
      </c>
      <c r="F881" s="630"/>
      <c r="G881" s="630"/>
      <c r="H881" s="630"/>
      <c r="I881" s="630"/>
      <c r="J881" s="630">
        <f t="shared" si="169"/>
        <v>95.001702600000002</v>
      </c>
      <c r="K881" s="630"/>
      <c r="L881" s="630"/>
      <c r="M881" s="630"/>
      <c r="N881" s="630"/>
      <c r="O881" s="630">
        <f t="shared" si="170"/>
        <v>95.018372600000006</v>
      </c>
      <c r="P881" s="630"/>
      <c r="Q881" s="630"/>
      <c r="R881" s="630"/>
      <c r="S881" s="630"/>
      <c r="T881" s="241"/>
      <c r="U881" s="241"/>
      <c r="V881" s="241"/>
      <c r="W881" s="165"/>
      <c r="X881" s="153"/>
      <c r="Y881" s="153"/>
      <c r="Z881" s="153"/>
      <c r="AA881" s="153"/>
      <c r="AB881" s="153"/>
      <c r="AC881" s="166"/>
      <c r="AD881" s="153"/>
      <c r="AE881" s="153"/>
      <c r="AF881" s="153"/>
      <c r="AG881" s="153"/>
      <c r="AH881" s="153"/>
      <c r="AI881" s="153"/>
      <c r="AJ881" s="153"/>
      <c r="AK881" s="166"/>
      <c r="AL881" s="217" t="s">
        <v>901</v>
      </c>
      <c r="AM881" s="356">
        <v>94.88</v>
      </c>
      <c r="AN881" s="155"/>
      <c r="AO881" s="167"/>
      <c r="AP881" s="168"/>
      <c r="AQ881" s="168"/>
      <c r="AR881" s="168"/>
      <c r="AS881" s="316"/>
      <c r="AT881" s="168"/>
      <c r="AV881" s="167"/>
      <c r="AW881" s="165"/>
      <c r="AX881" s="165"/>
      <c r="AY881" s="165"/>
      <c r="AZ881" s="165"/>
      <c r="BA881" s="165"/>
      <c r="BB881" s="165"/>
      <c r="BC881" s="165"/>
      <c r="BD881" s="168"/>
      <c r="BE881" s="168"/>
      <c r="BF881" s="168"/>
      <c r="BG881" s="168"/>
    </row>
    <row r="882" spans="1:63" ht="14.85" customHeight="1" thickTop="1" thickBot="1">
      <c r="A882" s="239"/>
      <c r="B882" s="635">
        <v>7</v>
      </c>
      <c r="C882" s="635"/>
      <c r="D882" s="635"/>
      <c r="E882" s="630">
        <f t="shared" si="168"/>
        <v>95.043882600000003</v>
      </c>
      <c r="F882" s="630"/>
      <c r="G882" s="630"/>
      <c r="H882" s="630"/>
      <c r="I882" s="630"/>
      <c r="J882" s="630">
        <f t="shared" si="169"/>
        <v>94.992582600000006</v>
      </c>
      <c r="K882" s="630"/>
      <c r="L882" s="630"/>
      <c r="M882" s="630"/>
      <c r="N882" s="630"/>
      <c r="O882" s="630">
        <f t="shared" si="170"/>
        <v>95.030982600000002</v>
      </c>
      <c r="P882" s="630"/>
      <c r="Q882" s="630"/>
      <c r="R882" s="630"/>
      <c r="S882" s="630"/>
      <c r="T882" s="241"/>
      <c r="U882" s="241"/>
      <c r="V882" s="241"/>
      <c r="W882" s="165"/>
      <c r="X882" s="153"/>
      <c r="Y882" s="153"/>
      <c r="Z882" s="153"/>
      <c r="AA882" s="153"/>
      <c r="AB882" s="153"/>
      <c r="AC882" s="166"/>
      <c r="AD882" s="153"/>
      <c r="AE882" s="153"/>
      <c r="AF882" s="153"/>
      <c r="AG882" s="153"/>
      <c r="AH882" s="153"/>
      <c r="AI882" s="153"/>
      <c r="AJ882" s="153"/>
      <c r="AK882" s="166"/>
      <c r="AL882" s="217" t="s">
        <v>902</v>
      </c>
      <c r="AM882" s="356">
        <v>95.04</v>
      </c>
      <c r="AN882" s="155"/>
      <c r="AO882" s="167"/>
      <c r="AP882" s="168"/>
      <c r="AQ882" s="168"/>
      <c r="AR882" s="168"/>
      <c r="AS882" s="316"/>
      <c r="AT882" s="168"/>
      <c r="AV882" s="167"/>
      <c r="AW882" s="165"/>
      <c r="AX882" s="165"/>
      <c r="AY882" s="165"/>
      <c r="AZ882" s="165"/>
      <c r="BA882" s="165"/>
      <c r="BB882" s="165"/>
      <c r="BC882" s="165"/>
      <c r="BD882" s="168"/>
      <c r="BE882" s="168"/>
      <c r="BF882" s="168"/>
      <c r="BG882" s="168"/>
    </row>
    <row r="883" spans="1:63" ht="14.85" customHeight="1" thickTop="1" thickBot="1">
      <c r="A883" s="239"/>
      <c r="B883" s="635">
        <v>8</v>
      </c>
      <c r="C883" s="635"/>
      <c r="D883" s="635"/>
      <c r="E883" s="630">
        <f t="shared" si="168"/>
        <v>95.030272600000004</v>
      </c>
      <c r="F883" s="630"/>
      <c r="G883" s="630"/>
      <c r="H883" s="630"/>
      <c r="I883" s="630"/>
      <c r="J883" s="630">
        <f t="shared" si="169"/>
        <v>94.984222599999995</v>
      </c>
      <c r="K883" s="630"/>
      <c r="L883" s="630"/>
      <c r="M883" s="630"/>
      <c r="N883" s="630"/>
      <c r="O883" s="630">
        <f t="shared" si="170"/>
        <v>95.049192599999998</v>
      </c>
      <c r="P883" s="630"/>
      <c r="Q883" s="630"/>
      <c r="R883" s="630"/>
      <c r="S883" s="630"/>
      <c r="T883" s="241"/>
      <c r="U883" s="241"/>
      <c r="V883" s="241"/>
      <c r="W883" s="165"/>
      <c r="X883" s="153"/>
      <c r="Y883" s="153"/>
      <c r="Z883" s="153"/>
      <c r="AA883" s="153"/>
      <c r="AB883" s="153"/>
      <c r="AC883" s="166"/>
      <c r="AD883" s="153"/>
      <c r="AE883" s="153"/>
      <c r="AF883" s="153"/>
      <c r="AG883" s="153"/>
      <c r="AH883" s="153"/>
      <c r="AI883" s="153"/>
      <c r="AJ883" s="153"/>
      <c r="AK883" s="166"/>
      <c r="AL883" s="217" t="s">
        <v>903</v>
      </c>
      <c r="AM883" s="356">
        <v>94.99</v>
      </c>
      <c r="AN883" s="155"/>
      <c r="AO883" s="167"/>
      <c r="AP883" s="168"/>
      <c r="AQ883" s="168"/>
      <c r="AR883" s="168"/>
      <c r="AS883" s="316"/>
      <c r="AT883" s="168"/>
      <c r="AV883" s="167"/>
      <c r="AW883" s="165"/>
      <c r="AX883" s="165"/>
      <c r="AY883" s="165"/>
      <c r="AZ883" s="165"/>
      <c r="BA883" s="165"/>
      <c r="BB883" s="165"/>
      <c r="BC883" s="165"/>
      <c r="BD883" s="168"/>
      <c r="BE883" s="168"/>
      <c r="BF883" s="168"/>
      <c r="BG883" s="168"/>
    </row>
    <row r="884" spans="1:63" ht="14.85" customHeight="1" thickTop="1" thickBot="1">
      <c r="A884" s="239"/>
      <c r="B884" s="635">
        <v>9</v>
      </c>
      <c r="C884" s="635"/>
      <c r="D884" s="635"/>
      <c r="E884" s="630">
        <f t="shared" si="168"/>
        <v>95.015562599999996</v>
      </c>
      <c r="F884" s="630"/>
      <c r="G884" s="630"/>
      <c r="H884" s="630"/>
      <c r="I884" s="630"/>
      <c r="J884" s="630">
        <f t="shared" si="169"/>
        <v>95.015282600000006</v>
      </c>
      <c r="K884" s="630"/>
      <c r="L884" s="630"/>
      <c r="M884" s="630"/>
      <c r="N884" s="630"/>
      <c r="O884" s="630">
        <f t="shared" si="170"/>
        <v>95.017132599999997</v>
      </c>
      <c r="P884" s="630"/>
      <c r="Q884" s="630"/>
      <c r="R884" s="630"/>
      <c r="S884" s="630"/>
      <c r="T884" s="241"/>
      <c r="U884" s="241"/>
      <c r="V884" s="241"/>
      <c r="W884" s="165"/>
      <c r="X884" s="153"/>
      <c r="Y884" s="153"/>
      <c r="Z884" s="153"/>
      <c r="AA884" s="153"/>
      <c r="AB884" s="153"/>
      <c r="AC884" s="166"/>
      <c r="AD884" s="153"/>
      <c r="AE884" s="153"/>
      <c r="AF884" s="153"/>
      <c r="AG884" s="153"/>
      <c r="AH884" s="153"/>
      <c r="AI884" s="153"/>
      <c r="AJ884" s="153"/>
      <c r="AK884" s="166"/>
      <c r="AL884" s="217" t="s">
        <v>904</v>
      </c>
      <c r="AM884" s="356">
        <v>95.02</v>
      </c>
      <c r="AN884" s="155"/>
      <c r="AO884" s="167"/>
      <c r="AP884" s="168"/>
      <c r="AQ884" s="168"/>
      <c r="AR884" s="168"/>
      <c r="AS884" s="316"/>
      <c r="AT884" s="168"/>
      <c r="AV884" s="167"/>
      <c r="AW884" s="165"/>
      <c r="AX884" s="165"/>
      <c r="AY884" s="165"/>
      <c r="AZ884" s="165"/>
      <c r="BA884" s="165"/>
      <c r="BB884" s="165"/>
      <c r="BC884" s="165"/>
      <c r="BD884" s="168"/>
      <c r="BE884" s="168"/>
      <c r="BF884" s="168"/>
      <c r="BG884" s="168"/>
    </row>
    <row r="885" spans="1:63" ht="14.85" customHeight="1" thickTop="1" thickBot="1">
      <c r="A885" s="239"/>
      <c r="B885" s="657">
        <v>10</v>
      </c>
      <c r="C885" s="657"/>
      <c r="D885" s="657"/>
      <c r="E885" s="630">
        <f t="shared" si="168"/>
        <v>95.038742600000006</v>
      </c>
      <c r="F885" s="630"/>
      <c r="G885" s="630"/>
      <c r="H885" s="630"/>
      <c r="I885" s="630"/>
      <c r="J885" s="630">
        <f t="shared" si="169"/>
        <v>95.001022599999999</v>
      </c>
      <c r="K885" s="630"/>
      <c r="L885" s="630"/>
      <c r="M885" s="630"/>
      <c r="N885" s="630"/>
      <c r="O885" s="630">
        <f t="shared" si="170"/>
        <v>95.031592599999996</v>
      </c>
      <c r="P885" s="630"/>
      <c r="Q885" s="630"/>
      <c r="R885" s="630"/>
      <c r="S885" s="630"/>
      <c r="T885" s="241"/>
      <c r="U885" s="241"/>
      <c r="V885" s="241"/>
      <c r="W885" s="165"/>
      <c r="X885" s="153"/>
      <c r="Y885" s="153"/>
      <c r="Z885" s="153"/>
      <c r="AA885" s="153"/>
      <c r="AB885" s="153"/>
      <c r="AC885" s="166"/>
      <c r="AD885" s="153"/>
      <c r="AE885" s="153"/>
      <c r="AF885" s="153"/>
      <c r="AG885" s="153"/>
      <c r="AH885" s="153"/>
      <c r="AI885" s="153"/>
      <c r="AJ885" s="153"/>
      <c r="AK885" s="166"/>
      <c r="AL885" s="217" t="s">
        <v>905</v>
      </c>
      <c r="AM885" s="356">
        <v>94.98</v>
      </c>
      <c r="AN885" s="155"/>
      <c r="AO885" s="167"/>
      <c r="AP885" s="168"/>
      <c r="AQ885" s="168"/>
      <c r="AR885" s="168"/>
      <c r="AS885" s="316"/>
      <c r="AT885" s="168"/>
      <c r="AV885" s="167"/>
      <c r="AW885" s="165"/>
      <c r="AX885" s="165"/>
      <c r="AY885" s="165"/>
      <c r="AZ885" s="165"/>
      <c r="BA885" s="165"/>
      <c r="BB885" s="165"/>
      <c r="BC885" s="165"/>
      <c r="BD885" s="168"/>
      <c r="BE885" s="168"/>
      <c r="BF885" s="168"/>
      <c r="BG885" s="168"/>
    </row>
    <row r="886" spans="1:63" ht="14.85" customHeight="1" thickTop="1" thickBot="1">
      <c r="A886" s="239"/>
      <c r="B886" s="631" t="s">
        <v>87</v>
      </c>
      <c r="C886" s="631"/>
      <c r="D886" s="631"/>
      <c r="E886" s="658">
        <f>AVERAGE(E876:I885)</f>
        <v>95.026140599999991</v>
      </c>
      <c r="F886" s="658"/>
      <c r="G886" s="658"/>
      <c r="H886" s="658"/>
      <c r="I886" s="658"/>
      <c r="J886" s="658">
        <f t="shared" ref="J886" si="171">AVERAGE(J876:N885)</f>
        <v>94.994663599999996</v>
      </c>
      <c r="K886" s="658"/>
      <c r="L886" s="658"/>
      <c r="M886" s="658"/>
      <c r="N886" s="658"/>
      <c r="O886" s="658">
        <f t="shared" ref="O886" si="172">AVERAGE(O876:S885)</f>
        <v>95.018170599999991</v>
      </c>
      <c r="P886" s="658"/>
      <c r="Q886" s="658"/>
      <c r="R886" s="658"/>
      <c r="S886" s="658"/>
      <c r="T886" s="241"/>
      <c r="U886" s="241"/>
      <c r="V886" s="241"/>
      <c r="W886" s="262"/>
      <c r="X886" s="263"/>
      <c r="Y886" s="263"/>
      <c r="Z886" s="263"/>
      <c r="AA886" s="264"/>
      <c r="AB886" s="153"/>
      <c r="AC886" s="166"/>
      <c r="AD886" s="153"/>
      <c r="AE886" s="153"/>
      <c r="AF886" s="153"/>
      <c r="AG886" s="153"/>
      <c r="AH886" s="153"/>
      <c r="AI886" s="153"/>
      <c r="AJ886" s="153"/>
      <c r="AK886" s="166"/>
      <c r="AL886" s="217" t="s">
        <v>906</v>
      </c>
      <c r="AM886" s="356">
        <v>94.99</v>
      </c>
      <c r="AN886" s="155"/>
      <c r="AO886" s="167"/>
      <c r="AP886" s="168"/>
      <c r="AQ886" s="168"/>
      <c r="AR886" s="168"/>
      <c r="AS886" s="316"/>
      <c r="AT886" s="168"/>
      <c r="AV886" s="167"/>
      <c r="AW886" s="165"/>
      <c r="AX886" s="165"/>
      <c r="AY886" s="165"/>
      <c r="AZ886" s="165"/>
      <c r="BA886" s="165"/>
      <c r="BB886" s="165"/>
      <c r="BC886" s="165"/>
      <c r="BD886" s="168"/>
      <c r="BE886" s="168"/>
      <c r="BF886" s="168"/>
      <c r="BG886" s="168"/>
    </row>
    <row r="887" spans="1:63" ht="14.85" customHeight="1" thickTop="1">
      <c r="A887" s="239"/>
      <c r="B887" s="627"/>
      <c r="C887" s="627"/>
      <c r="D887" s="627"/>
      <c r="E887" s="630" t="s">
        <v>1194</v>
      </c>
      <c r="F887" s="630"/>
      <c r="G887" s="630"/>
      <c r="H887" s="630"/>
      <c r="I887" s="630"/>
      <c r="J887" s="630"/>
      <c r="K887" s="630"/>
      <c r="L887" s="630"/>
      <c r="M887" s="630"/>
      <c r="N887" s="630"/>
      <c r="O887" s="654">
        <f>ABS(E886-J886)</f>
        <v>3.1476999999995314E-2</v>
      </c>
      <c r="P887" s="654"/>
      <c r="Q887" s="654"/>
      <c r="R887" s="654"/>
      <c r="S887" s="654"/>
      <c r="T887" s="241"/>
      <c r="U887" s="241"/>
      <c r="V887" s="241"/>
      <c r="W887" s="262"/>
      <c r="X887" s="263"/>
      <c r="Y887" s="263"/>
      <c r="Z887" s="263"/>
      <c r="AA887" s="264"/>
      <c r="AB887" s="153"/>
      <c r="AC887" s="166"/>
      <c r="AD887" s="153"/>
      <c r="AE887" s="153"/>
      <c r="AF887" s="153"/>
      <c r="AG887" s="153"/>
      <c r="AH887" s="153"/>
      <c r="AI887" s="153"/>
      <c r="AJ887" s="153"/>
      <c r="AK887" s="166"/>
      <c r="AL887" s="217" t="s">
        <v>907</v>
      </c>
      <c r="AM887" s="356">
        <v>94.98</v>
      </c>
      <c r="AN887" s="155"/>
      <c r="AO887" s="167"/>
      <c r="AP887" s="168"/>
      <c r="AQ887" s="168"/>
      <c r="AR887" s="168"/>
      <c r="AS887" s="316"/>
      <c r="AT887" s="168"/>
      <c r="AV887" s="167"/>
      <c r="AW887" s="165"/>
      <c r="AX887" s="165"/>
      <c r="AY887" s="165"/>
      <c r="AZ887" s="165"/>
      <c r="BA887" s="165"/>
      <c r="BB887" s="165"/>
      <c r="BC887" s="165"/>
      <c r="BD887" s="168"/>
      <c r="BE887" s="168"/>
      <c r="BF887" s="168"/>
      <c r="BG887" s="168"/>
    </row>
    <row r="888" spans="1:63" ht="14.85" customHeight="1" thickBot="1">
      <c r="A888" s="239"/>
      <c r="B888" s="627"/>
      <c r="C888" s="627"/>
      <c r="D888" s="627"/>
      <c r="E888" s="655" t="s">
        <v>1195</v>
      </c>
      <c r="F888" s="655"/>
      <c r="G888" s="655"/>
      <c r="H888" s="655"/>
      <c r="I888" s="655"/>
      <c r="J888" s="655"/>
      <c r="K888" s="655"/>
      <c r="L888" s="655"/>
      <c r="M888" s="655"/>
      <c r="N888" s="655"/>
      <c r="O888" s="656">
        <f>ABS(E886-O886)</f>
        <v>7.9700000000002547E-3</v>
      </c>
      <c r="P888" s="656"/>
      <c r="Q888" s="656"/>
      <c r="R888" s="656"/>
      <c r="S888" s="656"/>
      <c r="AG888" s="153"/>
      <c r="AH888" s="153"/>
      <c r="AI888" s="153"/>
      <c r="AJ888" s="153"/>
      <c r="AK888" s="166"/>
      <c r="AL888" s="217" t="s">
        <v>908</v>
      </c>
      <c r="AM888" s="356">
        <v>94.99</v>
      </c>
      <c r="AN888" s="155"/>
      <c r="AO888" s="167"/>
      <c r="AP888" s="168"/>
      <c r="AQ888" s="168"/>
      <c r="AR888" s="168"/>
      <c r="AS888" s="316"/>
      <c r="AT888" s="168"/>
      <c r="AV888" s="167"/>
      <c r="AW888" s="165"/>
      <c r="AX888" s="165"/>
      <c r="AY888" s="165"/>
      <c r="AZ888" s="165"/>
      <c r="BA888" s="165"/>
      <c r="BB888" s="165"/>
      <c r="BC888" s="165"/>
      <c r="BD888" s="168"/>
      <c r="BE888" s="168"/>
      <c r="BF888" s="168"/>
      <c r="BG888" s="168"/>
    </row>
    <row r="889" spans="1:63" ht="14.85" customHeight="1" thickTop="1" thickBot="1">
      <c r="A889" s="239"/>
      <c r="B889" s="627"/>
      <c r="C889" s="627"/>
      <c r="D889" s="627"/>
      <c r="E889" s="623" t="s">
        <v>1196</v>
      </c>
      <c r="F889" s="623"/>
      <c r="G889" s="623"/>
      <c r="H889" s="623"/>
      <c r="I889" s="623"/>
      <c r="J889" s="623"/>
      <c r="K889" s="623"/>
      <c r="L889" s="623"/>
      <c r="M889" s="623"/>
      <c r="N889" s="623"/>
      <c r="O889" s="651">
        <f>MAX(O887:S888)</f>
        <v>3.1476999999995314E-2</v>
      </c>
      <c r="P889" s="651"/>
      <c r="Q889" s="651"/>
      <c r="R889" s="651"/>
      <c r="S889" s="651"/>
      <c r="T889" s="265" t="s">
        <v>1197</v>
      </c>
      <c r="U889" s="652">
        <f>J3</f>
        <v>95</v>
      </c>
      <c r="V889" s="652"/>
      <c r="W889" s="652"/>
      <c r="X889" s="263" t="s">
        <v>162</v>
      </c>
      <c r="Y889" s="153"/>
      <c r="Z889" s="153"/>
      <c r="AA889" s="153"/>
      <c r="AB889" s="153"/>
      <c r="AC889" s="166"/>
      <c r="AD889" s="153"/>
      <c r="AE889" s="153"/>
      <c r="AF889" s="153"/>
      <c r="AG889" s="153"/>
      <c r="AH889" s="153"/>
      <c r="AI889" s="153"/>
      <c r="AJ889" s="153"/>
      <c r="AK889" s="166"/>
      <c r="AL889" s="217" t="s">
        <v>909</v>
      </c>
      <c r="AM889" s="356">
        <v>95</v>
      </c>
      <c r="AN889" s="155"/>
      <c r="AO889" s="167"/>
      <c r="AP889" s="168"/>
      <c r="AQ889" s="168"/>
      <c r="AR889" s="168"/>
      <c r="AS889" s="316"/>
      <c r="AT889" s="168"/>
      <c r="AV889" s="167"/>
      <c r="AW889" s="165"/>
      <c r="AX889" s="165"/>
      <c r="AY889" s="165"/>
      <c r="AZ889" s="165"/>
      <c r="BA889" s="165"/>
      <c r="BB889" s="165"/>
      <c r="BC889" s="165"/>
      <c r="BD889" s="168"/>
      <c r="BE889" s="168"/>
      <c r="BF889" s="168"/>
      <c r="BG889" s="168"/>
    </row>
    <row r="890" spans="1:63" ht="14.85" customHeight="1" thickTop="1">
      <c r="A890" s="239"/>
      <c r="W890" s="165"/>
      <c r="X890" s="153"/>
      <c r="Y890" s="153"/>
      <c r="Z890" s="153"/>
      <c r="AA890" s="153"/>
      <c r="AB890" s="153"/>
      <c r="AC890" s="166"/>
      <c r="AD890" s="153"/>
      <c r="AE890" s="153"/>
      <c r="AF890" s="153"/>
      <c r="AG890" s="153"/>
      <c r="AH890" s="153"/>
      <c r="AI890" s="153"/>
      <c r="AJ890" s="153"/>
      <c r="AK890" s="166"/>
      <c r="AL890" s="217" t="s">
        <v>910</v>
      </c>
      <c r="AM890" s="356">
        <v>94.99</v>
      </c>
      <c r="AN890" s="155"/>
      <c r="AO890" s="167"/>
      <c r="AP890" s="168"/>
      <c r="AQ890" s="168"/>
      <c r="AR890" s="168"/>
      <c r="AS890" s="316"/>
      <c r="AT890" s="168"/>
      <c r="AV890" s="167"/>
      <c r="AW890" s="165"/>
      <c r="AX890" s="165"/>
      <c r="AY890" s="165"/>
      <c r="AZ890" s="165"/>
      <c r="BA890" s="165"/>
      <c r="BB890" s="165"/>
      <c r="BC890" s="165"/>
      <c r="BD890" s="168"/>
      <c r="BE890" s="168"/>
      <c r="BF890" s="168"/>
      <c r="BG890" s="168"/>
    </row>
    <row r="891" spans="1:63" ht="14.85" customHeight="1" thickBot="1">
      <c r="A891" s="239"/>
      <c r="B891" s="364" t="s">
        <v>913</v>
      </c>
      <c r="C891" s="365"/>
      <c r="D891" s="365"/>
      <c r="E891" s="365"/>
      <c r="F891" s="365"/>
      <c r="G891" s="365"/>
      <c r="H891" s="365"/>
      <c r="I891" s="365"/>
      <c r="J891" s="365"/>
      <c r="K891" s="365"/>
      <c r="L891" s="365"/>
      <c r="M891" s="365"/>
      <c r="N891" s="365"/>
      <c r="O891" s="365"/>
      <c r="P891" s="365"/>
      <c r="Q891" s="365"/>
      <c r="R891" s="365"/>
      <c r="S891" s="365"/>
      <c r="T891" s="365"/>
      <c r="U891" s="365"/>
      <c r="V891" s="365"/>
      <c r="W891" s="365"/>
      <c r="X891" s="365"/>
      <c r="Y891" s="365"/>
      <c r="Z891" s="365"/>
      <c r="AA891" s="365"/>
      <c r="AB891" s="365"/>
      <c r="AC891" s="365"/>
      <c r="AD891" s="365"/>
      <c r="AE891" s="365"/>
      <c r="AF891" s="365"/>
      <c r="AG891" s="365"/>
      <c r="AH891" s="365"/>
      <c r="AI891" s="365"/>
      <c r="AJ891" s="365"/>
      <c r="AK891" s="166"/>
      <c r="AL891" s="321" t="s">
        <v>911</v>
      </c>
      <c r="AM891" s="357">
        <v>94.99</v>
      </c>
      <c r="AN891" s="155"/>
      <c r="AO891" s="167"/>
      <c r="AP891" s="168"/>
      <c r="AQ891" s="168"/>
      <c r="AR891" s="168"/>
      <c r="AS891" s="316"/>
      <c r="AT891" s="168"/>
      <c r="AV891" s="167"/>
      <c r="AW891" s="165"/>
      <c r="AX891" s="165"/>
      <c r="AY891" s="165"/>
      <c r="AZ891" s="165"/>
      <c r="BA891" s="165"/>
      <c r="BB891" s="165"/>
      <c r="BC891" s="165"/>
      <c r="BD891" s="168"/>
      <c r="BE891" s="168"/>
      <c r="BF891" s="168"/>
      <c r="BG891" s="168"/>
    </row>
    <row r="892" spans="1:63" ht="14.85" customHeight="1" thickTop="1">
      <c r="A892" s="239"/>
      <c r="B892" s="666" t="s">
        <v>40</v>
      </c>
      <c r="C892" s="667"/>
      <c r="D892" s="667"/>
      <c r="E892" s="667"/>
      <c r="F892" s="670" t="s">
        <v>41</v>
      </c>
      <c r="G892" s="671"/>
      <c r="H892" s="671"/>
      <c r="I892" s="671"/>
      <c r="J892" s="671"/>
      <c r="K892" s="671"/>
      <c r="L892" s="671"/>
      <c r="M892" s="671"/>
      <c r="N892" s="671"/>
      <c r="O892" s="671"/>
      <c r="P892" s="672"/>
      <c r="Q892" s="676" t="s">
        <v>1210</v>
      </c>
      <c r="R892" s="676"/>
      <c r="S892" s="676"/>
      <c r="T892" s="676"/>
      <c r="U892" s="676"/>
      <c r="V892" s="676"/>
      <c r="W892" s="667" t="s">
        <v>42</v>
      </c>
      <c r="X892" s="667"/>
      <c r="Y892" s="667"/>
      <c r="Z892" s="667"/>
      <c r="AA892" s="667"/>
      <c r="AB892" s="667"/>
      <c r="AC892" s="677" t="s">
        <v>43</v>
      </c>
      <c r="AD892" s="678"/>
      <c r="AE892" s="679"/>
      <c r="AF892" s="683" t="s">
        <v>69</v>
      </c>
      <c r="AG892" s="677"/>
      <c r="AH892" s="713" t="s">
        <v>44</v>
      </c>
      <c r="AI892" s="714"/>
      <c r="AJ892" s="366" t="s">
        <v>912</v>
      </c>
      <c r="AK892" s="196"/>
      <c r="AL892" s="196"/>
      <c r="AR892" s="196"/>
      <c r="AS892" s="316"/>
      <c r="AT892" s="168"/>
      <c r="AU892" s="168"/>
      <c r="AV892" s="168"/>
      <c r="AW892" s="168"/>
      <c r="AX892" s="168"/>
      <c r="AZ892" s="167"/>
      <c r="BA892" s="165"/>
      <c r="BB892" s="165"/>
      <c r="BC892" s="165"/>
      <c r="BD892" s="165"/>
      <c r="BE892" s="165"/>
      <c r="BF892" s="165"/>
      <c r="BG892" s="165"/>
      <c r="BH892" s="168"/>
      <c r="BI892" s="168"/>
      <c r="BJ892" s="168"/>
      <c r="BK892" s="168"/>
    </row>
    <row r="893" spans="1:63" ht="14.85" customHeight="1" thickBot="1">
      <c r="A893" s="239"/>
      <c r="B893" s="668"/>
      <c r="C893" s="669"/>
      <c r="D893" s="669"/>
      <c r="E893" s="669"/>
      <c r="F893" s="673"/>
      <c r="G893" s="674"/>
      <c r="H893" s="674"/>
      <c r="I893" s="674"/>
      <c r="J893" s="674"/>
      <c r="K893" s="674"/>
      <c r="L893" s="674"/>
      <c r="M893" s="674"/>
      <c r="N893" s="674"/>
      <c r="O893" s="674"/>
      <c r="P893" s="675"/>
      <c r="Q893" s="685" t="s">
        <v>1211</v>
      </c>
      <c r="R893" s="685"/>
      <c r="S893" s="685"/>
      <c r="T893" s="685"/>
      <c r="U893" s="685"/>
      <c r="V893" s="685"/>
      <c r="W893" s="684" t="s">
        <v>45</v>
      </c>
      <c r="X893" s="684"/>
      <c r="Y893" s="684"/>
      <c r="Z893" s="684"/>
      <c r="AA893" s="684"/>
      <c r="AB893" s="684"/>
      <c r="AC893" s="680"/>
      <c r="AD893" s="681"/>
      <c r="AE893" s="682"/>
      <c r="AF893" s="684"/>
      <c r="AG893" s="680"/>
      <c r="AH893" s="715" t="s">
        <v>83</v>
      </c>
      <c r="AI893" s="716"/>
      <c r="AJ893" s="367" t="s">
        <v>1212</v>
      </c>
      <c r="AR893" s="168"/>
      <c r="AT893" s="167"/>
      <c r="AU893" s="165"/>
      <c r="AV893" s="165"/>
      <c r="AW893" s="165"/>
      <c r="AX893" s="165"/>
      <c r="AY893" s="165"/>
      <c r="AZ893" s="165"/>
      <c r="BA893" s="165"/>
      <c r="BB893" s="168"/>
      <c r="BC893" s="168"/>
      <c r="BD893" s="168"/>
      <c r="BE893" s="168"/>
    </row>
    <row r="894" spans="1:63" ht="14.85" customHeight="1" thickTop="1">
      <c r="A894" s="239"/>
      <c r="B894" s="686" t="s">
        <v>1213</v>
      </c>
      <c r="C894" s="687"/>
      <c r="D894" s="687"/>
      <c r="E894" s="687"/>
      <c r="F894" s="688" t="s">
        <v>1214</v>
      </c>
      <c r="G894" s="688"/>
      <c r="H894" s="688"/>
      <c r="I894" s="688"/>
      <c r="J894" s="688"/>
      <c r="K894" s="688"/>
      <c r="L894" s="688"/>
      <c r="M894" s="688"/>
      <c r="N894" s="688"/>
      <c r="O894" s="688"/>
      <c r="P894" s="688"/>
      <c r="Q894" s="689">
        <v>0.05</v>
      </c>
      <c r="R894" s="689"/>
      <c r="S894" s="689"/>
      <c r="T894" s="690" t="s">
        <v>83</v>
      </c>
      <c r="U894" s="690"/>
      <c r="V894" s="690"/>
      <c r="W894" s="691" t="s">
        <v>71</v>
      </c>
      <c r="X894" s="691"/>
      <c r="Y894" s="691"/>
      <c r="Z894" s="691"/>
      <c r="AA894" s="691"/>
      <c r="AB894" s="691"/>
      <c r="AC894" s="692">
        <v>2</v>
      </c>
      <c r="AD894" s="692"/>
      <c r="AE894" s="692"/>
      <c r="AF894" s="692">
        <v>1</v>
      </c>
      <c r="AG894" s="692"/>
      <c r="AH894" s="717">
        <f>(Q894/AC894)/AF894</f>
        <v>2.5000000000000001E-2</v>
      </c>
      <c r="AI894" s="718"/>
      <c r="AJ894" s="368" t="str">
        <f>IF($F894="","","∞")</f>
        <v>∞</v>
      </c>
      <c r="AR894" s="168"/>
      <c r="AT894" s="167"/>
      <c r="AU894" s="165"/>
      <c r="AV894" s="165"/>
      <c r="AW894" s="165"/>
      <c r="AX894" s="165"/>
      <c r="AY894" s="165"/>
      <c r="AZ894" s="165"/>
      <c r="BA894" s="165"/>
      <c r="BB894" s="168"/>
      <c r="BC894" s="168"/>
      <c r="BD894" s="168"/>
      <c r="BE894" s="168"/>
    </row>
    <row r="895" spans="1:63" ht="14.85" customHeight="1">
      <c r="A895" s="239"/>
      <c r="B895" s="659" t="s">
        <v>1215</v>
      </c>
      <c r="C895" s="660" t="s">
        <v>1215</v>
      </c>
      <c r="D895" s="660" t="s">
        <v>1215</v>
      </c>
      <c r="E895" s="660" t="s">
        <v>1215</v>
      </c>
      <c r="F895" s="661" t="s">
        <v>158</v>
      </c>
      <c r="G895" s="661" t="s">
        <v>158</v>
      </c>
      <c r="H895" s="661" t="s">
        <v>158</v>
      </c>
      <c r="I895" s="661" t="s">
        <v>158</v>
      </c>
      <c r="J895" s="661" t="s">
        <v>158</v>
      </c>
      <c r="K895" s="661" t="s">
        <v>158</v>
      </c>
      <c r="L895" s="661" t="s">
        <v>158</v>
      </c>
      <c r="M895" s="661" t="s">
        <v>158</v>
      </c>
      <c r="N895" s="661" t="s">
        <v>158</v>
      </c>
      <c r="O895" s="661" t="s">
        <v>158</v>
      </c>
      <c r="P895" s="661" t="s">
        <v>158</v>
      </c>
      <c r="Q895" s="662">
        <v>0.15</v>
      </c>
      <c r="R895" s="662"/>
      <c r="S895" s="662"/>
      <c r="T895" s="663" t="s">
        <v>83</v>
      </c>
      <c r="U895" s="663"/>
      <c r="V895" s="663"/>
      <c r="W895" s="664" t="s">
        <v>72</v>
      </c>
      <c r="X895" s="664"/>
      <c r="Y895" s="664"/>
      <c r="Z895" s="664"/>
      <c r="AA895" s="664"/>
      <c r="AB895" s="664"/>
      <c r="AC895" s="665" t="s">
        <v>93</v>
      </c>
      <c r="AD895" s="665"/>
      <c r="AE895" s="665"/>
      <c r="AF895" s="665">
        <v>1</v>
      </c>
      <c r="AG895" s="665">
        <v>1</v>
      </c>
      <c r="AH895" s="719">
        <f t="shared" ref="AH895:AH902" si="173">(Q895/SQRT(3))*AF895</f>
        <v>8.6602540378443865E-2</v>
      </c>
      <c r="AI895" s="720"/>
      <c r="AJ895" s="369" t="str">
        <f>IF($F895="","","∞")</f>
        <v>∞</v>
      </c>
      <c r="AR895" s="168"/>
      <c r="AT895" s="167"/>
      <c r="AU895" s="165"/>
      <c r="AV895" s="165"/>
      <c r="AW895" s="165"/>
      <c r="AX895" s="165"/>
      <c r="AY895" s="165"/>
      <c r="AZ895" s="165"/>
      <c r="BA895" s="165"/>
      <c r="BB895" s="168"/>
      <c r="BC895" s="168"/>
      <c r="BD895" s="168"/>
      <c r="BE895" s="168"/>
    </row>
    <row r="896" spans="1:63" ht="14.85" customHeight="1">
      <c r="A896" s="239"/>
      <c r="B896" s="659" t="s">
        <v>1216</v>
      </c>
      <c r="C896" s="660" t="s">
        <v>1216</v>
      </c>
      <c r="D896" s="660" t="s">
        <v>1216</v>
      </c>
      <c r="E896" s="660" t="s">
        <v>1216</v>
      </c>
      <c r="F896" s="661" t="s">
        <v>157</v>
      </c>
      <c r="G896" s="661" t="s">
        <v>157</v>
      </c>
      <c r="H896" s="661" t="s">
        <v>157</v>
      </c>
      <c r="I896" s="661" t="s">
        <v>157</v>
      </c>
      <c r="J896" s="661" t="s">
        <v>157</v>
      </c>
      <c r="K896" s="661" t="s">
        <v>157</v>
      </c>
      <c r="L896" s="661" t="s">
        <v>157</v>
      </c>
      <c r="M896" s="661" t="s">
        <v>157</v>
      </c>
      <c r="N896" s="661" t="s">
        <v>157</v>
      </c>
      <c r="O896" s="661" t="s">
        <v>157</v>
      </c>
      <c r="P896" s="661" t="s">
        <v>157</v>
      </c>
      <c r="Q896" s="662">
        <f>MAX($AV$6:$BA$6)</f>
        <v>2.9095039875407125E-2</v>
      </c>
      <c r="R896" s="662"/>
      <c r="S896" s="662"/>
      <c r="T896" s="663" t="s">
        <v>83</v>
      </c>
      <c r="U896" s="663"/>
      <c r="V896" s="663"/>
      <c r="W896" s="664" t="s">
        <v>72</v>
      </c>
      <c r="X896" s="664"/>
      <c r="Y896" s="664"/>
      <c r="Z896" s="664"/>
      <c r="AA896" s="664"/>
      <c r="AB896" s="664"/>
      <c r="AC896" s="665" t="s">
        <v>93</v>
      </c>
      <c r="AD896" s="665"/>
      <c r="AE896" s="665"/>
      <c r="AF896" s="665">
        <v>1</v>
      </c>
      <c r="AG896" s="665">
        <v>1</v>
      </c>
      <c r="AH896" s="719">
        <f t="shared" si="173"/>
        <v>1.6798029104149199E-2</v>
      </c>
      <c r="AI896" s="720"/>
      <c r="AJ896" s="369" t="str">
        <f>IF($F896="","","∞")</f>
        <v>∞</v>
      </c>
      <c r="AR896" s="168"/>
      <c r="AT896" s="167"/>
      <c r="AU896" s="165"/>
      <c r="AV896" s="165"/>
      <c r="AW896" s="165"/>
      <c r="AX896" s="165"/>
      <c r="AY896" s="165"/>
      <c r="AZ896" s="165"/>
      <c r="BA896" s="165"/>
      <c r="BB896" s="168"/>
      <c r="BC896" s="168"/>
      <c r="BD896" s="168"/>
      <c r="BE896" s="168"/>
    </row>
    <row r="897" spans="1:61" ht="14.85" customHeight="1">
      <c r="A897" s="239"/>
      <c r="B897" s="659" t="s">
        <v>1217</v>
      </c>
      <c r="C897" s="660" t="s">
        <v>1217</v>
      </c>
      <c r="D897" s="660" t="s">
        <v>1217</v>
      </c>
      <c r="E897" s="660" t="s">
        <v>1217</v>
      </c>
      <c r="F897" s="661" t="s">
        <v>73</v>
      </c>
      <c r="G897" s="661" t="s">
        <v>73</v>
      </c>
      <c r="H897" s="661" t="s">
        <v>73</v>
      </c>
      <c r="I897" s="661" t="s">
        <v>73</v>
      </c>
      <c r="J897" s="661" t="s">
        <v>73</v>
      </c>
      <c r="K897" s="661" t="s">
        <v>73</v>
      </c>
      <c r="L897" s="661" t="s">
        <v>73</v>
      </c>
      <c r="M897" s="661" t="s">
        <v>73</v>
      </c>
      <c r="N897" s="661" t="s">
        <v>73</v>
      </c>
      <c r="O897" s="661" t="s">
        <v>73</v>
      </c>
      <c r="P897" s="661" t="s">
        <v>73</v>
      </c>
      <c r="Q897" s="662">
        <f>0.01/2</f>
        <v>5.0000000000000001E-3</v>
      </c>
      <c r="R897" s="662"/>
      <c r="S897" s="662"/>
      <c r="T897" s="663" t="s">
        <v>83</v>
      </c>
      <c r="U897" s="663"/>
      <c r="V897" s="663"/>
      <c r="W897" s="664" t="s">
        <v>72</v>
      </c>
      <c r="X897" s="664"/>
      <c r="Y897" s="664"/>
      <c r="Z897" s="664"/>
      <c r="AA897" s="664"/>
      <c r="AB897" s="664"/>
      <c r="AC897" s="665" t="s">
        <v>93</v>
      </c>
      <c r="AD897" s="665"/>
      <c r="AE897" s="665"/>
      <c r="AF897" s="665">
        <v>1</v>
      </c>
      <c r="AG897" s="665">
        <v>1</v>
      </c>
      <c r="AH897" s="719">
        <f t="shared" si="173"/>
        <v>2.886751345948129E-3</v>
      </c>
      <c r="AI897" s="720"/>
      <c r="AJ897" s="369" t="str">
        <f>IF($F897="","","∞")</f>
        <v>∞</v>
      </c>
      <c r="AR897" s="168"/>
      <c r="AT897" s="167"/>
      <c r="AU897" s="165"/>
      <c r="AV897" s="165"/>
      <c r="AW897" s="165"/>
      <c r="AX897" s="165"/>
      <c r="AY897" s="165"/>
      <c r="AZ897" s="165"/>
      <c r="BA897" s="165"/>
      <c r="BB897" s="168"/>
      <c r="BC897" s="168"/>
      <c r="BD897" s="168"/>
      <c r="BE897" s="168"/>
    </row>
    <row r="898" spans="1:61" ht="14.85" customHeight="1">
      <c r="A898" s="239"/>
      <c r="B898" s="659" t="s">
        <v>1236</v>
      </c>
      <c r="C898" s="660" t="s">
        <v>1218</v>
      </c>
      <c r="D898" s="660" t="s">
        <v>1218</v>
      </c>
      <c r="E898" s="660" t="s">
        <v>1218</v>
      </c>
      <c r="F898" s="661" t="s">
        <v>1199</v>
      </c>
      <c r="G898" s="661" t="s">
        <v>1219</v>
      </c>
      <c r="H898" s="661" t="s">
        <v>1219</v>
      </c>
      <c r="I898" s="661" t="s">
        <v>1219</v>
      </c>
      <c r="J898" s="661" t="s">
        <v>1219</v>
      </c>
      <c r="K898" s="661" t="s">
        <v>1219</v>
      </c>
      <c r="L898" s="661" t="s">
        <v>1219</v>
      </c>
      <c r="M898" s="661" t="s">
        <v>1219</v>
      </c>
      <c r="N898" s="661" t="s">
        <v>1219</v>
      </c>
      <c r="O898" s="661" t="s">
        <v>1219</v>
      </c>
      <c r="P898" s="661" t="s">
        <v>1219</v>
      </c>
      <c r="Q898" s="662">
        <v>0</v>
      </c>
      <c r="R898" s="662"/>
      <c r="S898" s="662"/>
      <c r="T898" s="663" t="s">
        <v>83</v>
      </c>
      <c r="U898" s="663"/>
      <c r="V898" s="663"/>
      <c r="W898" s="664" t="s">
        <v>72</v>
      </c>
      <c r="X898" s="664"/>
      <c r="Y898" s="664"/>
      <c r="Z898" s="664"/>
      <c r="AA898" s="664"/>
      <c r="AB898" s="664"/>
      <c r="AC898" s="665" t="s">
        <v>93</v>
      </c>
      <c r="AD898" s="665"/>
      <c r="AE898" s="665"/>
      <c r="AF898" s="665">
        <v>1</v>
      </c>
      <c r="AG898" s="665">
        <v>1</v>
      </c>
      <c r="AH898" s="719">
        <f t="shared" si="173"/>
        <v>0</v>
      </c>
      <c r="AI898" s="720"/>
      <c r="AJ898" s="369" t="str">
        <f t="shared" ref="AJ898:AJ901" si="174">IF($F898="","","∞")</f>
        <v>∞</v>
      </c>
      <c r="AR898" s="168"/>
      <c r="AT898" s="167"/>
      <c r="AU898" s="165"/>
      <c r="AV898" s="165"/>
      <c r="AW898" s="165"/>
      <c r="AX898" s="165"/>
      <c r="AY898" s="165"/>
      <c r="AZ898" s="165"/>
      <c r="BA898" s="165"/>
      <c r="BB898" s="168"/>
      <c r="BC898" s="168"/>
      <c r="BD898" s="168"/>
      <c r="BE898" s="168"/>
    </row>
    <row r="899" spans="1:61" ht="14.85" customHeight="1">
      <c r="A899" s="239"/>
      <c r="B899" s="659" t="s">
        <v>1220</v>
      </c>
      <c r="C899" s="660" t="s">
        <v>1220</v>
      </c>
      <c r="D899" s="660" t="s">
        <v>1220</v>
      </c>
      <c r="E899" s="660" t="s">
        <v>1220</v>
      </c>
      <c r="F899" s="661" t="s">
        <v>1221</v>
      </c>
      <c r="G899" s="661" t="s">
        <v>1221</v>
      </c>
      <c r="H899" s="661" t="s">
        <v>1221</v>
      </c>
      <c r="I899" s="661" t="s">
        <v>1221</v>
      </c>
      <c r="J899" s="661" t="s">
        <v>1221</v>
      </c>
      <c r="K899" s="661" t="s">
        <v>1221</v>
      </c>
      <c r="L899" s="661" t="s">
        <v>1221</v>
      </c>
      <c r="M899" s="661" t="s">
        <v>1221</v>
      </c>
      <c r="N899" s="661" t="s">
        <v>1221</v>
      </c>
      <c r="O899" s="661" t="s">
        <v>1221</v>
      </c>
      <c r="P899" s="661" t="s">
        <v>1221</v>
      </c>
      <c r="Q899" s="662">
        <v>0</v>
      </c>
      <c r="R899" s="662"/>
      <c r="S899" s="662"/>
      <c r="T899" s="663" t="s">
        <v>83</v>
      </c>
      <c r="U899" s="663"/>
      <c r="V899" s="663"/>
      <c r="W899" s="664" t="s">
        <v>72</v>
      </c>
      <c r="X899" s="664"/>
      <c r="Y899" s="664"/>
      <c r="Z899" s="664"/>
      <c r="AA899" s="664"/>
      <c r="AB899" s="664"/>
      <c r="AC899" s="665" t="s">
        <v>93</v>
      </c>
      <c r="AD899" s="665"/>
      <c r="AE899" s="665"/>
      <c r="AF899" s="665">
        <v>1</v>
      </c>
      <c r="AG899" s="665"/>
      <c r="AH899" s="719">
        <f t="shared" si="173"/>
        <v>0</v>
      </c>
      <c r="AI899" s="720"/>
      <c r="AJ899" s="369" t="str">
        <f t="shared" si="174"/>
        <v>∞</v>
      </c>
      <c r="AR899" s="168"/>
      <c r="AT899" s="167"/>
      <c r="AU899" s="165"/>
      <c r="AV899" s="165"/>
      <c r="AW899" s="165"/>
      <c r="AX899" s="165"/>
      <c r="AY899" s="165"/>
      <c r="AZ899" s="165"/>
      <c r="BA899" s="165"/>
      <c r="BB899" s="168"/>
      <c r="BC899" s="168"/>
      <c r="BD899" s="168"/>
      <c r="BE899" s="168"/>
    </row>
    <row r="900" spans="1:61" ht="14.85" customHeight="1">
      <c r="A900" s="239"/>
      <c r="B900" s="659" t="s">
        <v>1222</v>
      </c>
      <c r="C900" s="660" t="s">
        <v>1222</v>
      </c>
      <c r="D900" s="660" t="s">
        <v>1222</v>
      </c>
      <c r="E900" s="660" t="s">
        <v>1222</v>
      </c>
      <c r="F900" s="661" t="s">
        <v>1223</v>
      </c>
      <c r="G900" s="661" t="s">
        <v>1223</v>
      </c>
      <c r="H900" s="661" t="s">
        <v>1223</v>
      </c>
      <c r="I900" s="661" t="s">
        <v>1223</v>
      </c>
      <c r="J900" s="661" t="s">
        <v>1223</v>
      </c>
      <c r="K900" s="661" t="s">
        <v>1223</v>
      </c>
      <c r="L900" s="661" t="s">
        <v>1223</v>
      </c>
      <c r="M900" s="661" t="s">
        <v>1223</v>
      </c>
      <c r="N900" s="661" t="s">
        <v>1223</v>
      </c>
      <c r="O900" s="661" t="s">
        <v>1223</v>
      </c>
      <c r="P900" s="661" t="s">
        <v>1223</v>
      </c>
      <c r="Q900" s="662">
        <f>$H$868</f>
        <v>7.0360000000000866E-2</v>
      </c>
      <c r="R900" s="662"/>
      <c r="S900" s="662"/>
      <c r="T900" s="663" t="s">
        <v>83</v>
      </c>
      <c r="U900" s="663"/>
      <c r="V900" s="663"/>
      <c r="W900" s="664" t="s">
        <v>72</v>
      </c>
      <c r="X900" s="664"/>
      <c r="Y900" s="664"/>
      <c r="Z900" s="664"/>
      <c r="AA900" s="664"/>
      <c r="AB900" s="664"/>
      <c r="AC900" s="665" t="s">
        <v>93</v>
      </c>
      <c r="AD900" s="665"/>
      <c r="AE900" s="665"/>
      <c r="AF900" s="665">
        <v>1</v>
      </c>
      <c r="AG900" s="665"/>
      <c r="AH900" s="719">
        <f t="shared" si="173"/>
        <v>4.0622364940182572E-2</v>
      </c>
      <c r="AI900" s="720"/>
      <c r="AJ900" s="369" t="str">
        <f t="shared" si="174"/>
        <v>∞</v>
      </c>
      <c r="AR900" s="168"/>
      <c r="AT900" s="167"/>
      <c r="AU900" s="165"/>
      <c r="AV900" s="165"/>
      <c r="AW900" s="165"/>
      <c r="AX900" s="165"/>
      <c r="AY900" s="165"/>
      <c r="AZ900" s="165"/>
      <c r="BA900" s="165"/>
      <c r="BB900" s="168"/>
      <c r="BC900" s="168"/>
      <c r="BD900" s="168"/>
      <c r="BE900" s="168"/>
    </row>
    <row r="901" spans="1:61" ht="14.85" customHeight="1">
      <c r="A901" s="239"/>
      <c r="B901" s="659" t="s">
        <v>1237</v>
      </c>
      <c r="C901" s="660" t="s">
        <v>1222</v>
      </c>
      <c r="D901" s="660" t="s">
        <v>1222</v>
      </c>
      <c r="E901" s="660" t="s">
        <v>1222</v>
      </c>
      <c r="F901" s="661" t="s">
        <v>1175</v>
      </c>
      <c r="G901" s="661"/>
      <c r="H901" s="661"/>
      <c r="I901" s="661"/>
      <c r="J901" s="661"/>
      <c r="K901" s="661"/>
      <c r="L901" s="661"/>
      <c r="M901" s="661"/>
      <c r="N901" s="661"/>
      <c r="O901" s="661"/>
      <c r="P901" s="661"/>
      <c r="Q901" s="662">
        <f>$O$889</f>
        <v>3.1476999999995314E-2</v>
      </c>
      <c r="R901" s="662"/>
      <c r="S901" s="662"/>
      <c r="T901" s="663" t="s">
        <v>83</v>
      </c>
      <c r="U901" s="663"/>
      <c r="V901" s="663"/>
      <c r="W901" s="664" t="s">
        <v>72</v>
      </c>
      <c r="X901" s="664"/>
      <c r="Y901" s="664"/>
      <c r="Z901" s="664"/>
      <c r="AA901" s="664"/>
      <c r="AB901" s="664"/>
      <c r="AC901" s="665" t="s">
        <v>93</v>
      </c>
      <c r="AD901" s="665"/>
      <c r="AE901" s="665"/>
      <c r="AF901" s="665">
        <v>1</v>
      </c>
      <c r="AG901" s="665"/>
      <c r="AH901" s="719">
        <f t="shared" si="173"/>
        <v>1.8173254423279148E-2</v>
      </c>
      <c r="AI901" s="720"/>
      <c r="AJ901" s="369" t="str">
        <f t="shared" si="174"/>
        <v>∞</v>
      </c>
      <c r="AM901" s="168"/>
      <c r="AN901" s="168"/>
      <c r="AO901" s="168"/>
      <c r="AP901" s="168"/>
      <c r="AQ901" s="168"/>
      <c r="AR901" s="168"/>
      <c r="AT901" s="167"/>
      <c r="AU901" s="165"/>
      <c r="AV901" s="165"/>
      <c r="AW901" s="165"/>
      <c r="AX901" s="165"/>
      <c r="AY901" s="165"/>
      <c r="AZ901" s="165"/>
      <c r="BA901" s="165"/>
      <c r="BB901" s="168"/>
      <c r="BC901" s="168"/>
      <c r="BD901" s="168"/>
      <c r="BE901" s="168"/>
    </row>
    <row r="902" spans="1:61" ht="14.85" customHeight="1">
      <c r="A902" s="239"/>
      <c r="B902" s="659" t="s">
        <v>1224</v>
      </c>
      <c r="C902" s="660" t="s">
        <v>1224</v>
      </c>
      <c r="D902" s="660" t="s">
        <v>1224</v>
      </c>
      <c r="E902" s="660" t="s">
        <v>1224</v>
      </c>
      <c r="F902" s="661" t="s">
        <v>1225</v>
      </c>
      <c r="G902" s="661" t="s">
        <v>1225</v>
      </c>
      <c r="H902" s="661" t="s">
        <v>1225</v>
      </c>
      <c r="I902" s="661" t="s">
        <v>1225</v>
      </c>
      <c r="J902" s="661" t="s">
        <v>1225</v>
      </c>
      <c r="K902" s="661" t="s">
        <v>1225</v>
      </c>
      <c r="L902" s="661" t="s">
        <v>1225</v>
      </c>
      <c r="M902" s="661" t="s">
        <v>1225</v>
      </c>
      <c r="N902" s="661" t="s">
        <v>1225</v>
      </c>
      <c r="O902" s="661" t="s">
        <v>1225</v>
      </c>
      <c r="P902" s="661" t="s">
        <v>1225</v>
      </c>
      <c r="Q902" s="662">
        <f>$J$5/2</f>
        <v>5.0000000000000001E-3</v>
      </c>
      <c r="R902" s="662"/>
      <c r="S902" s="662"/>
      <c r="T902" s="663" t="s">
        <v>83</v>
      </c>
      <c r="U902" s="663"/>
      <c r="V902" s="663"/>
      <c r="W902" s="664" t="s">
        <v>72</v>
      </c>
      <c r="X902" s="664"/>
      <c r="Y902" s="664"/>
      <c r="Z902" s="664"/>
      <c r="AA902" s="664"/>
      <c r="AB902" s="664"/>
      <c r="AC902" s="665" t="s">
        <v>93</v>
      </c>
      <c r="AD902" s="665"/>
      <c r="AE902" s="665"/>
      <c r="AF902" s="665">
        <v>1</v>
      </c>
      <c r="AG902" s="665">
        <f>IF($B$8="","",1)</f>
        <v>1</v>
      </c>
      <c r="AH902" s="719">
        <f t="shared" si="173"/>
        <v>2.886751345948129E-3</v>
      </c>
      <c r="AI902" s="720"/>
      <c r="AJ902" s="369" t="str">
        <f>IF($F902="","","∞")</f>
        <v>∞</v>
      </c>
      <c r="AN902" s="168"/>
      <c r="AO902" s="168"/>
      <c r="AP902" s="168"/>
      <c r="AQ902" s="168"/>
      <c r="AR902" s="168"/>
      <c r="AT902" s="167"/>
      <c r="AU902" s="165"/>
      <c r="AV902" s="165"/>
      <c r="AW902" s="165"/>
      <c r="AX902" s="165"/>
      <c r="AY902" s="165"/>
      <c r="AZ902" s="165"/>
      <c r="BA902" s="165"/>
      <c r="BB902" s="168"/>
      <c r="BC902" s="168"/>
      <c r="BD902" s="168"/>
      <c r="BE902" s="168"/>
    </row>
    <row r="903" spans="1:61" ht="14.85" customHeight="1" thickBot="1">
      <c r="A903" s="239"/>
      <c r="B903" s="728" t="s">
        <v>1226</v>
      </c>
      <c r="C903" s="729" t="s">
        <v>1224</v>
      </c>
      <c r="D903" s="729" t="s">
        <v>1224</v>
      </c>
      <c r="E903" s="729" t="s">
        <v>1224</v>
      </c>
      <c r="F903" s="730" t="s">
        <v>1198</v>
      </c>
      <c r="G903" s="730"/>
      <c r="H903" s="730"/>
      <c r="I903" s="730"/>
      <c r="J903" s="730"/>
      <c r="K903" s="730"/>
      <c r="L903" s="730"/>
      <c r="M903" s="730"/>
      <c r="N903" s="730"/>
      <c r="O903" s="730"/>
      <c r="P903" s="730"/>
      <c r="Q903" s="731">
        <f>$AE$879</f>
        <v>3.6007662019881169E-2</v>
      </c>
      <c r="R903" s="731"/>
      <c r="S903" s="731"/>
      <c r="T903" s="732" t="s">
        <v>83</v>
      </c>
      <c r="U903" s="732"/>
      <c r="V903" s="732"/>
      <c r="W903" s="733" t="s">
        <v>71</v>
      </c>
      <c r="X903" s="733"/>
      <c r="Y903" s="733" t="s">
        <v>71</v>
      </c>
      <c r="Z903" s="733"/>
      <c r="AA903" s="733" t="s">
        <v>71</v>
      </c>
      <c r="AB903" s="733"/>
      <c r="AC903" s="734">
        <v>1</v>
      </c>
      <c r="AD903" s="734"/>
      <c r="AE903" s="734"/>
      <c r="AF903" s="734">
        <v>1</v>
      </c>
      <c r="AG903" s="734"/>
      <c r="AH903" s="721">
        <f>Q903</f>
        <v>3.6007662019881169E-2</v>
      </c>
      <c r="AI903" s="722"/>
      <c r="AJ903" s="370">
        <f>COUNT($Y$863:$Y$877,$AE$863:$AE$877)-1</f>
        <v>29</v>
      </c>
      <c r="AM903" s="168"/>
      <c r="AN903" s="168"/>
      <c r="AO903" s="168"/>
      <c r="AP903" s="168"/>
      <c r="AQ903" s="168"/>
      <c r="AR903" s="168"/>
      <c r="AT903" s="167"/>
      <c r="AU903" s="165"/>
      <c r="AV903" s="165"/>
      <c r="AW903" s="165"/>
      <c r="AX903" s="165"/>
      <c r="AY903" s="165"/>
      <c r="AZ903" s="165"/>
      <c r="BA903" s="165"/>
      <c r="BB903" s="168"/>
      <c r="BC903" s="168"/>
      <c r="BD903" s="168"/>
      <c r="BE903" s="168"/>
    </row>
    <row r="904" spans="1:61" ht="14.85" customHeight="1" thickTop="1">
      <c r="A904" s="239"/>
      <c r="B904" s="735" t="s">
        <v>1227</v>
      </c>
      <c r="C904" s="736"/>
      <c r="D904" s="736"/>
      <c r="E904" s="737"/>
      <c r="F904" s="738" t="s">
        <v>46</v>
      </c>
      <c r="G904" s="739"/>
      <c r="H904" s="739"/>
      <c r="I904" s="739"/>
      <c r="J904" s="739"/>
      <c r="K904" s="739"/>
      <c r="L904" s="739"/>
      <c r="M904" s="739"/>
      <c r="N904" s="739"/>
      <c r="O904" s="739"/>
      <c r="P904" s="740"/>
      <c r="Q904" s="741"/>
      <c r="R904" s="742"/>
      <c r="S904" s="742"/>
      <c r="T904" s="742"/>
      <c r="U904" s="742"/>
      <c r="V904" s="743"/>
      <c r="W904" s="747" t="s">
        <v>71</v>
      </c>
      <c r="X904" s="748"/>
      <c r="Y904" s="748"/>
      <c r="Z904" s="748"/>
      <c r="AA904" s="748"/>
      <c r="AB904" s="749"/>
      <c r="AC904" s="750"/>
      <c r="AD904" s="751"/>
      <c r="AE904" s="751"/>
      <c r="AF904" s="751"/>
      <c r="AG904" s="752"/>
      <c r="AH904" s="717">
        <f>SQRT(SUMSQ(AH894:AI903))</f>
        <v>0.10817040206200175</v>
      </c>
      <c r="AI904" s="718"/>
      <c r="AJ904" s="371">
        <f>IF(AH903&lt;0.0000000001,"∞",((AH904^4)/((AH903^4)/AJ903)))</f>
        <v>2361.8487347332944</v>
      </c>
      <c r="AM904" s="168"/>
      <c r="AN904" s="168"/>
      <c r="AO904" s="168"/>
      <c r="AP904" s="168"/>
      <c r="AQ904" s="168"/>
      <c r="AR904" s="168"/>
      <c r="AT904" s="167"/>
      <c r="AU904" s="165"/>
      <c r="AV904" s="165"/>
      <c r="AW904" s="165"/>
      <c r="AX904" s="165"/>
      <c r="AY904" s="165"/>
      <c r="AZ904" s="165"/>
      <c r="BA904" s="165"/>
      <c r="BB904" s="168"/>
      <c r="BC904" s="168"/>
      <c r="BD904" s="168"/>
      <c r="BE904" s="168"/>
    </row>
    <row r="905" spans="1:61" ht="14.85" customHeight="1" thickBot="1">
      <c r="A905" s="239"/>
      <c r="B905" s="693" t="s">
        <v>47</v>
      </c>
      <c r="C905" s="694"/>
      <c r="D905" s="694"/>
      <c r="E905" s="695"/>
      <c r="F905" s="696" t="s">
        <v>48</v>
      </c>
      <c r="G905" s="697"/>
      <c r="H905" s="697"/>
      <c r="I905" s="697"/>
      <c r="J905" s="697"/>
      <c r="K905" s="697"/>
      <c r="L905" s="697"/>
      <c r="M905" s="697"/>
      <c r="N905" s="697"/>
      <c r="O905" s="697"/>
      <c r="P905" s="698"/>
      <c r="Q905" s="744"/>
      <c r="R905" s="745"/>
      <c r="S905" s="745"/>
      <c r="T905" s="745"/>
      <c r="U905" s="745"/>
      <c r="V905" s="746"/>
      <c r="W905" s="699" t="s">
        <v>74</v>
      </c>
      <c r="X905" s="700"/>
      <c r="Y905" s="701"/>
      <c r="Z905" s="702">
        <f>IF(AJ904="∞",2,TINV(1-0.9545,AJ904))</f>
        <v>2.0010618702367324</v>
      </c>
      <c r="AA905" s="703"/>
      <c r="AB905" s="704"/>
      <c r="AC905" s="753"/>
      <c r="AD905" s="754"/>
      <c r="AE905" s="754"/>
      <c r="AF905" s="754"/>
      <c r="AG905" s="755"/>
      <c r="AH905" s="723">
        <f>Z905*AH904</f>
        <v>0.21645566705444852</v>
      </c>
      <c r="AI905" s="724"/>
      <c r="AJ905" s="372" t="str">
        <f>IF($F905="","","∞")</f>
        <v>∞</v>
      </c>
      <c r="AM905" s="168"/>
      <c r="AN905" s="168"/>
      <c r="AO905" s="168"/>
      <c r="AP905" s="168"/>
      <c r="AQ905" s="168"/>
      <c r="AR905" s="168"/>
      <c r="AT905" s="167"/>
      <c r="AU905" s="165"/>
      <c r="AV905" s="165"/>
      <c r="AW905" s="165"/>
      <c r="AX905" s="165"/>
      <c r="AY905" s="165"/>
      <c r="AZ905" s="165"/>
      <c r="BA905" s="165"/>
      <c r="BB905" s="168"/>
      <c r="BC905" s="168"/>
      <c r="BD905" s="168"/>
      <c r="BE905" s="168"/>
    </row>
    <row r="906" spans="1:61" ht="14.85" customHeight="1" thickTop="1" thickBot="1">
      <c r="A906" s="239"/>
      <c r="B906" s="266"/>
      <c r="C906" s="266"/>
      <c r="D906" s="266"/>
      <c r="E906" s="266"/>
      <c r="F906" s="267"/>
      <c r="G906" s="267"/>
      <c r="H906" s="267"/>
      <c r="I906" s="267"/>
      <c r="J906" s="267"/>
      <c r="K906" s="267"/>
      <c r="L906" s="267"/>
      <c r="M906" s="267"/>
      <c r="N906" s="267"/>
      <c r="O906" s="267"/>
      <c r="P906" s="267"/>
      <c r="Q906" s="155"/>
      <c r="R906" s="155"/>
      <c r="S906" s="155"/>
      <c r="T906" s="155"/>
      <c r="U906" s="155"/>
      <c r="V906" s="196"/>
      <c r="W906" s="196"/>
      <c r="X906" s="196"/>
      <c r="Y906" s="268"/>
      <c r="Z906" s="196"/>
      <c r="AA906" s="196"/>
      <c r="AB906" s="196"/>
      <c r="AC906" s="725"/>
      <c r="AD906" s="726"/>
      <c r="AE906" s="726"/>
      <c r="AF906" s="726"/>
      <c r="AG906" s="727"/>
      <c r="AH906" s="705"/>
      <c r="AI906" s="706"/>
      <c r="AJ906" s="153"/>
      <c r="AM906" s="168"/>
      <c r="AN906" s="168"/>
      <c r="AO906" s="168"/>
      <c r="AP906" s="168"/>
      <c r="AQ906" s="168"/>
      <c r="AR906" s="168"/>
      <c r="AT906" s="167"/>
      <c r="AU906" s="165"/>
      <c r="AV906" s="165"/>
      <c r="AW906" s="165"/>
      <c r="AX906" s="165"/>
      <c r="AY906" s="165"/>
      <c r="AZ906" s="165"/>
      <c r="BA906" s="165"/>
      <c r="BB906" s="168"/>
      <c r="BC906" s="168"/>
      <c r="BD906" s="168"/>
      <c r="BE906" s="168"/>
    </row>
    <row r="907" spans="1:61" ht="14.85" customHeight="1" thickTop="1" thickBot="1">
      <c r="A907" s="239"/>
      <c r="B907" s="178" t="s">
        <v>53</v>
      </c>
      <c r="C907" s="176"/>
      <c r="D907" s="176"/>
      <c r="E907" s="176"/>
      <c r="F907" s="176"/>
      <c r="G907" s="176"/>
      <c r="H907" s="176"/>
      <c r="I907" s="176"/>
      <c r="J907" s="176"/>
      <c r="K907" s="176"/>
      <c r="L907" s="176"/>
      <c r="M907" s="176"/>
      <c r="N907" s="176"/>
      <c r="O907" s="176"/>
      <c r="P907" s="176"/>
      <c r="Q907" s="176"/>
      <c r="R907" s="176"/>
      <c r="S907" s="176"/>
      <c r="T907" s="176"/>
      <c r="U907" s="176"/>
      <c r="V907" s="176"/>
      <c r="W907" s="176"/>
      <c r="X907" s="180"/>
      <c r="Y907" s="180"/>
      <c r="Z907" s="176"/>
      <c r="AA907" s="176"/>
      <c r="AB907" s="155"/>
      <c r="AC907" s="725" t="s">
        <v>94</v>
      </c>
      <c r="AD907" s="726"/>
      <c r="AE907" s="726"/>
      <c r="AF907" s="726"/>
      <c r="AG907" s="727"/>
      <c r="AH907" s="705">
        <f>IF(AH905&lt;AH906,AH906,CEILING(AH905,0.01))</f>
        <v>0.22</v>
      </c>
      <c r="AI907" s="706"/>
      <c r="AJ907" s="153"/>
      <c r="AM907" s="168"/>
      <c r="AN907" s="168"/>
      <c r="AO907" s="168"/>
      <c r="AP907" s="168"/>
      <c r="AQ907" s="168"/>
      <c r="AR907" s="168"/>
      <c r="AS907" s="316"/>
      <c r="AT907" s="168"/>
      <c r="AU907" s="168"/>
      <c r="AV907" s="168"/>
      <c r="AX907" s="167"/>
      <c r="AY907" s="165"/>
      <c r="AZ907" s="165"/>
      <c r="BA907" s="165"/>
      <c r="BB907" s="165"/>
      <c r="BC907" s="165"/>
      <c r="BD907" s="165"/>
      <c r="BE907" s="165"/>
      <c r="BF907" s="168"/>
      <c r="BG907" s="168"/>
      <c r="BH907" s="168"/>
      <c r="BI907" s="168"/>
    </row>
    <row r="908" spans="1:61" ht="14.85" customHeight="1" thickTop="1" thickBot="1">
      <c r="A908" s="239"/>
      <c r="B908" s="759" t="s">
        <v>55</v>
      </c>
      <c r="C908" s="760"/>
      <c r="D908" s="760"/>
      <c r="E908" s="760"/>
      <c r="F908" s="760"/>
      <c r="G908" s="761"/>
      <c r="H908" s="768" t="s">
        <v>1203</v>
      </c>
      <c r="I908" s="769"/>
      <c r="J908" s="769"/>
      <c r="K908" s="769"/>
      <c r="L908" s="769"/>
      <c r="M908" s="769"/>
      <c r="N908" s="769"/>
      <c r="O908" s="769"/>
      <c r="P908" s="769"/>
      <c r="Q908" s="769"/>
      <c r="R908" s="769"/>
      <c r="S908" s="769"/>
      <c r="T908" s="769"/>
      <c r="U908" s="769"/>
      <c r="V908" s="770"/>
      <c r="W908" s="759" t="s">
        <v>54</v>
      </c>
      <c r="X908" s="760"/>
      <c r="Y908" s="760"/>
      <c r="Z908" s="760"/>
      <c r="AA908" s="761"/>
      <c r="AB908" s="155"/>
      <c r="AC908" s="155"/>
      <c r="AD908" s="155"/>
      <c r="AE908" s="155"/>
      <c r="AF908" s="155"/>
      <c r="AG908" s="155"/>
      <c r="AH908" s="168"/>
      <c r="AI908" s="168"/>
      <c r="AJ908" s="153"/>
      <c r="AM908" s="168"/>
      <c r="AN908" s="168"/>
      <c r="AO908" s="168"/>
      <c r="AP908" s="168"/>
      <c r="AQ908" s="168"/>
      <c r="AR908" s="168"/>
      <c r="AS908" s="316"/>
      <c r="AT908" s="168"/>
      <c r="AU908" s="168"/>
      <c r="AV908" s="168"/>
      <c r="AX908" s="167"/>
      <c r="AY908" s="165"/>
      <c r="AZ908" s="165"/>
      <c r="BA908" s="165"/>
      <c r="BB908" s="165"/>
      <c r="BC908" s="165"/>
      <c r="BD908" s="165"/>
      <c r="BE908" s="165"/>
      <c r="BF908" s="168"/>
      <c r="BG908" s="168"/>
      <c r="BH908" s="168"/>
      <c r="BI908" s="168"/>
    </row>
    <row r="909" spans="1:61" ht="14.85" customHeight="1" thickBot="1">
      <c r="A909" s="239"/>
      <c r="B909" s="771" t="s">
        <v>129</v>
      </c>
      <c r="C909" s="772"/>
      <c r="D909" s="772"/>
      <c r="E909" s="772"/>
      <c r="F909" s="772"/>
      <c r="G909" s="773"/>
      <c r="H909" s="774" t="s">
        <v>56</v>
      </c>
      <c r="I909" s="775"/>
      <c r="J909" s="776"/>
      <c r="K909" s="774" t="s">
        <v>57</v>
      </c>
      <c r="L909" s="775"/>
      <c r="M909" s="776"/>
      <c r="N909" s="774" t="s">
        <v>58</v>
      </c>
      <c r="O909" s="775"/>
      <c r="P909" s="776"/>
      <c r="Q909" s="774" t="s">
        <v>59</v>
      </c>
      <c r="R909" s="775"/>
      <c r="S909" s="776"/>
      <c r="T909" s="774" t="s">
        <v>60</v>
      </c>
      <c r="U909" s="775"/>
      <c r="V909" s="776"/>
      <c r="W909" s="765" t="s">
        <v>161</v>
      </c>
      <c r="X909" s="766"/>
      <c r="Y909" s="766"/>
      <c r="Z909" s="766"/>
      <c r="AA909" s="767"/>
      <c r="AB909" s="155"/>
      <c r="AC909" s="155"/>
      <c r="AD909" s="155"/>
      <c r="AE909" s="155"/>
      <c r="AF909" s="155"/>
      <c r="AG909" s="155"/>
      <c r="AH909" s="168"/>
      <c r="AI909" s="168"/>
      <c r="AJ909" s="153"/>
      <c r="AM909" s="168"/>
      <c r="AN909" s="168"/>
      <c r="AO909" s="168"/>
      <c r="AP909" s="168"/>
      <c r="AQ909" s="168"/>
      <c r="AR909" s="168"/>
      <c r="AS909" s="316"/>
      <c r="AT909" s="168"/>
      <c r="AU909" s="168"/>
      <c r="AV909" s="168"/>
      <c r="AX909" s="167"/>
      <c r="AY909" s="165"/>
      <c r="AZ909" s="165"/>
      <c r="BA909" s="165"/>
      <c r="BB909" s="165"/>
      <c r="BC909" s="165"/>
      <c r="BD909" s="165"/>
      <c r="BE909" s="165"/>
      <c r="BF909" s="168"/>
      <c r="BG909" s="168"/>
      <c r="BH909" s="168"/>
      <c r="BI909" s="168"/>
    </row>
    <row r="910" spans="1:61" ht="14.85" customHeight="1" thickBot="1">
      <c r="A910" s="239"/>
      <c r="B910" s="707">
        <f>$J$858</f>
        <v>95</v>
      </c>
      <c r="C910" s="708"/>
      <c r="D910" s="708"/>
      <c r="E910" s="708"/>
      <c r="F910" s="708"/>
      <c r="G910" s="709"/>
      <c r="H910" s="710">
        <f>$E$865</f>
        <v>94.958287400000003</v>
      </c>
      <c r="I910" s="711"/>
      <c r="J910" s="712"/>
      <c r="K910" s="710">
        <f>$H$865</f>
        <v>95.038413568421078</v>
      </c>
      <c r="L910" s="711"/>
      <c r="M910" s="712"/>
      <c r="N910" s="710">
        <f>$K$865</f>
        <v>94.995791000000082</v>
      </c>
      <c r="O910" s="711"/>
      <c r="P910" s="712"/>
      <c r="Q910" s="710">
        <f>$N$865</f>
        <v>95.050162452631582</v>
      </c>
      <c r="R910" s="711"/>
      <c r="S910" s="712"/>
      <c r="T910" s="710">
        <f>$Q$865</f>
        <v>95.018829378947444</v>
      </c>
      <c r="U910" s="711"/>
      <c r="V910" s="712"/>
      <c r="W910" s="710">
        <f>$AH$907</f>
        <v>0.22</v>
      </c>
      <c r="X910" s="711"/>
      <c r="Y910" s="711"/>
      <c r="Z910" s="711"/>
      <c r="AA910" s="712"/>
      <c r="AB910" s="155"/>
      <c r="AC910" s="155"/>
      <c r="AD910" s="155"/>
      <c r="AE910" s="155"/>
      <c r="AF910" s="155"/>
      <c r="AG910" s="155"/>
      <c r="AH910" s="168"/>
      <c r="AI910" s="168"/>
      <c r="AJ910" s="153"/>
      <c r="AM910" s="168"/>
      <c r="AN910" s="168"/>
      <c r="AO910" s="168"/>
      <c r="AP910" s="168"/>
      <c r="AQ910" s="168"/>
      <c r="AR910" s="168"/>
      <c r="AS910" s="316"/>
      <c r="AT910" s="168"/>
      <c r="AU910" s="168"/>
      <c r="AV910" s="168"/>
      <c r="AX910" s="167"/>
      <c r="AY910" s="165"/>
      <c r="AZ910" s="165"/>
      <c r="BA910" s="165"/>
      <c r="BB910" s="165"/>
      <c r="BC910" s="165"/>
      <c r="BD910" s="165"/>
      <c r="BE910" s="165"/>
      <c r="BF910" s="168"/>
      <c r="BG910" s="168"/>
      <c r="BH910" s="168"/>
      <c r="BI910" s="168"/>
    </row>
    <row r="911" spans="1:61" ht="14.85" customHeight="1">
      <c r="A911" s="239"/>
      <c r="B911" s="266"/>
      <c r="C911" s="266"/>
      <c r="D911" s="266"/>
      <c r="E911" s="266"/>
      <c r="F911" s="267"/>
      <c r="G911" s="267"/>
      <c r="H911" s="267"/>
      <c r="I911" s="267"/>
      <c r="J911" s="267"/>
      <c r="K911" s="267"/>
      <c r="L911" s="267"/>
      <c r="M911" s="267"/>
      <c r="N911" s="267"/>
      <c r="O911" s="267"/>
      <c r="P911" s="267"/>
      <c r="Q911" s="155"/>
      <c r="R911" s="155"/>
      <c r="S911" s="155"/>
      <c r="T911" s="155"/>
      <c r="U911" s="155"/>
      <c r="V911" s="155"/>
      <c r="W911" s="268"/>
      <c r="X911" s="268"/>
      <c r="Y911" s="268"/>
      <c r="Z911" s="155"/>
      <c r="AA911" s="155"/>
      <c r="AB911" s="155"/>
      <c r="AC911" s="155"/>
      <c r="AD911" s="155"/>
      <c r="AE911" s="155"/>
      <c r="AF911" s="155"/>
      <c r="AG911" s="155"/>
      <c r="AH911" s="168"/>
      <c r="AI911" s="168"/>
      <c r="AJ911" s="153"/>
      <c r="AM911" s="168"/>
      <c r="AN911" s="168"/>
      <c r="AO911" s="168"/>
      <c r="AP911" s="168"/>
      <c r="AQ911" s="168"/>
      <c r="AR911" s="168"/>
      <c r="AS911" s="316"/>
      <c r="AT911" s="168"/>
      <c r="AU911" s="168"/>
      <c r="AV911" s="168"/>
      <c r="AX911" s="167"/>
      <c r="AY911" s="165"/>
      <c r="AZ911" s="165"/>
      <c r="BA911" s="165"/>
      <c r="BB911" s="165"/>
      <c r="BC911" s="165"/>
      <c r="BD911" s="165"/>
      <c r="BE911" s="165"/>
      <c r="BF911" s="168"/>
      <c r="BG911" s="168"/>
      <c r="BH911" s="168"/>
      <c r="BI911" s="168"/>
    </row>
    <row r="912" spans="1:61" ht="14.85" customHeight="1" thickBot="1">
      <c r="A912" s="239"/>
      <c r="B912" s="178" t="s">
        <v>1204</v>
      </c>
      <c r="C912" s="182"/>
      <c r="D912" s="176"/>
      <c r="E912" s="182"/>
      <c r="F912" s="176"/>
      <c r="G912" s="182"/>
      <c r="H912" s="183"/>
      <c r="I912" s="183"/>
      <c r="J912" s="183"/>
      <c r="K912" s="183"/>
      <c r="L912" s="183"/>
      <c r="M912" s="183"/>
      <c r="N912" s="183"/>
      <c r="O912" s="183"/>
      <c r="P912" s="183"/>
      <c r="Q912" s="183"/>
      <c r="R912" s="183"/>
      <c r="S912" s="183"/>
      <c r="T912" s="183"/>
      <c r="U912" s="183"/>
      <c r="V912" s="183"/>
      <c r="W912" s="183"/>
      <c r="X912" s="183"/>
      <c r="Y912" s="183"/>
      <c r="Z912" s="155"/>
      <c r="AA912" s="155"/>
      <c r="AB912" s="155"/>
      <c r="AC912" s="155"/>
      <c r="AD912" s="155"/>
      <c r="AE912" s="155"/>
      <c r="AF912" s="155"/>
      <c r="AG912" s="155"/>
      <c r="AH912" s="168"/>
      <c r="AI912" s="168"/>
      <c r="AJ912" s="153"/>
      <c r="AM912" s="168"/>
      <c r="AN912" s="168"/>
      <c r="AO912" s="168"/>
      <c r="AP912" s="168"/>
      <c r="AQ912" s="168"/>
      <c r="AR912" s="168"/>
      <c r="AS912" s="316"/>
      <c r="AT912" s="168"/>
      <c r="AU912" s="168"/>
      <c r="AV912" s="168"/>
      <c r="AX912" s="167"/>
      <c r="AY912" s="165"/>
      <c r="AZ912" s="165"/>
      <c r="BA912" s="165"/>
      <c r="BB912" s="165"/>
      <c r="BC912" s="165"/>
      <c r="BD912" s="165"/>
      <c r="BE912" s="165"/>
      <c r="BF912" s="168"/>
      <c r="BG912" s="168"/>
      <c r="BH912" s="168"/>
      <c r="BI912" s="168"/>
    </row>
    <row r="913" spans="1:63" ht="14.85" customHeight="1">
      <c r="A913" s="239"/>
      <c r="B913" s="759" t="s">
        <v>55</v>
      </c>
      <c r="C913" s="760"/>
      <c r="D913" s="760"/>
      <c r="E913" s="760"/>
      <c r="F913" s="760"/>
      <c r="G913" s="761"/>
      <c r="H913" s="762" t="s">
        <v>81</v>
      </c>
      <c r="I913" s="763"/>
      <c r="J913" s="763"/>
      <c r="K913" s="763"/>
      <c r="L913" s="763"/>
      <c r="M913" s="764"/>
      <c r="N913" s="762" t="s">
        <v>55</v>
      </c>
      <c r="O913" s="763"/>
      <c r="P913" s="763"/>
      <c r="Q913" s="763"/>
      <c r="R913" s="763"/>
      <c r="S913" s="764"/>
      <c r="T913" s="762" t="s">
        <v>55</v>
      </c>
      <c r="U913" s="763"/>
      <c r="V913" s="763"/>
      <c r="W913" s="763"/>
      <c r="X913" s="763"/>
      <c r="Y913" s="764"/>
      <c r="Z913" s="762" t="s">
        <v>98</v>
      </c>
      <c r="AA913" s="763"/>
      <c r="AB913" s="763"/>
      <c r="AC913" s="763"/>
      <c r="AD913" s="763"/>
      <c r="AE913" s="764"/>
      <c r="AF913" s="155"/>
      <c r="AG913" s="155"/>
      <c r="AH913" s="168"/>
      <c r="AI913" s="168"/>
      <c r="AJ913" s="153"/>
      <c r="AM913" s="168"/>
      <c r="AN913" s="168"/>
      <c r="AO913" s="168"/>
      <c r="AP913" s="168"/>
      <c r="AQ913" s="168"/>
      <c r="AR913" s="168"/>
      <c r="AS913" s="316"/>
      <c r="AT913" s="168"/>
      <c r="AU913" s="168"/>
      <c r="AV913" s="168"/>
      <c r="AX913" s="167"/>
      <c r="AY913" s="165"/>
      <c r="AZ913" s="165"/>
      <c r="BA913" s="165"/>
      <c r="BB913" s="165"/>
      <c r="BC913" s="165"/>
      <c r="BD913" s="165"/>
      <c r="BE913" s="165"/>
      <c r="BF913" s="168"/>
      <c r="BG913" s="168"/>
      <c r="BH913" s="168"/>
      <c r="BI913" s="168"/>
    </row>
    <row r="914" spans="1:63" ht="14.85" customHeight="1" thickBot="1">
      <c r="A914" s="239"/>
      <c r="B914" s="765" t="s">
        <v>129</v>
      </c>
      <c r="C914" s="766"/>
      <c r="D914" s="766"/>
      <c r="E914" s="766"/>
      <c r="F914" s="766"/>
      <c r="G914" s="767"/>
      <c r="H914" s="756" t="s">
        <v>130</v>
      </c>
      <c r="I914" s="757"/>
      <c r="J914" s="757"/>
      <c r="K914" s="757"/>
      <c r="L914" s="757"/>
      <c r="M914" s="758"/>
      <c r="N914" s="756" t="s">
        <v>131</v>
      </c>
      <c r="O914" s="757"/>
      <c r="P914" s="757"/>
      <c r="Q914" s="757"/>
      <c r="R914" s="757"/>
      <c r="S914" s="758"/>
      <c r="T914" s="756" t="s">
        <v>132</v>
      </c>
      <c r="U914" s="757"/>
      <c r="V914" s="757"/>
      <c r="W914" s="757"/>
      <c r="X914" s="757"/>
      <c r="Y914" s="758"/>
      <c r="Z914" s="756" t="s">
        <v>1334</v>
      </c>
      <c r="AA914" s="757"/>
      <c r="AB914" s="757"/>
      <c r="AC914" s="757"/>
      <c r="AD914" s="757"/>
      <c r="AE914" s="758"/>
      <c r="AF914" s="155"/>
      <c r="AG914" s="155"/>
      <c r="AH914" s="168"/>
      <c r="AI914" s="168"/>
      <c r="AJ914" s="153"/>
      <c r="AM914" s="168"/>
      <c r="AN914" s="168"/>
      <c r="AO914" s="168"/>
      <c r="AP914" s="168"/>
      <c r="AQ914" s="168"/>
      <c r="AR914" s="168"/>
      <c r="AS914" s="316"/>
      <c r="AT914" s="168"/>
      <c r="AU914" s="168"/>
      <c r="AV914" s="168"/>
      <c r="AX914" s="167"/>
      <c r="AY914" s="165"/>
      <c r="AZ914" s="165"/>
      <c r="BA914" s="165"/>
      <c r="BB914" s="165"/>
      <c r="BC914" s="165"/>
      <c r="BD914" s="165"/>
      <c r="BE914" s="165"/>
      <c r="BF914" s="168"/>
      <c r="BG914" s="168"/>
      <c r="BH914" s="168"/>
      <c r="BI914" s="168"/>
    </row>
    <row r="915" spans="1:63" ht="14.85" customHeight="1" thickBot="1">
      <c r="A915" s="239"/>
      <c r="B915" s="707">
        <f>$B$910</f>
        <v>95</v>
      </c>
      <c r="C915" s="708"/>
      <c r="D915" s="708"/>
      <c r="E915" s="708"/>
      <c r="F915" s="708"/>
      <c r="G915" s="709"/>
      <c r="H915" s="710">
        <f>$AE$878</f>
        <v>94.999999999999957</v>
      </c>
      <c r="I915" s="711"/>
      <c r="J915" s="711"/>
      <c r="K915" s="711"/>
      <c r="L915" s="711"/>
      <c r="M915" s="712"/>
      <c r="N915" s="710">
        <f>$H$868</f>
        <v>7.0360000000000866E-2</v>
      </c>
      <c r="O915" s="711"/>
      <c r="P915" s="711"/>
      <c r="Q915" s="711"/>
      <c r="R915" s="711"/>
      <c r="S915" s="712"/>
      <c r="T915" s="710">
        <f>$H$869</f>
        <v>0.12706999999998914</v>
      </c>
      <c r="U915" s="711"/>
      <c r="V915" s="711"/>
      <c r="W915" s="711"/>
      <c r="X915" s="711"/>
      <c r="Y915" s="712"/>
      <c r="Z915" s="710">
        <f>BB744</f>
        <v>0.19433999999999685</v>
      </c>
      <c r="AA915" s="711"/>
      <c r="AB915" s="711"/>
      <c r="AC915" s="711"/>
      <c r="AD915" s="711"/>
      <c r="AE915" s="712"/>
      <c r="AF915" s="155"/>
      <c r="AG915" s="155"/>
      <c r="AH915" s="168"/>
      <c r="AI915" s="168"/>
      <c r="AJ915" s="153"/>
      <c r="AM915" s="168"/>
      <c r="AN915" s="168"/>
      <c r="AO915" s="168"/>
      <c r="AP915" s="168"/>
      <c r="AQ915" s="168"/>
      <c r="AR915" s="168"/>
      <c r="AS915" s="316"/>
      <c r="AT915" s="168"/>
      <c r="AU915" s="168"/>
      <c r="AV915" s="168"/>
      <c r="AX915" s="167"/>
      <c r="AY915" s="165"/>
      <c r="AZ915" s="165"/>
      <c r="BA915" s="165"/>
      <c r="BB915" s="165"/>
      <c r="BC915" s="165"/>
      <c r="BD915" s="165"/>
      <c r="BE915" s="165"/>
      <c r="BF915" s="168"/>
      <c r="BG915" s="168"/>
      <c r="BH915" s="168"/>
      <c r="BI915" s="168"/>
    </row>
    <row r="916" spans="1:63" ht="14.85" customHeight="1">
      <c r="A916" s="239"/>
      <c r="W916" s="165"/>
      <c r="X916" s="153"/>
      <c r="Y916" s="153"/>
      <c r="Z916" s="153"/>
      <c r="AA916" s="153"/>
      <c r="AB916" s="153"/>
      <c r="AC916" s="166"/>
      <c r="AD916" s="153"/>
      <c r="AE916" s="153"/>
      <c r="AF916" s="153"/>
      <c r="AG916" s="153"/>
      <c r="AH916" s="153"/>
      <c r="AI916" s="153"/>
      <c r="AJ916" s="153"/>
      <c r="AM916" s="168"/>
      <c r="AN916" s="168"/>
      <c r="AO916" s="168"/>
      <c r="AP916" s="168"/>
      <c r="AQ916" s="168"/>
      <c r="AR916" s="168"/>
      <c r="AS916" s="316"/>
      <c r="AT916" s="168"/>
      <c r="AU916" s="168"/>
      <c r="AV916" s="168"/>
      <c r="AX916" s="167"/>
      <c r="AY916" s="165"/>
      <c r="AZ916" s="165"/>
      <c r="BA916" s="165"/>
      <c r="BB916" s="165"/>
      <c r="BC916" s="165"/>
      <c r="BD916" s="165"/>
      <c r="BE916" s="165"/>
      <c r="BF916" s="168"/>
      <c r="BG916" s="168"/>
      <c r="BH916" s="168"/>
      <c r="BI916" s="168"/>
    </row>
    <row r="917" spans="1:63" ht="14.85" customHeight="1">
      <c r="A917" s="269" t="s">
        <v>21</v>
      </c>
      <c r="G917" s="653"/>
      <c r="H917" s="653"/>
      <c r="I917" s="653"/>
      <c r="J917" s="653"/>
      <c r="K917" s="653"/>
      <c r="L917" s="653"/>
      <c r="M917" s="653"/>
      <c r="N917" s="653"/>
      <c r="O917" s="653"/>
      <c r="P917" s="653"/>
      <c r="Q917" s="653"/>
      <c r="R917" s="653"/>
      <c r="S917" s="653"/>
      <c r="T917" s="270"/>
      <c r="U917" s="270"/>
      <c r="V917" s="270"/>
      <c r="W917" s="271"/>
      <c r="X917" s="271"/>
      <c r="Y917" s="271"/>
      <c r="Z917" s="650" t="s">
        <v>22</v>
      </c>
      <c r="AA917" s="650"/>
      <c r="AB917" s="650"/>
      <c r="AC917" s="273"/>
      <c r="AD917" s="273"/>
      <c r="AE917" s="273"/>
      <c r="AF917" s="273"/>
      <c r="AG917" s="273"/>
      <c r="AH917" s="273"/>
      <c r="AI917" s="273"/>
      <c r="AJ917" s="273"/>
      <c r="AK917" s="166"/>
      <c r="AN917" s="191"/>
      <c r="AO917" s="191"/>
      <c r="AP917" s="165" t="str">
        <f>IF(AN917="","",AN917+#REF!)</f>
        <v/>
      </c>
      <c r="AR917" s="155"/>
      <c r="AS917" s="316"/>
      <c r="AT917" s="168"/>
      <c r="AU917" s="168"/>
      <c r="AV917" s="168"/>
      <c r="AW917" s="168"/>
      <c r="AX917" s="168"/>
      <c r="AZ917" s="167"/>
      <c r="BA917" s="165"/>
      <c r="BB917" s="165"/>
      <c r="BC917" s="165"/>
      <c r="BD917" s="165"/>
      <c r="BE917" s="165"/>
      <c r="BF917" s="165"/>
      <c r="BG917" s="165"/>
      <c r="BH917" s="168"/>
      <c r="BI917" s="168"/>
      <c r="BJ917" s="168"/>
      <c r="BK917" s="168"/>
    </row>
    <row r="918" spans="1:63" ht="14.85" customHeight="1">
      <c r="A918" s="274" t="s">
        <v>23</v>
      </c>
      <c r="B918" s="269"/>
      <c r="C918" s="269"/>
      <c r="D918" s="269"/>
      <c r="E918" s="269"/>
      <c r="F918" s="269"/>
      <c r="G918" s="649"/>
      <c r="H918" s="649"/>
      <c r="I918" s="649"/>
      <c r="J918" s="649"/>
      <c r="K918" s="649"/>
      <c r="L918" s="649"/>
      <c r="M918" s="649"/>
      <c r="N918" s="649"/>
      <c r="O918" s="649"/>
      <c r="P918" s="649"/>
      <c r="Q918" s="649"/>
      <c r="R918" s="649"/>
      <c r="S918" s="649"/>
      <c r="T918" s="275"/>
      <c r="U918" s="275"/>
      <c r="V918" s="275"/>
      <c r="W918" s="275"/>
      <c r="X918" s="275"/>
      <c r="Y918" s="275"/>
      <c r="Z918" s="650" t="s">
        <v>22</v>
      </c>
      <c r="AA918" s="650"/>
      <c r="AB918" s="650"/>
      <c r="AC918" s="273"/>
      <c r="AD918" s="273"/>
      <c r="AE918" s="273"/>
      <c r="AF918" s="273"/>
      <c r="AG918" s="273"/>
      <c r="AH918" s="273"/>
      <c r="AI918" s="273"/>
      <c r="AJ918" s="273"/>
      <c r="AK918" s="166"/>
      <c r="AN918" s="191"/>
      <c r="AO918" s="191"/>
      <c r="AP918" s="165" t="str">
        <f>IF(AN918="","",AN918+#REF!)</f>
        <v/>
      </c>
      <c r="AR918" s="155"/>
      <c r="AS918" s="316"/>
      <c r="AT918" s="168"/>
      <c r="AU918" s="168"/>
      <c r="AV918" s="168"/>
      <c r="AW918" s="168"/>
      <c r="AX918" s="168"/>
      <c r="AZ918" s="167"/>
      <c r="BA918" s="165"/>
      <c r="BB918" s="165"/>
      <c r="BC918" s="165"/>
      <c r="BD918" s="165"/>
      <c r="BE918" s="165"/>
      <c r="BF918" s="165"/>
      <c r="BG918" s="165"/>
      <c r="BH918" s="168"/>
      <c r="BI918" s="168"/>
      <c r="BJ918" s="168"/>
      <c r="BK918" s="168"/>
    </row>
    <row r="919" spans="1:63" ht="14.85" customHeight="1">
      <c r="A919" s="276" t="s">
        <v>24</v>
      </c>
      <c r="B919" s="274"/>
      <c r="C919" s="277"/>
      <c r="D919" s="277"/>
      <c r="E919" s="277"/>
      <c r="F919" s="277"/>
      <c r="G919" s="277"/>
      <c r="H919" s="277"/>
      <c r="I919" s="277"/>
      <c r="J919" s="277"/>
      <c r="K919" s="277"/>
      <c r="L919" s="277"/>
      <c r="M919" s="277"/>
      <c r="N919" s="277"/>
      <c r="O919" s="277"/>
      <c r="P919" s="277"/>
      <c r="Q919" s="277"/>
      <c r="R919" s="277"/>
      <c r="S919" s="277"/>
      <c r="Z919" s="272"/>
      <c r="AA919" s="272"/>
      <c r="AB919" s="272"/>
      <c r="AC919" s="272"/>
      <c r="AD919" s="272"/>
      <c r="AE919" s="272"/>
      <c r="AF919" s="272"/>
      <c r="AG919" s="272"/>
      <c r="AH919" s="153"/>
      <c r="AI919" s="153"/>
      <c r="AJ919" s="153"/>
      <c r="AK919" s="166"/>
      <c r="AN919" s="191"/>
      <c r="AO919" s="191"/>
      <c r="AP919" s="165" t="str">
        <f>IF(AN919="","",AN919+#REF!)</f>
        <v/>
      </c>
      <c r="AR919" s="155"/>
      <c r="AS919" s="316"/>
      <c r="AT919" s="168"/>
      <c r="AU919" s="168"/>
      <c r="AV919" s="168"/>
      <c r="AW919" s="168"/>
      <c r="AX919" s="168"/>
      <c r="AZ919" s="167"/>
      <c r="BA919" s="165"/>
      <c r="BB919" s="165"/>
      <c r="BC919" s="165"/>
      <c r="BD919" s="165"/>
      <c r="BE919" s="165"/>
      <c r="BF919" s="165"/>
      <c r="BG919" s="165"/>
      <c r="BH919" s="168"/>
      <c r="BI919" s="168"/>
      <c r="BJ919" s="168"/>
      <c r="BK919" s="168"/>
    </row>
    <row r="920" spans="1:63" ht="14.85" customHeight="1">
      <c r="A920" s="166"/>
      <c r="B920" s="153"/>
      <c r="C920" s="153"/>
      <c r="D920" s="191"/>
      <c r="E920" s="191"/>
      <c r="F920" s="165" t="str">
        <f>IF(D920="","",D920+#REF!)</f>
        <v/>
      </c>
      <c r="G920" s="153"/>
      <c r="H920" s="155"/>
      <c r="I920" s="167"/>
      <c r="J920" s="168"/>
      <c r="K920" s="168"/>
      <c r="L920" s="168"/>
      <c r="M920" s="168"/>
      <c r="N920" s="168"/>
      <c r="O920" s="153"/>
      <c r="P920" s="167"/>
      <c r="Q920" s="165"/>
      <c r="R920" s="165"/>
      <c r="S920" s="165"/>
      <c r="T920" s="165"/>
      <c r="U920" s="165"/>
      <c r="V920" s="165"/>
      <c r="W920" s="165"/>
      <c r="X920" s="168"/>
      <c r="Y920" s="168"/>
      <c r="Z920" s="168"/>
      <c r="AA920" s="168"/>
      <c r="AB920" s="153"/>
      <c r="AC920" s="153"/>
      <c r="AD920" s="153"/>
      <c r="AE920" s="153"/>
      <c r="AF920" s="153"/>
      <c r="AG920" s="153"/>
      <c r="AH920" s="153"/>
      <c r="AI920" s="153"/>
      <c r="AJ920" s="153"/>
    </row>
    <row r="921" spans="1:63" ht="14.85" customHeight="1">
      <c r="A921" s="278"/>
      <c r="AC921" s="279"/>
      <c r="AD921" s="279"/>
      <c r="AE921" s="279"/>
      <c r="AF921" s="279"/>
      <c r="AG921" s="279"/>
      <c r="AH921" s="279"/>
      <c r="AI921" s="279"/>
      <c r="AJ921" s="279"/>
      <c r="AK921" s="166"/>
      <c r="AN921" s="191"/>
      <c r="AO921" s="191"/>
      <c r="AP921" s="165" t="str">
        <f>IF(AN921="","",AN921+#REF!)</f>
        <v/>
      </c>
      <c r="AR921" s="155"/>
      <c r="AS921" s="316"/>
      <c r="AT921" s="168"/>
      <c r="AU921" s="168"/>
      <c r="AV921" s="168"/>
      <c r="AW921" s="168"/>
      <c r="AX921" s="168"/>
      <c r="AZ921" s="167"/>
      <c r="BA921" s="165"/>
      <c r="BB921" s="165"/>
      <c r="BC921" s="165"/>
      <c r="BD921" s="165"/>
      <c r="BE921" s="165"/>
      <c r="BF921" s="165"/>
      <c r="BG921" s="165"/>
      <c r="BH921" s="168"/>
      <c r="BI921" s="168"/>
      <c r="BJ921" s="168"/>
      <c r="BK921" s="168"/>
    </row>
    <row r="922" spans="1:63" ht="14.85" customHeight="1">
      <c r="A922" s="279"/>
      <c r="AK922" s="155"/>
      <c r="AL922" s="167"/>
      <c r="AN922" s="191"/>
      <c r="AO922" s="191"/>
      <c r="AP922" s="165" t="str">
        <f>IF(AN922="","",AN922+#REF!)</f>
        <v/>
      </c>
      <c r="AR922" s="168"/>
      <c r="AT922" s="167"/>
      <c r="AU922" s="165"/>
      <c r="AV922" s="165"/>
      <c r="AW922" s="165"/>
      <c r="AX922" s="165"/>
      <c r="AY922" s="165"/>
      <c r="AZ922" s="165"/>
      <c r="BA922" s="168"/>
      <c r="BB922" s="168"/>
      <c r="BC922" s="168"/>
      <c r="BD922" s="168"/>
    </row>
    <row r="923" spans="1:63" ht="14.85" customHeight="1">
      <c r="AK923" s="155"/>
      <c r="AL923" s="167"/>
      <c r="AN923" s="191"/>
      <c r="AO923" s="191"/>
      <c r="AP923" s="165" t="str">
        <f>IF(AN923="","",AN923+#REF!)</f>
        <v/>
      </c>
      <c r="AR923" s="168"/>
      <c r="AT923" s="167"/>
      <c r="AU923" s="165"/>
      <c r="AV923" s="165"/>
      <c r="AW923" s="165"/>
      <c r="AX923" s="165"/>
      <c r="AY923" s="165"/>
      <c r="AZ923" s="165"/>
      <c r="BA923" s="168"/>
      <c r="BB923" s="168"/>
      <c r="BC923" s="168"/>
      <c r="BD923" s="168"/>
    </row>
    <row r="924" spans="1:63" ht="14.85" customHeight="1">
      <c r="AK924" s="155"/>
      <c r="AL924" s="167"/>
      <c r="AN924" s="191"/>
      <c r="AO924" s="191"/>
      <c r="AP924" s="165" t="str">
        <f>IF(AN924="","",AN924+#REF!)</f>
        <v/>
      </c>
      <c r="AR924" s="168"/>
      <c r="AT924" s="167"/>
      <c r="AU924" s="165"/>
      <c r="AV924" s="165"/>
      <c r="AW924" s="165"/>
      <c r="AX924" s="165"/>
      <c r="AY924" s="165"/>
      <c r="AZ924" s="165"/>
      <c r="BA924" s="168"/>
      <c r="BB924" s="168"/>
      <c r="BC924" s="168"/>
      <c r="BD924" s="168"/>
    </row>
    <row r="925" spans="1:63" ht="14.85" customHeight="1">
      <c r="AK925" s="155"/>
      <c r="AL925" s="167"/>
      <c r="AN925" s="191"/>
      <c r="AO925" s="191"/>
      <c r="AP925" s="165" t="str">
        <f>IF(AN925="","",AN925+#REF!)</f>
        <v/>
      </c>
      <c r="AR925" s="168"/>
      <c r="AT925" s="167"/>
      <c r="AU925" s="165"/>
      <c r="AV925" s="165"/>
      <c r="AW925" s="165"/>
      <c r="AX925" s="165"/>
      <c r="AY925" s="165"/>
      <c r="AZ925" s="165"/>
      <c r="BA925" s="168"/>
      <c r="BB925" s="168"/>
      <c r="BC925" s="168"/>
      <c r="BD925" s="168"/>
    </row>
    <row r="926" spans="1:63" ht="14.85" customHeight="1">
      <c r="AK926" s="155"/>
      <c r="AL926" s="167"/>
      <c r="AN926" s="191"/>
      <c r="AO926" s="191"/>
      <c r="AP926" s="165" t="str">
        <f>IF(AN926="","",AN926+#REF!)</f>
        <v/>
      </c>
      <c r="AR926" s="168"/>
      <c r="AT926" s="167"/>
      <c r="AU926" s="165"/>
      <c r="AV926" s="165"/>
      <c r="AW926" s="165"/>
      <c r="AX926" s="165"/>
      <c r="AY926" s="165"/>
      <c r="AZ926" s="165"/>
      <c r="BA926" s="168"/>
      <c r="BB926" s="168"/>
      <c r="BC926" s="168"/>
      <c r="BD926" s="168"/>
    </row>
    <row r="927" spans="1:63" ht="14.85" customHeight="1">
      <c r="AK927" s="155"/>
      <c r="AL927" s="167"/>
      <c r="AR927" s="168"/>
      <c r="AT927" s="167"/>
      <c r="AU927" s="165"/>
      <c r="AV927" s="165"/>
      <c r="AW927" s="165"/>
      <c r="AX927" s="165"/>
      <c r="AY927" s="165"/>
      <c r="AZ927" s="165"/>
      <c r="BA927" s="168"/>
      <c r="BB927" s="168"/>
      <c r="BC927" s="168"/>
      <c r="BD927" s="168"/>
    </row>
    <row r="928" spans="1:63" ht="14.85" customHeight="1">
      <c r="AK928" s="155"/>
      <c r="AL928" s="167"/>
      <c r="AR928" s="168"/>
      <c r="AT928" s="167"/>
      <c r="AU928" s="165"/>
      <c r="AV928" s="165"/>
      <c r="AW928" s="165"/>
      <c r="AX928" s="165"/>
      <c r="AY928" s="165"/>
      <c r="AZ928" s="165"/>
      <c r="BA928" s="168"/>
      <c r="BB928" s="168"/>
      <c r="BC928" s="168"/>
      <c r="BD928" s="168"/>
    </row>
    <row r="929" spans="37:56" ht="14.85" customHeight="1">
      <c r="AK929" s="155"/>
      <c r="AL929" s="167"/>
      <c r="AR929" s="168"/>
      <c r="AT929" s="167"/>
      <c r="AU929" s="165"/>
      <c r="AV929" s="165"/>
      <c r="AW929" s="165"/>
      <c r="AX929" s="165"/>
      <c r="AY929" s="165"/>
      <c r="AZ929" s="165"/>
      <c r="BA929" s="168"/>
      <c r="BB929" s="168"/>
      <c r="BC929" s="168"/>
      <c r="BD929" s="168"/>
    </row>
    <row r="930" spans="37:56" ht="14.85" customHeight="1">
      <c r="AK930" s="155"/>
      <c r="AL930" s="167"/>
      <c r="AM930" s="165"/>
      <c r="AN930" s="165"/>
      <c r="AO930" s="165"/>
      <c r="AP930" s="165"/>
      <c r="AQ930" s="165"/>
      <c r="AR930" s="168"/>
      <c r="AT930" s="167"/>
      <c r="AU930" s="165"/>
      <c r="AV930" s="165"/>
      <c r="AW930" s="165"/>
      <c r="AX930" s="165"/>
      <c r="AY930" s="165"/>
      <c r="AZ930" s="165"/>
      <c r="BA930" s="168"/>
      <c r="BB930" s="168"/>
      <c r="BC930" s="168"/>
      <c r="BD930" s="168"/>
    </row>
    <row r="931" spans="37:56" ht="14.85" customHeight="1">
      <c r="AK931" s="155"/>
      <c r="AL931" s="167"/>
      <c r="AM931" s="165"/>
      <c r="AN931" s="165"/>
      <c r="AO931" s="165"/>
      <c r="AP931" s="165"/>
      <c r="AQ931" s="165"/>
      <c r="AR931" s="168"/>
      <c r="AT931" s="167"/>
      <c r="AU931" s="165"/>
      <c r="AV931" s="165"/>
      <c r="AW931" s="165"/>
      <c r="AX931" s="165"/>
      <c r="AY931" s="165"/>
      <c r="AZ931" s="165"/>
      <c r="BA931" s="168"/>
      <c r="BB931" s="168"/>
      <c r="BC931" s="168"/>
      <c r="BD931" s="168"/>
    </row>
    <row r="932" spans="37:56" ht="14.85" customHeight="1">
      <c r="AK932" s="155"/>
      <c r="AL932" s="167"/>
      <c r="AM932" s="165"/>
      <c r="AN932" s="165"/>
      <c r="AO932" s="165"/>
      <c r="AP932" s="165"/>
      <c r="AQ932" s="165"/>
      <c r="AR932" s="168"/>
      <c r="AT932" s="167"/>
      <c r="AU932" s="165"/>
      <c r="AV932" s="165"/>
      <c r="AW932" s="165"/>
      <c r="AX932" s="165"/>
      <c r="AY932" s="165"/>
      <c r="AZ932" s="165"/>
      <c r="BA932" s="168"/>
      <c r="BB932" s="168"/>
      <c r="BC932" s="168"/>
      <c r="BD932" s="168"/>
    </row>
    <row r="933" spans="37:56" ht="14.85" customHeight="1">
      <c r="AK933" s="155"/>
      <c r="AL933" s="167"/>
      <c r="AR933" s="167"/>
      <c r="AT933" s="165"/>
      <c r="AU933" s="165"/>
      <c r="AV933" s="165"/>
      <c r="AW933" s="165"/>
      <c r="AX933" s="165"/>
      <c r="AY933" s="168"/>
      <c r="AZ933" s="168"/>
      <c r="BA933" s="168"/>
      <c r="BB933" s="168"/>
    </row>
    <row r="935" spans="37:56" ht="14.85" customHeight="1">
      <c r="AM935" s="192"/>
    </row>
    <row r="951" spans="37:50" ht="14.85" customHeight="1">
      <c r="AK951" s="155"/>
      <c r="AL951" s="166"/>
      <c r="AR951" s="165"/>
    </row>
    <row r="952" spans="37:50" ht="14.85" customHeight="1">
      <c r="AK952" s="155"/>
      <c r="AL952" s="166"/>
      <c r="AR952" s="165"/>
    </row>
    <row r="953" spans="37:50" ht="14.85" customHeight="1">
      <c r="AK953" s="155"/>
      <c r="AL953" s="166"/>
      <c r="AR953" s="165"/>
    </row>
    <row r="954" spans="37:50" ht="14.85" customHeight="1">
      <c r="AK954" s="166"/>
    </row>
    <row r="955" spans="37:50" ht="14.85" customHeight="1">
      <c r="AK955" s="166"/>
    </row>
    <row r="956" spans="37:50" ht="14.85" customHeight="1">
      <c r="AK956" s="192"/>
      <c r="AL956" s="192"/>
    </row>
    <row r="957" spans="37:50" ht="14.85" customHeight="1">
      <c r="AK957" s="166"/>
      <c r="AR957" s="155"/>
      <c r="AT957" s="165"/>
      <c r="AU957" s="165"/>
      <c r="AV957" s="165"/>
      <c r="AW957" s="165"/>
      <c r="AX957" s="165"/>
    </row>
    <row r="958" spans="37:50" ht="14.85" customHeight="1">
      <c r="AK958" s="166"/>
    </row>
  </sheetData>
  <protectedRanges>
    <protectedRange sqref="AC2 AD72 AD143 AD214 AD285 AD356 AD427 AD498 AD569 AD640 AD711 AD782 AD853" name="ช่วง1"/>
    <protectedRange sqref="AG853 AG498 AG427 AG356 AG285 AG214 AG143 AG72 AF2 AG782 AG711 AG640 AG569" name="ช่วง2"/>
    <protectedRange sqref="G858 G3 G574 G503 G432 G361 G290 G219 G148 G77 G787 G716 G645" name="Range3_1"/>
    <protectedRange sqref="AF858 O503 O858 J858 J716 J77 O361 O645 J645 J361 O219 O574 AF787 AF716 AF645 AF574 AF503 AF432 AF361 AF290 AF219 AF148 AF77 AF5 O5 J503 J148 J574 O77 J219 O290 O432 O787 J787 J432 J290 O716 O148 J3:J5" name="Range3_3"/>
    <protectedRange sqref="AC917:AC918" name="Range15_2"/>
    <protectedRange sqref="AC917:AC918" name="Range8_2"/>
  </protectedRanges>
  <mergeCells count="6526">
    <mergeCell ref="AF2:AG2"/>
    <mergeCell ref="B3:I3"/>
    <mergeCell ref="J3:L3"/>
    <mergeCell ref="M3:N3"/>
    <mergeCell ref="W3:AC3"/>
    <mergeCell ref="AD3:AH3"/>
    <mergeCell ref="B1:I1"/>
    <mergeCell ref="J1:P1"/>
    <mergeCell ref="D2:I2"/>
    <mergeCell ref="J2:P2"/>
    <mergeCell ref="Z2:AB2"/>
    <mergeCell ref="AC2:AD2"/>
    <mergeCell ref="B6:D6"/>
    <mergeCell ref="E6:S6"/>
    <mergeCell ref="W6:AB6"/>
    <mergeCell ref="AC6:AH69"/>
    <mergeCell ref="B7:D7"/>
    <mergeCell ref="E7:G8"/>
    <mergeCell ref="H7:J8"/>
    <mergeCell ref="K7:M8"/>
    <mergeCell ref="N7:P8"/>
    <mergeCell ref="Q7:S8"/>
    <mergeCell ref="D4:I4"/>
    <mergeCell ref="J4:L4"/>
    <mergeCell ref="M4:N4"/>
    <mergeCell ref="W4:AC4"/>
    <mergeCell ref="AD4:AH4"/>
    <mergeCell ref="E5:I5"/>
    <mergeCell ref="J5:L5"/>
    <mergeCell ref="M5:N5"/>
    <mergeCell ref="AF5:AG5"/>
    <mergeCell ref="T11:V11"/>
    <mergeCell ref="BA8:BG10"/>
    <mergeCell ref="BI8:BL10"/>
    <mergeCell ref="B9:D9"/>
    <mergeCell ref="E9:G9"/>
    <mergeCell ref="H9:J9"/>
    <mergeCell ref="K9:M9"/>
    <mergeCell ref="N9:P9"/>
    <mergeCell ref="Q9:S9"/>
    <mergeCell ref="T9:V9"/>
    <mergeCell ref="W9:AB9"/>
    <mergeCell ref="T7:V8"/>
    <mergeCell ref="W7:AB7"/>
    <mergeCell ref="B8:D8"/>
    <mergeCell ref="W8:AB8"/>
    <mergeCell ref="AK8:AQ10"/>
    <mergeCell ref="AS8:AY10"/>
    <mergeCell ref="B10:D10"/>
    <mergeCell ref="E10:G10"/>
    <mergeCell ref="H10:J10"/>
    <mergeCell ref="K10:M10"/>
    <mergeCell ref="W11:AB11"/>
    <mergeCell ref="B12:D12"/>
    <mergeCell ref="E12:G12"/>
    <mergeCell ref="H12:J12"/>
    <mergeCell ref="K12:M12"/>
    <mergeCell ref="N12:P12"/>
    <mergeCell ref="Q12:S12"/>
    <mergeCell ref="T12:V12"/>
    <mergeCell ref="W12:AB12"/>
    <mergeCell ref="N10:P10"/>
    <mergeCell ref="Q10:S10"/>
    <mergeCell ref="T10:V10"/>
    <mergeCell ref="W10:AB10"/>
    <mergeCell ref="B11:D11"/>
    <mergeCell ref="E11:G11"/>
    <mergeCell ref="H11:J11"/>
    <mergeCell ref="K11:M11"/>
    <mergeCell ref="N11:P11"/>
    <mergeCell ref="Q11:S11"/>
    <mergeCell ref="T15:V15"/>
    <mergeCell ref="W15:AB15"/>
    <mergeCell ref="B16:D16"/>
    <mergeCell ref="E16:G16"/>
    <mergeCell ref="H16:J16"/>
    <mergeCell ref="K16:M16"/>
    <mergeCell ref="N16:P16"/>
    <mergeCell ref="Q16:S16"/>
    <mergeCell ref="T16:V16"/>
    <mergeCell ref="W16:AB16"/>
    <mergeCell ref="B15:D15"/>
    <mergeCell ref="E15:G15"/>
    <mergeCell ref="H15:J15"/>
    <mergeCell ref="K15:M15"/>
    <mergeCell ref="N15:P15"/>
    <mergeCell ref="Q15:S15"/>
    <mergeCell ref="T13:V13"/>
    <mergeCell ref="W13:AB13"/>
    <mergeCell ref="B14:D14"/>
    <mergeCell ref="E14:G14"/>
    <mergeCell ref="H14:J14"/>
    <mergeCell ref="K14:M14"/>
    <mergeCell ref="N14:P14"/>
    <mergeCell ref="Q14:S14"/>
    <mergeCell ref="T14:V14"/>
    <mergeCell ref="W14:AB14"/>
    <mergeCell ref="B13:D13"/>
    <mergeCell ref="E13:G13"/>
    <mergeCell ref="H13:J13"/>
    <mergeCell ref="K13:M13"/>
    <mergeCell ref="N13:P13"/>
    <mergeCell ref="Q13:S13"/>
    <mergeCell ref="T19:V19"/>
    <mergeCell ref="W19:AB19"/>
    <mergeCell ref="B20:D20"/>
    <mergeCell ref="E20:G20"/>
    <mergeCell ref="H20:J20"/>
    <mergeCell ref="K20:M20"/>
    <mergeCell ref="N20:P20"/>
    <mergeCell ref="Q20:S20"/>
    <mergeCell ref="T20:V20"/>
    <mergeCell ref="W20:AB20"/>
    <mergeCell ref="B19:D19"/>
    <mergeCell ref="E19:G19"/>
    <mergeCell ref="H19:J19"/>
    <mergeCell ref="K19:M19"/>
    <mergeCell ref="N19:P19"/>
    <mergeCell ref="Q19:S19"/>
    <mergeCell ref="T17:V17"/>
    <mergeCell ref="W17:AB17"/>
    <mergeCell ref="B18:D18"/>
    <mergeCell ref="E18:G18"/>
    <mergeCell ref="H18:J18"/>
    <mergeCell ref="K18:M18"/>
    <mergeCell ref="N18:P18"/>
    <mergeCell ref="Q18:S18"/>
    <mergeCell ref="T18:V18"/>
    <mergeCell ref="W18:AB18"/>
    <mergeCell ref="B17:D17"/>
    <mergeCell ref="E17:G17"/>
    <mergeCell ref="H17:J17"/>
    <mergeCell ref="K17:M17"/>
    <mergeCell ref="N17:P17"/>
    <mergeCell ref="Q17:S17"/>
    <mergeCell ref="T23:V23"/>
    <mergeCell ref="W23:AB23"/>
    <mergeCell ref="B24:D24"/>
    <mergeCell ref="E24:G24"/>
    <mergeCell ref="H24:J24"/>
    <mergeCell ref="K24:M24"/>
    <mergeCell ref="N24:P24"/>
    <mergeCell ref="Q24:S24"/>
    <mergeCell ref="T24:V24"/>
    <mergeCell ref="W24:AB24"/>
    <mergeCell ref="B23:D23"/>
    <mergeCell ref="E23:G23"/>
    <mergeCell ref="H23:J23"/>
    <mergeCell ref="K23:M23"/>
    <mergeCell ref="N23:P23"/>
    <mergeCell ref="Q23:S23"/>
    <mergeCell ref="T21:V21"/>
    <mergeCell ref="W21:AB21"/>
    <mergeCell ref="B22:D22"/>
    <mergeCell ref="E22:G22"/>
    <mergeCell ref="H22:J22"/>
    <mergeCell ref="K22:M22"/>
    <mergeCell ref="N22:P22"/>
    <mergeCell ref="Q22:S22"/>
    <mergeCell ref="T22:V22"/>
    <mergeCell ref="W22:AB22"/>
    <mergeCell ref="B21:D21"/>
    <mergeCell ref="E21:G21"/>
    <mergeCell ref="H21:J21"/>
    <mergeCell ref="K21:M21"/>
    <mergeCell ref="N21:P21"/>
    <mergeCell ref="Q21:S21"/>
    <mergeCell ref="T27:V27"/>
    <mergeCell ref="W27:AB27"/>
    <mergeCell ref="B28:D28"/>
    <mergeCell ref="E28:G28"/>
    <mergeCell ref="H28:J28"/>
    <mergeCell ref="K28:M28"/>
    <mergeCell ref="N28:P28"/>
    <mergeCell ref="Q28:S28"/>
    <mergeCell ref="T28:V28"/>
    <mergeCell ref="W28:AB28"/>
    <mergeCell ref="B27:D27"/>
    <mergeCell ref="E27:G27"/>
    <mergeCell ref="H27:J27"/>
    <mergeCell ref="K27:M27"/>
    <mergeCell ref="N27:P27"/>
    <mergeCell ref="Q27:S27"/>
    <mergeCell ref="T25:V25"/>
    <mergeCell ref="W25:AB25"/>
    <mergeCell ref="B26:D26"/>
    <mergeCell ref="E26:G26"/>
    <mergeCell ref="H26:J26"/>
    <mergeCell ref="K26:M26"/>
    <mergeCell ref="N26:P26"/>
    <mergeCell ref="Q26:S26"/>
    <mergeCell ref="T26:V26"/>
    <mergeCell ref="W26:AB26"/>
    <mergeCell ref="B25:D25"/>
    <mergeCell ref="E25:G25"/>
    <mergeCell ref="H25:J25"/>
    <mergeCell ref="K25:M25"/>
    <mergeCell ref="N25:P25"/>
    <mergeCell ref="Q25:S25"/>
    <mergeCell ref="T31:V31"/>
    <mergeCell ref="W31:AB31"/>
    <mergeCell ref="B32:D32"/>
    <mergeCell ref="E32:G32"/>
    <mergeCell ref="H32:J32"/>
    <mergeCell ref="K32:M32"/>
    <mergeCell ref="N32:P32"/>
    <mergeCell ref="Q32:S32"/>
    <mergeCell ref="T32:V32"/>
    <mergeCell ref="W32:AB32"/>
    <mergeCell ref="B31:D31"/>
    <mergeCell ref="E31:G31"/>
    <mergeCell ref="H31:J31"/>
    <mergeCell ref="K31:M31"/>
    <mergeCell ref="N31:P31"/>
    <mergeCell ref="Q31:S31"/>
    <mergeCell ref="T29:V29"/>
    <mergeCell ref="W29:AB29"/>
    <mergeCell ref="B30:D30"/>
    <mergeCell ref="E30:G30"/>
    <mergeCell ref="H30:J30"/>
    <mergeCell ref="K30:M30"/>
    <mergeCell ref="N30:P30"/>
    <mergeCell ref="Q30:S30"/>
    <mergeCell ref="T30:V30"/>
    <mergeCell ref="W30:AB30"/>
    <mergeCell ref="B29:D29"/>
    <mergeCell ref="E29:G29"/>
    <mergeCell ref="H29:J29"/>
    <mergeCell ref="K29:M29"/>
    <mergeCell ref="N29:P29"/>
    <mergeCell ref="Q29:S29"/>
    <mergeCell ref="T35:V35"/>
    <mergeCell ref="W35:AB35"/>
    <mergeCell ref="B36:D36"/>
    <mergeCell ref="E36:G36"/>
    <mergeCell ref="H36:J36"/>
    <mergeCell ref="K36:M36"/>
    <mergeCell ref="N36:P36"/>
    <mergeCell ref="Q36:S36"/>
    <mergeCell ref="T36:V36"/>
    <mergeCell ref="W36:AB36"/>
    <mergeCell ref="B35:D35"/>
    <mergeCell ref="E35:G35"/>
    <mergeCell ref="H35:J35"/>
    <mergeCell ref="K35:M35"/>
    <mergeCell ref="N35:P35"/>
    <mergeCell ref="Q35:S35"/>
    <mergeCell ref="T33:V33"/>
    <mergeCell ref="W33:AB33"/>
    <mergeCell ref="B34:D34"/>
    <mergeCell ref="E34:G34"/>
    <mergeCell ref="H34:J34"/>
    <mergeCell ref="K34:M34"/>
    <mergeCell ref="N34:P34"/>
    <mergeCell ref="Q34:S34"/>
    <mergeCell ref="T34:V34"/>
    <mergeCell ref="W34:AB34"/>
    <mergeCell ref="B33:D33"/>
    <mergeCell ref="E33:G33"/>
    <mergeCell ref="H33:J33"/>
    <mergeCell ref="K33:M33"/>
    <mergeCell ref="N33:P33"/>
    <mergeCell ref="Q33:S33"/>
    <mergeCell ref="T39:V39"/>
    <mergeCell ref="W39:AB39"/>
    <mergeCell ref="B40:D40"/>
    <mergeCell ref="E40:G40"/>
    <mergeCell ref="H40:J40"/>
    <mergeCell ref="K40:M40"/>
    <mergeCell ref="N40:P40"/>
    <mergeCell ref="Q40:S40"/>
    <mergeCell ref="T40:V40"/>
    <mergeCell ref="W40:AB40"/>
    <mergeCell ref="B39:D39"/>
    <mergeCell ref="E39:G39"/>
    <mergeCell ref="H39:J39"/>
    <mergeCell ref="K39:M39"/>
    <mergeCell ref="N39:P39"/>
    <mergeCell ref="Q39:S39"/>
    <mergeCell ref="T37:V37"/>
    <mergeCell ref="W37:AB37"/>
    <mergeCell ref="B38:D38"/>
    <mergeCell ref="E38:G38"/>
    <mergeCell ref="H38:J38"/>
    <mergeCell ref="K38:M38"/>
    <mergeCell ref="N38:P38"/>
    <mergeCell ref="Q38:S38"/>
    <mergeCell ref="T38:V38"/>
    <mergeCell ref="W38:AB38"/>
    <mergeCell ref="B37:D37"/>
    <mergeCell ref="E37:G37"/>
    <mergeCell ref="H37:J37"/>
    <mergeCell ref="K37:M37"/>
    <mergeCell ref="N37:P37"/>
    <mergeCell ref="Q37:S37"/>
    <mergeCell ref="T43:V43"/>
    <mergeCell ref="W43:AB43"/>
    <mergeCell ref="B44:D44"/>
    <mergeCell ref="E44:G44"/>
    <mergeCell ref="H44:J44"/>
    <mergeCell ref="K44:M44"/>
    <mergeCell ref="N44:P44"/>
    <mergeCell ref="Q44:S44"/>
    <mergeCell ref="T44:V44"/>
    <mergeCell ref="W44:AB44"/>
    <mergeCell ref="B43:D43"/>
    <mergeCell ref="E43:G43"/>
    <mergeCell ref="H43:J43"/>
    <mergeCell ref="K43:M43"/>
    <mergeCell ref="N43:P43"/>
    <mergeCell ref="Q43:S43"/>
    <mergeCell ref="T41:V41"/>
    <mergeCell ref="W41:AB41"/>
    <mergeCell ref="B42:D42"/>
    <mergeCell ref="E42:G42"/>
    <mergeCell ref="H42:J42"/>
    <mergeCell ref="K42:M42"/>
    <mergeCell ref="N42:P42"/>
    <mergeCell ref="Q42:S42"/>
    <mergeCell ref="T42:V42"/>
    <mergeCell ref="W42:AB42"/>
    <mergeCell ref="B41:D41"/>
    <mergeCell ref="E41:G41"/>
    <mergeCell ref="H41:J41"/>
    <mergeCell ref="K41:M41"/>
    <mergeCell ref="N41:P41"/>
    <mergeCell ref="Q41:S41"/>
    <mergeCell ref="T47:V47"/>
    <mergeCell ref="W47:AB47"/>
    <mergeCell ref="B48:D48"/>
    <mergeCell ref="E48:G48"/>
    <mergeCell ref="H48:J48"/>
    <mergeCell ref="K48:M48"/>
    <mergeCell ref="N48:P48"/>
    <mergeCell ref="Q48:S48"/>
    <mergeCell ref="T48:V48"/>
    <mergeCell ref="W48:AB48"/>
    <mergeCell ref="B47:D47"/>
    <mergeCell ref="E47:G47"/>
    <mergeCell ref="H47:J47"/>
    <mergeCell ref="K47:M47"/>
    <mergeCell ref="N47:P47"/>
    <mergeCell ref="Q47:S47"/>
    <mergeCell ref="T45:V45"/>
    <mergeCell ref="W45:AB45"/>
    <mergeCell ref="B46:D46"/>
    <mergeCell ref="E46:G46"/>
    <mergeCell ref="H46:J46"/>
    <mergeCell ref="K46:M46"/>
    <mergeCell ref="N46:P46"/>
    <mergeCell ref="Q46:S46"/>
    <mergeCell ref="T46:V46"/>
    <mergeCell ref="W46:AB46"/>
    <mergeCell ref="B45:D45"/>
    <mergeCell ref="E45:G45"/>
    <mergeCell ref="H45:J45"/>
    <mergeCell ref="K45:M45"/>
    <mergeCell ref="N45:P45"/>
    <mergeCell ref="Q45:S45"/>
    <mergeCell ref="T51:V51"/>
    <mergeCell ref="W51:AB51"/>
    <mergeCell ref="B52:D52"/>
    <mergeCell ref="E52:G52"/>
    <mergeCell ref="H52:J52"/>
    <mergeCell ref="K52:M52"/>
    <mergeCell ref="N52:P52"/>
    <mergeCell ref="Q52:S52"/>
    <mergeCell ref="T52:V52"/>
    <mergeCell ref="W52:AB52"/>
    <mergeCell ref="B51:D51"/>
    <mergeCell ref="E51:G51"/>
    <mergeCell ref="H51:J51"/>
    <mergeCell ref="K51:M51"/>
    <mergeCell ref="N51:P51"/>
    <mergeCell ref="Q51:S51"/>
    <mergeCell ref="T49:V49"/>
    <mergeCell ref="W49:AB49"/>
    <mergeCell ref="B50:D50"/>
    <mergeCell ref="E50:G50"/>
    <mergeCell ref="H50:J50"/>
    <mergeCell ref="K50:M50"/>
    <mergeCell ref="N50:P50"/>
    <mergeCell ref="Q50:S50"/>
    <mergeCell ref="T50:V50"/>
    <mergeCell ref="W50:AB50"/>
    <mergeCell ref="B49:D49"/>
    <mergeCell ref="E49:G49"/>
    <mergeCell ref="H49:J49"/>
    <mergeCell ref="K49:M49"/>
    <mergeCell ref="N49:P49"/>
    <mergeCell ref="Q49:S49"/>
    <mergeCell ref="T55:V55"/>
    <mergeCell ref="W55:AB55"/>
    <mergeCell ref="B56:D56"/>
    <mergeCell ref="E56:G56"/>
    <mergeCell ref="H56:J56"/>
    <mergeCell ref="K56:M56"/>
    <mergeCell ref="N56:P56"/>
    <mergeCell ref="Q56:S56"/>
    <mergeCell ref="T56:V56"/>
    <mergeCell ref="W56:AB56"/>
    <mergeCell ref="B55:D55"/>
    <mergeCell ref="E55:G55"/>
    <mergeCell ref="H55:J55"/>
    <mergeCell ref="K55:M55"/>
    <mergeCell ref="N55:P55"/>
    <mergeCell ref="Q55:S55"/>
    <mergeCell ref="T53:V53"/>
    <mergeCell ref="W53:AB53"/>
    <mergeCell ref="B54:D54"/>
    <mergeCell ref="E54:G54"/>
    <mergeCell ref="H54:J54"/>
    <mergeCell ref="K54:M54"/>
    <mergeCell ref="N54:P54"/>
    <mergeCell ref="Q54:S54"/>
    <mergeCell ref="T54:V54"/>
    <mergeCell ref="W54:AB54"/>
    <mergeCell ref="B53:D53"/>
    <mergeCell ref="E53:G53"/>
    <mergeCell ref="H53:J53"/>
    <mergeCell ref="K53:M53"/>
    <mergeCell ref="N53:P53"/>
    <mergeCell ref="Q53:S53"/>
    <mergeCell ref="T59:V59"/>
    <mergeCell ref="W59:AB59"/>
    <mergeCell ref="B60:D60"/>
    <mergeCell ref="E60:G60"/>
    <mergeCell ref="H60:J60"/>
    <mergeCell ref="K60:M60"/>
    <mergeCell ref="N60:P60"/>
    <mergeCell ref="Q60:S60"/>
    <mergeCell ref="T60:V60"/>
    <mergeCell ref="W60:AB60"/>
    <mergeCell ref="B59:D59"/>
    <mergeCell ref="E59:G59"/>
    <mergeCell ref="H59:J59"/>
    <mergeCell ref="K59:M59"/>
    <mergeCell ref="N59:P59"/>
    <mergeCell ref="Q59:S59"/>
    <mergeCell ref="T57:V57"/>
    <mergeCell ref="W57:AB57"/>
    <mergeCell ref="B58:D58"/>
    <mergeCell ref="E58:G58"/>
    <mergeCell ref="H58:J58"/>
    <mergeCell ref="K58:M58"/>
    <mergeCell ref="N58:P58"/>
    <mergeCell ref="Q58:S58"/>
    <mergeCell ref="T58:V58"/>
    <mergeCell ref="W58:AB58"/>
    <mergeCell ref="B57:D57"/>
    <mergeCell ref="E57:G57"/>
    <mergeCell ref="H57:J57"/>
    <mergeCell ref="K57:M57"/>
    <mergeCell ref="N57:P57"/>
    <mergeCell ref="Q57:S57"/>
    <mergeCell ref="T63:V63"/>
    <mergeCell ref="W63:AB63"/>
    <mergeCell ref="B64:D64"/>
    <mergeCell ref="E64:G64"/>
    <mergeCell ref="H64:J64"/>
    <mergeCell ref="K64:M64"/>
    <mergeCell ref="N64:P64"/>
    <mergeCell ref="Q64:S64"/>
    <mergeCell ref="T64:V64"/>
    <mergeCell ref="W64:AB64"/>
    <mergeCell ref="B63:D63"/>
    <mergeCell ref="E63:G63"/>
    <mergeCell ref="H63:J63"/>
    <mergeCell ref="K63:M63"/>
    <mergeCell ref="N63:P63"/>
    <mergeCell ref="Q63:S63"/>
    <mergeCell ref="T61:V61"/>
    <mergeCell ref="W61:AB61"/>
    <mergeCell ref="B62:D62"/>
    <mergeCell ref="E62:G62"/>
    <mergeCell ref="H62:J62"/>
    <mergeCell ref="K62:M62"/>
    <mergeCell ref="N62:P62"/>
    <mergeCell ref="Q62:S62"/>
    <mergeCell ref="T62:V62"/>
    <mergeCell ref="W62:AB62"/>
    <mergeCell ref="B61:D61"/>
    <mergeCell ref="E61:G61"/>
    <mergeCell ref="H61:J61"/>
    <mergeCell ref="K61:M61"/>
    <mergeCell ref="N61:P61"/>
    <mergeCell ref="Q61:S61"/>
    <mergeCell ref="T67:V67"/>
    <mergeCell ref="W67:AB67"/>
    <mergeCell ref="B68:D68"/>
    <mergeCell ref="E68:G68"/>
    <mergeCell ref="H68:J68"/>
    <mergeCell ref="K68:M68"/>
    <mergeCell ref="N68:P68"/>
    <mergeCell ref="Q68:S68"/>
    <mergeCell ref="T68:V68"/>
    <mergeCell ref="W68:AB68"/>
    <mergeCell ref="B67:D67"/>
    <mergeCell ref="E67:G67"/>
    <mergeCell ref="H67:J67"/>
    <mergeCell ref="K67:M67"/>
    <mergeCell ref="N67:P67"/>
    <mergeCell ref="Q67:S67"/>
    <mergeCell ref="T65:V65"/>
    <mergeCell ref="W65:AB65"/>
    <mergeCell ref="B66:D66"/>
    <mergeCell ref="E66:G66"/>
    <mergeCell ref="H66:J66"/>
    <mergeCell ref="K66:M66"/>
    <mergeCell ref="N66:P66"/>
    <mergeCell ref="Q66:S66"/>
    <mergeCell ref="T66:V66"/>
    <mergeCell ref="W66:AB66"/>
    <mergeCell ref="B65:D65"/>
    <mergeCell ref="E65:G65"/>
    <mergeCell ref="H65:J65"/>
    <mergeCell ref="K65:M65"/>
    <mergeCell ref="N65:P65"/>
    <mergeCell ref="Q65:S65"/>
    <mergeCell ref="W75:AC75"/>
    <mergeCell ref="AD75:AH75"/>
    <mergeCell ref="W76:AC76"/>
    <mergeCell ref="AD76:AH76"/>
    <mergeCell ref="B77:I77"/>
    <mergeCell ref="J77:L77"/>
    <mergeCell ref="M77:N77"/>
    <mergeCell ref="AF77:AG77"/>
    <mergeCell ref="T69:V69"/>
    <mergeCell ref="W69:AB69"/>
    <mergeCell ref="A71:AH71"/>
    <mergeCell ref="AA72:AC72"/>
    <mergeCell ref="AD72:AE72"/>
    <mergeCell ref="AG72:AH72"/>
    <mergeCell ref="B69:D69"/>
    <mergeCell ref="E69:G69"/>
    <mergeCell ref="H69:J69"/>
    <mergeCell ref="K69:M69"/>
    <mergeCell ref="N69:P69"/>
    <mergeCell ref="Q69:S69"/>
    <mergeCell ref="T79:V80"/>
    <mergeCell ref="W79:AB79"/>
    <mergeCell ref="B80:D80"/>
    <mergeCell ref="W80:AB80"/>
    <mergeCell ref="B81:D81"/>
    <mergeCell ref="E81:G81"/>
    <mergeCell ref="H81:J81"/>
    <mergeCell ref="K81:M81"/>
    <mergeCell ref="N81:P81"/>
    <mergeCell ref="Q81:S81"/>
    <mergeCell ref="B78:D78"/>
    <mergeCell ref="E78:S78"/>
    <mergeCell ref="W78:AB78"/>
    <mergeCell ref="AC78:AH141"/>
    <mergeCell ref="B79:D79"/>
    <mergeCell ref="E79:G80"/>
    <mergeCell ref="H79:J80"/>
    <mergeCell ref="K79:M80"/>
    <mergeCell ref="N79:P80"/>
    <mergeCell ref="Q79:S80"/>
    <mergeCell ref="T83:V83"/>
    <mergeCell ref="W83:AB83"/>
    <mergeCell ref="B84:D84"/>
    <mergeCell ref="E84:G84"/>
    <mergeCell ref="H84:J84"/>
    <mergeCell ref="K84:M84"/>
    <mergeCell ref="N84:P84"/>
    <mergeCell ref="Q84:S84"/>
    <mergeCell ref="T84:V84"/>
    <mergeCell ref="W84:AB84"/>
    <mergeCell ref="B83:D83"/>
    <mergeCell ref="E83:G83"/>
    <mergeCell ref="H83:J83"/>
    <mergeCell ref="K83:M83"/>
    <mergeCell ref="N83:P83"/>
    <mergeCell ref="Q83:S83"/>
    <mergeCell ref="T81:V81"/>
    <mergeCell ref="W81:AB81"/>
    <mergeCell ref="B82:D82"/>
    <mergeCell ref="E82:G82"/>
    <mergeCell ref="H82:J82"/>
    <mergeCell ref="K82:M82"/>
    <mergeCell ref="N82:P82"/>
    <mergeCell ref="Q82:S82"/>
    <mergeCell ref="T82:V82"/>
    <mergeCell ref="W82:AB82"/>
    <mergeCell ref="T87:V87"/>
    <mergeCell ref="W87:AB87"/>
    <mergeCell ref="B88:D88"/>
    <mergeCell ref="E88:G88"/>
    <mergeCell ref="H88:J88"/>
    <mergeCell ref="K88:M88"/>
    <mergeCell ref="N88:P88"/>
    <mergeCell ref="Q88:S88"/>
    <mergeCell ref="T88:V88"/>
    <mergeCell ref="W88:AB88"/>
    <mergeCell ref="B87:D87"/>
    <mergeCell ref="E87:G87"/>
    <mergeCell ref="H87:J87"/>
    <mergeCell ref="K87:M87"/>
    <mergeCell ref="N87:P87"/>
    <mergeCell ref="Q87:S87"/>
    <mergeCell ref="T85:V85"/>
    <mergeCell ref="W85:AB85"/>
    <mergeCell ref="B86:D86"/>
    <mergeCell ref="E86:G86"/>
    <mergeCell ref="H86:J86"/>
    <mergeCell ref="K86:M86"/>
    <mergeCell ref="N86:P86"/>
    <mergeCell ref="Q86:S86"/>
    <mergeCell ref="T86:V86"/>
    <mergeCell ref="W86:AB86"/>
    <mergeCell ref="B85:D85"/>
    <mergeCell ref="E85:G85"/>
    <mergeCell ref="H85:J85"/>
    <mergeCell ref="K85:M85"/>
    <mergeCell ref="N85:P85"/>
    <mergeCell ref="Q85:S85"/>
    <mergeCell ref="T91:V91"/>
    <mergeCell ref="W91:AB91"/>
    <mergeCell ref="B92:D92"/>
    <mergeCell ref="E92:G92"/>
    <mergeCell ref="H92:J92"/>
    <mergeCell ref="K92:M92"/>
    <mergeCell ref="N92:P92"/>
    <mergeCell ref="Q92:S92"/>
    <mergeCell ref="T92:V92"/>
    <mergeCell ref="W92:AB92"/>
    <mergeCell ref="B91:D91"/>
    <mergeCell ref="E91:G91"/>
    <mergeCell ref="H91:J91"/>
    <mergeCell ref="K91:M91"/>
    <mergeCell ref="N91:P91"/>
    <mergeCell ref="Q91:S91"/>
    <mergeCell ref="T89:V89"/>
    <mergeCell ref="W89:AB89"/>
    <mergeCell ref="B90:D90"/>
    <mergeCell ref="E90:G90"/>
    <mergeCell ref="H90:J90"/>
    <mergeCell ref="K90:M90"/>
    <mergeCell ref="N90:P90"/>
    <mergeCell ref="Q90:S90"/>
    <mergeCell ref="T90:V90"/>
    <mergeCell ref="W90:AB90"/>
    <mergeCell ref="B89:D89"/>
    <mergeCell ref="E89:G89"/>
    <mergeCell ref="H89:J89"/>
    <mergeCell ref="K89:M89"/>
    <mergeCell ref="N89:P89"/>
    <mergeCell ref="Q89:S89"/>
    <mergeCell ref="T95:V95"/>
    <mergeCell ref="W95:AB95"/>
    <mergeCell ref="B96:D96"/>
    <mergeCell ref="E96:G96"/>
    <mergeCell ref="H96:J96"/>
    <mergeCell ref="K96:M96"/>
    <mergeCell ref="N96:P96"/>
    <mergeCell ref="Q96:S96"/>
    <mergeCell ref="T96:V96"/>
    <mergeCell ref="W96:AB96"/>
    <mergeCell ref="B95:D95"/>
    <mergeCell ref="E95:G95"/>
    <mergeCell ref="H95:J95"/>
    <mergeCell ref="K95:M95"/>
    <mergeCell ref="N95:P95"/>
    <mergeCell ref="Q95:S95"/>
    <mergeCell ref="T93:V93"/>
    <mergeCell ref="W93:AB93"/>
    <mergeCell ref="B94:D94"/>
    <mergeCell ref="E94:G94"/>
    <mergeCell ref="H94:J94"/>
    <mergeCell ref="K94:M94"/>
    <mergeCell ref="N94:P94"/>
    <mergeCell ref="Q94:S94"/>
    <mergeCell ref="T94:V94"/>
    <mergeCell ref="W94:AB94"/>
    <mergeCell ref="B93:D93"/>
    <mergeCell ref="E93:G93"/>
    <mergeCell ref="H93:J93"/>
    <mergeCell ref="K93:M93"/>
    <mergeCell ref="N93:P93"/>
    <mergeCell ref="Q93:S93"/>
    <mergeCell ref="T99:V99"/>
    <mergeCell ref="W99:AB99"/>
    <mergeCell ref="B100:D100"/>
    <mergeCell ref="E100:G100"/>
    <mergeCell ref="H100:J100"/>
    <mergeCell ref="K100:M100"/>
    <mergeCell ref="N100:P100"/>
    <mergeCell ref="Q100:S100"/>
    <mergeCell ref="T100:V100"/>
    <mergeCell ref="W100:AB100"/>
    <mergeCell ref="B99:D99"/>
    <mergeCell ref="E99:G99"/>
    <mergeCell ref="H99:J99"/>
    <mergeCell ref="K99:M99"/>
    <mergeCell ref="N99:P99"/>
    <mergeCell ref="Q99:S99"/>
    <mergeCell ref="T97:V97"/>
    <mergeCell ref="W97:AB97"/>
    <mergeCell ref="B98:D98"/>
    <mergeCell ref="E98:G98"/>
    <mergeCell ref="H98:J98"/>
    <mergeCell ref="K98:M98"/>
    <mergeCell ref="N98:P98"/>
    <mergeCell ref="Q98:S98"/>
    <mergeCell ref="T98:V98"/>
    <mergeCell ref="W98:AB98"/>
    <mergeCell ref="B97:D97"/>
    <mergeCell ref="E97:G97"/>
    <mergeCell ref="H97:J97"/>
    <mergeCell ref="K97:M97"/>
    <mergeCell ref="N97:P97"/>
    <mergeCell ref="Q97:S97"/>
    <mergeCell ref="T103:V103"/>
    <mergeCell ref="W103:AB103"/>
    <mergeCell ref="B104:D104"/>
    <mergeCell ref="E104:G104"/>
    <mergeCell ref="H104:J104"/>
    <mergeCell ref="K104:M104"/>
    <mergeCell ref="N104:P104"/>
    <mergeCell ref="Q104:S104"/>
    <mergeCell ref="T104:V104"/>
    <mergeCell ref="W104:AB104"/>
    <mergeCell ref="B103:D103"/>
    <mergeCell ref="E103:G103"/>
    <mergeCell ref="H103:J103"/>
    <mergeCell ref="K103:M103"/>
    <mergeCell ref="N103:P103"/>
    <mergeCell ref="Q103:S103"/>
    <mergeCell ref="T101:V101"/>
    <mergeCell ref="W101:AB101"/>
    <mergeCell ref="B102:D102"/>
    <mergeCell ref="E102:G102"/>
    <mergeCell ref="H102:J102"/>
    <mergeCell ref="K102:M102"/>
    <mergeCell ref="N102:P102"/>
    <mergeCell ref="Q102:S102"/>
    <mergeCell ref="T102:V102"/>
    <mergeCell ref="W102:AB102"/>
    <mergeCell ref="B101:D101"/>
    <mergeCell ref="E101:G101"/>
    <mergeCell ref="H101:J101"/>
    <mergeCell ref="K101:M101"/>
    <mergeCell ref="N101:P101"/>
    <mergeCell ref="Q101:S101"/>
    <mergeCell ref="T107:V107"/>
    <mergeCell ref="W107:AB107"/>
    <mergeCell ref="B108:D108"/>
    <mergeCell ref="E108:G108"/>
    <mergeCell ref="H108:J108"/>
    <mergeCell ref="K108:M108"/>
    <mergeCell ref="N108:P108"/>
    <mergeCell ref="Q108:S108"/>
    <mergeCell ref="T108:V108"/>
    <mergeCell ref="W108:AB108"/>
    <mergeCell ref="B107:D107"/>
    <mergeCell ref="E107:G107"/>
    <mergeCell ref="H107:J107"/>
    <mergeCell ref="K107:M107"/>
    <mergeCell ref="N107:P107"/>
    <mergeCell ref="Q107:S107"/>
    <mergeCell ref="T105:V105"/>
    <mergeCell ref="W105:AB105"/>
    <mergeCell ref="B106:D106"/>
    <mergeCell ref="E106:G106"/>
    <mergeCell ref="H106:J106"/>
    <mergeCell ref="K106:M106"/>
    <mergeCell ref="N106:P106"/>
    <mergeCell ref="Q106:S106"/>
    <mergeCell ref="T106:V106"/>
    <mergeCell ref="W106:AB106"/>
    <mergeCell ref="B105:D105"/>
    <mergeCell ref="E105:G105"/>
    <mergeCell ref="H105:J105"/>
    <mergeCell ref="K105:M105"/>
    <mergeCell ref="N105:P105"/>
    <mergeCell ref="Q105:S105"/>
    <mergeCell ref="T111:V111"/>
    <mergeCell ref="W111:AB111"/>
    <mergeCell ref="B112:D112"/>
    <mergeCell ref="E112:G112"/>
    <mergeCell ref="H112:J112"/>
    <mergeCell ref="K112:M112"/>
    <mergeCell ref="N112:P112"/>
    <mergeCell ref="Q112:S112"/>
    <mergeCell ref="T112:V112"/>
    <mergeCell ref="W112:AB112"/>
    <mergeCell ref="B111:D111"/>
    <mergeCell ref="E111:G111"/>
    <mergeCell ref="H111:J111"/>
    <mergeCell ref="K111:M111"/>
    <mergeCell ref="N111:P111"/>
    <mergeCell ref="Q111:S111"/>
    <mergeCell ref="T109:V109"/>
    <mergeCell ref="W109:AB109"/>
    <mergeCell ref="B110:D110"/>
    <mergeCell ref="E110:G110"/>
    <mergeCell ref="H110:J110"/>
    <mergeCell ref="K110:M110"/>
    <mergeCell ref="N110:P110"/>
    <mergeCell ref="Q110:S110"/>
    <mergeCell ref="T110:V110"/>
    <mergeCell ref="W110:AB110"/>
    <mergeCell ref="B109:D109"/>
    <mergeCell ref="E109:G109"/>
    <mergeCell ref="H109:J109"/>
    <mergeCell ref="K109:M109"/>
    <mergeCell ref="N109:P109"/>
    <mergeCell ref="Q109:S109"/>
    <mergeCell ref="T115:V115"/>
    <mergeCell ref="W115:AB115"/>
    <mergeCell ref="B116:D116"/>
    <mergeCell ref="E116:G116"/>
    <mergeCell ref="H116:J116"/>
    <mergeCell ref="K116:M116"/>
    <mergeCell ref="N116:P116"/>
    <mergeCell ref="Q116:S116"/>
    <mergeCell ref="T116:V116"/>
    <mergeCell ref="W116:AB116"/>
    <mergeCell ref="B115:D115"/>
    <mergeCell ref="E115:G115"/>
    <mergeCell ref="H115:J115"/>
    <mergeCell ref="K115:M115"/>
    <mergeCell ref="N115:P115"/>
    <mergeCell ref="Q115:S115"/>
    <mergeCell ref="T113:V113"/>
    <mergeCell ref="W113:AB113"/>
    <mergeCell ref="B114:D114"/>
    <mergeCell ref="E114:G114"/>
    <mergeCell ref="H114:J114"/>
    <mergeCell ref="K114:M114"/>
    <mergeCell ref="N114:P114"/>
    <mergeCell ref="Q114:S114"/>
    <mergeCell ref="T114:V114"/>
    <mergeCell ref="W114:AB114"/>
    <mergeCell ref="B113:D113"/>
    <mergeCell ref="E113:G113"/>
    <mergeCell ref="H113:J113"/>
    <mergeCell ref="K113:M113"/>
    <mergeCell ref="N113:P113"/>
    <mergeCell ref="Q113:S113"/>
    <mergeCell ref="T119:V119"/>
    <mergeCell ref="W119:AB119"/>
    <mergeCell ref="B120:D120"/>
    <mergeCell ref="E120:G120"/>
    <mergeCell ref="H120:J120"/>
    <mergeCell ref="K120:M120"/>
    <mergeCell ref="N120:P120"/>
    <mergeCell ref="Q120:S120"/>
    <mergeCell ref="T120:V120"/>
    <mergeCell ref="W120:AB120"/>
    <mergeCell ref="B119:D119"/>
    <mergeCell ref="E119:G119"/>
    <mergeCell ref="H119:J119"/>
    <mergeCell ref="K119:M119"/>
    <mergeCell ref="N119:P119"/>
    <mergeCell ref="Q119:S119"/>
    <mergeCell ref="T117:V117"/>
    <mergeCell ref="W117:AB117"/>
    <mergeCell ref="B118:D118"/>
    <mergeCell ref="E118:G118"/>
    <mergeCell ref="H118:J118"/>
    <mergeCell ref="K118:M118"/>
    <mergeCell ref="N118:P118"/>
    <mergeCell ref="Q118:S118"/>
    <mergeCell ref="T118:V118"/>
    <mergeCell ref="W118:AB118"/>
    <mergeCell ref="B117:D117"/>
    <mergeCell ref="E117:G117"/>
    <mergeCell ref="H117:J117"/>
    <mergeCell ref="K117:M117"/>
    <mergeCell ref="N117:P117"/>
    <mergeCell ref="Q117:S117"/>
    <mergeCell ref="T123:V123"/>
    <mergeCell ref="W123:AB123"/>
    <mergeCell ref="B124:D124"/>
    <mergeCell ref="E124:G124"/>
    <mergeCell ref="H124:J124"/>
    <mergeCell ref="K124:M124"/>
    <mergeCell ref="N124:P124"/>
    <mergeCell ref="Q124:S124"/>
    <mergeCell ref="T124:V124"/>
    <mergeCell ref="W124:AB124"/>
    <mergeCell ref="B123:D123"/>
    <mergeCell ref="E123:G123"/>
    <mergeCell ref="H123:J123"/>
    <mergeCell ref="K123:M123"/>
    <mergeCell ref="N123:P123"/>
    <mergeCell ref="Q123:S123"/>
    <mergeCell ref="T121:V121"/>
    <mergeCell ref="W121:AB121"/>
    <mergeCell ref="B122:D122"/>
    <mergeCell ref="E122:G122"/>
    <mergeCell ref="H122:J122"/>
    <mergeCell ref="K122:M122"/>
    <mergeCell ref="N122:P122"/>
    <mergeCell ref="Q122:S122"/>
    <mergeCell ref="T122:V122"/>
    <mergeCell ref="W122:AB122"/>
    <mergeCell ref="B121:D121"/>
    <mergeCell ref="E121:G121"/>
    <mergeCell ref="H121:J121"/>
    <mergeCell ref="K121:M121"/>
    <mergeCell ref="N121:P121"/>
    <mergeCell ref="Q121:S121"/>
    <mergeCell ref="T127:V127"/>
    <mergeCell ref="W127:AB127"/>
    <mergeCell ref="B128:D128"/>
    <mergeCell ref="E128:G128"/>
    <mergeCell ref="H128:J128"/>
    <mergeCell ref="K128:M128"/>
    <mergeCell ref="N128:P128"/>
    <mergeCell ref="Q128:S128"/>
    <mergeCell ref="T128:V128"/>
    <mergeCell ref="W128:AB128"/>
    <mergeCell ref="B127:D127"/>
    <mergeCell ref="E127:G127"/>
    <mergeCell ref="H127:J127"/>
    <mergeCell ref="K127:M127"/>
    <mergeCell ref="N127:P127"/>
    <mergeCell ref="Q127:S127"/>
    <mergeCell ref="T125:V125"/>
    <mergeCell ref="W125:AB125"/>
    <mergeCell ref="B126:D126"/>
    <mergeCell ref="E126:G126"/>
    <mergeCell ref="H126:J126"/>
    <mergeCell ref="K126:M126"/>
    <mergeCell ref="N126:P126"/>
    <mergeCell ref="Q126:S126"/>
    <mergeCell ref="T126:V126"/>
    <mergeCell ref="W126:AB126"/>
    <mergeCell ref="B125:D125"/>
    <mergeCell ref="E125:G125"/>
    <mergeCell ref="H125:J125"/>
    <mergeCell ref="K125:M125"/>
    <mergeCell ref="N125:P125"/>
    <mergeCell ref="Q125:S125"/>
    <mergeCell ref="T131:V131"/>
    <mergeCell ref="W131:AB131"/>
    <mergeCell ref="B132:D132"/>
    <mergeCell ref="E132:G132"/>
    <mergeCell ref="H132:J132"/>
    <mergeCell ref="K132:M132"/>
    <mergeCell ref="N132:P132"/>
    <mergeCell ref="Q132:S132"/>
    <mergeCell ref="T132:V132"/>
    <mergeCell ref="W132:AB132"/>
    <mergeCell ref="B131:D131"/>
    <mergeCell ref="E131:G131"/>
    <mergeCell ref="H131:J131"/>
    <mergeCell ref="K131:M131"/>
    <mergeCell ref="N131:P131"/>
    <mergeCell ref="Q131:S131"/>
    <mergeCell ref="T129:V129"/>
    <mergeCell ref="W129:AB129"/>
    <mergeCell ref="B130:D130"/>
    <mergeCell ref="E130:G130"/>
    <mergeCell ref="H130:J130"/>
    <mergeCell ref="K130:M130"/>
    <mergeCell ref="N130:P130"/>
    <mergeCell ref="Q130:S130"/>
    <mergeCell ref="T130:V130"/>
    <mergeCell ref="W130:AB130"/>
    <mergeCell ref="B129:D129"/>
    <mergeCell ref="E129:G129"/>
    <mergeCell ref="H129:J129"/>
    <mergeCell ref="K129:M129"/>
    <mergeCell ref="N129:P129"/>
    <mergeCell ref="Q129:S129"/>
    <mergeCell ref="T135:V135"/>
    <mergeCell ref="W135:AB135"/>
    <mergeCell ref="B136:D136"/>
    <mergeCell ref="E136:G136"/>
    <mergeCell ref="H136:J136"/>
    <mergeCell ref="K136:M136"/>
    <mergeCell ref="N136:P136"/>
    <mergeCell ref="Q136:S136"/>
    <mergeCell ref="T136:V136"/>
    <mergeCell ref="W136:AB136"/>
    <mergeCell ref="B135:D135"/>
    <mergeCell ref="E135:G135"/>
    <mergeCell ref="H135:J135"/>
    <mergeCell ref="K135:M135"/>
    <mergeCell ref="N135:P135"/>
    <mergeCell ref="Q135:S135"/>
    <mergeCell ref="T133:V133"/>
    <mergeCell ref="W133:AB133"/>
    <mergeCell ref="B134:D134"/>
    <mergeCell ref="E134:G134"/>
    <mergeCell ref="H134:J134"/>
    <mergeCell ref="K134:M134"/>
    <mergeCell ref="N134:P134"/>
    <mergeCell ref="Q134:S134"/>
    <mergeCell ref="T134:V134"/>
    <mergeCell ref="W134:AB134"/>
    <mergeCell ref="B133:D133"/>
    <mergeCell ref="E133:G133"/>
    <mergeCell ref="H133:J133"/>
    <mergeCell ref="K133:M133"/>
    <mergeCell ref="N133:P133"/>
    <mergeCell ref="Q133:S133"/>
    <mergeCell ref="T139:V139"/>
    <mergeCell ref="W139:AB139"/>
    <mergeCell ref="B140:D140"/>
    <mergeCell ref="E140:G140"/>
    <mergeCell ref="H140:J140"/>
    <mergeCell ref="K140:M140"/>
    <mergeCell ref="N140:P140"/>
    <mergeCell ref="Q140:S140"/>
    <mergeCell ref="T140:V140"/>
    <mergeCell ref="W140:AB140"/>
    <mergeCell ref="B139:D139"/>
    <mergeCell ref="E139:G139"/>
    <mergeCell ref="H139:J139"/>
    <mergeCell ref="K139:M139"/>
    <mergeCell ref="N139:P139"/>
    <mergeCell ref="Q139:S139"/>
    <mergeCell ref="T137:V137"/>
    <mergeCell ref="W137:AB137"/>
    <mergeCell ref="B138:D138"/>
    <mergeCell ref="E138:G138"/>
    <mergeCell ref="H138:J138"/>
    <mergeCell ref="K138:M138"/>
    <mergeCell ref="N138:P138"/>
    <mergeCell ref="Q138:S138"/>
    <mergeCell ref="T138:V138"/>
    <mergeCell ref="W138:AB138"/>
    <mergeCell ref="B137:D137"/>
    <mergeCell ref="E137:G137"/>
    <mergeCell ref="H137:J137"/>
    <mergeCell ref="K137:M137"/>
    <mergeCell ref="N137:P137"/>
    <mergeCell ref="Q137:S137"/>
    <mergeCell ref="W147:AC147"/>
    <mergeCell ref="AD147:AH147"/>
    <mergeCell ref="B148:I148"/>
    <mergeCell ref="J148:L148"/>
    <mergeCell ref="M148:N148"/>
    <mergeCell ref="AF148:AG148"/>
    <mergeCell ref="T141:V141"/>
    <mergeCell ref="W141:AB141"/>
    <mergeCell ref="AA143:AC143"/>
    <mergeCell ref="AD143:AE143"/>
    <mergeCell ref="AG143:AH143"/>
    <mergeCell ref="W146:AC146"/>
    <mergeCell ref="AD146:AH146"/>
    <mergeCell ref="B141:D141"/>
    <mergeCell ref="E141:G141"/>
    <mergeCell ref="H141:J141"/>
    <mergeCell ref="K141:M141"/>
    <mergeCell ref="N141:P141"/>
    <mergeCell ref="Q141:S141"/>
    <mergeCell ref="T150:V151"/>
    <mergeCell ref="W150:AB150"/>
    <mergeCell ref="B151:D151"/>
    <mergeCell ref="W151:AB151"/>
    <mergeCell ref="B152:D152"/>
    <mergeCell ref="E152:G152"/>
    <mergeCell ref="H152:J152"/>
    <mergeCell ref="K152:M152"/>
    <mergeCell ref="N152:P152"/>
    <mergeCell ref="Q152:S152"/>
    <mergeCell ref="B149:D149"/>
    <mergeCell ref="E149:S149"/>
    <mergeCell ref="W149:AB149"/>
    <mergeCell ref="AC149:AH212"/>
    <mergeCell ref="B150:D150"/>
    <mergeCell ref="E150:G151"/>
    <mergeCell ref="H150:J151"/>
    <mergeCell ref="K150:M151"/>
    <mergeCell ref="N150:P151"/>
    <mergeCell ref="Q150:S151"/>
    <mergeCell ref="T154:V154"/>
    <mergeCell ref="W154:AB154"/>
    <mergeCell ref="B155:D155"/>
    <mergeCell ref="E155:G155"/>
    <mergeCell ref="H155:J155"/>
    <mergeCell ref="K155:M155"/>
    <mergeCell ref="N155:P155"/>
    <mergeCell ref="Q155:S155"/>
    <mergeCell ref="T155:V155"/>
    <mergeCell ref="W155:AB155"/>
    <mergeCell ref="B154:D154"/>
    <mergeCell ref="E154:G154"/>
    <mergeCell ref="H154:J154"/>
    <mergeCell ref="K154:M154"/>
    <mergeCell ref="N154:P154"/>
    <mergeCell ref="Q154:S154"/>
    <mergeCell ref="T152:V152"/>
    <mergeCell ref="W152:AB152"/>
    <mergeCell ref="B153:D153"/>
    <mergeCell ref="E153:G153"/>
    <mergeCell ref="H153:J153"/>
    <mergeCell ref="K153:M153"/>
    <mergeCell ref="N153:P153"/>
    <mergeCell ref="Q153:S153"/>
    <mergeCell ref="T153:V153"/>
    <mergeCell ref="W153:AB153"/>
    <mergeCell ref="T158:V158"/>
    <mergeCell ref="W158:AB158"/>
    <mergeCell ref="B159:D159"/>
    <mergeCell ref="E159:G159"/>
    <mergeCell ref="H159:J159"/>
    <mergeCell ref="K159:M159"/>
    <mergeCell ref="N159:P159"/>
    <mergeCell ref="Q159:S159"/>
    <mergeCell ref="T159:V159"/>
    <mergeCell ref="W159:AB159"/>
    <mergeCell ref="B158:D158"/>
    <mergeCell ref="E158:G158"/>
    <mergeCell ref="H158:J158"/>
    <mergeCell ref="K158:M158"/>
    <mergeCell ref="N158:P158"/>
    <mergeCell ref="Q158:S158"/>
    <mergeCell ref="T156:V156"/>
    <mergeCell ref="W156:AB156"/>
    <mergeCell ref="B157:D157"/>
    <mergeCell ref="E157:G157"/>
    <mergeCell ref="H157:J157"/>
    <mergeCell ref="K157:M157"/>
    <mergeCell ref="N157:P157"/>
    <mergeCell ref="Q157:S157"/>
    <mergeCell ref="T157:V157"/>
    <mergeCell ref="W157:AB157"/>
    <mergeCell ref="B156:D156"/>
    <mergeCell ref="E156:G156"/>
    <mergeCell ref="H156:J156"/>
    <mergeCell ref="K156:M156"/>
    <mergeCell ref="N156:P156"/>
    <mergeCell ref="Q156:S156"/>
    <mergeCell ref="T162:V162"/>
    <mergeCell ref="W162:AB162"/>
    <mergeCell ref="B163:D163"/>
    <mergeCell ref="E163:G163"/>
    <mergeCell ref="H163:J163"/>
    <mergeCell ref="K163:M163"/>
    <mergeCell ref="N163:P163"/>
    <mergeCell ref="Q163:S163"/>
    <mergeCell ref="T163:V163"/>
    <mergeCell ref="W163:AB163"/>
    <mergeCell ref="B162:D162"/>
    <mergeCell ref="E162:G162"/>
    <mergeCell ref="H162:J162"/>
    <mergeCell ref="K162:M162"/>
    <mergeCell ref="N162:P162"/>
    <mergeCell ref="Q162:S162"/>
    <mergeCell ref="T160:V160"/>
    <mergeCell ref="W160:AB160"/>
    <mergeCell ref="B161:D161"/>
    <mergeCell ref="E161:G161"/>
    <mergeCell ref="H161:J161"/>
    <mergeCell ref="K161:M161"/>
    <mergeCell ref="N161:P161"/>
    <mergeCell ref="Q161:S161"/>
    <mergeCell ref="T161:V161"/>
    <mergeCell ref="W161:AB161"/>
    <mergeCell ref="B160:D160"/>
    <mergeCell ref="E160:G160"/>
    <mergeCell ref="H160:J160"/>
    <mergeCell ref="K160:M160"/>
    <mergeCell ref="N160:P160"/>
    <mergeCell ref="Q160:S160"/>
    <mergeCell ref="T166:V166"/>
    <mergeCell ref="W166:AB166"/>
    <mergeCell ref="B167:D167"/>
    <mergeCell ref="E167:G167"/>
    <mergeCell ref="H167:J167"/>
    <mergeCell ref="K167:M167"/>
    <mergeCell ref="N167:P167"/>
    <mergeCell ref="Q167:S167"/>
    <mergeCell ref="T167:V167"/>
    <mergeCell ref="W167:AB167"/>
    <mergeCell ref="B166:D166"/>
    <mergeCell ref="E166:G166"/>
    <mergeCell ref="H166:J166"/>
    <mergeCell ref="K166:M166"/>
    <mergeCell ref="N166:P166"/>
    <mergeCell ref="Q166:S166"/>
    <mergeCell ref="T164:V164"/>
    <mergeCell ref="W164:AB164"/>
    <mergeCell ref="B165:D165"/>
    <mergeCell ref="E165:G165"/>
    <mergeCell ref="H165:J165"/>
    <mergeCell ref="K165:M165"/>
    <mergeCell ref="N165:P165"/>
    <mergeCell ref="Q165:S165"/>
    <mergeCell ref="T165:V165"/>
    <mergeCell ref="W165:AB165"/>
    <mergeCell ref="B164:D164"/>
    <mergeCell ref="E164:G164"/>
    <mergeCell ref="H164:J164"/>
    <mergeCell ref="K164:M164"/>
    <mergeCell ref="N164:P164"/>
    <mergeCell ref="Q164:S164"/>
    <mergeCell ref="T170:V170"/>
    <mergeCell ref="W170:AB170"/>
    <mergeCell ref="B171:D171"/>
    <mergeCell ref="E171:G171"/>
    <mergeCell ref="H171:J171"/>
    <mergeCell ref="K171:M171"/>
    <mergeCell ref="N171:P171"/>
    <mergeCell ref="Q171:S171"/>
    <mergeCell ref="T171:V171"/>
    <mergeCell ref="W171:AB171"/>
    <mergeCell ref="B170:D170"/>
    <mergeCell ref="E170:G170"/>
    <mergeCell ref="H170:J170"/>
    <mergeCell ref="K170:M170"/>
    <mergeCell ref="N170:P170"/>
    <mergeCell ref="Q170:S170"/>
    <mergeCell ref="T168:V168"/>
    <mergeCell ref="W168:AB168"/>
    <mergeCell ref="B169:D169"/>
    <mergeCell ref="E169:G169"/>
    <mergeCell ref="H169:J169"/>
    <mergeCell ref="K169:M169"/>
    <mergeCell ref="N169:P169"/>
    <mergeCell ref="Q169:S169"/>
    <mergeCell ref="T169:V169"/>
    <mergeCell ref="W169:AB169"/>
    <mergeCell ref="B168:D168"/>
    <mergeCell ref="E168:G168"/>
    <mergeCell ref="H168:J168"/>
    <mergeCell ref="K168:M168"/>
    <mergeCell ref="N168:P168"/>
    <mergeCell ref="Q168:S168"/>
    <mergeCell ref="T174:V174"/>
    <mergeCell ref="W174:AB174"/>
    <mergeCell ref="B175:D175"/>
    <mergeCell ref="E175:G175"/>
    <mergeCell ref="H175:J175"/>
    <mergeCell ref="K175:M175"/>
    <mergeCell ref="N175:P175"/>
    <mergeCell ref="Q175:S175"/>
    <mergeCell ref="T175:V175"/>
    <mergeCell ref="W175:AB175"/>
    <mergeCell ref="B174:D174"/>
    <mergeCell ref="E174:G174"/>
    <mergeCell ref="H174:J174"/>
    <mergeCell ref="K174:M174"/>
    <mergeCell ref="N174:P174"/>
    <mergeCell ref="Q174:S174"/>
    <mergeCell ref="T172:V172"/>
    <mergeCell ref="W172:AB172"/>
    <mergeCell ref="B173:D173"/>
    <mergeCell ref="E173:G173"/>
    <mergeCell ref="H173:J173"/>
    <mergeCell ref="K173:M173"/>
    <mergeCell ref="N173:P173"/>
    <mergeCell ref="Q173:S173"/>
    <mergeCell ref="T173:V173"/>
    <mergeCell ref="W173:AB173"/>
    <mergeCell ref="B172:D172"/>
    <mergeCell ref="E172:G172"/>
    <mergeCell ref="H172:J172"/>
    <mergeCell ref="K172:M172"/>
    <mergeCell ref="N172:P172"/>
    <mergeCell ref="Q172:S172"/>
    <mergeCell ref="T178:V178"/>
    <mergeCell ref="W178:AB178"/>
    <mergeCell ref="B179:D179"/>
    <mergeCell ref="E179:G179"/>
    <mergeCell ref="H179:J179"/>
    <mergeCell ref="K179:M179"/>
    <mergeCell ref="N179:P179"/>
    <mergeCell ref="Q179:S179"/>
    <mergeCell ref="T179:V179"/>
    <mergeCell ref="W179:AB179"/>
    <mergeCell ref="B178:D178"/>
    <mergeCell ref="E178:G178"/>
    <mergeCell ref="H178:J178"/>
    <mergeCell ref="K178:M178"/>
    <mergeCell ref="N178:P178"/>
    <mergeCell ref="Q178:S178"/>
    <mergeCell ref="T176:V176"/>
    <mergeCell ref="W176:AB176"/>
    <mergeCell ref="B177:D177"/>
    <mergeCell ref="E177:G177"/>
    <mergeCell ref="H177:J177"/>
    <mergeCell ref="K177:M177"/>
    <mergeCell ref="N177:P177"/>
    <mergeCell ref="Q177:S177"/>
    <mergeCell ref="T177:V177"/>
    <mergeCell ref="W177:AB177"/>
    <mergeCell ref="B176:D176"/>
    <mergeCell ref="E176:G176"/>
    <mergeCell ref="H176:J176"/>
    <mergeCell ref="K176:M176"/>
    <mergeCell ref="N176:P176"/>
    <mergeCell ref="Q176:S176"/>
    <mergeCell ref="T182:V182"/>
    <mergeCell ref="W182:AB182"/>
    <mergeCell ref="B183:D183"/>
    <mergeCell ref="E183:G183"/>
    <mergeCell ref="H183:J183"/>
    <mergeCell ref="K183:M183"/>
    <mergeCell ref="N183:P183"/>
    <mergeCell ref="Q183:S183"/>
    <mergeCell ref="T183:V183"/>
    <mergeCell ref="W183:AB183"/>
    <mergeCell ref="B182:D182"/>
    <mergeCell ref="E182:G182"/>
    <mergeCell ref="H182:J182"/>
    <mergeCell ref="K182:M182"/>
    <mergeCell ref="N182:P182"/>
    <mergeCell ref="Q182:S182"/>
    <mergeCell ref="T180:V180"/>
    <mergeCell ref="W180:AB180"/>
    <mergeCell ref="B181:D181"/>
    <mergeCell ref="E181:G181"/>
    <mergeCell ref="H181:J181"/>
    <mergeCell ref="K181:M181"/>
    <mergeCell ref="N181:P181"/>
    <mergeCell ref="Q181:S181"/>
    <mergeCell ref="T181:V181"/>
    <mergeCell ref="W181:AB181"/>
    <mergeCell ref="B180:D180"/>
    <mergeCell ref="E180:G180"/>
    <mergeCell ref="H180:J180"/>
    <mergeCell ref="K180:M180"/>
    <mergeCell ref="N180:P180"/>
    <mergeCell ref="Q180:S180"/>
    <mergeCell ref="T186:V186"/>
    <mergeCell ref="W186:AB186"/>
    <mergeCell ref="B187:D187"/>
    <mergeCell ref="E187:G187"/>
    <mergeCell ref="H187:J187"/>
    <mergeCell ref="K187:M187"/>
    <mergeCell ref="N187:P187"/>
    <mergeCell ref="Q187:S187"/>
    <mergeCell ref="T187:V187"/>
    <mergeCell ref="W187:AB187"/>
    <mergeCell ref="B186:D186"/>
    <mergeCell ref="E186:G186"/>
    <mergeCell ref="H186:J186"/>
    <mergeCell ref="K186:M186"/>
    <mergeCell ref="N186:P186"/>
    <mergeCell ref="Q186:S186"/>
    <mergeCell ref="T184:V184"/>
    <mergeCell ref="W184:AB184"/>
    <mergeCell ref="B185:D185"/>
    <mergeCell ref="E185:G185"/>
    <mergeCell ref="H185:J185"/>
    <mergeCell ref="K185:M185"/>
    <mergeCell ref="N185:P185"/>
    <mergeCell ref="Q185:S185"/>
    <mergeCell ref="T185:V185"/>
    <mergeCell ref="W185:AB185"/>
    <mergeCell ref="B184:D184"/>
    <mergeCell ref="E184:G184"/>
    <mergeCell ref="H184:J184"/>
    <mergeCell ref="K184:M184"/>
    <mergeCell ref="N184:P184"/>
    <mergeCell ref="Q184:S184"/>
    <mergeCell ref="T190:V190"/>
    <mergeCell ref="W190:AB190"/>
    <mergeCell ref="B191:D191"/>
    <mergeCell ref="E191:G191"/>
    <mergeCell ref="H191:J191"/>
    <mergeCell ref="K191:M191"/>
    <mergeCell ref="N191:P191"/>
    <mergeCell ref="Q191:S191"/>
    <mergeCell ref="T191:V191"/>
    <mergeCell ref="W191:AB191"/>
    <mergeCell ref="B190:D190"/>
    <mergeCell ref="E190:G190"/>
    <mergeCell ref="H190:J190"/>
    <mergeCell ref="K190:M190"/>
    <mergeCell ref="N190:P190"/>
    <mergeCell ref="Q190:S190"/>
    <mergeCell ref="T188:V188"/>
    <mergeCell ref="W188:AB188"/>
    <mergeCell ref="B189:D189"/>
    <mergeCell ref="E189:G189"/>
    <mergeCell ref="H189:J189"/>
    <mergeCell ref="K189:M189"/>
    <mergeCell ref="N189:P189"/>
    <mergeCell ref="Q189:S189"/>
    <mergeCell ref="T189:V189"/>
    <mergeCell ref="W189:AB189"/>
    <mergeCell ref="B188:D188"/>
    <mergeCell ref="E188:G188"/>
    <mergeCell ref="H188:J188"/>
    <mergeCell ref="K188:M188"/>
    <mergeCell ref="N188:P188"/>
    <mergeCell ref="Q188:S188"/>
    <mergeCell ref="T194:V194"/>
    <mergeCell ref="W194:AB194"/>
    <mergeCell ref="B195:D195"/>
    <mergeCell ref="E195:G195"/>
    <mergeCell ref="H195:J195"/>
    <mergeCell ref="K195:M195"/>
    <mergeCell ref="N195:P195"/>
    <mergeCell ref="Q195:S195"/>
    <mergeCell ref="T195:V195"/>
    <mergeCell ref="W195:AB195"/>
    <mergeCell ref="B194:D194"/>
    <mergeCell ref="E194:G194"/>
    <mergeCell ref="H194:J194"/>
    <mergeCell ref="K194:M194"/>
    <mergeCell ref="N194:P194"/>
    <mergeCell ref="Q194:S194"/>
    <mergeCell ref="T192:V192"/>
    <mergeCell ref="W192:AB192"/>
    <mergeCell ref="B193:D193"/>
    <mergeCell ref="E193:G193"/>
    <mergeCell ref="H193:J193"/>
    <mergeCell ref="K193:M193"/>
    <mergeCell ref="N193:P193"/>
    <mergeCell ref="Q193:S193"/>
    <mergeCell ref="T193:V193"/>
    <mergeCell ref="W193:AB193"/>
    <mergeCell ref="B192:D192"/>
    <mergeCell ref="E192:G192"/>
    <mergeCell ref="H192:J192"/>
    <mergeCell ref="K192:M192"/>
    <mergeCell ref="N192:P192"/>
    <mergeCell ref="Q192:S192"/>
    <mergeCell ref="T198:V198"/>
    <mergeCell ref="W198:AB198"/>
    <mergeCell ref="B199:D199"/>
    <mergeCell ref="E199:G199"/>
    <mergeCell ref="H199:J199"/>
    <mergeCell ref="K199:M199"/>
    <mergeCell ref="N199:P199"/>
    <mergeCell ref="Q199:S199"/>
    <mergeCell ref="T199:V199"/>
    <mergeCell ref="W199:AB199"/>
    <mergeCell ref="B198:D198"/>
    <mergeCell ref="E198:G198"/>
    <mergeCell ref="H198:J198"/>
    <mergeCell ref="K198:M198"/>
    <mergeCell ref="N198:P198"/>
    <mergeCell ref="Q198:S198"/>
    <mergeCell ref="T196:V196"/>
    <mergeCell ref="W196:AB196"/>
    <mergeCell ref="B197:D197"/>
    <mergeCell ref="E197:G197"/>
    <mergeCell ref="H197:J197"/>
    <mergeCell ref="K197:M197"/>
    <mergeCell ref="N197:P197"/>
    <mergeCell ref="Q197:S197"/>
    <mergeCell ref="T197:V197"/>
    <mergeCell ref="W197:AB197"/>
    <mergeCell ref="B196:D196"/>
    <mergeCell ref="E196:G196"/>
    <mergeCell ref="H196:J196"/>
    <mergeCell ref="K196:M196"/>
    <mergeCell ref="N196:P196"/>
    <mergeCell ref="Q196:S196"/>
    <mergeCell ref="T202:V202"/>
    <mergeCell ref="W202:AB202"/>
    <mergeCell ref="B203:D203"/>
    <mergeCell ref="E203:G203"/>
    <mergeCell ref="H203:J203"/>
    <mergeCell ref="K203:M203"/>
    <mergeCell ref="N203:P203"/>
    <mergeCell ref="Q203:S203"/>
    <mergeCell ref="T203:V203"/>
    <mergeCell ref="W203:AB203"/>
    <mergeCell ref="B202:D202"/>
    <mergeCell ref="E202:G202"/>
    <mergeCell ref="H202:J202"/>
    <mergeCell ref="K202:M202"/>
    <mergeCell ref="N202:P202"/>
    <mergeCell ref="Q202:S202"/>
    <mergeCell ref="T200:V200"/>
    <mergeCell ref="W200:AB200"/>
    <mergeCell ref="B201:D201"/>
    <mergeCell ref="E201:G201"/>
    <mergeCell ref="H201:J201"/>
    <mergeCell ref="K201:M201"/>
    <mergeCell ref="N201:P201"/>
    <mergeCell ref="Q201:S201"/>
    <mergeCell ref="T201:V201"/>
    <mergeCell ref="W201:AB201"/>
    <mergeCell ref="B200:D200"/>
    <mergeCell ref="E200:G200"/>
    <mergeCell ref="H200:J200"/>
    <mergeCell ref="K200:M200"/>
    <mergeCell ref="N200:P200"/>
    <mergeCell ref="Q200:S200"/>
    <mergeCell ref="T206:V206"/>
    <mergeCell ref="W206:AB206"/>
    <mergeCell ref="B207:D207"/>
    <mergeCell ref="E207:G207"/>
    <mergeCell ref="H207:J207"/>
    <mergeCell ref="K207:M207"/>
    <mergeCell ref="N207:P207"/>
    <mergeCell ref="Q207:S207"/>
    <mergeCell ref="T207:V207"/>
    <mergeCell ref="W207:AB207"/>
    <mergeCell ref="B206:D206"/>
    <mergeCell ref="E206:G206"/>
    <mergeCell ref="H206:J206"/>
    <mergeCell ref="K206:M206"/>
    <mergeCell ref="N206:P206"/>
    <mergeCell ref="Q206:S206"/>
    <mergeCell ref="T204:V204"/>
    <mergeCell ref="W204:AB204"/>
    <mergeCell ref="B205:D205"/>
    <mergeCell ref="E205:G205"/>
    <mergeCell ref="H205:J205"/>
    <mergeCell ref="K205:M205"/>
    <mergeCell ref="N205:P205"/>
    <mergeCell ref="Q205:S205"/>
    <mergeCell ref="T205:V205"/>
    <mergeCell ref="W205:AB205"/>
    <mergeCell ref="B204:D204"/>
    <mergeCell ref="E204:G204"/>
    <mergeCell ref="H204:J204"/>
    <mergeCell ref="K204:M204"/>
    <mergeCell ref="N204:P204"/>
    <mergeCell ref="Q204:S204"/>
    <mergeCell ref="T210:V210"/>
    <mergeCell ref="W210:AB210"/>
    <mergeCell ref="B211:D211"/>
    <mergeCell ref="E211:G211"/>
    <mergeCell ref="H211:J211"/>
    <mergeCell ref="K211:M211"/>
    <mergeCell ref="N211:P211"/>
    <mergeCell ref="Q211:S211"/>
    <mergeCell ref="T211:V211"/>
    <mergeCell ref="W211:AB211"/>
    <mergeCell ref="B210:D210"/>
    <mergeCell ref="E210:G210"/>
    <mergeCell ref="H210:J210"/>
    <mergeCell ref="K210:M210"/>
    <mergeCell ref="N210:P210"/>
    <mergeCell ref="Q210:S210"/>
    <mergeCell ref="T208:V208"/>
    <mergeCell ref="W208:AB208"/>
    <mergeCell ref="B209:D209"/>
    <mergeCell ref="E209:G209"/>
    <mergeCell ref="H209:J209"/>
    <mergeCell ref="K209:M209"/>
    <mergeCell ref="N209:P209"/>
    <mergeCell ref="Q209:S209"/>
    <mergeCell ref="T209:V209"/>
    <mergeCell ref="W209:AB209"/>
    <mergeCell ref="B208:D208"/>
    <mergeCell ref="E208:G208"/>
    <mergeCell ref="H208:J208"/>
    <mergeCell ref="K208:M208"/>
    <mergeCell ref="N208:P208"/>
    <mergeCell ref="Q208:S208"/>
    <mergeCell ref="W218:AC218"/>
    <mergeCell ref="AD218:AH218"/>
    <mergeCell ref="B219:I219"/>
    <mergeCell ref="J219:L219"/>
    <mergeCell ref="M219:N219"/>
    <mergeCell ref="AF219:AG219"/>
    <mergeCell ref="T212:V212"/>
    <mergeCell ref="W212:AB212"/>
    <mergeCell ref="AA214:AC214"/>
    <mergeCell ref="AD214:AE214"/>
    <mergeCell ref="AG214:AH214"/>
    <mergeCell ref="W217:AC217"/>
    <mergeCell ref="AD217:AH217"/>
    <mergeCell ref="B212:D212"/>
    <mergeCell ref="E212:G212"/>
    <mergeCell ref="H212:J212"/>
    <mergeCell ref="K212:M212"/>
    <mergeCell ref="N212:P212"/>
    <mergeCell ref="Q212:S212"/>
    <mergeCell ref="T221:V222"/>
    <mergeCell ref="W221:AB221"/>
    <mergeCell ref="B222:D222"/>
    <mergeCell ref="W222:AB222"/>
    <mergeCell ref="B223:D223"/>
    <mergeCell ref="E223:G223"/>
    <mergeCell ref="H223:J223"/>
    <mergeCell ref="K223:M223"/>
    <mergeCell ref="N223:P223"/>
    <mergeCell ref="Q223:S223"/>
    <mergeCell ref="B220:D220"/>
    <mergeCell ref="E220:S220"/>
    <mergeCell ref="W220:AB220"/>
    <mergeCell ref="AC220:AH283"/>
    <mergeCell ref="B221:D221"/>
    <mergeCell ref="E221:G222"/>
    <mergeCell ref="H221:J222"/>
    <mergeCell ref="K221:M222"/>
    <mergeCell ref="N221:P222"/>
    <mergeCell ref="Q221:S222"/>
    <mergeCell ref="T225:V225"/>
    <mergeCell ref="W225:AB225"/>
    <mergeCell ref="B226:D226"/>
    <mergeCell ref="E226:G226"/>
    <mergeCell ref="H226:J226"/>
    <mergeCell ref="K226:M226"/>
    <mergeCell ref="N226:P226"/>
    <mergeCell ref="Q226:S226"/>
    <mergeCell ref="T226:V226"/>
    <mergeCell ref="W226:AB226"/>
    <mergeCell ref="B225:D225"/>
    <mergeCell ref="E225:G225"/>
    <mergeCell ref="H225:J225"/>
    <mergeCell ref="K225:M225"/>
    <mergeCell ref="N225:P225"/>
    <mergeCell ref="Q225:S225"/>
    <mergeCell ref="T223:V223"/>
    <mergeCell ref="W223:AB223"/>
    <mergeCell ref="B224:D224"/>
    <mergeCell ref="E224:G224"/>
    <mergeCell ref="H224:J224"/>
    <mergeCell ref="K224:M224"/>
    <mergeCell ref="N224:P224"/>
    <mergeCell ref="Q224:S224"/>
    <mergeCell ref="T224:V224"/>
    <mergeCell ref="W224:AB224"/>
    <mergeCell ref="T229:V229"/>
    <mergeCell ref="W229:AB229"/>
    <mergeCell ref="B230:D230"/>
    <mergeCell ref="E230:G230"/>
    <mergeCell ref="H230:J230"/>
    <mergeCell ref="K230:M230"/>
    <mergeCell ref="N230:P230"/>
    <mergeCell ref="Q230:S230"/>
    <mergeCell ref="T230:V230"/>
    <mergeCell ref="W230:AB230"/>
    <mergeCell ref="B229:D229"/>
    <mergeCell ref="E229:G229"/>
    <mergeCell ref="H229:J229"/>
    <mergeCell ref="K229:M229"/>
    <mergeCell ref="N229:P229"/>
    <mergeCell ref="Q229:S229"/>
    <mergeCell ref="T227:V227"/>
    <mergeCell ref="W227:AB227"/>
    <mergeCell ref="B228:D228"/>
    <mergeCell ref="E228:G228"/>
    <mergeCell ref="H228:J228"/>
    <mergeCell ref="K228:M228"/>
    <mergeCell ref="N228:P228"/>
    <mergeCell ref="Q228:S228"/>
    <mergeCell ref="T228:V228"/>
    <mergeCell ref="W228:AB228"/>
    <mergeCell ref="B227:D227"/>
    <mergeCell ref="E227:G227"/>
    <mergeCell ref="H227:J227"/>
    <mergeCell ref="K227:M227"/>
    <mergeCell ref="N227:P227"/>
    <mergeCell ref="Q227:S227"/>
    <mergeCell ref="T233:V233"/>
    <mergeCell ref="W233:AB233"/>
    <mergeCell ref="B234:D234"/>
    <mergeCell ref="E234:G234"/>
    <mergeCell ref="H234:J234"/>
    <mergeCell ref="K234:M234"/>
    <mergeCell ref="N234:P234"/>
    <mergeCell ref="Q234:S234"/>
    <mergeCell ref="T234:V234"/>
    <mergeCell ref="W234:AB234"/>
    <mergeCell ref="B233:D233"/>
    <mergeCell ref="E233:G233"/>
    <mergeCell ref="H233:J233"/>
    <mergeCell ref="K233:M233"/>
    <mergeCell ref="N233:P233"/>
    <mergeCell ref="Q233:S233"/>
    <mergeCell ref="T231:V231"/>
    <mergeCell ref="W231:AB231"/>
    <mergeCell ref="B232:D232"/>
    <mergeCell ref="E232:G232"/>
    <mergeCell ref="H232:J232"/>
    <mergeCell ref="K232:M232"/>
    <mergeCell ref="N232:P232"/>
    <mergeCell ref="Q232:S232"/>
    <mergeCell ref="T232:V232"/>
    <mergeCell ref="W232:AB232"/>
    <mergeCell ref="B231:D231"/>
    <mergeCell ref="E231:G231"/>
    <mergeCell ref="H231:J231"/>
    <mergeCell ref="K231:M231"/>
    <mergeCell ref="N231:P231"/>
    <mergeCell ref="Q231:S231"/>
    <mergeCell ref="T237:V237"/>
    <mergeCell ref="W237:AB237"/>
    <mergeCell ref="B238:D238"/>
    <mergeCell ref="E238:G238"/>
    <mergeCell ref="H238:J238"/>
    <mergeCell ref="K238:M238"/>
    <mergeCell ref="N238:P238"/>
    <mergeCell ref="Q238:S238"/>
    <mergeCell ref="T238:V238"/>
    <mergeCell ref="W238:AB238"/>
    <mergeCell ref="B237:D237"/>
    <mergeCell ref="E237:G237"/>
    <mergeCell ref="H237:J237"/>
    <mergeCell ref="K237:M237"/>
    <mergeCell ref="N237:P237"/>
    <mergeCell ref="Q237:S237"/>
    <mergeCell ref="T235:V235"/>
    <mergeCell ref="W235:AB235"/>
    <mergeCell ref="B236:D236"/>
    <mergeCell ref="E236:G236"/>
    <mergeCell ref="H236:J236"/>
    <mergeCell ref="K236:M236"/>
    <mergeCell ref="N236:P236"/>
    <mergeCell ref="Q236:S236"/>
    <mergeCell ref="T236:V236"/>
    <mergeCell ref="W236:AB236"/>
    <mergeCell ref="B235:D235"/>
    <mergeCell ref="E235:G235"/>
    <mergeCell ref="H235:J235"/>
    <mergeCell ref="K235:M235"/>
    <mergeCell ref="N235:P235"/>
    <mergeCell ref="Q235:S235"/>
    <mergeCell ref="T241:V241"/>
    <mergeCell ref="W241:AB241"/>
    <mergeCell ref="B242:D242"/>
    <mergeCell ref="E242:G242"/>
    <mergeCell ref="H242:J242"/>
    <mergeCell ref="K242:M242"/>
    <mergeCell ref="N242:P242"/>
    <mergeCell ref="Q242:S242"/>
    <mergeCell ref="T242:V242"/>
    <mergeCell ref="W242:AB242"/>
    <mergeCell ref="B241:D241"/>
    <mergeCell ref="E241:G241"/>
    <mergeCell ref="H241:J241"/>
    <mergeCell ref="K241:M241"/>
    <mergeCell ref="N241:P241"/>
    <mergeCell ref="Q241:S241"/>
    <mergeCell ref="T239:V239"/>
    <mergeCell ref="W239:AB239"/>
    <mergeCell ref="B240:D240"/>
    <mergeCell ref="E240:G240"/>
    <mergeCell ref="H240:J240"/>
    <mergeCell ref="K240:M240"/>
    <mergeCell ref="N240:P240"/>
    <mergeCell ref="Q240:S240"/>
    <mergeCell ref="T240:V240"/>
    <mergeCell ref="W240:AB240"/>
    <mergeCell ref="B239:D239"/>
    <mergeCell ref="E239:G239"/>
    <mergeCell ref="H239:J239"/>
    <mergeCell ref="K239:M239"/>
    <mergeCell ref="N239:P239"/>
    <mergeCell ref="Q239:S239"/>
    <mergeCell ref="T245:V245"/>
    <mergeCell ref="W245:AB245"/>
    <mergeCell ref="B246:D246"/>
    <mergeCell ref="E246:G246"/>
    <mergeCell ref="H246:J246"/>
    <mergeCell ref="K246:M246"/>
    <mergeCell ref="N246:P246"/>
    <mergeCell ref="Q246:S246"/>
    <mergeCell ref="T246:V246"/>
    <mergeCell ref="W246:AB246"/>
    <mergeCell ref="B245:D245"/>
    <mergeCell ref="E245:G245"/>
    <mergeCell ref="H245:J245"/>
    <mergeCell ref="K245:M245"/>
    <mergeCell ref="N245:P245"/>
    <mergeCell ref="Q245:S245"/>
    <mergeCell ref="T243:V243"/>
    <mergeCell ref="W243:AB243"/>
    <mergeCell ref="B244:D244"/>
    <mergeCell ref="E244:G244"/>
    <mergeCell ref="H244:J244"/>
    <mergeCell ref="K244:M244"/>
    <mergeCell ref="N244:P244"/>
    <mergeCell ref="Q244:S244"/>
    <mergeCell ref="T244:V244"/>
    <mergeCell ref="W244:AB244"/>
    <mergeCell ref="B243:D243"/>
    <mergeCell ref="E243:G243"/>
    <mergeCell ref="H243:J243"/>
    <mergeCell ref="K243:M243"/>
    <mergeCell ref="N243:P243"/>
    <mergeCell ref="Q243:S243"/>
    <mergeCell ref="T249:V249"/>
    <mergeCell ref="W249:AB249"/>
    <mergeCell ref="B250:D250"/>
    <mergeCell ref="E250:G250"/>
    <mergeCell ref="H250:J250"/>
    <mergeCell ref="K250:M250"/>
    <mergeCell ref="N250:P250"/>
    <mergeCell ref="Q250:S250"/>
    <mergeCell ref="T250:V250"/>
    <mergeCell ref="W250:AB250"/>
    <mergeCell ref="B249:D249"/>
    <mergeCell ref="E249:G249"/>
    <mergeCell ref="H249:J249"/>
    <mergeCell ref="K249:M249"/>
    <mergeCell ref="N249:P249"/>
    <mergeCell ref="Q249:S249"/>
    <mergeCell ref="T247:V247"/>
    <mergeCell ref="W247:AB247"/>
    <mergeCell ref="B248:D248"/>
    <mergeCell ref="E248:G248"/>
    <mergeCell ref="H248:J248"/>
    <mergeCell ref="K248:M248"/>
    <mergeCell ref="N248:P248"/>
    <mergeCell ref="Q248:S248"/>
    <mergeCell ref="T248:V248"/>
    <mergeCell ref="W248:AB248"/>
    <mergeCell ref="B247:D247"/>
    <mergeCell ref="E247:G247"/>
    <mergeCell ref="H247:J247"/>
    <mergeCell ref="K247:M247"/>
    <mergeCell ref="N247:P247"/>
    <mergeCell ref="Q247:S247"/>
    <mergeCell ref="T253:V253"/>
    <mergeCell ref="W253:AB253"/>
    <mergeCell ref="B254:D254"/>
    <mergeCell ref="E254:G254"/>
    <mergeCell ref="H254:J254"/>
    <mergeCell ref="K254:M254"/>
    <mergeCell ref="N254:P254"/>
    <mergeCell ref="Q254:S254"/>
    <mergeCell ref="T254:V254"/>
    <mergeCell ref="W254:AB254"/>
    <mergeCell ref="B253:D253"/>
    <mergeCell ref="E253:G253"/>
    <mergeCell ref="H253:J253"/>
    <mergeCell ref="K253:M253"/>
    <mergeCell ref="N253:P253"/>
    <mergeCell ref="Q253:S253"/>
    <mergeCell ref="T251:V251"/>
    <mergeCell ref="W251:AB251"/>
    <mergeCell ref="B252:D252"/>
    <mergeCell ref="E252:G252"/>
    <mergeCell ref="H252:J252"/>
    <mergeCell ref="K252:M252"/>
    <mergeCell ref="N252:P252"/>
    <mergeCell ref="Q252:S252"/>
    <mergeCell ref="T252:V252"/>
    <mergeCell ref="W252:AB252"/>
    <mergeCell ref="B251:D251"/>
    <mergeCell ref="E251:G251"/>
    <mergeCell ref="H251:J251"/>
    <mergeCell ref="K251:M251"/>
    <mergeCell ref="N251:P251"/>
    <mergeCell ref="Q251:S251"/>
    <mergeCell ref="T257:V257"/>
    <mergeCell ref="W257:AB257"/>
    <mergeCell ref="B258:D258"/>
    <mergeCell ref="E258:G258"/>
    <mergeCell ref="H258:J258"/>
    <mergeCell ref="K258:M258"/>
    <mergeCell ref="N258:P258"/>
    <mergeCell ref="Q258:S258"/>
    <mergeCell ref="T258:V258"/>
    <mergeCell ref="W258:AB258"/>
    <mergeCell ref="B257:D257"/>
    <mergeCell ref="E257:G257"/>
    <mergeCell ref="H257:J257"/>
    <mergeCell ref="K257:M257"/>
    <mergeCell ref="N257:P257"/>
    <mergeCell ref="Q257:S257"/>
    <mergeCell ref="T255:V255"/>
    <mergeCell ref="W255:AB255"/>
    <mergeCell ref="B256:D256"/>
    <mergeCell ref="E256:G256"/>
    <mergeCell ref="H256:J256"/>
    <mergeCell ref="K256:M256"/>
    <mergeCell ref="N256:P256"/>
    <mergeCell ref="Q256:S256"/>
    <mergeCell ref="T256:V256"/>
    <mergeCell ref="W256:AB256"/>
    <mergeCell ref="B255:D255"/>
    <mergeCell ref="E255:G255"/>
    <mergeCell ref="H255:J255"/>
    <mergeCell ref="K255:M255"/>
    <mergeCell ref="N255:P255"/>
    <mergeCell ref="Q255:S255"/>
    <mergeCell ref="T261:V261"/>
    <mergeCell ref="W261:AB261"/>
    <mergeCell ref="B262:D262"/>
    <mergeCell ref="E262:G262"/>
    <mergeCell ref="H262:J262"/>
    <mergeCell ref="K262:M262"/>
    <mergeCell ref="N262:P262"/>
    <mergeCell ref="Q262:S262"/>
    <mergeCell ref="T262:V262"/>
    <mergeCell ref="W262:AB262"/>
    <mergeCell ref="B261:D261"/>
    <mergeCell ref="E261:G261"/>
    <mergeCell ref="H261:J261"/>
    <mergeCell ref="K261:M261"/>
    <mergeCell ref="N261:P261"/>
    <mergeCell ref="Q261:S261"/>
    <mergeCell ref="T259:V259"/>
    <mergeCell ref="W259:AB259"/>
    <mergeCell ref="B260:D260"/>
    <mergeCell ref="E260:G260"/>
    <mergeCell ref="H260:J260"/>
    <mergeCell ref="K260:M260"/>
    <mergeCell ref="N260:P260"/>
    <mergeCell ref="Q260:S260"/>
    <mergeCell ref="T260:V260"/>
    <mergeCell ref="W260:AB260"/>
    <mergeCell ref="B259:D259"/>
    <mergeCell ref="E259:G259"/>
    <mergeCell ref="H259:J259"/>
    <mergeCell ref="K259:M259"/>
    <mergeCell ref="N259:P259"/>
    <mergeCell ref="Q259:S259"/>
    <mergeCell ref="T265:V265"/>
    <mergeCell ref="W265:AB265"/>
    <mergeCell ref="B266:D266"/>
    <mergeCell ref="E266:G266"/>
    <mergeCell ref="H266:J266"/>
    <mergeCell ref="K266:M266"/>
    <mergeCell ref="N266:P266"/>
    <mergeCell ref="Q266:S266"/>
    <mergeCell ref="T266:V266"/>
    <mergeCell ref="W266:AB266"/>
    <mergeCell ref="B265:D265"/>
    <mergeCell ref="E265:G265"/>
    <mergeCell ref="H265:J265"/>
    <mergeCell ref="K265:M265"/>
    <mergeCell ref="N265:P265"/>
    <mergeCell ref="Q265:S265"/>
    <mergeCell ref="T263:V263"/>
    <mergeCell ref="W263:AB263"/>
    <mergeCell ref="B264:D264"/>
    <mergeCell ref="E264:G264"/>
    <mergeCell ref="H264:J264"/>
    <mergeCell ref="K264:M264"/>
    <mergeCell ref="N264:P264"/>
    <mergeCell ref="Q264:S264"/>
    <mergeCell ref="T264:V264"/>
    <mergeCell ref="W264:AB264"/>
    <mergeCell ref="B263:D263"/>
    <mergeCell ref="E263:G263"/>
    <mergeCell ref="H263:J263"/>
    <mergeCell ref="K263:M263"/>
    <mergeCell ref="N263:P263"/>
    <mergeCell ref="Q263:S263"/>
    <mergeCell ref="T269:V269"/>
    <mergeCell ref="W269:AB269"/>
    <mergeCell ref="B270:D270"/>
    <mergeCell ref="E270:G270"/>
    <mergeCell ref="H270:J270"/>
    <mergeCell ref="K270:M270"/>
    <mergeCell ref="N270:P270"/>
    <mergeCell ref="Q270:S270"/>
    <mergeCell ref="T270:V270"/>
    <mergeCell ref="W270:AB270"/>
    <mergeCell ref="B269:D269"/>
    <mergeCell ref="E269:G269"/>
    <mergeCell ref="H269:J269"/>
    <mergeCell ref="K269:M269"/>
    <mergeCell ref="N269:P269"/>
    <mergeCell ref="Q269:S269"/>
    <mergeCell ref="T267:V267"/>
    <mergeCell ref="W267:AB267"/>
    <mergeCell ref="B268:D268"/>
    <mergeCell ref="E268:G268"/>
    <mergeCell ref="H268:J268"/>
    <mergeCell ref="K268:M268"/>
    <mergeCell ref="N268:P268"/>
    <mergeCell ref="Q268:S268"/>
    <mergeCell ref="T268:V268"/>
    <mergeCell ref="W268:AB268"/>
    <mergeCell ref="B267:D267"/>
    <mergeCell ref="E267:G267"/>
    <mergeCell ref="H267:J267"/>
    <mergeCell ref="K267:M267"/>
    <mergeCell ref="N267:P267"/>
    <mergeCell ref="Q267:S267"/>
    <mergeCell ref="T273:V273"/>
    <mergeCell ref="W273:AB273"/>
    <mergeCell ref="B274:D274"/>
    <mergeCell ref="E274:G274"/>
    <mergeCell ref="H274:J274"/>
    <mergeCell ref="K274:M274"/>
    <mergeCell ref="N274:P274"/>
    <mergeCell ref="Q274:S274"/>
    <mergeCell ref="T274:V274"/>
    <mergeCell ref="W274:AB274"/>
    <mergeCell ref="B273:D273"/>
    <mergeCell ref="E273:G273"/>
    <mergeCell ref="H273:J273"/>
    <mergeCell ref="K273:M273"/>
    <mergeCell ref="N273:P273"/>
    <mergeCell ref="Q273:S273"/>
    <mergeCell ref="T271:V271"/>
    <mergeCell ref="W271:AB271"/>
    <mergeCell ref="B272:D272"/>
    <mergeCell ref="E272:G272"/>
    <mergeCell ref="H272:J272"/>
    <mergeCell ref="K272:M272"/>
    <mergeCell ref="N272:P272"/>
    <mergeCell ref="Q272:S272"/>
    <mergeCell ref="T272:V272"/>
    <mergeCell ref="W272:AB272"/>
    <mergeCell ref="B271:D271"/>
    <mergeCell ref="E271:G271"/>
    <mergeCell ref="H271:J271"/>
    <mergeCell ref="K271:M271"/>
    <mergeCell ref="N271:P271"/>
    <mergeCell ref="Q271:S271"/>
    <mergeCell ref="T277:V277"/>
    <mergeCell ref="W277:AB277"/>
    <mergeCell ref="B278:D278"/>
    <mergeCell ref="E278:G278"/>
    <mergeCell ref="H278:J278"/>
    <mergeCell ref="K278:M278"/>
    <mergeCell ref="N278:P278"/>
    <mergeCell ref="Q278:S278"/>
    <mergeCell ref="T278:V278"/>
    <mergeCell ref="W278:AB278"/>
    <mergeCell ref="B277:D277"/>
    <mergeCell ref="E277:G277"/>
    <mergeCell ref="H277:J277"/>
    <mergeCell ref="K277:M277"/>
    <mergeCell ref="N277:P277"/>
    <mergeCell ref="Q277:S277"/>
    <mergeCell ref="T275:V275"/>
    <mergeCell ref="W275:AB275"/>
    <mergeCell ref="B276:D276"/>
    <mergeCell ref="E276:G276"/>
    <mergeCell ref="H276:J276"/>
    <mergeCell ref="K276:M276"/>
    <mergeCell ref="N276:P276"/>
    <mergeCell ref="Q276:S276"/>
    <mergeCell ref="T276:V276"/>
    <mergeCell ref="W276:AB276"/>
    <mergeCell ref="B275:D275"/>
    <mergeCell ref="E275:G275"/>
    <mergeCell ref="H275:J275"/>
    <mergeCell ref="K275:M275"/>
    <mergeCell ref="N275:P275"/>
    <mergeCell ref="Q275:S275"/>
    <mergeCell ref="T281:V281"/>
    <mergeCell ref="W281:AB281"/>
    <mergeCell ref="B282:D282"/>
    <mergeCell ref="E282:G282"/>
    <mergeCell ref="H282:J282"/>
    <mergeCell ref="K282:M282"/>
    <mergeCell ref="N282:P282"/>
    <mergeCell ref="Q282:S282"/>
    <mergeCell ref="T282:V282"/>
    <mergeCell ref="W282:AB282"/>
    <mergeCell ref="B281:D281"/>
    <mergeCell ref="E281:G281"/>
    <mergeCell ref="H281:J281"/>
    <mergeCell ref="K281:M281"/>
    <mergeCell ref="N281:P281"/>
    <mergeCell ref="Q281:S281"/>
    <mergeCell ref="T279:V279"/>
    <mergeCell ref="W279:AB279"/>
    <mergeCell ref="B280:D280"/>
    <mergeCell ref="E280:G280"/>
    <mergeCell ref="H280:J280"/>
    <mergeCell ref="K280:M280"/>
    <mergeCell ref="N280:P280"/>
    <mergeCell ref="Q280:S280"/>
    <mergeCell ref="T280:V280"/>
    <mergeCell ref="W280:AB280"/>
    <mergeCell ref="B279:D279"/>
    <mergeCell ref="E279:G279"/>
    <mergeCell ref="H279:J279"/>
    <mergeCell ref="K279:M279"/>
    <mergeCell ref="N279:P279"/>
    <mergeCell ref="Q279:S279"/>
    <mergeCell ref="W289:AC289"/>
    <mergeCell ref="AD289:AH289"/>
    <mergeCell ref="B290:I290"/>
    <mergeCell ref="J290:L290"/>
    <mergeCell ref="M290:N290"/>
    <mergeCell ref="AF290:AG290"/>
    <mergeCell ref="T283:V283"/>
    <mergeCell ref="W283:AB283"/>
    <mergeCell ref="AA285:AC285"/>
    <mergeCell ref="AD285:AE285"/>
    <mergeCell ref="AG285:AH285"/>
    <mergeCell ref="W288:AC288"/>
    <mergeCell ref="AD288:AH288"/>
    <mergeCell ref="B283:D283"/>
    <mergeCell ref="E283:G283"/>
    <mergeCell ref="H283:J283"/>
    <mergeCell ref="K283:M283"/>
    <mergeCell ref="N283:P283"/>
    <mergeCell ref="Q283:S283"/>
    <mergeCell ref="T292:V293"/>
    <mergeCell ref="W292:AB292"/>
    <mergeCell ref="B293:D293"/>
    <mergeCell ref="W293:AB293"/>
    <mergeCell ref="B294:D294"/>
    <mergeCell ref="E294:G294"/>
    <mergeCell ref="H294:J294"/>
    <mergeCell ref="K294:M294"/>
    <mergeCell ref="N294:P294"/>
    <mergeCell ref="Q294:S294"/>
    <mergeCell ref="B291:D291"/>
    <mergeCell ref="E291:S291"/>
    <mergeCell ref="W291:AB291"/>
    <mergeCell ref="AC291:AH354"/>
    <mergeCell ref="B292:D292"/>
    <mergeCell ref="E292:G293"/>
    <mergeCell ref="H292:J293"/>
    <mergeCell ref="K292:M293"/>
    <mergeCell ref="N292:P293"/>
    <mergeCell ref="Q292:S293"/>
    <mergeCell ref="T296:V296"/>
    <mergeCell ref="W296:AB296"/>
    <mergeCell ref="B297:D297"/>
    <mergeCell ref="E297:G297"/>
    <mergeCell ref="H297:J297"/>
    <mergeCell ref="K297:M297"/>
    <mergeCell ref="N297:P297"/>
    <mergeCell ref="Q297:S297"/>
    <mergeCell ref="T297:V297"/>
    <mergeCell ref="W297:AB297"/>
    <mergeCell ref="B296:D296"/>
    <mergeCell ref="E296:G296"/>
    <mergeCell ref="H296:J296"/>
    <mergeCell ref="K296:M296"/>
    <mergeCell ref="N296:P296"/>
    <mergeCell ref="Q296:S296"/>
    <mergeCell ref="T294:V294"/>
    <mergeCell ref="W294:AB294"/>
    <mergeCell ref="B295:D295"/>
    <mergeCell ref="E295:G295"/>
    <mergeCell ref="H295:J295"/>
    <mergeCell ref="K295:M295"/>
    <mergeCell ref="N295:P295"/>
    <mergeCell ref="Q295:S295"/>
    <mergeCell ref="T295:V295"/>
    <mergeCell ref="W295:AB295"/>
    <mergeCell ref="T300:V300"/>
    <mergeCell ref="W300:AB300"/>
    <mergeCell ref="B301:D301"/>
    <mergeCell ref="E301:G301"/>
    <mergeCell ref="H301:J301"/>
    <mergeCell ref="K301:M301"/>
    <mergeCell ref="N301:P301"/>
    <mergeCell ref="Q301:S301"/>
    <mergeCell ref="T301:V301"/>
    <mergeCell ref="W301:AB301"/>
    <mergeCell ref="B300:D300"/>
    <mergeCell ref="E300:G300"/>
    <mergeCell ref="H300:J300"/>
    <mergeCell ref="K300:M300"/>
    <mergeCell ref="N300:P300"/>
    <mergeCell ref="Q300:S300"/>
    <mergeCell ref="T298:V298"/>
    <mergeCell ref="W298:AB298"/>
    <mergeCell ref="B299:D299"/>
    <mergeCell ref="E299:G299"/>
    <mergeCell ref="H299:J299"/>
    <mergeCell ref="K299:M299"/>
    <mergeCell ref="N299:P299"/>
    <mergeCell ref="Q299:S299"/>
    <mergeCell ref="T299:V299"/>
    <mergeCell ref="W299:AB299"/>
    <mergeCell ref="B298:D298"/>
    <mergeCell ref="E298:G298"/>
    <mergeCell ref="H298:J298"/>
    <mergeCell ref="K298:M298"/>
    <mergeCell ref="N298:P298"/>
    <mergeCell ref="Q298:S298"/>
    <mergeCell ref="T304:V304"/>
    <mergeCell ref="W304:AB304"/>
    <mergeCell ref="B305:D305"/>
    <mergeCell ref="E305:G305"/>
    <mergeCell ref="H305:J305"/>
    <mergeCell ref="K305:M305"/>
    <mergeCell ref="N305:P305"/>
    <mergeCell ref="Q305:S305"/>
    <mergeCell ref="T305:V305"/>
    <mergeCell ref="W305:AB305"/>
    <mergeCell ref="B304:D304"/>
    <mergeCell ref="E304:G304"/>
    <mergeCell ref="H304:J304"/>
    <mergeCell ref="K304:M304"/>
    <mergeCell ref="N304:P304"/>
    <mergeCell ref="Q304:S304"/>
    <mergeCell ref="T302:V302"/>
    <mergeCell ref="W302:AB302"/>
    <mergeCell ref="B303:D303"/>
    <mergeCell ref="E303:G303"/>
    <mergeCell ref="H303:J303"/>
    <mergeCell ref="K303:M303"/>
    <mergeCell ref="N303:P303"/>
    <mergeCell ref="Q303:S303"/>
    <mergeCell ref="T303:V303"/>
    <mergeCell ref="W303:AB303"/>
    <mergeCell ref="B302:D302"/>
    <mergeCell ref="E302:G302"/>
    <mergeCell ref="H302:J302"/>
    <mergeCell ref="K302:M302"/>
    <mergeCell ref="N302:P302"/>
    <mergeCell ref="Q302:S302"/>
    <mergeCell ref="T308:V308"/>
    <mergeCell ref="W308:AB308"/>
    <mergeCell ref="B309:D309"/>
    <mergeCell ref="E309:G309"/>
    <mergeCell ref="H309:J309"/>
    <mergeCell ref="K309:M309"/>
    <mergeCell ref="N309:P309"/>
    <mergeCell ref="Q309:S309"/>
    <mergeCell ref="T309:V309"/>
    <mergeCell ref="W309:AB309"/>
    <mergeCell ref="B308:D308"/>
    <mergeCell ref="E308:G308"/>
    <mergeCell ref="H308:J308"/>
    <mergeCell ref="K308:M308"/>
    <mergeCell ref="N308:P308"/>
    <mergeCell ref="Q308:S308"/>
    <mergeCell ref="T306:V306"/>
    <mergeCell ref="W306:AB306"/>
    <mergeCell ref="B307:D307"/>
    <mergeCell ref="E307:G307"/>
    <mergeCell ref="H307:J307"/>
    <mergeCell ref="K307:M307"/>
    <mergeCell ref="N307:P307"/>
    <mergeCell ref="Q307:S307"/>
    <mergeCell ref="T307:V307"/>
    <mergeCell ref="W307:AB307"/>
    <mergeCell ref="B306:D306"/>
    <mergeCell ref="E306:G306"/>
    <mergeCell ref="H306:J306"/>
    <mergeCell ref="K306:M306"/>
    <mergeCell ref="N306:P306"/>
    <mergeCell ref="Q306:S306"/>
    <mergeCell ref="T312:V312"/>
    <mergeCell ref="W312:AB312"/>
    <mergeCell ref="B313:D313"/>
    <mergeCell ref="E313:G313"/>
    <mergeCell ref="H313:J313"/>
    <mergeCell ref="K313:M313"/>
    <mergeCell ref="N313:P313"/>
    <mergeCell ref="Q313:S313"/>
    <mergeCell ref="T313:V313"/>
    <mergeCell ref="W313:AB313"/>
    <mergeCell ref="B312:D312"/>
    <mergeCell ref="E312:G312"/>
    <mergeCell ref="H312:J312"/>
    <mergeCell ref="K312:M312"/>
    <mergeCell ref="N312:P312"/>
    <mergeCell ref="Q312:S312"/>
    <mergeCell ref="T310:V310"/>
    <mergeCell ref="W310:AB310"/>
    <mergeCell ref="B311:D311"/>
    <mergeCell ref="E311:G311"/>
    <mergeCell ref="H311:J311"/>
    <mergeCell ref="K311:M311"/>
    <mergeCell ref="N311:P311"/>
    <mergeCell ref="Q311:S311"/>
    <mergeCell ref="T311:V311"/>
    <mergeCell ref="W311:AB311"/>
    <mergeCell ref="B310:D310"/>
    <mergeCell ref="E310:G310"/>
    <mergeCell ref="H310:J310"/>
    <mergeCell ref="K310:M310"/>
    <mergeCell ref="N310:P310"/>
    <mergeCell ref="Q310:S310"/>
    <mergeCell ref="T316:V316"/>
    <mergeCell ref="W316:AB316"/>
    <mergeCell ref="B317:D317"/>
    <mergeCell ref="E317:G317"/>
    <mergeCell ref="H317:J317"/>
    <mergeCell ref="K317:M317"/>
    <mergeCell ref="N317:P317"/>
    <mergeCell ref="Q317:S317"/>
    <mergeCell ref="T317:V317"/>
    <mergeCell ref="W317:AB317"/>
    <mergeCell ref="B316:D316"/>
    <mergeCell ref="E316:G316"/>
    <mergeCell ref="H316:J316"/>
    <mergeCell ref="K316:M316"/>
    <mergeCell ref="N316:P316"/>
    <mergeCell ref="Q316:S316"/>
    <mergeCell ref="T314:V314"/>
    <mergeCell ref="W314:AB314"/>
    <mergeCell ref="B315:D315"/>
    <mergeCell ref="E315:G315"/>
    <mergeCell ref="H315:J315"/>
    <mergeCell ref="K315:M315"/>
    <mergeCell ref="N315:P315"/>
    <mergeCell ref="Q315:S315"/>
    <mergeCell ref="T315:V315"/>
    <mergeCell ref="W315:AB315"/>
    <mergeCell ref="B314:D314"/>
    <mergeCell ref="E314:G314"/>
    <mergeCell ref="H314:J314"/>
    <mergeCell ref="K314:M314"/>
    <mergeCell ref="N314:P314"/>
    <mergeCell ref="Q314:S314"/>
    <mergeCell ref="T320:V320"/>
    <mergeCell ref="W320:AB320"/>
    <mergeCell ref="B321:D321"/>
    <mergeCell ref="E321:G321"/>
    <mergeCell ref="H321:J321"/>
    <mergeCell ref="K321:M321"/>
    <mergeCell ref="N321:P321"/>
    <mergeCell ref="Q321:S321"/>
    <mergeCell ref="T321:V321"/>
    <mergeCell ref="W321:AB321"/>
    <mergeCell ref="B320:D320"/>
    <mergeCell ref="E320:G320"/>
    <mergeCell ref="H320:J320"/>
    <mergeCell ref="K320:M320"/>
    <mergeCell ref="N320:P320"/>
    <mergeCell ref="Q320:S320"/>
    <mergeCell ref="T318:V318"/>
    <mergeCell ref="W318:AB318"/>
    <mergeCell ref="B319:D319"/>
    <mergeCell ref="E319:G319"/>
    <mergeCell ref="H319:J319"/>
    <mergeCell ref="K319:M319"/>
    <mergeCell ref="N319:P319"/>
    <mergeCell ref="Q319:S319"/>
    <mergeCell ref="T319:V319"/>
    <mergeCell ref="W319:AB319"/>
    <mergeCell ref="B318:D318"/>
    <mergeCell ref="E318:G318"/>
    <mergeCell ref="H318:J318"/>
    <mergeCell ref="K318:M318"/>
    <mergeCell ref="N318:P318"/>
    <mergeCell ref="Q318:S318"/>
    <mergeCell ref="T324:V324"/>
    <mergeCell ref="W324:AB324"/>
    <mergeCell ref="B325:D325"/>
    <mergeCell ref="E325:G325"/>
    <mergeCell ref="H325:J325"/>
    <mergeCell ref="K325:M325"/>
    <mergeCell ref="N325:P325"/>
    <mergeCell ref="Q325:S325"/>
    <mergeCell ref="T325:V325"/>
    <mergeCell ref="W325:AB325"/>
    <mergeCell ref="B324:D324"/>
    <mergeCell ref="E324:G324"/>
    <mergeCell ref="H324:J324"/>
    <mergeCell ref="K324:M324"/>
    <mergeCell ref="N324:P324"/>
    <mergeCell ref="Q324:S324"/>
    <mergeCell ref="T322:V322"/>
    <mergeCell ref="W322:AB322"/>
    <mergeCell ref="B323:D323"/>
    <mergeCell ref="E323:G323"/>
    <mergeCell ref="H323:J323"/>
    <mergeCell ref="K323:M323"/>
    <mergeCell ref="N323:P323"/>
    <mergeCell ref="Q323:S323"/>
    <mergeCell ref="T323:V323"/>
    <mergeCell ref="W323:AB323"/>
    <mergeCell ref="B322:D322"/>
    <mergeCell ref="E322:G322"/>
    <mergeCell ref="H322:J322"/>
    <mergeCell ref="K322:M322"/>
    <mergeCell ref="N322:P322"/>
    <mergeCell ref="Q322:S322"/>
    <mergeCell ref="T328:V328"/>
    <mergeCell ref="W328:AB328"/>
    <mergeCell ref="B329:D329"/>
    <mergeCell ref="E329:G329"/>
    <mergeCell ref="H329:J329"/>
    <mergeCell ref="K329:M329"/>
    <mergeCell ref="N329:P329"/>
    <mergeCell ref="Q329:S329"/>
    <mergeCell ref="T329:V329"/>
    <mergeCell ref="W329:AB329"/>
    <mergeCell ref="B328:D328"/>
    <mergeCell ref="E328:G328"/>
    <mergeCell ref="H328:J328"/>
    <mergeCell ref="K328:M328"/>
    <mergeCell ref="N328:P328"/>
    <mergeCell ref="Q328:S328"/>
    <mergeCell ref="T326:V326"/>
    <mergeCell ref="W326:AB326"/>
    <mergeCell ref="B327:D327"/>
    <mergeCell ref="E327:G327"/>
    <mergeCell ref="H327:J327"/>
    <mergeCell ref="K327:M327"/>
    <mergeCell ref="N327:P327"/>
    <mergeCell ref="Q327:S327"/>
    <mergeCell ref="T327:V327"/>
    <mergeCell ref="W327:AB327"/>
    <mergeCell ref="B326:D326"/>
    <mergeCell ref="E326:G326"/>
    <mergeCell ref="H326:J326"/>
    <mergeCell ref="K326:M326"/>
    <mergeCell ref="N326:P326"/>
    <mergeCell ref="Q326:S326"/>
    <mergeCell ref="T332:V332"/>
    <mergeCell ref="W332:AB332"/>
    <mergeCell ref="B333:D333"/>
    <mergeCell ref="E333:G333"/>
    <mergeCell ref="H333:J333"/>
    <mergeCell ref="K333:M333"/>
    <mergeCell ref="N333:P333"/>
    <mergeCell ref="Q333:S333"/>
    <mergeCell ref="T333:V333"/>
    <mergeCell ref="W333:AB333"/>
    <mergeCell ref="B332:D332"/>
    <mergeCell ref="E332:G332"/>
    <mergeCell ref="H332:J332"/>
    <mergeCell ref="K332:M332"/>
    <mergeCell ref="N332:P332"/>
    <mergeCell ref="Q332:S332"/>
    <mergeCell ref="T330:V330"/>
    <mergeCell ref="W330:AB330"/>
    <mergeCell ref="B331:D331"/>
    <mergeCell ref="E331:G331"/>
    <mergeCell ref="H331:J331"/>
    <mergeCell ref="K331:M331"/>
    <mergeCell ref="N331:P331"/>
    <mergeCell ref="Q331:S331"/>
    <mergeCell ref="T331:V331"/>
    <mergeCell ref="W331:AB331"/>
    <mergeCell ref="B330:D330"/>
    <mergeCell ref="E330:G330"/>
    <mergeCell ref="H330:J330"/>
    <mergeCell ref="K330:M330"/>
    <mergeCell ref="N330:P330"/>
    <mergeCell ref="Q330:S330"/>
    <mergeCell ref="T336:V336"/>
    <mergeCell ref="W336:AB336"/>
    <mergeCell ref="B337:D337"/>
    <mergeCell ref="E337:G337"/>
    <mergeCell ref="H337:J337"/>
    <mergeCell ref="K337:M337"/>
    <mergeCell ref="N337:P337"/>
    <mergeCell ref="Q337:S337"/>
    <mergeCell ref="T337:V337"/>
    <mergeCell ref="W337:AB337"/>
    <mergeCell ref="B336:D336"/>
    <mergeCell ref="E336:G336"/>
    <mergeCell ref="H336:J336"/>
    <mergeCell ref="K336:M336"/>
    <mergeCell ref="N336:P336"/>
    <mergeCell ref="Q336:S336"/>
    <mergeCell ref="T334:V334"/>
    <mergeCell ref="W334:AB334"/>
    <mergeCell ref="B335:D335"/>
    <mergeCell ref="E335:G335"/>
    <mergeCell ref="H335:J335"/>
    <mergeCell ref="K335:M335"/>
    <mergeCell ref="N335:P335"/>
    <mergeCell ref="Q335:S335"/>
    <mergeCell ref="T335:V335"/>
    <mergeCell ref="W335:AB335"/>
    <mergeCell ref="B334:D334"/>
    <mergeCell ref="E334:G334"/>
    <mergeCell ref="H334:J334"/>
    <mergeCell ref="K334:M334"/>
    <mergeCell ref="N334:P334"/>
    <mergeCell ref="Q334:S334"/>
    <mergeCell ref="T340:V340"/>
    <mergeCell ref="W340:AB340"/>
    <mergeCell ref="B341:D341"/>
    <mergeCell ref="E341:G341"/>
    <mergeCell ref="H341:J341"/>
    <mergeCell ref="K341:M341"/>
    <mergeCell ref="N341:P341"/>
    <mergeCell ref="Q341:S341"/>
    <mergeCell ref="T341:V341"/>
    <mergeCell ref="W341:AB341"/>
    <mergeCell ref="B340:D340"/>
    <mergeCell ref="E340:G340"/>
    <mergeCell ref="H340:J340"/>
    <mergeCell ref="K340:M340"/>
    <mergeCell ref="N340:P340"/>
    <mergeCell ref="Q340:S340"/>
    <mergeCell ref="T338:V338"/>
    <mergeCell ref="W338:AB338"/>
    <mergeCell ref="B339:D339"/>
    <mergeCell ref="E339:G339"/>
    <mergeCell ref="H339:J339"/>
    <mergeCell ref="K339:M339"/>
    <mergeCell ref="N339:P339"/>
    <mergeCell ref="Q339:S339"/>
    <mergeCell ref="T339:V339"/>
    <mergeCell ref="W339:AB339"/>
    <mergeCell ref="B338:D338"/>
    <mergeCell ref="E338:G338"/>
    <mergeCell ref="H338:J338"/>
    <mergeCell ref="K338:M338"/>
    <mergeCell ref="N338:P338"/>
    <mergeCell ref="Q338:S338"/>
    <mergeCell ref="T344:V344"/>
    <mergeCell ref="W344:AB344"/>
    <mergeCell ref="B345:D345"/>
    <mergeCell ref="E345:G345"/>
    <mergeCell ref="H345:J345"/>
    <mergeCell ref="K345:M345"/>
    <mergeCell ref="N345:P345"/>
    <mergeCell ref="Q345:S345"/>
    <mergeCell ref="T345:V345"/>
    <mergeCell ref="W345:AB345"/>
    <mergeCell ref="B344:D344"/>
    <mergeCell ref="E344:G344"/>
    <mergeCell ref="H344:J344"/>
    <mergeCell ref="K344:M344"/>
    <mergeCell ref="N344:P344"/>
    <mergeCell ref="Q344:S344"/>
    <mergeCell ref="T342:V342"/>
    <mergeCell ref="W342:AB342"/>
    <mergeCell ref="B343:D343"/>
    <mergeCell ref="E343:G343"/>
    <mergeCell ref="H343:J343"/>
    <mergeCell ref="K343:M343"/>
    <mergeCell ref="N343:P343"/>
    <mergeCell ref="Q343:S343"/>
    <mergeCell ref="T343:V343"/>
    <mergeCell ref="W343:AB343"/>
    <mergeCell ref="B342:D342"/>
    <mergeCell ref="E342:G342"/>
    <mergeCell ref="H342:J342"/>
    <mergeCell ref="K342:M342"/>
    <mergeCell ref="N342:P342"/>
    <mergeCell ref="Q342:S342"/>
    <mergeCell ref="T348:V348"/>
    <mergeCell ref="W348:AB348"/>
    <mergeCell ref="B349:D349"/>
    <mergeCell ref="E349:G349"/>
    <mergeCell ref="H349:J349"/>
    <mergeCell ref="K349:M349"/>
    <mergeCell ref="N349:P349"/>
    <mergeCell ref="Q349:S349"/>
    <mergeCell ref="T349:V349"/>
    <mergeCell ref="W349:AB349"/>
    <mergeCell ref="B348:D348"/>
    <mergeCell ref="E348:G348"/>
    <mergeCell ref="H348:J348"/>
    <mergeCell ref="K348:M348"/>
    <mergeCell ref="N348:P348"/>
    <mergeCell ref="Q348:S348"/>
    <mergeCell ref="T346:V346"/>
    <mergeCell ref="W346:AB346"/>
    <mergeCell ref="B347:D347"/>
    <mergeCell ref="E347:G347"/>
    <mergeCell ref="H347:J347"/>
    <mergeCell ref="K347:M347"/>
    <mergeCell ref="N347:P347"/>
    <mergeCell ref="Q347:S347"/>
    <mergeCell ref="T347:V347"/>
    <mergeCell ref="W347:AB347"/>
    <mergeCell ref="B346:D346"/>
    <mergeCell ref="E346:G346"/>
    <mergeCell ref="H346:J346"/>
    <mergeCell ref="K346:M346"/>
    <mergeCell ref="N346:P346"/>
    <mergeCell ref="Q346:S346"/>
    <mergeCell ref="T352:V352"/>
    <mergeCell ref="W352:AB352"/>
    <mergeCell ref="B353:D353"/>
    <mergeCell ref="E353:G353"/>
    <mergeCell ref="H353:J353"/>
    <mergeCell ref="K353:M353"/>
    <mergeCell ref="N353:P353"/>
    <mergeCell ref="Q353:S353"/>
    <mergeCell ref="T353:V353"/>
    <mergeCell ref="W353:AB353"/>
    <mergeCell ref="B352:D352"/>
    <mergeCell ref="E352:G352"/>
    <mergeCell ref="H352:J352"/>
    <mergeCell ref="K352:M352"/>
    <mergeCell ref="N352:P352"/>
    <mergeCell ref="Q352:S352"/>
    <mergeCell ref="T350:V350"/>
    <mergeCell ref="W350:AB350"/>
    <mergeCell ref="B351:D351"/>
    <mergeCell ref="E351:G351"/>
    <mergeCell ref="H351:J351"/>
    <mergeCell ref="K351:M351"/>
    <mergeCell ref="N351:P351"/>
    <mergeCell ref="Q351:S351"/>
    <mergeCell ref="T351:V351"/>
    <mergeCell ref="W351:AB351"/>
    <mergeCell ref="B350:D350"/>
    <mergeCell ref="E350:G350"/>
    <mergeCell ref="H350:J350"/>
    <mergeCell ref="K350:M350"/>
    <mergeCell ref="N350:P350"/>
    <mergeCell ref="Q350:S350"/>
    <mergeCell ref="W360:AC360"/>
    <mergeCell ref="AD360:AH360"/>
    <mergeCell ref="B361:I361"/>
    <mergeCell ref="J361:L361"/>
    <mergeCell ref="M361:N361"/>
    <mergeCell ref="AF361:AG361"/>
    <mergeCell ref="T354:V354"/>
    <mergeCell ref="W354:AB354"/>
    <mergeCell ref="AA356:AC356"/>
    <mergeCell ref="AD356:AE356"/>
    <mergeCell ref="AG356:AH356"/>
    <mergeCell ref="W359:AC359"/>
    <mergeCell ref="AD359:AH359"/>
    <mergeCell ref="B354:D354"/>
    <mergeCell ref="E354:G354"/>
    <mergeCell ref="H354:J354"/>
    <mergeCell ref="K354:M354"/>
    <mergeCell ref="N354:P354"/>
    <mergeCell ref="Q354:S354"/>
    <mergeCell ref="T363:V364"/>
    <mergeCell ref="W363:AB363"/>
    <mergeCell ref="B364:D364"/>
    <mergeCell ref="W364:AB364"/>
    <mergeCell ref="B365:D365"/>
    <mergeCell ref="E365:G365"/>
    <mergeCell ref="H365:J365"/>
    <mergeCell ref="K365:M365"/>
    <mergeCell ref="N365:P365"/>
    <mergeCell ref="Q365:S365"/>
    <mergeCell ref="B362:D362"/>
    <mergeCell ref="E362:S362"/>
    <mergeCell ref="W362:AB362"/>
    <mergeCell ref="AC362:AH425"/>
    <mergeCell ref="B363:D363"/>
    <mergeCell ref="E363:G364"/>
    <mergeCell ref="H363:J364"/>
    <mergeCell ref="K363:M364"/>
    <mergeCell ref="N363:P364"/>
    <mergeCell ref="Q363:S364"/>
    <mergeCell ref="T367:V367"/>
    <mergeCell ref="W367:AB367"/>
    <mergeCell ref="B368:D368"/>
    <mergeCell ref="E368:G368"/>
    <mergeCell ref="H368:J368"/>
    <mergeCell ref="K368:M368"/>
    <mergeCell ref="N368:P368"/>
    <mergeCell ref="Q368:S368"/>
    <mergeCell ref="T368:V368"/>
    <mergeCell ref="W368:AB368"/>
    <mergeCell ref="B367:D367"/>
    <mergeCell ref="E367:G367"/>
    <mergeCell ref="H367:J367"/>
    <mergeCell ref="K367:M367"/>
    <mergeCell ref="N367:P367"/>
    <mergeCell ref="Q367:S367"/>
    <mergeCell ref="T365:V365"/>
    <mergeCell ref="W365:AB365"/>
    <mergeCell ref="B366:D366"/>
    <mergeCell ref="E366:G366"/>
    <mergeCell ref="H366:J366"/>
    <mergeCell ref="K366:M366"/>
    <mergeCell ref="N366:P366"/>
    <mergeCell ref="Q366:S366"/>
    <mergeCell ref="T366:V366"/>
    <mergeCell ref="W366:AB366"/>
    <mergeCell ref="T371:V371"/>
    <mergeCell ref="W371:AB371"/>
    <mergeCell ref="B372:D372"/>
    <mergeCell ref="E372:G372"/>
    <mergeCell ref="H372:J372"/>
    <mergeCell ref="K372:M372"/>
    <mergeCell ref="N372:P372"/>
    <mergeCell ref="Q372:S372"/>
    <mergeCell ref="T372:V372"/>
    <mergeCell ref="W372:AB372"/>
    <mergeCell ref="B371:D371"/>
    <mergeCell ref="E371:G371"/>
    <mergeCell ref="H371:J371"/>
    <mergeCell ref="K371:M371"/>
    <mergeCell ref="N371:P371"/>
    <mergeCell ref="Q371:S371"/>
    <mergeCell ref="T369:V369"/>
    <mergeCell ref="W369:AB369"/>
    <mergeCell ref="B370:D370"/>
    <mergeCell ref="E370:G370"/>
    <mergeCell ref="H370:J370"/>
    <mergeCell ref="K370:M370"/>
    <mergeCell ref="N370:P370"/>
    <mergeCell ref="Q370:S370"/>
    <mergeCell ref="T370:V370"/>
    <mergeCell ref="W370:AB370"/>
    <mergeCell ref="B369:D369"/>
    <mergeCell ref="E369:G369"/>
    <mergeCell ref="H369:J369"/>
    <mergeCell ref="K369:M369"/>
    <mergeCell ref="N369:P369"/>
    <mergeCell ref="Q369:S369"/>
    <mergeCell ref="T375:V375"/>
    <mergeCell ref="W375:AB375"/>
    <mergeCell ref="B376:D376"/>
    <mergeCell ref="E376:G376"/>
    <mergeCell ref="H376:J376"/>
    <mergeCell ref="K376:M376"/>
    <mergeCell ref="N376:P376"/>
    <mergeCell ref="Q376:S376"/>
    <mergeCell ref="T376:V376"/>
    <mergeCell ref="W376:AB376"/>
    <mergeCell ref="B375:D375"/>
    <mergeCell ref="E375:G375"/>
    <mergeCell ref="H375:J375"/>
    <mergeCell ref="K375:M375"/>
    <mergeCell ref="N375:P375"/>
    <mergeCell ref="Q375:S375"/>
    <mergeCell ref="T373:V373"/>
    <mergeCell ref="W373:AB373"/>
    <mergeCell ref="B374:D374"/>
    <mergeCell ref="E374:G374"/>
    <mergeCell ref="H374:J374"/>
    <mergeCell ref="K374:M374"/>
    <mergeCell ref="N374:P374"/>
    <mergeCell ref="Q374:S374"/>
    <mergeCell ref="T374:V374"/>
    <mergeCell ref="W374:AB374"/>
    <mergeCell ref="B373:D373"/>
    <mergeCell ref="E373:G373"/>
    <mergeCell ref="H373:J373"/>
    <mergeCell ref="K373:M373"/>
    <mergeCell ref="N373:P373"/>
    <mergeCell ref="Q373:S373"/>
    <mergeCell ref="T379:V379"/>
    <mergeCell ref="W379:AB379"/>
    <mergeCell ref="B380:D380"/>
    <mergeCell ref="E380:G380"/>
    <mergeCell ref="H380:J380"/>
    <mergeCell ref="K380:M380"/>
    <mergeCell ref="N380:P380"/>
    <mergeCell ref="Q380:S380"/>
    <mergeCell ref="T380:V380"/>
    <mergeCell ref="W380:AB380"/>
    <mergeCell ref="B379:D379"/>
    <mergeCell ref="E379:G379"/>
    <mergeCell ref="H379:J379"/>
    <mergeCell ref="K379:M379"/>
    <mergeCell ref="N379:P379"/>
    <mergeCell ref="Q379:S379"/>
    <mergeCell ref="T377:V377"/>
    <mergeCell ref="W377:AB377"/>
    <mergeCell ref="B378:D378"/>
    <mergeCell ref="E378:G378"/>
    <mergeCell ref="H378:J378"/>
    <mergeCell ref="K378:M378"/>
    <mergeCell ref="N378:P378"/>
    <mergeCell ref="Q378:S378"/>
    <mergeCell ref="T378:V378"/>
    <mergeCell ref="W378:AB378"/>
    <mergeCell ref="B377:D377"/>
    <mergeCell ref="E377:G377"/>
    <mergeCell ref="H377:J377"/>
    <mergeCell ref="K377:M377"/>
    <mergeCell ref="N377:P377"/>
    <mergeCell ref="Q377:S377"/>
    <mergeCell ref="T383:V383"/>
    <mergeCell ref="W383:AB383"/>
    <mergeCell ref="B384:D384"/>
    <mergeCell ref="E384:G384"/>
    <mergeCell ref="H384:J384"/>
    <mergeCell ref="K384:M384"/>
    <mergeCell ref="N384:P384"/>
    <mergeCell ref="Q384:S384"/>
    <mergeCell ref="T384:V384"/>
    <mergeCell ref="W384:AB384"/>
    <mergeCell ref="B383:D383"/>
    <mergeCell ref="E383:G383"/>
    <mergeCell ref="H383:J383"/>
    <mergeCell ref="K383:M383"/>
    <mergeCell ref="N383:P383"/>
    <mergeCell ref="Q383:S383"/>
    <mergeCell ref="T381:V381"/>
    <mergeCell ref="W381:AB381"/>
    <mergeCell ref="B382:D382"/>
    <mergeCell ref="E382:G382"/>
    <mergeCell ref="H382:J382"/>
    <mergeCell ref="K382:M382"/>
    <mergeCell ref="N382:P382"/>
    <mergeCell ref="Q382:S382"/>
    <mergeCell ref="T382:V382"/>
    <mergeCell ref="W382:AB382"/>
    <mergeCell ref="B381:D381"/>
    <mergeCell ref="E381:G381"/>
    <mergeCell ref="H381:J381"/>
    <mergeCell ref="K381:M381"/>
    <mergeCell ref="N381:P381"/>
    <mergeCell ref="Q381:S381"/>
    <mergeCell ref="T387:V387"/>
    <mergeCell ref="W387:AB387"/>
    <mergeCell ref="B388:D388"/>
    <mergeCell ref="E388:G388"/>
    <mergeCell ref="H388:J388"/>
    <mergeCell ref="K388:M388"/>
    <mergeCell ref="N388:P388"/>
    <mergeCell ref="Q388:S388"/>
    <mergeCell ref="T388:V388"/>
    <mergeCell ref="W388:AB388"/>
    <mergeCell ref="B387:D387"/>
    <mergeCell ref="E387:G387"/>
    <mergeCell ref="H387:J387"/>
    <mergeCell ref="K387:M387"/>
    <mergeCell ref="N387:P387"/>
    <mergeCell ref="Q387:S387"/>
    <mergeCell ref="T385:V385"/>
    <mergeCell ref="W385:AB385"/>
    <mergeCell ref="B386:D386"/>
    <mergeCell ref="E386:G386"/>
    <mergeCell ref="H386:J386"/>
    <mergeCell ref="K386:M386"/>
    <mergeCell ref="N386:P386"/>
    <mergeCell ref="Q386:S386"/>
    <mergeCell ref="T386:V386"/>
    <mergeCell ref="W386:AB386"/>
    <mergeCell ref="B385:D385"/>
    <mergeCell ref="E385:G385"/>
    <mergeCell ref="H385:J385"/>
    <mergeCell ref="K385:M385"/>
    <mergeCell ref="N385:P385"/>
    <mergeCell ref="Q385:S385"/>
    <mergeCell ref="T391:V391"/>
    <mergeCell ref="W391:AB391"/>
    <mergeCell ref="B392:D392"/>
    <mergeCell ref="E392:G392"/>
    <mergeCell ref="H392:J392"/>
    <mergeCell ref="K392:M392"/>
    <mergeCell ref="N392:P392"/>
    <mergeCell ref="Q392:S392"/>
    <mergeCell ref="T392:V392"/>
    <mergeCell ref="W392:AB392"/>
    <mergeCell ref="B391:D391"/>
    <mergeCell ref="E391:G391"/>
    <mergeCell ref="H391:J391"/>
    <mergeCell ref="K391:M391"/>
    <mergeCell ref="N391:P391"/>
    <mergeCell ref="Q391:S391"/>
    <mergeCell ref="T389:V389"/>
    <mergeCell ref="W389:AB389"/>
    <mergeCell ref="B390:D390"/>
    <mergeCell ref="E390:G390"/>
    <mergeCell ref="H390:J390"/>
    <mergeCell ref="K390:M390"/>
    <mergeCell ref="N390:P390"/>
    <mergeCell ref="Q390:S390"/>
    <mergeCell ref="T390:V390"/>
    <mergeCell ref="W390:AB390"/>
    <mergeCell ref="B389:D389"/>
    <mergeCell ref="E389:G389"/>
    <mergeCell ref="H389:J389"/>
    <mergeCell ref="K389:M389"/>
    <mergeCell ref="N389:P389"/>
    <mergeCell ref="Q389:S389"/>
    <mergeCell ref="T395:V395"/>
    <mergeCell ref="W395:AB395"/>
    <mergeCell ref="B396:D396"/>
    <mergeCell ref="E396:G396"/>
    <mergeCell ref="H396:J396"/>
    <mergeCell ref="K396:M396"/>
    <mergeCell ref="N396:P396"/>
    <mergeCell ref="Q396:S396"/>
    <mergeCell ref="T396:V396"/>
    <mergeCell ref="W396:AB396"/>
    <mergeCell ref="B395:D395"/>
    <mergeCell ref="E395:G395"/>
    <mergeCell ref="H395:J395"/>
    <mergeCell ref="K395:M395"/>
    <mergeCell ref="N395:P395"/>
    <mergeCell ref="Q395:S395"/>
    <mergeCell ref="T393:V393"/>
    <mergeCell ref="W393:AB393"/>
    <mergeCell ref="B394:D394"/>
    <mergeCell ref="E394:G394"/>
    <mergeCell ref="H394:J394"/>
    <mergeCell ref="K394:M394"/>
    <mergeCell ref="N394:P394"/>
    <mergeCell ref="Q394:S394"/>
    <mergeCell ref="T394:V394"/>
    <mergeCell ref="W394:AB394"/>
    <mergeCell ref="B393:D393"/>
    <mergeCell ref="E393:G393"/>
    <mergeCell ref="H393:J393"/>
    <mergeCell ref="K393:M393"/>
    <mergeCell ref="N393:P393"/>
    <mergeCell ref="Q393:S393"/>
    <mergeCell ref="T399:V399"/>
    <mergeCell ref="W399:AB399"/>
    <mergeCell ref="B400:D400"/>
    <mergeCell ref="E400:G400"/>
    <mergeCell ref="H400:J400"/>
    <mergeCell ref="K400:M400"/>
    <mergeCell ref="N400:P400"/>
    <mergeCell ref="Q400:S400"/>
    <mergeCell ref="T400:V400"/>
    <mergeCell ref="W400:AB400"/>
    <mergeCell ref="B399:D399"/>
    <mergeCell ref="E399:G399"/>
    <mergeCell ref="H399:J399"/>
    <mergeCell ref="K399:M399"/>
    <mergeCell ref="N399:P399"/>
    <mergeCell ref="Q399:S399"/>
    <mergeCell ref="T397:V397"/>
    <mergeCell ref="W397:AB397"/>
    <mergeCell ref="B398:D398"/>
    <mergeCell ref="E398:G398"/>
    <mergeCell ref="H398:J398"/>
    <mergeCell ref="K398:M398"/>
    <mergeCell ref="N398:P398"/>
    <mergeCell ref="Q398:S398"/>
    <mergeCell ref="T398:V398"/>
    <mergeCell ref="W398:AB398"/>
    <mergeCell ref="B397:D397"/>
    <mergeCell ref="E397:G397"/>
    <mergeCell ref="H397:J397"/>
    <mergeCell ref="K397:M397"/>
    <mergeCell ref="N397:P397"/>
    <mergeCell ref="Q397:S397"/>
    <mergeCell ref="T403:V403"/>
    <mergeCell ref="W403:AB403"/>
    <mergeCell ref="B404:D404"/>
    <mergeCell ref="E404:G404"/>
    <mergeCell ref="H404:J404"/>
    <mergeCell ref="K404:M404"/>
    <mergeCell ref="N404:P404"/>
    <mergeCell ref="Q404:S404"/>
    <mergeCell ref="T404:V404"/>
    <mergeCell ref="W404:AB404"/>
    <mergeCell ref="B403:D403"/>
    <mergeCell ref="E403:G403"/>
    <mergeCell ref="H403:J403"/>
    <mergeCell ref="K403:M403"/>
    <mergeCell ref="N403:P403"/>
    <mergeCell ref="Q403:S403"/>
    <mergeCell ref="T401:V401"/>
    <mergeCell ref="W401:AB401"/>
    <mergeCell ref="B402:D402"/>
    <mergeCell ref="E402:G402"/>
    <mergeCell ref="H402:J402"/>
    <mergeCell ref="K402:M402"/>
    <mergeCell ref="N402:P402"/>
    <mergeCell ref="Q402:S402"/>
    <mergeCell ref="T402:V402"/>
    <mergeCell ref="W402:AB402"/>
    <mergeCell ref="B401:D401"/>
    <mergeCell ref="E401:G401"/>
    <mergeCell ref="H401:J401"/>
    <mergeCell ref="K401:M401"/>
    <mergeCell ref="N401:P401"/>
    <mergeCell ref="Q401:S401"/>
    <mergeCell ref="T407:V407"/>
    <mergeCell ref="W407:AB407"/>
    <mergeCell ref="B408:D408"/>
    <mergeCell ref="E408:G408"/>
    <mergeCell ref="H408:J408"/>
    <mergeCell ref="K408:M408"/>
    <mergeCell ref="N408:P408"/>
    <mergeCell ref="Q408:S408"/>
    <mergeCell ref="T408:V408"/>
    <mergeCell ref="W408:AB408"/>
    <mergeCell ref="B407:D407"/>
    <mergeCell ref="E407:G407"/>
    <mergeCell ref="H407:J407"/>
    <mergeCell ref="K407:M407"/>
    <mergeCell ref="N407:P407"/>
    <mergeCell ref="Q407:S407"/>
    <mergeCell ref="T405:V405"/>
    <mergeCell ref="W405:AB405"/>
    <mergeCell ref="B406:D406"/>
    <mergeCell ref="E406:G406"/>
    <mergeCell ref="H406:J406"/>
    <mergeCell ref="K406:M406"/>
    <mergeCell ref="N406:P406"/>
    <mergeCell ref="Q406:S406"/>
    <mergeCell ref="T406:V406"/>
    <mergeCell ref="W406:AB406"/>
    <mergeCell ref="B405:D405"/>
    <mergeCell ref="E405:G405"/>
    <mergeCell ref="H405:J405"/>
    <mergeCell ref="K405:M405"/>
    <mergeCell ref="N405:P405"/>
    <mergeCell ref="Q405:S405"/>
    <mergeCell ref="T411:V411"/>
    <mergeCell ref="W411:AB411"/>
    <mergeCell ref="B412:D412"/>
    <mergeCell ref="E412:G412"/>
    <mergeCell ref="H412:J412"/>
    <mergeCell ref="K412:M412"/>
    <mergeCell ref="N412:P412"/>
    <mergeCell ref="Q412:S412"/>
    <mergeCell ref="T412:V412"/>
    <mergeCell ref="W412:AB412"/>
    <mergeCell ref="B411:D411"/>
    <mergeCell ref="E411:G411"/>
    <mergeCell ref="H411:J411"/>
    <mergeCell ref="K411:M411"/>
    <mergeCell ref="N411:P411"/>
    <mergeCell ref="Q411:S411"/>
    <mergeCell ref="T409:V409"/>
    <mergeCell ref="W409:AB409"/>
    <mergeCell ref="B410:D410"/>
    <mergeCell ref="E410:G410"/>
    <mergeCell ref="H410:J410"/>
    <mergeCell ref="K410:M410"/>
    <mergeCell ref="N410:P410"/>
    <mergeCell ref="Q410:S410"/>
    <mergeCell ref="T410:V410"/>
    <mergeCell ref="W410:AB410"/>
    <mergeCell ref="B409:D409"/>
    <mergeCell ref="E409:G409"/>
    <mergeCell ref="H409:J409"/>
    <mergeCell ref="K409:M409"/>
    <mergeCell ref="N409:P409"/>
    <mergeCell ref="Q409:S409"/>
    <mergeCell ref="T415:V415"/>
    <mergeCell ref="W415:AB415"/>
    <mergeCell ref="B416:D416"/>
    <mergeCell ref="E416:G416"/>
    <mergeCell ref="H416:J416"/>
    <mergeCell ref="K416:M416"/>
    <mergeCell ref="N416:P416"/>
    <mergeCell ref="Q416:S416"/>
    <mergeCell ref="T416:V416"/>
    <mergeCell ref="W416:AB416"/>
    <mergeCell ref="B415:D415"/>
    <mergeCell ref="E415:G415"/>
    <mergeCell ref="H415:J415"/>
    <mergeCell ref="K415:M415"/>
    <mergeCell ref="N415:P415"/>
    <mergeCell ref="Q415:S415"/>
    <mergeCell ref="T413:V413"/>
    <mergeCell ref="W413:AB413"/>
    <mergeCell ref="B414:D414"/>
    <mergeCell ref="E414:G414"/>
    <mergeCell ref="H414:J414"/>
    <mergeCell ref="K414:M414"/>
    <mergeCell ref="N414:P414"/>
    <mergeCell ref="Q414:S414"/>
    <mergeCell ref="T414:V414"/>
    <mergeCell ref="W414:AB414"/>
    <mergeCell ref="B413:D413"/>
    <mergeCell ref="E413:G413"/>
    <mergeCell ref="H413:J413"/>
    <mergeCell ref="K413:M413"/>
    <mergeCell ref="N413:P413"/>
    <mergeCell ref="Q413:S413"/>
    <mergeCell ref="T419:V419"/>
    <mergeCell ref="W419:AB419"/>
    <mergeCell ref="B420:D420"/>
    <mergeCell ref="E420:G420"/>
    <mergeCell ref="H420:J420"/>
    <mergeCell ref="K420:M420"/>
    <mergeCell ref="N420:P420"/>
    <mergeCell ref="Q420:S420"/>
    <mergeCell ref="T420:V420"/>
    <mergeCell ref="W420:AB420"/>
    <mergeCell ref="B419:D419"/>
    <mergeCell ref="E419:G419"/>
    <mergeCell ref="H419:J419"/>
    <mergeCell ref="K419:M419"/>
    <mergeCell ref="N419:P419"/>
    <mergeCell ref="Q419:S419"/>
    <mergeCell ref="T417:V417"/>
    <mergeCell ref="W417:AB417"/>
    <mergeCell ref="B418:D418"/>
    <mergeCell ref="E418:G418"/>
    <mergeCell ref="H418:J418"/>
    <mergeCell ref="K418:M418"/>
    <mergeCell ref="N418:P418"/>
    <mergeCell ref="Q418:S418"/>
    <mergeCell ref="T418:V418"/>
    <mergeCell ref="W418:AB418"/>
    <mergeCell ref="B417:D417"/>
    <mergeCell ref="E417:G417"/>
    <mergeCell ref="H417:J417"/>
    <mergeCell ref="K417:M417"/>
    <mergeCell ref="N417:P417"/>
    <mergeCell ref="Q417:S417"/>
    <mergeCell ref="T423:V423"/>
    <mergeCell ref="W423:AB423"/>
    <mergeCell ref="B424:D424"/>
    <mergeCell ref="E424:G424"/>
    <mergeCell ref="H424:J424"/>
    <mergeCell ref="K424:M424"/>
    <mergeCell ref="N424:P424"/>
    <mergeCell ref="Q424:S424"/>
    <mergeCell ref="T424:V424"/>
    <mergeCell ref="W424:AB424"/>
    <mergeCell ref="B423:D423"/>
    <mergeCell ref="E423:G423"/>
    <mergeCell ref="H423:J423"/>
    <mergeCell ref="K423:M423"/>
    <mergeCell ref="N423:P423"/>
    <mergeCell ref="Q423:S423"/>
    <mergeCell ref="T421:V421"/>
    <mergeCell ref="W421:AB421"/>
    <mergeCell ref="B422:D422"/>
    <mergeCell ref="E422:G422"/>
    <mergeCell ref="H422:J422"/>
    <mergeCell ref="K422:M422"/>
    <mergeCell ref="N422:P422"/>
    <mergeCell ref="Q422:S422"/>
    <mergeCell ref="T422:V422"/>
    <mergeCell ref="W422:AB422"/>
    <mergeCell ref="B421:D421"/>
    <mergeCell ref="E421:G421"/>
    <mergeCell ref="H421:J421"/>
    <mergeCell ref="K421:M421"/>
    <mergeCell ref="N421:P421"/>
    <mergeCell ref="Q421:S421"/>
    <mergeCell ref="W431:AC431"/>
    <mergeCell ref="AD431:AH431"/>
    <mergeCell ref="B432:I432"/>
    <mergeCell ref="J432:L432"/>
    <mergeCell ref="M432:N432"/>
    <mergeCell ref="AF432:AG432"/>
    <mergeCell ref="T425:V425"/>
    <mergeCell ref="W425:AB425"/>
    <mergeCell ref="AA427:AC427"/>
    <mergeCell ref="AD427:AE427"/>
    <mergeCell ref="AG427:AH427"/>
    <mergeCell ref="W430:AC430"/>
    <mergeCell ref="AD430:AH430"/>
    <mergeCell ref="B425:D425"/>
    <mergeCell ref="E425:G425"/>
    <mergeCell ref="H425:J425"/>
    <mergeCell ref="K425:M425"/>
    <mergeCell ref="N425:P425"/>
    <mergeCell ref="Q425:S425"/>
    <mergeCell ref="T434:V435"/>
    <mergeCell ref="W434:AB434"/>
    <mergeCell ref="B435:D435"/>
    <mergeCell ref="W435:AB435"/>
    <mergeCell ref="B436:D436"/>
    <mergeCell ref="E436:G436"/>
    <mergeCell ref="H436:J436"/>
    <mergeCell ref="K436:M436"/>
    <mergeCell ref="N436:P436"/>
    <mergeCell ref="Q436:S436"/>
    <mergeCell ref="B433:D433"/>
    <mergeCell ref="E433:S433"/>
    <mergeCell ref="W433:AB433"/>
    <mergeCell ref="AC433:AH496"/>
    <mergeCell ref="B434:D434"/>
    <mergeCell ref="E434:G435"/>
    <mergeCell ref="H434:J435"/>
    <mergeCell ref="K434:M435"/>
    <mergeCell ref="N434:P435"/>
    <mergeCell ref="Q434:S435"/>
    <mergeCell ref="T438:V438"/>
    <mergeCell ref="W438:AB438"/>
    <mergeCell ref="B439:D439"/>
    <mergeCell ref="E439:G439"/>
    <mergeCell ref="H439:J439"/>
    <mergeCell ref="K439:M439"/>
    <mergeCell ref="N439:P439"/>
    <mergeCell ref="Q439:S439"/>
    <mergeCell ref="T439:V439"/>
    <mergeCell ref="W439:AB439"/>
    <mergeCell ref="B438:D438"/>
    <mergeCell ref="E438:G438"/>
    <mergeCell ref="H438:J438"/>
    <mergeCell ref="K438:M438"/>
    <mergeCell ref="N438:P438"/>
    <mergeCell ref="Q438:S438"/>
    <mergeCell ref="T436:V436"/>
    <mergeCell ref="W436:AB436"/>
    <mergeCell ref="B437:D437"/>
    <mergeCell ref="E437:G437"/>
    <mergeCell ref="H437:J437"/>
    <mergeCell ref="K437:M437"/>
    <mergeCell ref="N437:P437"/>
    <mergeCell ref="Q437:S437"/>
    <mergeCell ref="T437:V437"/>
    <mergeCell ref="W437:AB437"/>
    <mergeCell ref="T442:V442"/>
    <mergeCell ref="W442:AB442"/>
    <mergeCell ref="B443:D443"/>
    <mergeCell ref="E443:G443"/>
    <mergeCell ref="H443:J443"/>
    <mergeCell ref="K443:M443"/>
    <mergeCell ref="N443:P443"/>
    <mergeCell ref="Q443:S443"/>
    <mergeCell ref="T443:V443"/>
    <mergeCell ref="W443:AB443"/>
    <mergeCell ref="B442:D442"/>
    <mergeCell ref="E442:G442"/>
    <mergeCell ref="H442:J442"/>
    <mergeCell ref="K442:M442"/>
    <mergeCell ref="N442:P442"/>
    <mergeCell ref="Q442:S442"/>
    <mergeCell ref="T440:V440"/>
    <mergeCell ref="W440:AB440"/>
    <mergeCell ref="B441:D441"/>
    <mergeCell ref="E441:G441"/>
    <mergeCell ref="H441:J441"/>
    <mergeCell ref="K441:M441"/>
    <mergeCell ref="N441:P441"/>
    <mergeCell ref="Q441:S441"/>
    <mergeCell ref="T441:V441"/>
    <mergeCell ref="W441:AB441"/>
    <mergeCell ref="B440:D440"/>
    <mergeCell ref="E440:G440"/>
    <mergeCell ref="H440:J440"/>
    <mergeCell ref="K440:M440"/>
    <mergeCell ref="N440:P440"/>
    <mergeCell ref="Q440:S440"/>
    <mergeCell ref="T446:V446"/>
    <mergeCell ref="W446:AB446"/>
    <mergeCell ref="B447:D447"/>
    <mergeCell ref="E447:G447"/>
    <mergeCell ref="H447:J447"/>
    <mergeCell ref="K447:M447"/>
    <mergeCell ref="N447:P447"/>
    <mergeCell ref="Q447:S447"/>
    <mergeCell ref="T447:V447"/>
    <mergeCell ref="W447:AB447"/>
    <mergeCell ref="B446:D446"/>
    <mergeCell ref="E446:G446"/>
    <mergeCell ref="H446:J446"/>
    <mergeCell ref="K446:M446"/>
    <mergeCell ref="N446:P446"/>
    <mergeCell ref="Q446:S446"/>
    <mergeCell ref="T444:V444"/>
    <mergeCell ref="W444:AB444"/>
    <mergeCell ref="B445:D445"/>
    <mergeCell ref="E445:G445"/>
    <mergeCell ref="H445:J445"/>
    <mergeCell ref="K445:M445"/>
    <mergeCell ref="N445:P445"/>
    <mergeCell ref="Q445:S445"/>
    <mergeCell ref="T445:V445"/>
    <mergeCell ref="W445:AB445"/>
    <mergeCell ref="B444:D444"/>
    <mergeCell ref="E444:G444"/>
    <mergeCell ref="H444:J444"/>
    <mergeCell ref="K444:M444"/>
    <mergeCell ref="N444:P444"/>
    <mergeCell ref="Q444:S444"/>
    <mergeCell ref="T450:V450"/>
    <mergeCell ref="W450:AB450"/>
    <mergeCell ref="B451:D451"/>
    <mergeCell ref="E451:G451"/>
    <mergeCell ref="H451:J451"/>
    <mergeCell ref="K451:M451"/>
    <mergeCell ref="N451:P451"/>
    <mergeCell ref="Q451:S451"/>
    <mergeCell ref="T451:V451"/>
    <mergeCell ref="W451:AB451"/>
    <mergeCell ref="B450:D450"/>
    <mergeCell ref="E450:G450"/>
    <mergeCell ref="H450:J450"/>
    <mergeCell ref="K450:M450"/>
    <mergeCell ref="N450:P450"/>
    <mergeCell ref="Q450:S450"/>
    <mergeCell ref="T448:V448"/>
    <mergeCell ref="W448:AB448"/>
    <mergeCell ref="B449:D449"/>
    <mergeCell ref="E449:G449"/>
    <mergeCell ref="H449:J449"/>
    <mergeCell ref="K449:M449"/>
    <mergeCell ref="N449:P449"/>
    <mergeCell ref="Q449:S449"/>
    <mergeCell ref="T449:V449"/>
    <mergeCell ref="W449:AB449"/>
    <mergeCell ref="B448:D448"/>
    <mergeCell ref="E448:G448"/>
    <mergeCell ref="H448:J448"/>
    <mergeCell ref="K448:M448"/>
    <mergeCell ref="N448:P448"/>
    <mergeCell ref="Q448:S448"/>
    <mergeCell ref="T454:V454"/>
    <mergeCell ref="W454:AB454"/>
    <mergeCell ref="B455:D455"/>
    <mergeCell ref="E455:G455"/>
    <mergeCell ref="H455:J455"/>
    <mergeCell ref="K455:M455"/>
    <mergeCell ref="N455:P455"/>
    <mergeCell ref="Q455:S455"/>
    <mergeCell ref="T455:V455"/>
    <mergeCell ref="W455:AB455"/>
    <mergeCell ref="B454:D454"/>
    <mergeCell ref="E454:G454"/>
    <mergeCell ref="H454:J454"/>
    <mergeCell ref="K454:M454"/>
    <mergeCell ref="N454:P454"/>
    <mergeCell ref="Q454:S454"/>
    <mergeCell ref="T452:V452"/>
    <mergeCell ref="W452:AB452"/>
    <mergeCell ref="B453:D453"/>
    <mergeCell ref="E453:G453"/>
    <mergeCell ref="H453:J453"/>
    <mergeCell ref="K453:M453"/>
    <mergeCell ref="N453:P453"/>
    <mergeCell ref="Q453:S453"/>
    <mergeCell ref="T453:V453"/>
    <mergeCell ref="W453:AB453"/>
    <mergeCell ref="B452:D452"/>
    <mergeCell ref="E452:G452"/>
    <mergeCell ref="H452:J452"/>
    <mergeCell ref="K452:M452"/>
    <mergeCell ref="N452:P452"/>
    <mergeCell ref="Q452:S452"/>
    <mergeCell ref="T458:V458"/>
    <mergeCell ref="W458:AB458"/>
    <mergeCell ref="B459:D459"/>
    <mergeCell ref="E459:G459"/>
    <mergeCell ref="H459:J459"/>
    <mergeCell ref="K459:M459"/>
    <mergeCell ref="N459:P459"/>
    <mergeCell ref="Q459:S459"/>
    <mergeCell ref="T459:V459"/>
    <mergeCell ref="W459:AB459"/>
    <mergeCell ref="B458:D458"/>
    <mergeCell ref="E458:G458"/>
    <mergeCell ref="H458:J458"/>
    <mergeCell ref="K458:M458"/>
    <mergeCell ref="N458:P458"/>
    <mergeCell ref="Q458:S458"/>
    <mergeCell ref="T456:V456"/>
    <mergeCell ref="W456:AB456"/>
    <mergeCell ref="B457:D457"/>
    <mergeCell ref="E457:G457"/>
    <mergeCell ref="H457:J457"/>
    <mergeCell ref="K457:M457"/>
    <mergeCell ref="N457:P457"/>
    <mergeCell ref="Q457:S457"/>
    <mergeCell ref="T457:V457"/>
    <mergeCell ref="W457:AB457"/>
    <mergeCell ref="B456:D456"/>
    <mergeCell ref="E456:G456"/>
    <mergeCell ref="H456:J456"/>
    <mergeCell ref="K456:M456"/>
    <mergeCell ref="N456:P456"/>
    <mergeCell ref="Q456:S456"/>
    <mergeCell ref="T462:V462"/>
    <mergeCell ref="W462:AB462"/>
    <mergeCell ref="B463:D463"/>
    <mergeCell ref="E463:G463"/>
    <mergeCell ref="H463:J463"/>
    <mergeCell ref="K463:M463"/>
    <mergeCell ref="N463:P463"/>
    <mergeCell ref="Q463:S463"/>
    <mergeCell ref="T463:V463"/>
    <mergeCell ref="W463:AB463"/>
    <mergeCell ref="B462:D462"/>
    <mergeCell ref="E462:G462"/>
    <mergeCell ref="H462:J462"/>
    <mergeCell ref="K462:M462"/>
    <mergeCell ref="N462:P462"/>
    <mergeCell ref="Q462:S462"/>
    <mergeCell ref="T460:V460"/>
    <mergeCell ref="W460:AB460"/>
    <mergeCell ref="B461:D461"/>
    <mergeCell ref="E461:G461"/>
    <mergeCell ref="H461:J461"/>
    <mergeCell ref="K461:M461"/>
    <mergeCell ref="N461:P461"/>
    <mergeCell ref="Q461:S461"/>
    <mergeCell ref="T461:V461"/>
    <mergeCell ref="W461:AB461"/>
    <mergeCell ref="B460:D460"/>
    <mergeCell ref="E460:G460"/>
    <mergeCell ref="H460:J460"/>
    <mergeCell ref="K460:M460"/>
    <mergeCell ref="N460:P460"/>
    <mergeCell ref="Q460:S460"/>
    <mergeCell ref="T466:V466"/>
    <mergeCell ref="W466:AB466"/>
    <mergeCell ref="B467:D467"/>
    <mergeCell ref="E467:G467"/>
    <mergeCell ref="H467:J467"/>
    <mergeCell ref="K467:M467"/>
    <mergeCell ref="N467:P467"/>
    <mergeCell ref="Q467:S467"/>
    <mergeCell ref="T467:V467"/>
    <mergeCell ref="W467:AB467"/>
    <mergeCell ref="B466:D466"/>
    <mergeCell ref="E466:G466"/>
    <mergeCell ref="H466:J466"/>
    <mergeCell ref="K466:M466"/>
    <mergeCell ref="N466:P466"/>
    <mergeCell ref="Q466:S466"/>
    <mergeCell ref="T464:V464"/>
    <mergeCell ref="W464:AB464"/>
    <mergeCell ref="B465:D465"/>
    <mergeCell ref="E465:G465"/>
    <mergeCell ref="H465:J465"/>
    <mergeCell ref="K465:M465"/>
    <mergeCell ref="N465:P465"/>
    <mergeCell ref="Q465:S465"/>
    <mergeCell ref="T465:V465"/>
    <mergeCell ref="W465:AB465"/>
    <mergeCell ref="B464:D464"/>
    <mergeCell ref="E464:G464"/>
    <mergeCell ref="H464:J464"/>
    <mergeCell ref="K464:M464"/>
    <mergeCell ref="N464:P464"/>
    <mergeCell ref="Q464:S464"/>
    <mergeCell ref="T470:V470"/>
    <mergeCell ref="W470:AB470"/>
    <mergeCell ref="B471:D471"/>
    <mergeCell ref="E471:G471"/>
    <mergeCell ref="H471:J471"/>
    <mergeCell ref="K471:M471"/>
    <mergeCell ref="N471:P471"/>
    <mergeCell ref="Q471:S471"/>
    <mergeCell ref="T471:V471"/>
    <mergeCell ref="W471:AB471"/>
    <mergeCell ref="B470:D470"/>
    <mergeCell ref="E470:G470"/>
    <mergeCell ref="H470:J470"/>
    <mergeCell ref="K470:M470"/>
    <mergeCell ref="N470:P470"/>
    <mergeCell ref="Q470:S470"/>
    <mergeCell ref="T468:V468"/>
    <mergeCell ref="W468:AB468"/>
    <mergeCell ref="B469:D469"/>
    <mergeCell ref="E469:G469"/>
    <mergeCell ref="H469:J469"/>
    <mergeCell ref="K469:M469"/>
    <mergeCell ref="N469:P469"/>
    <mergeCell ref="Q469:S469"/>
    <mergeCell ref="T469:V469"/>
    <mergeCell ref="W469:AB469"/>
    <mergeCell ref="B468:D468"/>
    <mergeCell ref="E468:G468"/>
    <mergeCell ref="H468:J468"/>
    <mergeCell ref="K468:M468"/>
    <mergeCell ref="N468:P468"/>
    <mergeCell ref="Q468:S468"/>
    <mergeCell ref="T474:V474"/>
    <mergeCell ref="W474:AB474"/>
    <mergeCell ref="B475:D475"/>
    <mergeCell ref="E475:G475"/>
    <mergeCell ref="H475:J475"/>
    <mergeCell ref="K475:M475"/>
    <mergeCell ref="N475:P475"/>
    <mergeCell ref="Q475:S475"/>
    <mergeCell ref="T475:V475"/>
    <mergeCell ref="W475:AB475"/>
    <mergeCell ref="B474:D474"/>
    <mergeCell ref="E474:G474"/>
    <mergeCell ref="H474:J474"/>
    <mergeCell ref="K474:M474"/>
    <mergeCell ref="N474:P474"/>
    <mergeCell ref="Q474:S474"/>
    <mergeCell ref="T472:V472"/>
    <mergeCell ref="W472:AB472"/>
    <mergeCell ref="B473:D473"/>
    <mergeCell ref="E473:G473"/>
    <mergeCell ref="H473:J473"/>
    <mergeCell ref="K473:M473"/>
    <mergeCell ref="N473:P473"/>
    <mergeCell ref="Q473:S473"/>
    <mergeCell ref="T473:V473"/>
    <mergeCell ref="W473:AB473"/>
    <mergeCell ref="B472:D472"/>
    <mergeCell ref="E472:G472"/>
    <mergeCell ref="H472:J472"/>
    <mergeCell ref="K472:M472"/>
    <mergeCell ref="N472:P472"/>
    <mergeCell ref="Q472:S472"/>
    <mergeCell ref="T478:V478"/>
    <mergeCell ref="W478:AB478"/>
    <mergeCell ref="B479:D479"/>
    <mergeCell ref="E479:G479"/>
    <mergeCell ref="H479:J479"/>
    <mergeCell ref="K479:M479"/>
    <mergeCell ref="N479:P479"/>
    <mergeCell ref="Q479:S479"/>
    <mergeCell ref="T479:V479"/>
    <mergeCell ref="W479:AB479"/>
    <mergeCell ref="B478:D478"/>
    <mergeCell ref="E478:G478"/>
    <mergeCell ref="H478:J478"/>
    <mergeCell ref="K478:M478"/>
    <mergeCell ref="N478:P478"/>
    <mergeCell ref="Q478:S478"/>
    <mergeCell ref="T476:V476"/>
    <mergeCell ref="W476:AB476"/>
    <mergeCell ref="B477:D477"/>
    <mergeCell ref="E477:G477"/>
    <mergeCell ref="H477:J477"/>
    <mergeCell ref="K477:M477"/>
    <mergeCell ref="N477:P477"/>
    <mergeCell ref="Q477:S477"/>
    <mergeCell ref="T477:V477"/>
    <mergeCell ref="W477:AB477"/>
    <mergeCell ref="B476:D476"/>
    <mergeCell ref="E476:G476"/>
    <mergeCell ref="H476:J476"/>
    <mergeCell ref="K476:M476"/>
    <mergeCell ref="N476:P476"/>
    <mergeCell ref="Q476:S476"/>
    <mergeCell ref="T482:V482"/>
    <mergeCell ref="W482:AB482"/>
    <mergeCell ref="B483:D483"/>
    <mergeCell ref="E483:G483"/>
    <mergeCell ref="H483:J483"/>
    <mergeCell ref="K483:M483"/>
    <mergeCell ref="N483:P483"/>
    <mergeCell ref="Q483:S483"/>
    <mergeCell ref="T483:V483"/>
    <mergeCell ref="W483:AB483"/>
    <mergeCell ref="B482:D482"/>
    <mergeCell ref="E482:G482"/>
    <mergeCell ref="H482:J482"/>
    <mergeCell ref="K482:M482"/>
    <mergeCell ref="N482:P482"/>
    <mergeCell ref="Q482:S482"/>
    <mergeCell ref="T480:V480"/>
    <mergeCell ref="W480:AB480"/>
    <mergeCell ref="B481:D481"/>
    <mergeCell ref="E481:G481"/>
    <mergeCell ref="H481:J481"/>
    <mergeCell ref="K481:M481"/>
    <mergeCell ref="N481:P481"/>
    <mergeCell ref="Q481:S481"/>
    <mergeCell ref="T481:V481"/>
    <mergeCell ref="W481:AB481"/>
    <mergeCell ref="B480:D480"/>
    <mergeCell ref="E480:G480"/>
    <mergeCell ref="H480:J480"/>
    <mergeCell ref="K480:M480"/>
    <mergeCell ref="N480:P480"/>
    <mergeCell ref="Q480:S480"/>
    <mergeCell ref="T486:V486"/>
    <mergeCell ref="W486:AB486"/>
    <mergeCell ref="B487:D487"/>
    <mergeCell ref="E487:G487"/>
    <mergeCell ref="H487:J487"/>
    <mergeCell ref="K487:M487"/>
    <mergeCell ref="N487:P487"/>
    <mergeCell ref="Q487:S487"/>
    <mergeCell ref="T487:V487"/>
    <mergeCell ref="W487:AB487"/>
    <mergeCell ref="B486:D486"/>
    <mergeCell ref="E486:G486"/>
    <mergeCell ref="H486:J486"/>
    <mergeCell ref="K486:M486"/>
    <mergeCell ref="N486:P486"/>
    <mergeCell ref="Q486:S486"/>
    <mergeCell ref="T484:V484"/>
    <mergeCell ref="W484:AB484"/>
    <mergeCell ref="B485:D485"/>
    <mergeCell ref="E485:G485"/>
    <mergeCell ref="H485:J485"/>
    <mergeCell ref="K485:M485"/>
    <mergeCell ref="N485:P485"/>
    <mergeCell ref="Q485:S485"/>
    <mergeCell ref="T485:V485"/>
    <mergeCell ref="W485:AB485"/>
    <mergeCell ref="B484:D484"/>
    <mergeCell ref="E484:G484"/>
    <mergeCell ref="H484:J484"/>
    <mergeCell ref="K484:M484"/>
    <mergeCell ref="N484:P484"/>
    <mergeCell ref="Q484:S484"/>
    <mergeCell ref="T490:V490"/>
    <mergeCell ref="W490:AB490"/>
    <mergeCell ref="B491:D491"/>
    <mergeCell ref="E491:G491"/>
    <mergeCell ref="H491:J491"/>
    <mergeCell ref="K491:M491"/>
    <mergeCell ref="N491:P491"/>
    <mergeCell ref="Q491:S491"/>
    <mergeCell ref="T491:V491"/>
    <mergeCell ref="W491:AB491"/>
    <mergeCell ref="B490:D490"/>
    <mergeCell ref="E490:G490"/>
    <mergeCell ref="H490:J490"/>
    <mergeCell ref="K490:M490"/>
    <mergeCell ref="N490:P490"/>
    <mergeCell ref="Q490:S490"/>
    <mergeCell ref="T488:V488"/>
    <mergeCell ref="W488:AB488"/>
    <mergeCell ref="B489:D489"/>
    <mergeCell ref="E489:G489"/>
    <mergeCell ref="H489:J489"/>
    <mergeCell ref="K489:M489"/>
    <mergeCell ref="N489:P489"/>
    <mergeCell ref="Q489:S489"/>
    <mergeCell ref="T489:V489"/>
    <mergeCell ref="W489:AB489"/>
    <mergeCell ref="B488:D488"/>
    <mergeCell ref="E488:G488"/>
    <mergeCell ref="H488:J488"/>
    <mergeCell ref="K488:M488"/>
    <mergeCell ref="N488:P488"/>
    <mergeCell ref="Q488:S488"/>
    <mergeCell ref="T494:V494"/>
    <mergeCell ref="W494:AB494"/>
    <mergeCell ref="B495:D495"/>
    <mergeCell ref="E495:G495"/>
    <mergeCell ref="H495:J495"/>
    <mergeCell ref="K495:M495"/>
    <mergeCell ref="N495:P495"/>
    <mergeCell ref="Q495:S495"/>
    <mergeCell ref="T495:V495"/>
    <mergeCell ref="W495:AB495"/>
    <mergeCell ref="B494:D494"/>
    <mergeCell ref="E494:G494"/>
    <mergeCell ref="H494:J494"/>
    <mergeCell ref="K494:M494"/>
    <mergeCell ref="N494:P494"/>
    <mergeCell ref="Q494:S494"/>
    <mergeCell ref="T492:V492"/>
    <mergeCell ref="W492:AB492"/>
    <mergeCell ref="B493:D493"/>
    <mergeCell ref="E493:G493"/>
    <mergeCell ref="H493:J493"/>
    <mergeCell ref="K493:M493"/>
    <mergeCell ref="N493:P493"/>
    <mergeCell ref="Q493:S493"/>
    <mergeCell ref="T493:V493"/>
    <mergeCell ref="W493:AB493"/>
    <mergeCell ref="B492:D492"/>
    <mergeCell ref="E492:G492"/>
    <mergeCell ref="H492:J492"/>
    <mergeCell ref="K492:M492"/>
    <mergeCell ref="N492:P492"/>
    <mergeCell ref="Q492:S492"/>
    <mergeCell ref="W502:AC502"/>
    <mergeCell ref="AD502:AH502"/>
    <mergeCell ref="B503:I503"/>
    <mergeCell ref="J503:L503"/>
    <mergeCell ref="M503:N503"/>
    <mergeCell ref="AF503:AG503"/>
    <mergeCell ref="T496:V496"/>
    <mergeCell ref="W496:AB496"/>
    <mergeCell ref="AA498:AC498"/>
    <mergeCell ref="AD498:AE498"/>
    <mergeCell ref="AG498:AH498"/>
    <mergeCell ref="W501:AC501"/>
    <mergeCell ref="AD501:AH501"/>
    <mergeCell ref="B496:D496"/>
    <mergeCell ref="E496:G496"/>
    <mergeCell ref="H496:J496"/>
    <mergeCell ref="K496:M496"/>
    <mergeCell ref="N496:P496"/>
    <mergeCell ref="Q496:S496"/>
    <mergeCell ref="T505:V506"/>
    <mergeCell ref="W505:AB505"/>
    <mergeCell ref="B506:D506"/>
    <mergeCell ref="W506:AB506"/>
    <mergeCell ref="B507:D507"/>
    <mergeCell ref="E507:G507"/>
    <mergeCell ref="H507:J507"/>
    <mergeCell ref="K507:M507"/>
    <mergeCell ref="N507:P507"/>
    <mergeCell ref="Q507:S507"/>
    <mergeCell ref="B504:D504"/>
    <mergeCell ref="E504:S504"/>
    <mergeCell ref="W504:AB504"/>
    <mergeCell ref="AC504:AH567"/>
    <mergeCell ref="B505:D505"/>
    <mergeCell ref="E505:G506"/>
    <mergeCell ref="H505:J506"/>
    <mergeCell ref="K505:M506"/>
    <mergeCell ref="N505:P506"/>
    <mergeCell ref="Q505:S506"/>
    <mergeCell ref="T509:V509"/>
    <mergeCell ref="W509:AB509"/>
    <mergeCell ref="B510:D510"/>
    <mergeCell ref="E510:G510"/>
    <mergeCell ref="H510:J510"/>
    <mergeCell ref="K510:M510"/>
    <mergeCell ref="N510:P510"/>
    <mergeCell ref="Q510:S510"/>
    <mergeCell ref="T510:V510"/>
    <mergeCell ref="W510:AB510"/>
    <mergeCell ref="B509:D509"/>
    <mergeCell ref="E509:G509"/>
    <mergeCell ref="H509:J509"/>
    <mergeCell ref="K509:M509"/>
    <mergeCell ref="N509:P509"/>
    <mergeCell ref="Q509:S509"/>
    <mergeCell ref="T507:V507"/>
    <mergeCell ref="W507:AB507"/>
    <mergeCell ref="B508:D508"/>
    <mergeCell ref="E508:G508"/>
    <mergeCell ref="H508:J508"/>
    <mergeCell ref="K508:M508"/>
    <mergeCell ref="N508:P508"/>
    <mergeCell ref="Q508:S508"/>
    <mergeCell ref="T508:V508"/>
    <mergeCell ref="W508:AB508"/>
    <mergeCell ref="T513:V513"/>
    <mergeCell ref="W513:AB513"/>
    <mergeCell ref="B514:D514"/>
    <mergeCell ref="E514:G514"/>
    <mergeCell ref="H514:J514"/>
    <mergeCell ref="K514:M514"/>
    <mergeCell ref="N514:P514"/>
    <mergeCell ref="Q514:S514"/>
    <mergeCell ref="T514:V514"/>
    <mergeCell ref="W514:AB514"/>
    <mergeCell ref="B513:D513"/>
    <mergeCell ref="E513:G513"/>
    <mergeCell ref="H513:J513"/>
    <mergeCell ref="K513:M513"/>
    <mergeCell ref="N513:P513"/>
    <mergeCell ref="Q513:S513"/>
    <mergeCell ref="T511:V511"/>
    <mergeCell ref="W511:AB511"/>
    <mergeCell ref="B512:D512"/>
    <mergeCell ref="E512:G512"/>
    <mergeCell ref="H512:J512"/>
    <mergeCell ref="K512:M512"/>
    <mergeCell ref="N512:P512"/>
    <mergeCell ref="Q512:S512"/>
    <mergeCell ref="T512:V512"/>
    <mergeCell ref="W512:AB512"/>
    <mergeCell ref="B511:D511"/>
    <mergeCell ref="E511:G511"/>
    <mergeCell ref="H511:J511"/>
    <mergeCell ref="K511:M511"/>
    <mergeCell ref="N511:P511"/>
    <mergeCell ref="Q511:S511"/>
    <mergeCell ref="T517:V517"/>
    <mergeCell ref="W517:AB517"/>
    <mergeCell ref="B518:D518"/>
    <mergeCell ref="E518:G518"/>
    <mergeCell ref="H518:J518"/>
    <mergeCell ref="K518:M518"/>
    <mergeCell ref="N518:P518"/>
    <mergeCell ref="Q518:S518"/>
    <mergeCell ref="T518:V518"/>
    <mergeCell ref="W518:AB518"/>
    <mergeCell ref="B517:D517"/>
    <mergeCell ref="E517:G517"/>
    <mergeCell ref="H517:J517"/>
    <mergeCell ref="K517:M517"/>
    <mergeCell ref="N517:P517"/>
    <mergeCell ref="Q517:S517"/>
    <mergeCell ref="T515:V515"/>
    <mergeCell ref="W515:AB515"/>
    <mergeCell ref="B516:D516"/>
    <mergeCell ref="E516:G516"/>
    <mergeCell ref="H516:J516"/>
    <mergeCell ref="K516:M516"/>
    <mergeCell ref="N516:P516"/>
    <mergeCell ref="Q516:S516"/>
    <mergeCell ref="T516:V516"/>
    <mergeCell ref="W516:AB516"/>
    <mergeCell ref="B515:D515"/>
    <mergeCell ref="E515:G515"/>
    <mergeCell ref="H515:J515"/>
    <mergeCell ref="K515:M515"/>
    <mergeCell ref="N515:P515"/>
    <mergeCell ref="Q515:S515"/>
    <mergeCell ref="T521:V521"/>
    <mergeCell ref="W521:AB521"/>
    <mergeCell ref="B522:D522"/>
    <mergeCell ref="E522:G522"/>
    <mergeCell ref="H522:J522"/>
    <mergeCell ref="K522:M522"/>
    <mergeCell ref="N522:P522"/>
    <mergeCell ref="Q522:S522"/>
    <mergeCell ref="T522:V522"/>
    <mergeCell ref="W522:AB522"/>
    <mergeCell ref="B521:D521"/>
    <mergeCell ref="E521:G521"/>
    <mergeCell ref="H521:J521"/>
    <mergeCell ref="K521:M521"/>
    <mergeCell ref="N521:P521"/>
    <mergeCell ref="Q521:S521"/>
    <mergeCell ref="T519:V519"/>
    <mergeCell ref="W519:AB519"/>
    <mergeCell ref="B520:D520"/>
    <mergeCell ref="E520:G520"/>
    <mergeCell ref="H520:J520"/>
    <mergeCell ref="K520:M520"/>
    <mergeCell ref="N520:P520"/>
    <mergeCell ref="Q520:S520"/>
    <mergeCell ref="T520:V520"/>
    <mergeCell ref="W520:AB520"/>
    <mergeCell ref="B519:D519"/>
    <mergeCell ref="E519:G519"/>
    <mergeCell ref="H519:J519"/>
    <mergeCell ref="K519:M519"/>
    <mergeCell ref="N519:P519"/>
    <mergeCell ref="Q519:S519"/>
    <mergeCell ref="T525:V525"/>
    <mergeCell ref="W525:AB525"/>
    <mergeCell ref="B526:D526"/>
    <mergeCell ref="E526:G526"/>
    <mergeCell ref="H526:J526"/>
    <mergeCell ref="K526:M526"/>
    <mergeCell ref="N526:P526"/>
    <mergeCell ref="Q526:S526"/>
    <mergeCell ref="T526:V526"/>
    <mergeCell ref="W526:AB526"/>
    <mergeCell ref="B525:D525"/>
    <mergeCell ref="E525:G525"/>
    <mergeCell ref="H525:J525"/>
    <mergeCell ref="K525:M525"/>
    <mergeCell ref="N525:P525"/>
    <mergeCell ref="Q525:S525"/>
    <mergeCell ref="T523:V523"/>
    <mergeCell ref="W523:AB523"/>
    <mergeCell ref="B524:D524"/>
    <mergeCell ref="E524:G524"/>
    <mergeCell ref="H524:J524"/>
    <mergeCell ref="K524:M524"/>
    <mergeCell ref="N524:P524"/>
    <mergeCell ref="Q524:S524"/>
    <mergeCell ref="T524:V524"/>
    <mergeCell ref="W524:AB524"/>
    <mergeCell ref="B523:D523"/>
    <mergeCell ref="E523:G523"/>
    <mergeCell ref="H523:J523"/>
    <mergeCell ref="K523:M523"/>
    <mergeCell ref="N523:P523"/>
    <mergeCell ref="Q523:S523"/>
    <mergeCell ref="T529:V529"/>
    <mergeCell ref="W529:AB529"/>
    <mergeCell ref="B530:D530"/>
    <mergeCell ref="E530:G530"/>
    <mergeCell ref="H530:J530"/>
    <mergeCell ref="K530:M530"/>
    <mergeCell ref="N530:P530"/>
    <mergeCell ref="Q530:S530"/>
    <mergeCell ref="T530:V530"/>
    <mergeCell ref="W530:AB530"/>
    <mergeCell ref="B529:D529"/>
    <mergeCell ref="E529:G529"/>
    <mergeCell ref="H529:J529"/>
    <mergeCell ref="K529:M529"/>
    <mergeCell ref="N529:P529"/>
    <mergeCell ref="Q529:S529"/>
    <mergeCell ref="T527:V527"/>
    <mergeCell ref="W527:AB527"/>
    <mergeCell ref="B528:D528"/>
    <mergeCell ref="E528:G528"/>
    <mergeCell ref="H528:J528"/>
    <mergeCell ref="K528:M528"/>
    <mergeCell ref="N528:P528"/>
    <mergeCell ref="Q528:S528"/>
    <mergeCell ref="T528:V528"/>
    <mergeCell ref="W528:AB528"/>
    <mergeCell ref="B527:D527"/>
    <mergeCell ref="E527:G527"/>
    <mergeCell ref="H527:J527"/>
    <mergeCell ref="K527:M527"/>
    <mergeCell ref="N527:P527"/>
    <mergeCell ref="Q527:S527"/>
    <mergeCell ref="T533:V533"/>
    <mergeCell ref="W533:AB533"/>
    <mergeCell ref="B534:D534"/>
    <mergeCell ref="E534:G534"/>
    <mergeCell ref="H534:J534"/>
    <mergeCell ref="K534:M534"/>
    <mergeCell ref="N534:P534"/>
    <mergeCell ref="Q534:S534"/>
    <mergeCell ref="T534:V534"/>
    <mergeCell ref="W534:AB534"/>
    <mergeCell ref="B533:D533"/>
    <mergeCell ref="E533:G533"/>
    <mergeCell ref="H533:J533"/>
    <mergeCell ref="K533:M533"/>
    <mergeCell ref="N533:P533"/>
    <mergeCell ref="Q533:S533"/>
    <mergeCell ref="T531:V531"/>
    <mergeCell ref="W531:AB531"/>
    <mergeCell ref="B532:D532"/>
    <mergeCell ref="E532:G532"/>
    <mergeCell ref="H532:J532"/>
    <mergeCell ref="K532:M532"/>
    <mergeCell ref="N532:P532"/>
    <mergeCell ref="Q532:S532"/>
    <mergeCell ref="T532:V532"/>
    <mergeCell ref="W532:AB532"/>
    <mergeCell ref="B531:D531"/>
    <mergeCell ref="E531:G531"/>
    <mergeCell ref="H531:J531"/>
    <mergeCell ref="K531:M531"/>
    <mergeCell ref="N531:P531"/>
    <mergeCell ref="Q531:S531"/>
    <mergeCell ref="T537:V537"/>
    <mergeCell ref="W537:AB537"/>
    <mergeCell ref="B538:D538"/>
    <mergeCell ref="E538:G538"/>
    <mergeCell ref="H538:J538"/>
    <mergeCell ref="K538:M538"/>
    <mergeCell ref="N538:P538"/>
    <mergeCell ref="Q538:S538"/>
    <mergeCell ref="T538:V538"/>
    <mergeCell ref="W538:AB538"/>
    <mergeCell ref="B537:D537"/>
    <mergeCell ref="E537:G537"/>
    <mergeCell ref="H537:J537"/>
    <mergeCell ref="K537:M537"/>
    <mergeCell ref="N537:P537"/>
    <mergeCell ref="Q537:S537"/>
    <mergeCell ref="T535:V535"/>
    <mergeCell ref="W535:AB535"/>
    <mergeCell ref="B536:D536"/>
    <mergeCell ref="E536:G536"/>
    <mergeCell ref="H536:J536"/>
    <mergeCell ref="K536:M536"/>
    <mergeCell ref="N536:P536"/>
    <mergeCell ref="Q536:S536"/>
    <mergeCell ref="T536:V536"/>
    <mergeCell ref="W536:AB536"/>
    <mergeCell ref="B535:D535"/>
    <mergeCell ref="E535:G535"/>
    <mergeCell ref="H535:J535"/>
    <mergeCell ref="K535:M535"/>
    <mergeCell ref="N535:P535"/>
    <mergeCell ref="Q535:S535"/>
    <mergeCell ref="T541:V541"/>
    <mergeCell ref="W541:AB541"/>
    <mergeCell ref="B542:D542"/>
    <mergeCell ref="E542:G542"/>
    <mergeCell ref="H542:J542"/>
    <mergeCell ref="K542:M542"/>
    <mergeCell ref="N542:P542"/>
    <mergeCell ref="Q542:S542"/>
    <mergeCell ref="T542:V542"/>
    <mergeCell ref="W542:AB542"/>
    <mergeCell ref="B541:D541"/>
    <mergeCell ref="E541:G541"/>
    <mergeCell ref="H541:J541"/>
    <mergeCell ref="K541:M541"/>
    <mergeCell ref="N541:P541"/>
    <mergeCell ref="Q541:S541"/>
    <mergeCell ref="T539:V539"/>
    <mergeCell ref="W539:AB539"/>
    <mergeCell ref="B540:D540"/>
    <mergeCell ref="E540:G540"/>
    <mergeCell ref="H540:J540"/>
    <mergeCell ref="K540:M540"/>
    <mergeCell ref="N540:P540"/>
    <mergeCell ref="Q540:S540"/>
    <mergeCell ref="T540:V540"/>
    <mergeCell ref="W540:AB540"/>
    <mergeCell ref="B539:D539"/>
    <mergeCell ref="E539:G539"/>
    <mergeCell ref="H539:J539"/>
    <mergeCell ref="K539:M539"/>
    <mergeCell ref="N539:P539"/>
    <mergeCell ref="Q539:S539"/>
    <mergeCell ref="T545:V545"/>
    <mergeCell ref="W545:AB545"/>
    <mergeCell ref="B546:D546"/>
    <mergeCell ref="E546:G546"/>
    <mergeCell ref="H546:J546"/>
    <mergeCell ref="K546:M546"/>
    <mergeCell ref="N546:P546"/>
    <mergeCell ref="Q546:S546"/>
    <mergeCell ref="T546:V546"/>
    <mergeCell ref="W546:AB546"/>
    <mergeCell ref="B545:D545"/>
    <mergeCell ref="E545:G545"/>
    <mergeCell ref="H545:J545"/>
    <mergeCell ref="K545:M545"/>
    <mergeCell ref="N545:P545"/>
    <mergeCell ref="Q545:S545"/>
    <mergeCell ref="T543:V543"/>
    <mergeCell ref="W543:AB543"/>
    <mergeCell ref="B544:D544"/>
    <mergeCell ref="E544:G544"/>
    <mergeCell ref="H544:J544"/>
    <mergeCell ref="K544:M544"/>
    <mergeCell ref="N544:P544"/>
    <mergeCell ref="Q544:S544"/>
    <mergeCell ref="T544:V544"/>
    <mergeCell ref="W544:AB544"/>
    <mergeCell ref="B543:D543"/>
    <mergeCell ref="E543:G543"/>
    <mergeCell ref="H543:J543"/>
    <mergeCell ref="K543:M543"/>
    <mergeCell ref="N543:P543"/>
    <mergeCell ref="Q543:S543"/>
    <mergeCell ref="T549:V549"/>
    <mergeCell ref="W549:AB549"/>
    <mergeCell ref="B550:D550"/>
    <mergeCell ref="E550:G550"/>
    <mergeCell ref="H550:J550"/>
    <mergeCell ref="K550:M550"/>
    <mergeCell ref="N550:P550"/>
    <mergeCell ref="Q550:S550"/>
    <mergeCell ref="T550:V550"/>
    <mergeCell ref="W550:AB550"/>
    <mergeCell ref="B549:D549"/>
    <mergeCell ref="E549:G549"/>
    <mergeCell ref="H549:J549"/>
    <mergeCell ref="K549:M549"/>
    <mergeCell ref="N549:P549"/>
    <mergeCell ref="Q549:S549"/>
    <mergeCell ref="T547:V547"/>
    <mergeCell ref="W547:AB547"/>
    <mergeCell ref="B548:D548"/>
    <mergeCell ref="E548:G548"/>
    <mergeCell ref="H548:J548"/>
    <mergeCell ref="K548:M548"/>
    <mergeCell ref="N548:P548"/>
    <mergeCell ref="Q548:S548"/>
    <mergeCell ref="T548:V548"/>
    <mergeCell ref="W548:AB548"/>
    <mergeCell ref="B547:D547"/>
    <mergeCell ref="E547:G547"/>
    <mergeCell ref="H547:J547"/>
    <mergeCell ref="K547:M547"/>
    <mergeCell ref="N547:P547"/>
    <mergeCell ref="Q547:S547"/>
    <mergeCell ref="T553:V553"/>
    <mergeCell ref="W553:AB553"/>
    <mergeCell ref="B554:D554"/>
    <mergeCell ref="E554:G554"/>
    <mergeCell ref="H554:J554"/>
    <mergeCell ref="K554:M554"/>
    <mergeCell ref="N554:P554"/>
    <mergeCell ref="Q554:S554"/>
    <mergeCell ref="T554:V554"/>
    <mergeCell ref="W554:AB554"/>
    <mergeCell ref="B553:D553"/>
    <mergeCell ref="E553:G553"/>
    <mergeCell ref="H553:J553"/>
    <mergeCell ref="K553:M553"/>
    <mergeCell ref="N553:P553"/>
    <mergeCell ref="Q553:S553"/>
    <mergeCell ref="T551:V551"/>
    <mergeCell ref="W551:AB551"/>
    <mergeCell ref="B552:D552"/>
    <mergeCell ref="E552:G552"/>
    <mergeCell ref="H552:J552"/>
    <mergeCell ref="K552:M552"/>
    <mergeCell ref="N552:P552"/>
    <mergeCell ref="Q552:S552"/>
    <mergeCell ref="T552:V552"/>
    <mergeCell ref="W552:AB552"/>
    <mergeCell ref="B551:D551"/>
    <mergeCell ref="E551:G551"/>
    <mergeCell ref="H551:J551"/>
    <mergeCell ref="K551:M551"/>
    <mergeCell ref="N551:P551"/>
    <mergeCell ref="Q551:S551"/>
    <mergeCell ref="T557:V557"/>
    <mergeCell ref="W557:AB557"/>
    <mergeCell ref="B558:D558"/>
    <mergeCell ref="E558:G558"/>
    <mergeCell ref="H558:J558"/>
    <mergeCell ref="K558:M558"/>
    <mergeCell ref="N558:P558"/>
    <mergeCell ref="Q558:S558"/>
    <mergeCell ref="T558:V558"/>
    <mergeCell ref="W558:AB558"/>
    <mergeCell ref="B557:D557"/>
    <mergeCell ref="E557:G557"/>
    <mergeCell ref="H557:J557"/>
    <mergeCell ref="K557:M557"/>
    <mergeCell ref="N557:P557"/>
    <mergeCell ref="Q557:S557"/>
    <mergeCell ref="T555:V555"/>
    <mergeCell ref="W555:AB555"/>
    <mergeCell ref="B556:D556"/>
    <mergeCell ref="E556:G556"/>
    <mergeCell ref="H556:J556"/>
    <mergeCell ref="K556:M556"/>
    <mergeCell ref="N556:P556"/>
    <mergeCell ref="Q556:S556"/>
    <mergeCell ref="T556:V556"/>
    <mergeCell ref="W556:AB556"/>
    <mergeCell ref="B555:D555"/>
    <mergeCell ref="E555:G555"/>
    <mergeCell ref="H555:J555"/>
    <mergeCell ref="K555:M555"/>
    <mergeCell ref="N555:P555"/>
    <mergeCell ref="Q555:S555"/>
    <mergeCell ref="T561:V561"/>
    <mergeCell ref="W561:AB561"/>
    <mergeCell ref="B562:D562"/>
    <mergeCell ref="E562:G562"/>
    <mergeCell ref="H562:J562"/>
    <mergeCell ref="K562:M562"/>
    <mergeCell ref="N562:P562"/>
    <mergeCell ref="Q562:S562"/>
    <mergeCell ref="T562:V562"/>
    <mergeCell ref="W562:AB562"/>
    <mergeCell ref="B561:D561"/>
    <mergeCell ref="E561:G561"/>
    <mergeCell ref="H561:J561"/>
    <mergeCell ref="K561:M561"/>
    <mergeCell ref="N561:P561"/>
    <mergeCell ref="Q561:S561"/>
    <mergeCell ref="T559:V559"/>
    <mergeCell ref="W559:AB559"/>
    <mergeCell ref="B560:D560"/>
    <mergeCell ref="E560:G560"/>
    <mergeCell ref="H560:J560"/>
    <mergeCell ref="K560:M560"/>
    <mergeCell ref="N560:P560"/>
    <mergeCell ref="Q560:S560"/>
    <mergeCell ref="T560:V560"/>
    <mergeCell ref="W560:AB560"/>
    <mergeCell ref="B559:D559"/>
    <mergeCell ref="E559:G559"/>
    <mergeCell ref="H559:J559"/>
    <mergeCell ref="K559:M559"/>
    <mergeCell ref="N559:P559"/>
    <mergeCell ref="Q559:S559"/>
    <mergeCell ref="T565:V565"/>
    <mergeCell ref="W565:AB565"/>
    <mergeCell ref="B566:D566"/>
    <mergeCell ref="E566:G566"/>
    <mergeCell ref="H566:J566"/>
    <mergeCell ref="K566:M566"/>
    <mergeCell ref="N566:P566"/>
    <mergeCell ref="Q566:S566"/>
    <mergeCell ref="T566:V566"/>
    <mergeCell ref="W566:AB566"/>
    <mergeCell ref="B565:D565"/>
    <mergeCell ref="E565:G565"/>
    <mergeCell ref="H565:J565"/>
    <mergeCell ref="K565:M565"/>
    <mergeCell ref="N565:P565"/>
    <mergeCell ref="Q565:S565"/>
    <mergeCell ref="T563:V563"/>
    <mergeCell ref="W563:AB563"/>
    <mergeCell ref="B564:D564"/>
    <mergeCell ref="E564:G564"/>
    <mergeCell ref="H564:J564"/>
    <mergeCell ref="K564:M564"/>
    <mergeCell ref="N564:P564"/>
    <mergeCell ref="Q564:S564"/>
    <mergeCell ref="T564:V564"/>
    <mergeCell ref="W564:AB564"/>
    <mergeCell ref="B563:D563"/>
    <mergeCell ref="E563:G563"/>
    <mergeCell ref="H563:J563"/>
    <mergeCell ref="K563:M563"/>
    <mergeCell ref="N563:P563"/>
    <mergeCell ref="Q563:S563"/>
    <mergeCell ref="W573:AC573"/>
    <mergeCell ref="AD573:AH573"/>
    <mergeCell ref="B574:I574"/>
    <mergeCell ref="J574:L574"/>
    <mergeCell ref="M574:N574"/>
    <mergeCell ref="AF574:AG574"/>
    <mergeCell ref="T567:V567"/>
    <mergeCell ref="W567:AB567"/>
    <mergeCell ref="AA569:AC569"/>
    <mergeCell ref="AD569:AE569"/>
    <mergeCell ref="AG569:AH569"/>
    <mergeCell ref="W572:AC572"/>
    <mergeCell ref="AD572:AH572"/>
    <mergeCell ref="B567:D567"/>
    <mergeCell ref="E567:G567"/>
    <mergeCell ref="H567:J567"/>
    <mergeCell ref="K567:M567"/>
    <mergeCell ref="N567:P567"/>
    <mergeCell ref="Q567:S567"/>
    <mergeCell ref="T576:V577"/>
    <mergeCell ref="W576:AB576"/>
    <mergeCell ref="B577:D577"/>
    <mergeCell ref="W577:AB577"/>
    <mergeCell ref="B578:D578"/>
    <mergeCell ref="E578:G578"/>
    <mergeCell ref="H578:J578"/>
    <mergeCell ref="K578:M578"/>
    <mergeCell ref="N578:P578"/>
    <mergeCell ref="Q578:S578"/>
    <mergeCell ref="B575:D575"/>
    <mergeCell ref="E575:S575"/>
    <mergeCell ref="W575:AB575"/>
    <mergeCell ref="AC575:AH638"/>
    <mergeCell ref="B576:D576"/>
    <mergeCell ref="E576:G577"/>
    <mergeCell ref="H576:J577"/>
    <mergeCell ref="K576:M577"/>
    <mergeCell ref="N576:P577"/>
    <mergeCell ref="Q576:S577"/>
    <mergeCell ref="T580:V580"/>
    <mergeCell ref="W580:AB580"/>
    <mergeCell ref="B581:D581"/>
    <mergeCell ref="E581:G581"/>
    <mergeCell ref="H581:J581"/>
    <mergeCell ref="K581:M581"/>
    <mergeCell ref="N581:P581"/>
    <mergeCell ref="Q581:S581"/>
    <mergeCell ref="T581:V581"/>
    <mergeCell ref="W581:AB581"/>
    <mergeCell ref="B580:D580"/>
    <mergeCell ref="E580:G580"/>
    <mergeCell ref="H580:J580"/>
    <mergeCell ref="K580:M580"/>
    <mergeCell ref="N580:P580"/>
    <mergeCell ref="Q580:S580"/>
    <mergeCell ref="T578:V578"/>
    <mergeCell ref="W578:AB578"/>
    <mergeCell ref="B579:D579"/>
    <mergeCell ref="E579:G579"/>
    <mergeCell ref="H579:J579"/>
    <mergeCell ref="K579:M579"/>
    <mergeCell ref="N579:P579"/>
    <mergeCell ref="Q579:S579"/>
    <mergeCell ref="T579:V579"/>
    <mergeCell ref="W579:AB579"/>
    <mergeCell ref="T584:V584"/>
    <mergeCell ref="W584:AB584"/>
    <mergeCell ref="B585:D585"/>
    <mergeCell ref="E585:G585"/>
    <mergeCell ref="H585:J585"/>
    <mergeCell ref="K585:M585"/>
    <mergeCell ref="N585:P585"/>
    <mergeCell ref="Q585:S585"/>
    <mergeCell ref="T585:V585"/>
    <mergeCell ref="W585:AB585"/>
    <mergeCell ref="B584:D584"/>
    <mergeCell ref="E584:G584"/>
    <mergeCell ref="H584:J584"/>
    <mergeCell ref="K584:M584"/>
    <mergeCell ref="N584:P584"/>
    <mergeCell ref="Q584:S584"/>
    <mergeCell ref="T582:V582"/>
    <mergeCell ref="W582:AB582"/>
    <mergeCell ref="B583:D583"/>
    <mergeCell ref="E583:G583"/>
    <mergeCell ref="H583:J583"/>
    <mergeCell ref="K583:M583"/>
    <mergeCell ref="N583:P583"/>
    <mergeCell ref="Q583:S583"/>
    <mergeCell ref="T583:V583"/>
    <mergeCell ref="W583:AB583"/>
    <mergeCell ref="B582:D582"/>
    <mergeCell ref="E582:G582"/>
    <mergeCell ref="H582:J582"/>
    <mergeCell ref="K582:M582"/>
    <mergeCell ref="N582:P582"/>
    <mergeCell ref="Q582:S582"/>
    <mergeCell ref="T588:V588"/>
    <mergeCell ref="W588:AB588"/>
    <mergeCell ref="B589:D589"/>
    <mergeCell ref="E589:G589"/>
    <mergeCell ref="H589:J589"/>
    <mergeCell ref="K589:M589"/>
    <mergeCell ref="N589:P589"/>
    <mergeCell ref="Q589:S589"/>
    <mergeCell ref="T589:V589"/>
    <mergeCell ref="W589:AB589"/>
    <mergeCell ref="B588:D588"/>
    <mergeCell ref="E588:G588"/>
    <mergeCell ref="H588:J588"/>
    <mergeCell ref="K588:M588"/>
    <mergeCell ref="N588:P588"/>
    <mergeCell ref="Q588:S588"/>
    <mergeCell ref="T586:V586"/>
    <mergeCell ref="W586:AB586"/>
    <mergeCell ref="B587:D587"/>
    <mergeCell ref="E587:G587"/>
    <mergeCell ref="H587:J587"/>
    <mergeCell ref="K587:M587"/>
    <mergeCell ref="N587:P587"/>
    <mergeCell ref="Q587:S587"/>
    <mergeCell ref="T587:V587"/>
    <mergeCell ref="W587:AB587"/>
    <mergeCell ref="B586:D586"/>
    <mergeCell ref="E586:G586"/>
    <mergeCell ref="H586:J586"/>
    <mergeCell ref="K586:M586"/>
    <mergeCell ref="N586:P586"/>
    <mergeCell ref="Q586:S586"/>
    <mergeCell ref="T592:V592"/>
    <mergeCell ref="W592:AB592"/>
    <mergeCell ref="B593:D593"/>
    <mergeCell ref="E593:G593"/>
    <mergeCell ref="H593:J593"/>
    <mergeCell ref="K593:M593"/>
    <mergeCell ref="N593:P593"/>
    <mergeCell ref="Q593:S593"/>
    <mergeCell ref="T593:V593"/>
    <mergeCell ref="W593:AB593"/>
    <mergeCell ref="B592:D592"/>
    <mergeCell ref="E592:G592"/>
    <mergeCell ref="H592:J592"/>
    <mergeCell ref="K592:M592"/>
    <mergeCell ref="N592:P592"/>
    <mergeCell ref="Q592:S592"/>
    <mergeCell ref="T590:V590"/>
    <mergeCell ref="W590:AB590"/>
    <mergeCell ref="B591:D591"/>
    <mergeCell ref="E591:G591"/>
    <mergeCell ref="H591:J591"/>
    <mergeCell ref="K591:M591"/>
    <mergeCell ref="N591:P591"/>
    <mergeCell ref="Q591:S591"/>
    <mergeCell ref="T591:V591"/>
    <mergeCell ref="W591:AB591"/>
    <mergeCell ref="B590:D590"/>
    <mergeCell ref="E590:G590"/>
    <mergeCell ref="H590:J590"/>
    <mergeCell ref="K590:M590"/>
    <mergeCell ref="N590:P590"/>
    <mergeCell ref="Q590:S590"/>
    <mergeCell ref="T596:V596"/>
    <mergeCell ref="W596:AB596"/>
    <mergeCell ref="B597:D597"/>
    <mergeCell ref="E597:G597"/>
    <mergeCell ref="H597:J597"/>
    <mergeCell ref="K597:M597"/>
    <mergeCell ref="N597:P597"/>
    <mergeCell ref="Q597:S597"/>
    <mergeCell ref="T597:V597"/>
    <mergeCell ref="W597:AB597"/>
    <mergeCell ref="B596:D596"/>
    <mergeCell ref="E596:G596"/>
    <mergeCell ref="H596:J596"/>
    <mergeCell ref="K596:M596"/>
    <mergeCell ref="N596:P596"/>
    <mergeCell ref="Q596:S596"/>
    <mergeCell ref="T594:V594"/>
    <mergeCell ref="W594:AB594"/>
    <mergeCell ref="B595:D595"/>
    <mergeCell ref="E595:G595"/>
    <mergeCell ref="H595:J595"/>
    <mergeCell ref="K595:M595"/>
    <mergeCell ref="N595:P595"/>
    <mergeCell ref="Q595:S595"/>
    <mergeCell ref="T595:V595"/>
    <mergeCell ref="W595:AB595"/>
    <mergeCell ref="B594:D594"/>
    <mergeCell ref="E594:G594"/>
    <mergeCell ref="H594:J594"/>
    <mergeCell ref="K594:M594"/>
    <mergeCell ref="N594:P594"/>
    <mergeCell ref="Q594:S594"/>
    <mergeCell ref="T600:V600"/>
    <mergeCell ref="W600:AB600"/>
    <mergeCell ref="B601:D601"/>
    <mergeCell ref="E601:G601"/>
    <mergeCell ref="H601:J601"/>
    <mergeCell ref="K601:M601"/>
    <mergeCell ref="N601:P601"/>
    <mergeCell ref="Q601:S601"/>
    <mergeCell ref="T601:V601"/>
    <mergeCell ref="W601:AB601"/>
    <mergeCell ref="B600:D600"/>
    <mergeCell ref="E600:G600"/>
    <mergeCell ref="H600:J600"/>
    <mergeCell ref="K600:M600"/>
    <mergeCell ref="N600:P600"/>
    <mergeCell ref="Q600:S600"/>
    <mergeCell ref="T598:V598"/>
    <mergeCell ref="W598:AB598"/>
    <mergeCell ref="B599:D599"/>
    <mergeCell ref="E599:G599"/>
    <mergeCell ref="H599:J599"/>
    <mergeCell ref="K599:M599"/>
    <mergeCell ref="N599:P599"/>
    <mergeCell ref="Q599:S599"/>
    <mergeCell ref="T599:V599"/>
    <mergeCell ref="W599:AB599"/>
    <mergeCell ref="B598:D598"/>
    <mergeCell ref="E598:G598"/>
    <mergeCell ref="H598:J598"/>
    <mergeCell ref="K598:M598"/>
    <mergeCell ref="N598:P598"/>
    <mergeCell ref="Q598:S598"/>
    <mergeCell ref="T604:V604"/>
    <mergeCell ref="W604:AB604"/>
    <mergeCell ref="B605:D605"/>
    <mergeCell ref="E605:G605"/>
    <mergeCell ref="H605:J605"/>
    <mergeCell ref="K605:M605"/>
    <mergeCell ref="N605:P605"/>
    <mergeCell ref="Q605:S605"/>
    <mergeCell ref="T605:V605"/>
    <mergeCell ref="W605:AB605"/>
    <mergeCell ref="B604:D604"/>
    <mergeCell ref="E604:G604"/>
    <mergeCell ref="H604:J604"/>
    <mergeCell ref="K604:M604"/>
    <mergeCell ref="N604:P604"/>
    <mergeCell ref="Q604:S604"/>
    <mergeCell ref="T602:V602"/>
    <mergeCell ref="W602:AB602"/>
    <mergeCell ref="B603:D603"/>
    <mergeCell ref="E603:G603"/>
    <mergeCell ref="H603:J603"/>
    <mergeCell ref="K603:M603"/>
    <mergeCell ref="N603:P603"/>
    <mergeCell ref="Q603:S603"/>
    <mergeCell ref="T603:V603"/>
    <mergeCell ref="W603:AB603"/>
    <mergeCell ref="B602:D602"/>
    <mergeCell ref="E602:G602"/>
    <mergeCell ref="H602:J602"/>
    <mergeCell ref="K602:M602"/>
    <mergeCell ref="N602:P602"/>
    <mergeCell ref="Q602:S602"/>
    <mergeCell ref="T608:V608"/>
    <mergeCell ref="W608:AB608"/>
    <mergeCell ref="B609:D609"/>
    <mergeCell ref="E609:G609"/>
    <mergeCell ref="H609:J609"/>
    <mergeCell ref="K609:M609"/>
    <mergeCell ref="N609:P609"/>
    <mergeCell ref="Q609:S609"/>
    <mergeCell ref="T609:V609"/>
    <mergeCell ref="W609:AB609"/>
    <mergeCell ref="B608:D608"/>
    <mergeCell ref="E608:G608"/>
    <mergeCell ref="H608:J608"/>
    <mergeCell ref="K608:M608"/>
    <mergeCell ref="N608:P608"/>
    <mergeCell ref="Q608:S608"/>
    <mergeCell ref="T606:V606"/>
    <mergeCell ref="W606:AB606"/>
    <mergeCell ref="B607:D607"/>
    <mergeCell ref="E607:G607"/>
    <mergeCell ref="H607:J607"/>
    <mergeCell ref="K607:M607"/>
    <mergeCell ref="N607:P607"/>
    <mergeCell ref="Q607:S607"/>
    <mergeCell ref="T607:V607"/>
    <mergeCell ref="W607:AB607"/>
    <mergeCell ref="B606:D606"/>
    <mergeCell ref="E606:G606"/>
    <mergeCell ref="H606:J606"/>
    <mergeCell ref="K606:M606"/>
    <mergeCell ref="N606:P606"/>
    <mergeCell ref="Q606:S606"/>
    <mergeCell ref="T612:V612"/>
    <mergeCell ref="W612:AB612"/>
    <mergeCell ref="B613:D613"/>
    <mergeCell ref="E613:G613"/>
    <mergeCell ref="H613:J613"/>
    <mergeCell ref="K613:M613"/>
    <mergeCell ref="N613:P613"/>
    <mergeCell ref="Q613:S613"/>
    <mergeCell ref="T613:V613"/>
    <mergeCell ref="W613:AB613"/>
    <mergeCell ref="B612:D612"/>
    <mergeCell ref="E612:G612"/>
    <mergeCell ref="H612:J612"/>
    <mergeCell ref="K612:M612"/>
    <mergeCell ref="N612:P612"/>
    <mergeCell ref="Q612:S612"/>
    <mergeCell ref="T610:V610"/>
    <mergeCell ref="W610:AB610"/>
    <mergeCell ref="B611:D611"/>
    <mergeCell ref="E611:G611"/>
    <mergeCell ref="H611:J611"/>
    <mergeCell ref="K611:M611"/>
    <mergeCell ref="N611:P611"/>
    <mergeCell ref="Q611:S611"/>
    <mergeCell ref="T611:V611"/>
    <mergeCell ref="W611:AB611"/>
    <mergeCell ref="B610:D610"/>
    <mergeCell ref="E610:G610"/>
    <mergeCell ref="H610:J610"/>
    <mergeCell ref="K610:M610"/>
    <mergeCell ref="N610:P610"/>
    <mergeCell ref="Q610:S610"/>
    <mergeCell ref="T616:V616"/>
    <mergeCell ref="W616:AB616"/>
    <mergeCell ref="B617:D617"/>
    <mergeCell ref="E617:G617"/>
    <mergeCell ref="H617:J617"/>
    <mergeCell ref="K617:M617"/>
    <mergeCell ref="N617:P617"/>
    <mergeCell ref="Q617:S617"/>
    <mergeCell ref="T617:V617"/>
    <mergeCell ref="W617:AB617"/>
    <mergeCell ref="B616:D616"/>
    <mergeCell ref="E616:G616"/>
    <mergeCell ref="H616:J616"/>
    <mergeCell ref="K616:M616"/>
    <mergeCell ref="N616:P616"/>
    <mergeCell ref="Q616:S616"/>
    <mergeCell ref="T614:V614"/>
    <mergeCell ref="W614:AB614"/>
    <mergeCell ref="B615:D615"/>
    <mergeCell ref="E615:G615"/>
    <mergeCell ref="H615:J615"/>
    <mergeCell ref="K615:M615"/>
    <mergeCell ref="N615:P615"/>
    <mergeCell ref="Q615:S615"/>
    <mergeCell ref="T615:V615"/>
    <mergeCell ref="W615:AB615"/>
    <mergeCell ref="B614:D614"/>
    <mergeCell ref="E614:G614"/>
    <mergeCell ref="H614:J614"/>
    <mergeCell ref="K614:M614"/>
    <mergeCell ref="N614:P614"/>
    <mergeCell ref="Q614:S614"/>
    <mergeCell ref="T620:V620"/>
    <mergeCell ref="W620:AB620"/>
    <mergeCell ref="B621:D621"/>
    <mergeCell ref="E621:G621"/>
    <mergeCell ref="H621:J621"/>
    <mergeCell ref="K621:M621"/>
    <mergeCell ref="N621:P621"/>
    <mergeCell ref="Q621:S621"/>
    <mergeCell ref="T621:V621"/>
    <mergeCell ref="W621:AB621"/>
    <mergeCell ref="B620:D620"/>
    <mergeCell ref="E620:G620"/>
    <mergeCell ref="H620:J620"/>
    <mergeCell ref="K620:M620"/>
    <mergeCell ref="N620:P620"/>
    <mergeCell ref="Q620:S620"/>
    <mergeCell ref="T618:V618"/>
    <mergeCell ref="W618:AB618"/>
    <mergeCell ref="B619:D619"/>
    <mergeCell ref="E619:G619"/>
    <mergeCell ref="H619:J619"/>
    <mergeCell ref="K619:M619"/>
    <mergeCell ref="N619:P619"/>
    <mergeCell ref="Q619:S619"/>
    <mergeCell ref="T619:V619"/>
    <mergeCell ref="W619:AB619"/>
    <mergeCell ref="B618:D618"/>
    <mergeCell ref="E618:G618"/>
    <mergeCell ref="H618:J618"/>
    <mergeCell ref="K618:M618"/>
    <mergeCell ref="N618:P618"/>
    <mergeCell ref="Q618:S618"/>
    <mergeCell ref="T624:V624"/>
    <mergeCell ref="W624:AB624"/>
    <mergeCell ref="B625:D625"/>
    <mergeCell ref="E625:G625"/>
    <mergeCell ref="H625:J625"/>
    <mergeCell ref="K625:M625"/>
    <mergeCell ref="N625:P625"/>
    <mergeCell ref="Q625:S625"/>
    <mergeCell ref="T625:V625"/>
    <mergeCell ref="W625:AB625"/>
    <mergeCell ref="B624:D624"/>
    <mergeCell ref="E624:G624"/>
    <mergeCell ref="H624:J624"/>
    <mergeCell ref="K624:M624"/>
    <mergeCell ref="N624:P624"/>
    <mergeCell ref="Q624:S624"/>
    <mergeCell ref="T622:V622"/>
    <mergeCell ref="W622:AB622"/>
    <mergeCell ref="B623:D623"/>
    <mergeCell ref="E623:G623"/>
    <mergeCell ref="H623:J623"/>
    <mergeCell ref="K623:M623"/>
    <mergeCell ref="N623:P623"/>
    <mergeCell ref="Q623:S623"/>
    <mergeCell ref="T623:V623"/>
    <mergeCell ref="W623:AB623"/>
    <mergeCell ref="B622:D622"/>
    <mergeCell ref="E622:G622"/>
    <mergeCell ref="H622:J622"/>
    <mergeCell ref="K622:M622"/>
    <mergeCell ref="N622:P622"/>
    <mergeCell ref="Q622:S622"/>
    <mergeCell ref="T628:V628"/>
    <mergeCell ref="W628:AB628"/>
    <mergeCell ref="B629:D629"/>
    <mergeCell ref="E629:G629"/>
    <mergeCell ref="H629:J629"/>
    <mergeCell ref="K629:M629"/>
    <mergeCell ref="N629:P629"/>
    <mergeCell ref="Q629:S629"/>
    <mergeCell ref="T629:V629"/>
    <mergeCell ref="W629:AB629"/>
    <mergeCell ref="B628:D628"/>
    <mergeCell ref="E628:G628"/>
    <mergeCell ref="H628:J628"/>
    <mergeCell ref="K628:M628"/>
    <mergeCell ref="N628:P628"/>
    <mergeCell ref="Q628:S628"/>
    <mergeCell ref="T626:V626"/>
    <mergeCell ref="W626:AB626"/>
    <mergeCell ref="B627:D627"/>
    <mergeCell ref="E627:G627"/>
    <mergeCell ref="H627:J627"/>
    <mergeCell ref="K627:M627"/>
    <mergeCell ref="N627:P627"/>
    <mergeCell ref="Q627:S627"/>
    <mergeCell ref="T627:V627"/>
    <mergeCell ref="W627:AB627"/>
    <mergeCell ref="B626:D626"/>
    <mergeCell ref="E626:G626"/>
    <mergeCell ref="H626:J626"/>
    <mergeCell ref="K626:M626"/>
    <mergeCell ref="N626:P626"/>
    <mergeCell ref="Q626:S626"/>
    <mergeCell ref="T632:V632"/>
    <mergeCell ref="W632:AB632"/>
    <mergeCell ref="B633:D633"/>
    <mergeCell ref="E633:G633"/>
    <mergeCell ref="H633:J633"/>
    <mergeCell ref="K633:M633"/>
    <mergeCell ref="N633:P633"/>
    <mergeCell ref="Q633:S633"/>
    <mergeCell ref="T633:V633"/>
    <mergeCell ref="W633:AB633"/>
    <mergeCell ref="B632:D632"/>
    <mergeCell ref="E632:G632"/>
    <mergeCell ref="H632:J632"/>
    <mergeCell ref="K632:M632"/>
    <mergeCell ref="N632:P632"/>
    <mergeCell ref="Q632:S632"/>
    <mergeCell ref="T630:V630"/>
    <mergeCell ref="W630:AB630"/>
    <mergeCell ref="B631:D631"/>
    <mergeCell ref="E631:G631"/>
    <mergeCell ref="H631:J631"/>
    <mergeCell ref="K631:M631"/>
    <mergeCell ref="N631:P631"/>
    <mergeCell ref="Q631:S631"/>
    <mergeCell ref="T631:V631"/>
    <mergeCell ref="W631:AB631"/>
    <mergeCell ref="B630:D630"/>
    <mergeCell ref="E630:G630"/>
    <mergeCell ref="H630:J630"/>
    <mergeCell ref="K630:M630"/>
    <mergeCell ref="N630:P630"/>
    <mergeCell ref="Q630:S630"/>
    <mergeCell ref="T636:V636"/>
    <mergeCell ref="W636:AB636"/>
    <mergeCell ref="B637:D637"/>
    <mergeCell ref="E637:G637"/>
    <mergeCell ref="H637:J637"/>
    <mergeCell ref="K637:M637"/>
    <mergeCell ref="N637:P637"/>
    <mergeCell ref="Q637:S637"/>
    <mergeCell ref="T637:V637"/>
    <mergeCell ref="W637:AB637"/>
    <mergeCell ref="B636:D636"/>
    <mergeCell ref="E636:G636"/>
    <mergeCell ref="H636:J636"/>
    <mergeCell ref="K636:M636"/>
    <mergeCell ref="N636:P636"/>
    <mergeCell ref="Q636:S636"/>
    <mergeCell ref="T634:V634"/>
    <mergeCell ref="W634:AB634"/>
    <mergeCell ref="B635:D635"/>
    <mergeCell ref="E635:G635"/>
    <mergeCell ref="H635:J635"/>
    <mergeCell ref="K635:M635"/>
    <mergeCell ref="N635:P635"/>
    <mergeCell ref="Q635:S635"/>
    <mergeCell ref="T635:V635"/>
    <mergeCell ref="W635:AB635"/>
    <mergeCell ref="B634:D634"/>
    <mergeCell ref="E634:G634"/>
    <mergeCell ref="H634:J634"/>
    <mergeCell ref="K634:M634"/>
    <mergeCell ref="N634:P634"/>
    <mergeCell ref="Q634:S634"/>
    <mergeCell ref="W644:AC644"/>
    <mergeCell ref="AD644:AH644"/>
    <mergeCell ref="B645:I645"/>
    <mergeCell ref="J645:L645"/>
    <mergeCell ref="M645:N645"/>
    <mergeCell ref="AF645:AG645"/>
    <mergeCell ref="T638:V638"/>
    <mergeCell ref="W638:AB638"/>
    <mergeCell ref="AA640:AC640"/>
    <mergeCell ref="AD640:AE640"/>
    <mergeCell ref="AG640:AH640"/>
    <mergeCell ref="W643:AC643"/>
    <mergeCell ref="AD643:AH643"/>
    <mergeCell ref="B638:D638"/>
    <mergeCell ref="E638:G638"/>
    <mergeCell ref="H638:J638"/>
    <mergeCell ref="K638:M638"/>
    <mergeCell ref="N638:P638"/>
    <mergeCell ref="Q638:S638"/>
    <mergeCell ref="T647:V648"/>
    <mergeCell ref="W647:AB647"/>
    <mergeCell ref="B648:D648"/>
    <mergeCell ref="W648:AB648"/>
    <mergeCell ref="B649:D649"/>
    <mergeCell ref="E649:G649"/>
    <mergeCell ref="H649:J649"/>
    <mergeCell ref="K649:M649"/>
    <mergeCell ref="N649:P649"/>
    <mergeCell ref="Q649:S649"/>
    <mergeCell ref="B646:D646"/>
    <mergeCell ref="E646:S646"/>
    <mergeCell ref="W646:AB646"/>
    <mergeCell ref="AC646:AH709"/>
    <mergeCell ref="B647:D647"/>
    <mergeCell ref="E647:G648"/>
    <mergeCell ref="H647:J648"/>
    <mergeCell ref="K647:M648"/>
    <mergeCell ref="N647:P648"/>
    <mergeCell ref="Q647:S648"/>
    <mergeCell ref="T651:V651"/>
    <mergeCell ref="W651:AB651"/>
    <mergeCell ref="B652:D652"/>
    <mergeCell ref="E652:G652"/>
    <mergeCell ref="H652:J652"/>
    <mergeCell ref="K652:M652"/>
    <mergeCell ref="N652:P652"/>
    <mergeCell ref="Q652:S652"/>
    <mergeCell ref="T652:V652"/>
    <mergeCell ref="W652:AB652"/>
    <mergeCell ref="B651:D651"/>
    <mergeCell ref="E651:G651"/>
    <mergeCell ref="H651:J651"/>
    <mergeCell ref="K651:M651"/>
    <mergeCell ref="N651:P651"/>
    <mergeCell ref="Q651:S651"/>
    <mergeCell ref="T649:V649"/>
    <mergeCell ref="W649:AB649"/>
    <mergeCell ref="B650:D650"/>
    <mergeCell ref="E650:G650"/>
    <mergeCell ref="H650:J650"/>
    <mergeCell ref="K650:M650"/>
    <mergeCell ref="N650:P650"/>
    <mergeCell ref="Q650:S650"/>
    <mergeCell ref="T650:V650"/>
    <mergeCell ref="W650:AB650"/>
    <mergeCell ref="T655:V655"/>
    <mergeCell ref="W655:AB655"/>
    <mergeCell ref="B656:D656"/>
    <mergeCell ref="E656:G656"/>
    <mergeCell ref="H656:J656"/>
    <mergeCell ref="K656:M656"/>
    <mergeCell ref="N656:P656"/>
    <mergeCell ref="Q656:S656"/>
    <mergeCell ref="T656:V656"/>
    <mergeCell ref="W656:AB656"/>
    <mergeCell ref="B655:D655"/>
    <mergeCell ref="E655:G655"/>
    <mergeCell ref="H655:J655"/>
    <mergeCell ref="K655:M655"/>
    <mergeCell ref="N655:P655"/>
    <mergeCell ref="Q655:S655"/>
    <mergeCell ref="T653:V653"/>
    <mergeCell ref="W653:AB653"/>
    <mergeCell ref="B654:D654"/>
    <mergeCell ref="E654:G654"/>
    <mergeCell ref="H654:J654"/>
    <mergeCell ref="K654:M654"/>
    <mergeCell ref="N654:P654"/>
    <mergeCell ref="Q654:S654"/>
    <mergeCell ref="T654:V654"/>
    <mergeCell ref="W654:AB654"/>
    <mergeCell ref="B653:D653"/>
    <mergeCell ref="E653:G653"/>
    <mergeCell ref="H653:J653"/>
    <mergeCell ref="K653:M653"/>
    <mergeCell ref="N653:P653"/>
    <mergeCell ref="Q653:S653"/>
    <mergeCell ref="T659:V659"/>
    <mergeCell ref="W659:AB659"/>
    <mergeCell ref="B660:D660"/>
    <mergeCell ref="E660:G660"/>
    <mergeCell ref="H660:J660"/>
    <mergeCell ref="K660:M660"/>
    <mergeCell ref="N660:P660"/>
    <mergeCell ref="Q660:S660"/>
    <mergeCell ref="T660:V660"/>
    <mergeCell ref="W660:AB660"/>
    <mergeCell ref="B659:D659"/>
    <mergeCell ref="E659:G659"/>
    <mergeCell ref="H659:J659"/>
    <mergeCell ref="K659:M659"/>
    <mergeCell ref="N659:P659"/>
    <mergeCell ref="Q659:S659"/>
    <mergeCell ref="T657:V657"/>
    <mergeCell ref="W657:AB657"/>
    <mergeCell ref="B658:D658"/>
    <mergeCell ref="E658:G658"/>
    <mergeCell ref="H658:J658"/>
    <mergeCell ref="K658:M658"/>
    <mergeCell ref="N658:P658"/>
    <mergeCell ref="Q658:S658"/>
    <mergeCell ref="T658:V658"/>
    <mergeCell ref="W658:AB658"/>
    <mergeCell ref="B657:D657"/>
    <mergeCell ref="E657:G657"/>
    <mergeCell ref="H657:J657"/>
    <mergeCell ref="K657:M657"/>
    <mergeCell ref="N657:P657"/>
    <mergeCell ref="Q657:S657"/>
    <mergeCell ref="T663:V663"/>
    <mergeCell ref="W663:AB663"/>
    <mergeCell ref="B664:D664"/>
    <mergeCell ref="E664:G664"/>
    <mergeCell ref="H664:J664"/>
    <mergeCell ref="K664:M664"/>
    <mergeCell ref="N664:P664"/>
    <mergeCell ref="Q664:S664"/>
    <mergeCell ref="T664:V664"/>
    <mergeCell ref="W664:AB664"/>
    <mergeCell ref="B663:D663"/>
    <mergeCell ref="E663:G663"/>
    <mergeCell ref="H663:J663"/>
    <mergeCell ref="K663:M663"/>
    <mergeCell ref="N663:P663"/>
    <mergeCell ref="Q663:S663"/>
    <mergeCell ref="T661:V661"/>
    <mergeCell ref="W661:AB661"/>
    <mergeCell ref="B662:D662"/>
    <mergeCell ref="E662:G662"/>
    <mergeCell ref="H662:J662"/>
    <mergeCell ref="K662:M662"/>
    <mergeCell ref="N662:P662"/>
    <mergeCell ref="Q662:S662"/>
    <mergeCell ref="T662:V662"/>
    <mergeCell ref="W662:AB662"/>
    <mergeCell ref="B661:D661"/>
    <mergeCell ref="E661:G661"/>
    <mergeCell ref="H661:J661"/>
    <mergeCell ref="K661:M661"/>
    <mergeCell ref="N661:P661"/>
    <mergeCell ref="Q661:S661"/>
    <mergeCell ref="T667:V667"/>
    <mergeCell ref="W667:AB667"/>
    <mergeCell ref="B668:D668"/>
    <mergeCell ref="E668:G668"/>
    <mergeCell ref="H668:J668"/>
    <mergeCell ref="K668:M668"/>
    <mergeCell ref="N668:P668"/>
    <mergeCell ref="Q668:S668"/>
    <mergeCell ref="T668:V668"/>
    <mergeCell ref="W668:AB668"/>
    <mergeCell ref="B667:D667"/>
    <mergeCell ref="E667:G667"/>
    <mergeCell ref="H667:J667"/>
    <mergeCell ref="K667:M667"/>
    <mergeCell ref="N667:P667"/>
    <mergeCell ref="Q667:S667"/>
    <mergeCell ref="T665:V665"/>
    <mergeCell ref="W665:AB665"/>
    <mergeCell ref="B666:D666"/>
    <mergeCell ref="E666:G666"/>
    <mergeCell ref="H666:J666"/>
    <mergeCell ref="K666:M666"/>
    <mergeCell ref="N666:P666"/>
    <mergeCell ref="Q666:S666"/>
    <mergeCell ref="T666:V666"/>
    <mergeCell ref="W666:AB666"/>
    <mergeCell ref="B665:D665"/>
    <mergeCell ref="E665:G665"/>
    <mergeCell ref="H665:J665"/>
    <mergeCell ref="K665:M665"/>
    <mergeCell ref="N665:P665"/>
    <mergeCell ref="Q665:S665"/>
    <mergeCell ref="T671:V671"/>
    <mergeCell ref="W671:AB671"/>
    <mergeCell ref="B672:D672"/>
    <mergeCell ref="E672:G672"/>
    <mergeCell ref="H672:J672"/>
    <mergeCell ref="K672:M672"/>
    <mergeCell ref="N672:P672"/>
    <mergeCell ref="Q672:S672"/>
    <mergeCell ref="T672:V672"/>
    <mergeCell ref="W672:AB672"/>
    <mergeCell ref="B671:D671"/>
    <mergeCell ref="E671:G671"/>
    <mergeCell ref="H671:J671"/>
    <mergeCell ref="K671:M671"/>
    <mergeCell ref="N671:P671"/>
    <mergeCell ref="Q671:S671"/>
    <mergeCell ref="T669:V669"/>
    <mergeCell ref="W669:AB669"/>
    <mergeCell ref="B670:D670"/>
    <mergeCell ref="E670:G670"/>
    <mergeCell ref="H670:J670"/>
    <mergeCell ref="K670:M670"/>
    <mergeCell ref="N670:P670"/>
    <mergeCell ref="Q670:S670"/>
    <mergeCell ref="T670:V670"/>
    <mergeCell ref="W670:AB670"/>
    <mergeCell ref="B669:D669"/>
    <mergeCell ref="E669:G669"/>
    <mergeCell ref="H669:J669"/>
    <mergeCell ref="K669:M669"/>
    <mergeCell ref="N669:P669"/>
    <mergeCell ref="Q669:S669"/>
    <mergeCell ref="T675:V675"/>
    <mergeCell ref="W675:AB675"/>
    <mergeCell ref="B676:D676"/>
    <mergeCell ref="E676:G676"/>
    <mergeCell ref="H676:J676"/>
    <mergeCell ref="K676:M676"/>
    <mergeCell ref="N676:P676"/>
    <mergeCell ref="Q676:S676"/>
    <mergeCell ref="T676:V676"/>
    <mergeCell ref="W676:AB676"/>
    <mergeCell ref="B675:D675"/>
    <mergeCell ref="E675:G675"/>
    <mergeCell ref="H675:J675"/>
    <mergeCell ref="K675:M675"/>
    <mergeCell ref="N675:P675"/>
    <mergeCell ref="Q675:S675"/>
    <mergeCell ref="T673:V673"/>
    <mergeCell ref="W673:AB673"/>
    <mergeCell ref="B674:D674"/>
    <mergeCell ref="E674:G674"/>
    <mergeCell ref="H674:J674"/>
    <mergeCell ref="K674:M674"/>
    <mergeCell ref="N674:P674"/>
    <mergeCell ref="Q674:S674"/>
    <mergeCell ref="T674:V674"/>
    <mergeCell ref="W674:AB674"/>
    <mergeCell ref="B673:D673"/>
    <mergeCell ref="E673:G673"/>
    <mergeCell ref="H673:J673"/>
    <mergeCell ref="K673:M673"/>
    <mergeCell ref="N673:P673"/>
    <mergeCell ref="Q673:S673"/>
    <mergeCell ref="T679:V679"/>
    <mergeCell ref="W679:AB679"/>
    <mergeCell ref="B680:D680"/>
    <mergeCell ref="E680:G680"/>
    <mergeCell ref="H680:J680"/>
    <mergeCell ref="K680:M680"/>
    <mergeCell ref="N680:P680"/>
    <mergeCell ref="Q680:S680"/>
    <mergeCell ref="T680:V680"/>
    <mergeCell ref="W680:AB680"/>
    <mergeCell ref="B679:D679"/>
    <mergeCell ref="E679:G679"/>
    <mergeCell ref="H679:J679"/>
    <mergeCell ref="K679:M679"/>
    <mergeCell ref="N679:P679"/>
    <mergeCell ref="Q679:S679"/>
    <mergeCell ref="T677:V677"/>
    <mergeCell ref="W677:AB677"/>
    <mergeCell ref="B678:D678"/>
    <mergeCell ref="E678:G678"/>
    <mergeCell ref="H678:J678"/>
    <mergeCell ref="K678:M678"/>
    <mergeCell ref="N678:P678"/>
    <mergeCell ref="Q678:S678"/>
    <mergeCell ref="T678:V678"/>
    <mergeCell ref="W678:AB678"/>
    <mergeCell ref="B677:D677"/>
    <mergeCell ref="E677:G677"/>
    <mergeCell ref="H677:J677"/>
    <mergeCell ref="K677:M677"/>
    <mergeCell ref="N677:P677"/>
    <mergeCell ref="Q677:S677"/>
    <mergeCell ref="T683:V683"/>
    <mergeCell ref="W683:AB683"/>
    <mergeCell ref="B684:D684"/>
    <mergeCell ref="E684:G684"/>
    <mergeCell ref="H684:J684"/>
    <mergeCell ref="K684:M684"/>
    <mergeCell ref="N684:P684"/>
    <mergeCell ref="Q684:S684"/>
    <mergeCell ref="T684:V684"/>
    <mergeCell ref="W684:AB684"/>
    <mergeCell ref="B683:D683"/>
    <mergeCell ref="E683:G683"/>
    <mergeCell ref="H683:J683"/>
    <mergeCell ref="K683:M683"/>
    <mergeCell ref="N683:P683"/>
    <mergeCell ref="Q683:S683"/>
    <mergeCell ref="T681:V681"/>
    <mergeCell ref="W681:AB681"/>
    <mergeCell ref="B682:D682"/>
    <mergeCell ref="E682:G682"/>
    <mergeCell ref="H682:J682"/>
    <mergeCell ref="K682:M682"/>
    <mergeCell ref="N682:P682"/>
    <mergeCell ref="Q682:S682"/>
    <mergeCell ref="T682:V682"/>
    <mergeCell ref="W682:AB682"/>
    <mergeCell ref="B681:D681"/>
    <mergeCell ref="E681:G681"/>
    <mergeCell ref="H681:J681"/>
    <mergeCell ref="K681:M681"/>
    <mergeCell ref="N681:P681"/>
    <mergeCell ref="Q681:S681"/>
    <mergeCell ref="T687:V687"/>
    <mergeCell ref="W687:AB687"/>
    <mergeCell ref="B688:D688"/>
    <mergeCell ref="E688:G688"/>
    <mergeCell ref="H688:J688"/>
    <mergeCell ref="K688:M688"/>
    <mergeCell ref="N688:P688"/>
    <mergeCell ref="Q688:S688"/>
    <mergeCell ref="T688:V688"/>
    <mergeCell ref="W688:AB688"/>
    <mergeCell ref="B687:D687"/>
    <mergeCell ref="E687:G687"/>
    <mergeCell ref="H687:J687"/>
    <mergeCell ref="K687:M687"/>
    <mergeCell ref="N687:P687"/>
    <mergeCell ref="Q687:S687"/>
    <mergeCell ref="T685:V685"/>
    <mergeCell ref="W685:AB685"/>
    <mergeCell ref="B686:D686"/>
    <mergeCell ref="E686:G686"/>
    <mergeCell ref="H686:J686"/>
    <mergeCell ref="K686:M686"/>
    <mergeCell ref="N686:P686"/>
    <mergeCell ref="Q686:S686"/>
    <mergeCell ref="T686:V686"/>
    <mergeCell ref="W686:AB686"/>
    <mergeCell ref="B685:D685"/>
    <mergeCell ref="E685:G685"/>
    <mergeCell ref="H685:J685"/>
    <mergeCell ref="K685:M685"/>
    <mergeCell ref="N685:P685"/>
    <mergeCell ref="Q685:S685"/>
    <mergeCell ref="T691:V691"/>
    <mergeCell ref="W691:AB691"/>
    <mergeCell ref="B692:D692"/>
    <mergeCell ref="E692:G692"/>
    <mergeCell ref="H692:J692"/>
    <mergeCell ref="K692:M692"/>
    <mergeCell ref="N692:P692"/>
    <mergeCell ref="Q692:S692"/>
    <mergeCell ref="T692:V692"/>
    <mergeCell ref="W692:AB692"/>
    <mergeCell ref="B691:D691"/>
    <mergeCell ref="E691:G691"/>
    <mergeCell ref="H691:J691"/>
    <mergeCell ref="K691:M691"/>
    <mergeCell ref="N691:P691"/>
    <mergeCell ref="Q691:S691"/>
    <mergeCell ref="T689:V689"/>
    <mergeCell ref="W689:AB689"/>
    <mergeCell ref="B690:D690"/>
    <mergeCell ref="E690:G690"/>
    <mergeCell ref="H690:J690"/>
    <mergeCell ref="K690:M690"/>
    <mergeCell ref="N690:P690"/>
    <mergeCell ref="Q690:S690"/>
    <mergeCell ref="T690:V690"/>
    <mergeCell ref="W690:AB690"/>
    <mergeCell ref="B689:D689"/>
    <mergeCell ref="E689:G689"/>
    <mergeCell ref="H689:J689"/>
    <mergeCell ref="K689:M689"/>
    <mergeCell ref="N689:P689"/>
    <mergeCell ref="Q689:S689"/>
    <mergeCell ref="T695:V695"/>
    <mergeCell ref="W695:AB695"/>
    <mergeCell ref="B696:D696"/>
    <mergeCell ref="E696:G696"/>
    <mergeCell ref="H696:J696"/>
    <mergeCell ref="K696:M696"/>
    <mergeCell ref="N696:P696"/>
    <mergeCell ref="Q696:S696"/>
    <mergeCell ref="T696:V696"/>
    <mergeCell ref="W696:AB696"/>
    <mergeCell ref="B695:D695"/>
    <mergeCell ref="E695:G695"/>
    <mergeCell ref="H695:J695"/>
    <mergeCell ref="K695:M695"/>
    <mergeCell ref="N695:P695"/>
    <mergeCell ref="Q695:S695"/>
    <mergeCell ref="T693:V693"/>
    <mergeCell ref="W693:AB693"/>
    <mergeCell ref="B694:D694"/>
    <mergeCell ref="E694:G694"/>
    <mergeCell ref="H694:J694"/>
    <mergeCell ref="K694:M694"/>
    <mergeCell ref="N694:P694"/>
    <mergeCell ref="Q694:S694"/>
    <mergeCell ref="T694:V694"/>
    <mergeCell ref="W694:AB694"/>
    <mergeCell ref="B693:D693"/>
    <mergeCell ref="E693:G693"/>
    <mergeCell ref="H693:J693"/>
    <mergeCell ref="K693:M693"/>
    <mergeCell ref="N693:P693"/>
    <mergeCell ref="Q693:S693"/>
    <mergeCell ref="T699:V699"/>
    <mergeCell ref="W699:AB699"/>
    <mergeCell ref="B700:D700"/>
    <mergeCell ref="E700:G700"/>
    <mergeCell ref="H700:J700"/>
    <mergeCell ref="K700:M700"/>
    <mergeCell ref="N700:P700"/>
    <mergeCell ref="Q700:S700"/>
    <mergeCell ref="T700:V700"/>
    <mergeCell ref="W700:AB700"/>
    <mergeCell ref="B699:D699"/>
    <mergeCell ref="E699:G699"/>
    <mergeCell ref="H699:J699"/>
    <mergeCell ref="K699:M699"/>
    <mergeCell ref="N699:P699"/>
    <mergeCell ref="Q699:S699"/>
    <mergeCell ref="T697:V697"/>
    <mergeCell ref="W697:AB697"/>
    <mergeCell ref="B698:D698"/>
    <mergeCell ref="E698:G698"/>
    <mergeCell ref="H698:J698"/>
    <mergeCell ref="K698:M698"/>
    <mergeCell ref="N698:P698"/>
    <mergeCell ref="Q698:S698"/>
    <mergeCell ref="T698:V698"/>
    <mergeCell ref="W698:AB698"/>
    <mergeCell ref="B697:D697"/>
    <mergeCell ref="E697:G697"/>
    <mergeCell ref="H697:J697"/>
    <mergeCell ref="K697:M697"/>
    <mergeCell ref="N697:P697"/>
    <mergeCell ref="Q697:S697"/>
    <mergeCell ref="T703:V703"/>
    <mergeCell ref="W703:AB703"/>
    <mergeCell ref="B704:D704"/>
    <mergeCell ref="E704:G704"/>
    <mergeCell ref="H704:J704"/>
    <mergeCell ref="K704:M704"/>
    <mergeCell ref="N704:P704"/>
    <mergeCell ref="Q704:S704"/>
    <mergeCell ref="T704:V704"/>
    <mergeCell ref="W704:AB704"/>
    <mergeCell ref="B703:D703"/>
    <mergeCell ref="E703:G703"/>
    <mergeCell ref="H703:J703"/>
    <mergeCell ref="K703:M703"/>
    <mergeCell ref="N703:P703"/>
    <mergeCell ref="Q703:S703"/>
    <mergeCell ref="T701:V701"/>
    <mergeCell ref="W701:AB701"/>
    <mergeCell ref="B702:D702"/>
    <mergeCell ref="E702:G702"/>
    <mergeCell ref="H702:J702"/>
    <mergeCell ref="K702:M702"/>
    <mergeCell ref="N702:P702"/>
    <mergeCell ref="Q702:S702"/>
    <mergeCell ref="T702:V702"/>
    <mergeCell ref="W702:AB702"/>
    <mergeCell ref="B701:D701"/>
    <mergeCell ref="E701:G701"/>
    <mergeCell ref="H701:J701"/>
    <mergeCell ref="K701:M701"/>
    <mergeCell ref="N701:P701"/>
    <mergeCell ref="Q701:S701"/>
    <mergeCell ref="T707:V707"/>
    <mergeCell ref="W707:AB707"/>
    <mergeCell ref="B708:D708"/>
    <mergeCell ref="E708:G708"/>
    <mergeCell ref="H708:J708"/>
    <mergeCell ref="K708:M708"/>
    <mergeCell ref="N708:P708"/>
    <mergeCell ref="Q708:S708"/>
    <mergeCell ref="T708:V708"/>
    <mergeCell ref="W708:AB708"/>
    <mergeCell ref="B707:D707"/>
    <mergeCell ref="E707:G707"/>
    <mergeCell ref="H707:J707"/>
    <mergeCell ref="K707:M707"/>
    <mergeCell ref="N707:P707"/>
    <mergeCell ref="Q707:S707"/>
    <mergeCell ref="T705:V705"/>
    <mergeCell ref="W705:AB705"/>
    <mergeCell ref="B706:D706"/>
    <mergeCell ref="E706:G706"/>
    <mergeCell ref="H706:J706"/>
    <mergeCell ref="K706:M706"/>
    <mergeCell ref="N706:P706"/>
    <mergeCell ref="Q706:S706"/>
    <mergeCell ref="T706:V706"/>
    <mergeCell ref="W706:AB706"/>
    <mergeCell ref="B705:D705"/>
    <mergeCell ref="E705:G705"/>
    <mergeCell ref="H705:J705"/>
    <mergeCell ref="K705:M705"/>
    <mergeCell ref="N705:P705"/>
    <mergeCell ref="Q705:S705"/>
    <mergeCell ref="W715:AC715"/>
    <mergeCell ref="AD715:AH715"/>
    <mergeCell ref="B716:I716"/>
    <mergeCell ref="J716:L716"/>
    <mergeCell ref="M716:N716"/>
    <mergeCell ref="AF716:AG716"/>
    <mergeCell ref="T709:V709"/>
    <mergeCell ref="W709:AB709"/>
    <mergeCell ref="AA711:AC711"/>
    <mergeCell ref="AD711:AE711"/>
    <mergeCell ref="AG711:AH711"/>
    <mergeCell ref="W714:AC714"/>
    <mergeCell ref="AD714:AH714"/>
    <mergeCell ref="B709:D709"/>
    <mergeCell ref="E709:G709"/>
    <mergeCell ref="H709:J709"/>
    <mergeCell ref="K709:M709"/>
    <mergeCell ref="N709:P709"/>
    <mergeCell ref="Q709:S709"/>
    <mergeCell ref="T718:V719"/>
    <mergeCell ref="W718:AB718"/>
    <mergeCell ref="B719:D719"/>
    <mergeCell ref="W719:AB719"/>
    <mergeCell ref="B720:D720"/>
    <mergeCell ref="E720:G720"/>
    <mergeCell ref="H720:J720"/>
    <mergeCell ref="K720:M720"/>
    <mergeCell ref="N720:P720"/>
    <mergeCell ref="Q720:S720"/>
    <mergeCell ref="B717:D717"/>
    <mergeCell ref="E717:S717"/>
    <mergeCell ref="W717:AB717"/>
    <mergeCell ref="AC717:AH780"/>
    <mergeCell ref="B718:D718"/>
    <mergeCell ref="E718:G719"/>
    <mergeCell ref="H718:J719"/>
    <mergeCell ref="K718:M719"/>
    <mergeCell ref="N718:P719"/>
    <mergeCell ref="Q718:S719"/>
    <mergeCell ref="T722:V722"/>
    <mergeCell ref="W722:AB722"/>
    <mergeCell ref="B723:D723"/>
    <mergeCell ref="E723:G723"/>
    <mergeCell ref="H723:J723"/>
    <mergeCell ref="K723:M723"/>
    <mergeCell ref="N723:P723"/>
    <mergeCell ref="Q723:S723"/>
    <mergeCell ref="T723:V723"/>
    <mergeCell ref="W723:AB723"/>
    <mergeCell ref="B722:D722"/>
    <mergeCell ref="E722:G722"/>
    <mergeCell ref="H722:J722"/>
    <mergeCell ref="K722:M722"/>
    <mergeCell ref="N722:P722"/>
    <mergeCell ref="Q722:S722"/>
    <mergeCell ref="T720:V720"/>
    <mergeCell ref="W720:AB720"/>
    <mergeCell ref="B721:D721"/>
    <mergeCell ref="E721:G721"/>
    <mergeCell ref="H721:J721"/>
    <mergeCell ref="K721:M721"/>
    <mergeCell ref="N721:P721"/>
    <mergeCell ref="Q721:S721"/>
    <mergeCell ref="T721:V721"/>
    <mergeCell ref="W721:AB721"/>
    <mergeCell ref="T726:V726"/>
    <mergeCell ref="W726:AB726"/>
    <mergeCell ref="B727:D727"/>
    <mergeCell ref="E727:G727"/>
    <mergeCell ref="H727:J727"/>
    <mergeCell ref="K727:M727"/>
    <mergeCell ref="N727:P727"/>
    <mergeCell ref="Q727:S727"/>
    <mergeCell ref="T727:V727"/>
    <mergeCell ref="W727:AB727"/>
    <mergeCell ref="B726:D726"/>
    <mergeCell ref="E726:G726"/>
    <mergeCell ref="H726:J726"/>
    <mergeCell ref="K726:M726"/>
    <mergeCell ref="N726:P726"/>
    <mergeCell ref="Q726:S726"/>
    <mergeCell ref="T724:V724"/>
    <mergeCell ref="W724:AB724"/>
    <mergeCell ref="B725:D725"/>
    <mergeCell ref="E725:G725"/>
    <mergeCell ref="H725:J725"/>
    <mergeCell ref="K725:M725"/>
    <mergeCell ref="N725:P725"/>
    <mergeCell ref="Q725:S725"/>
    <mergeCell ref="T725:V725"/>
    <mergeCell ref="W725:AB725"/>
    <mergeCell ref="B724:D724"/>
    <mergeCell ref="E724:G724"/>
    <mergeCell ref="H724:J724"/>
    <mergeCell ref="K724:M724"/>
    <mergeCell ref="N724:P724"/>
    <mergeCell ref="Q724:S724"/>
    <mergeCell ref="T730:V730"/>
    <mergeCell ref="W730:AB730"/>
    <mergeCell ref="B731:D731"/>
    <mergeCell ref="E731:G731"/>
    <mergeCell ref="H731:J731"/>
    <mergeCell ref="K731:M731"/>
    <mergeCell ref="N731:P731"/>
    <mergeCell ref="Q731:S731"/>
    <mergeCell ref="T731:V731"/>
    <mergeCell ref="W731:AB731"/>
    <mergeCell ref="B730:D730"/>
    <mergeCell ref="E730:G730"/>
    <mergeCell ref="H730:J730"/>
    <mergeCell ref="K730:M730"/>
    <mergeCell ref="N730:P730"/>
    <mergeCell ref="Q730:S730"/>
    <mergeCell ref="T728:V728"/>
    <mergeCell ref="W728:AB728"/>
    <mergeCell ref="B729:D729"/>
    <mergeCell ref="E729:G729"/>
    <mergeCell ref="H729:J729"/>
    <mergeCell ref="K729:M729"/>
    <mergeCell ref="N729:P729"/>
    <mergeCell ref="Q729:S729"/>
    <mergeCell ref="T729:V729"/>
    <mergeCell ref="W729:AB729"/>
    <mergeCell ref="B728:D728"/>
    <mergeCell ref="E728:G728"/>
    <mergeCell ref="H728:J728"/>
    <mergeCell ref="K728:M728"/>
    <mergeCell ref="N728:P728"/>
    <mergeCell ref="Q728:S728"/>
    <mergeCell ref="T734:V734"/>
    <mergeCell ref="W734:AB734"/>
    <mergeCell ref="B735:D735"/>
    <mergeCell ref="E735:G735"/>
    <mergeCell ref="H735:J735"/>
    <mergeCell ref="K735:M735"/>
    <mergeCell ref="N735:P735"/>
    <mergeCell ref="Q735:S735"/>
    <mergeCell ref="T735:V735"/>
    <mergeCell ref="W735:AB735"/>
    <mergeCell ref="B734:D734"/>
    <mergeCell ref="E734:G734"/>
    <mergeCell ref="H734:J734"/>
    <mergeCell ref="K734:M734"/>
    <mergeCell ref="N734:P734"/>
    <mergeCell ref="Q734:S734"/>
    <mergeCell ref="T732:V732"/>
    <mergeCell ref="W732:AB732"/>
    <mergeCell ref="B733:D733"/>
    <mergeCell ref="E733:G733"/>
    <mergeCell ref="H733:J733"/>
    <mergeCell ref="K733:M733"/>
    <mergeCell ref="N733:P733"/>
    <mergeCell ref="Q733:S733"/>
    <mergeCell ref="T733:V733"/>
    <mergeCell ref="W733:AB733"/>
    <mergeCell ref="B732:D732"/>
    <mergeCell ref="E732:G732"/>
    <mergeCell ref="H732:J732"/>
    <mergeCell ref="K732:M732"/>
    <mergeCell ref="N732:P732"/>
    <mergeCell ref="Q732:S732"/>
    <mergeCell ref="T738:V738"/>
    <mergeCell ref="W738:AB738"/>
    <mergeCell ref="B739:D739"/>
    <mergeCell ref="E739:G739"/>
    <mergeCell ref="H739:J739"/>
    <mergeCell ref="K739:M739"/>
    <mergeCell ref="N739:P739"/>
    <mergeCell ref="Q739:S739"/>
    <mergeCell ref="T739:V739"/>
    <mergeCell ref="W739:AB739"/>
    <mergeCell ref="B738:D738"/>
    <mergeCell ref="E738:G738"/>
    <mergeCell ref="H738:J738"/>
    <mergeCell ref="K738:M738"/>
    <mergeCell ref="N738:P738"/>
    <mergeCell ref="Q738:S738"/>
    <mergeCell ref="T736:V736"/>
    <mergeCell ref="W736:AB736"/>
    <mergeCell ref="B737:D737"/>
    <mergeCell ref="E737:G737"/>
    <mergeCell ref="H737:J737"/>
    <mergeCell ref="K737:M737"/>
    <mergeCell ref="N737:P737"/>
    <mergeCell ref="Q737:S737"/>
    <mergeCell ref="T737:V737"/>
    <mergeCell ref="W737:AB737"/>
    <mergeCell ref="B736:D736"/>
    <mergeCell ref="E736:G736"/>
    <mergeCell ref="H736:J736"/>
    <mergeCell ref="K736:M736"/>
    <mergeCell ref="N736:P736"/>
    <mergeCell ref="Q736:S736"/>
    <mergeCell ref="T742:V742"/>
    <mergeCell ref="W742:AB742"/>
    <mergeCell ref="B743:D743"/>
    <mergeCell ref="E743:G743"/>
    <mergeCell ref="H743:J743"/>
    <mergeCell ref="K743:M743"/>
    <mergeCell ref="N743:P743"/>
    <mergeCell ref="Q743:S743"/>
    <mergeCell ref="T743:V743"/>
    <mergeCell ref="W743:AB743"/>
    <mergeCell ref="B742:D742"/>
    <mergeCell ref="E742:G742"/>
    <mergeCell ref="H742:J742"/>
    <mergeCell ref="K742:M742"/>
    <mergeCell ref="N742:P742"/>
    <mergeCell ref="Q742:S742"/>
    <mergeCell ref="T740:V740"/>
    <mergeCell ref="W740:AB740"/>
    <mergeCell ref="B741:D741"/>
    <mergeCell ref="E741:G741"/>
    <mergeCell ref="H741:J741"/>
    <mergeCell ref="K741:M741"/>
    <mergeCell ref="N741:P741"/>
    <mergeCell ref="Q741:S741"/>
    <mergeCell ref="T741:V741"/>
    <mergeCell ref="W741:AB741"/>
    <mergeCell ref="B740:D740"/>
    <mergeCell ref="E740:G740"/>
    <mergeCell ref="H740:J740"/>
    <mergeCell ref="K740:M740"/>
    <mergeCell ref="N740:P740"/>
    <mergeCell ref="Q740:S740"/>
    <mergeCell ref="T746:V746"/>
    <mergeCell ref="W746:AB746"/>
    <mergeCell ref="B747:D747"/>
    <mergeCell ref="E747:G747"/>
    <mergeCell ref="H747:J747"/>
    <mergeCell ref="K747:M747"/>
    <mergeCell ref="N747:P747"/>
    <mergeCell ref="Q747:S747"/>
    <mergeCell ref="T747:V747"/>
    <mergeCell ref="W747:AB747"/>
    <mergeCell ref="B746:D746"/>
    <mergeCell ref="E746:G746"/>
    <mergeCell ref="H746:J746"/>
    <mergeCell ref="K746:M746"/>
    <mergeCell ref="N746:P746"/>
    <mergeCell ref="Q746:S746"/>
    <mergeCell ref="T744:V744"/>
    <mergeCell ref="W744:AB744"/>
    <mergeCell ref="B745:D745"/>
    <mergeCell ref="E745:G745"/>
    <mergeCell ref="H745:J745"/>
    <mergeCell ref="K745:M745"/>
    <mergeCell ref="N745:P745"/>
    <mergeCell ref="Q745:S745"/>
    <mergeCell ref="T745:V745"/>
    <mergeCell ref="W745:AB745"/>
    <mergeCell ref="B744:D744"/>
    <mergeCell ref="E744:G744"/>
    <mergeCell ref="H744:J744"/>
    <mergeCell ref="K744:M744"/>
    <mergeCell ref="N744:P744"/>
    <mergeCell ref="Q744:S744"/>
    <mergeCell ref="T750:V750"/>
    <mergeCell ref="W750:AB750"/>
    <mergeCell ref="B751:D751"/>
    <mergeCell ref="E751:G751"/>
    <mergeCell ref="H751:J751"/>
    <mergeCell ref="K751:M751"/>
    <mergeCell ref="N751:P751"/>
    <mergeCell ref="Q751:S751"/>
    <mergeCell ref="T751:V751"/>
    <mergeCell ref="W751:AB751"/>
    <mergeCell ref="B750:D750"/>
    <mergeCell ref="E750:G750"/>
    <mergeCell ref="H750:J750"/>
    <mergeCell ref="K750:M750"/>
    <mergeCell ref="N750:P750"/>
    <mergeCell ref="Q750:S750"/>
    <mergeCell ref="T748:V748"/>
    <mergeCell ref="W748:AB748"/>
    <mergeCell ref="B749:D749"/>
    <mergeCell ref="E749:G749"/>
    <mergeCell ref="H749:J749"/>
    <mergeCell ref="K749:M749"/>
    <mergeCell ref="N749:P749"/>
    <mergeCell ref="Q749:S749"/>
    <mergeCell ref="T749:V749"/>
    <mergeCell ref="W749:AB749"/>
    <mergeCell ref="B748:D748"/>
    <mergeCell ref="E748:G748"/>
    <mergeCell ref="H748:J748"/>
    <mergeCell ref="K748:M748"/>
    <mergeCell ref="N748:P748"/>
    <mergeCell ref="Q748:S748"/>
    <mergeCell ref="T754:V754"/>
    <mergeCell ref="W754:AB754"/>
    <mergeCell ref="B755:D755"/>
    <mergeCell ref="E755:G755"/>
    <mergeCell ref="H755:J755"/>
    <mergeCell ref="K755:M755"/>
    <mergeCell ref="N755:P755"/>
    <mergeCell ref="Q755:S755"/>
    <mergeCell ref="T755:V755"/>
    <mergeCell ref="W755:AB755"/>
    <mergeCell ref="B754:D754"/>
    <mergeCell ref="E754:G754"/>
    <mergeCell ref="H754:J754"/>
    <mergeCell ref="K754:M754"/>
    <mergeCell ref="N754:P754"/>
    <mergeCell ref="Q754:S754"/>
    <mergeCell ref="T752:V752"/>
    <mergeCell ref="W752:AB752"/>
    <mergeCell ref="B753:D753"/>
    <mergeCell ref="E753:G753"/>
    <mergeCell ref="H753:J753"/>
    <mergeCell ref="K753:M753"/>
    <mergeCell ref="N753:P753"/>
    <mergeCell ref="Q753:S753"/>
    <mergeCell ref="T753:V753"/>
    <mergeCell ref="W753:AB753"/>
    <mergeCell ref="B752:D752"/>
    <mergeCell ref="E752:G752"/>
    <mergeCell ref="H752:J752"/>
    <mergeCell ref="K752:M752"/>
    <mergeCell ref="N752:P752"/>
    <mergeCell ref="Q752:S752"/>
    <mergeCell ref="T758:V758"/>
    <mergeCell ref="W758:AB758"/>
    <mergeCell ref="B759:D759"/>
    <mergeCell ref="E759:G759"/>
    <mergeCell ref="H759:J759"/>
    <mergeCell ref="K759:M759"/>
    <mergeCell ref="N759:P759"/>
    <mergeCell ref="Q759:S759"/>
    <mergeCell ref="T759:V759"/>
    <mergeCell ref="W759:AB759"/>
    <mergeCell ref="B758:D758"/>
    <mergeCell ref="E758:G758"/>
    <mergeCell ref="H758:J758"/>
    <mergeCell ref="K758:M758"/>
    <mergeCell ref="N758:P758"/>
    <mergeCell ref="Q758:S758"/>
    <mergeCell ref="T756:V756"/>
    <mergeCell ref="W756:AB756"/>
    <mergeCell ref="B757:D757"/>
    <mergeCell ref="E757:G757"/>
    <mergeCell ref="H757:J757"/>
    <mergeCell ref="K757:M757"/>
    <mergeCell ref="N757:P757"/>
    <mergeCell ref="Q757:S757"/>
    <mergeCell ref="T757:V757"/>
    <mergeCell ref="W757:AB757"/>
    <mergeCell ref="B756:D756"/>
    <mergeCell ref="E756:G756"/>
    <mergeCell ref="H756:J756"/>
    <mergeCell ref="K756:M756"/>
    <mergeCell ref="N756:P756"/>
    <mergeCell ref="Q756:S756"/>
    <mergeCell ref="T762:V762"/>
    <mergeCell ref="W762:AB762"/>
    <mergeCell ref="B763:D763"/>
    <mergeCell ref="E763:G763"/>
    <mergeCell ref="H763:J763"/>
    <mergeCell ref="K763:M763"/>
    <mergeCell ref="N763:P763"/>
    <mergeCell ref="Q763:S763"/>
    <mergeCell ref="T763:V763"/>
    <mergeCell ref="W763:AB763"/>
    <mergeCell ref="B762:D762"/>
    <mergeCell ref="E762:G762"/>
    <mergeCell ref="H762:J762"/>
    <mergeCell ref="K762:M762"/>
    <mergeCell ref="N762:P762"/>
    <mergeCell ref="Q762:S762"/>
    <mergeCell ref="T760:V760"/>
    <mergeCell ref="W760:AB760"/>
    <mergeCell ref="B761:D761"/>
    <mergeCell ref="E761:G761"/>
    <mergeCell ref="H761:J761"/>
    <mergeCell ref="K761:M761"/>
    <mergeCell ref="N761:P761"/>
    <mergeCell ref="Q761:S761"/>
    <mergeCell ref="T761:V761"/>
    <mergeCell ref="W761:AB761"/>
    <mergeCell ref="B760:D760"/>
    <mergeCell ref="E760:G760"/>
    <mergeCell ref="H760:J760"/>
    <mergeCell ref="K760:M760"/>
    <mergeCell ref="N760:P760"/>
    <mergeCell ref="Q760:S760"/>
    <mergeCell ref="T766:V766"/>
    <mergeCell ref="W766:AB766"/>
    <mergeCell ref="B767:D767"/>
    <mergeCell ref="E767:G767"/>
    <mergeCell ref="H767:J767"/>
    <mergeCell ref="K767:M767"/>
    <mergeCell ref="N767:P767"/>
    <mergeCell ref="Q767:S767"/>
    <mergeCell ref="T767:V767"/>
    <mergeCell ref="W767:AB767"/>
    <mergeCell ref="B766:D766"/>
    <mergeCell ref="E766:G766"/>
    <mergeCell ref="H766:J766"/>
    <mergeCell ref="K766:M766"/>
    <mergeCell ref="N766:P766"/>
    <mergeCell ref="Q766:S766"/>
    <mergeCell ref="T764:V764"/>
    <mergeCell ref="W764:AB764"/>
    <mergeCell ref="B765:D765"/>
    <mergeCell ref="E765:G765"/>
    <mergeCell ref="H765:J765"/>
    <mergeCell ref="K765:M765"/>
    <mergeCell ref="N765:P765"/>
    <mergeCell ref="Q765:S765"/>
    <mergeCell ref="T765:V765"/>
    <mergeCell ref="W765:AB765"/>
    <mergeCell ref="B764:D764"/>
    <mergeCell ref="E764:G764"/>
    <mergeCell ref="H764:J764"/>
    <mergeCell ref="K764:M764"/>
    <mergeCell ref="N764:P764"/>
    <mergeCell ref="Q764:S764"/>
    <mergeCell ref="T770:V770"/>
    <mergeCell ref="W770:AB770"/>
    <mergeCell ref="B771:D771"/>
    <mergeCell ref="E771:G771"/>
    <mergeCell ref="H771:J771"/>
    <mergeCell ref="K771:M771"/>
    <mergeCell ref="N771:P771"/>
    <mergeCell ref="Q771:S771"/>
    <mergeCell ref="T771:V771"/>
    <mergeCell ref="W771:AB771"/>
    <mergeCell ref="B770:D770"/>
    <mergeCell ref="E770:G770"/>
    <mergeCell ref="H770:J770"/>
    <mergeCell ref="K770:M770"/>
    <mergeCell ref="N770:P770"/>
    <mergeCell ref="Q770:S770"/>
    <mergeCell ref="T768:V768"/>
    <mergeCell ref="W768:AB768"/>
    <mergeCell ref="B769:D769"/>
    <mergeCell ref="E769:G769"/>
    <mergeCell ref="H769:J769"/>
    <mergeCell ref="K769:M769"/>
    <mergeCell ref="N769:P769"/>
    <mergeCell ref="Q769:S769"/>
    <mergeCell ref="T769:V769"/>
    <mergeCell ref="W769:AB769"/>
    <mergeCell ref="B768:D768"/>
    <mergeCell ref="E768:G768"/>
    <mergeCell ref="H768:J768"/>
    <mergeCell ref="K768:M768"/>
    <mergeCell ref="N768:P768"/>
    <mergeCell ref="Q768:S768"/>
    <mergeCell ref="T774:V774"/>
    <mergeCell ref="W774:AB774"/>
    <mergeCell ref="B775:D775"/>
    <mergeCell ref="E775:G775"/>
    <mergeCell ref="H775:J775"/>
    <mergeCell ref="K775:M775"/>
    <mergeCell ref="N775:P775"/>
    <mergeCell ref="Q775:S775"/>
    <mergeCell ref="T775:V775"/>
    <mergeCell ref="W775:AB775"/>
    <mergeCell ref="B774:D774"/>
    <mergeCell ref="E774:G774"/>
    <mergeCell ref="H774:J774"/>
    <mergeCell ref="K774:M774"/>
    <mergeCell ref="N774:P774"/>
    <mergeCell ref="Q774:S774"/>
    <mergeCell ref="T772:V772"/>
    <mergeCell ref="W772:AB772"/>
    <mergeCell ref="B773:D773"/>
    <mergeCell ref="E773:G773"/>
    <mergeCell ref="H773:J773"/>
    <mergeCell ref="K773:M773"/>
    <mergeCell ref="N773:P773"/>
    <mergeCell ref="Q773:S773"/>
    <mergeCell ref="T773:V773"/>
    <mergeCell ref="W773:AB773"/>
    <mergeCell ref="B772:D772"/>
    <mergeCell ref="E772:G772"/>
    <mergeCell ref="H772:J772"/>
    <mergeCell ref="K772:M772"/>
    <mergeCell ref="N772:P772"/>
    <mergeCell ref="Q772:S772"/>
    <mergeCell ref="T778:V778"/>
    <mergeCell ref="W778:AB778"/>
    <mergeCell ref="B779:D779"/>
    <mergeCell ref="E779:G779"/>
    <mergeCell ref="H779:J779"/>
    <mergeCell ref="K779:M779"/>
    <mergeCell ref="N779:P779"/>
    <mergeCell ref="Q779:S779"/>
    <mergeCell ref="T779:V779"/>
    <mergeCell ref="W779:AB779"/>
    <mergeCell ref="B778:D778"/>
    <mergeCell ref="E778:G778"/>
    <mergeCell ref="H778:J778"/>
    <mergeCell ref="K778:M778"/>
    <mergeCell ref="N778:P778"/>
    <mergeCell ref="Q778:S778"/>
    <mergeCell ref="T776:V776"/>
    <mergeCell ref="W776:AB776"/>
    <mergeCell ref="B777:D777"/>
    <mergeCell ref="E777:G777"/>
    <mergeCell ref="H777:J777"/>
    <mergeCell ref="K777:M777"/>
    <mergeCell ref="N777:P777"/>
    <mergeCell ref="Q777:S777"/>
    <mergeCell ref="T777:V777"/>
    <mergeCell ref="W777:AB777"/>
    <mergeCell ref="B776:D776"/>
    <mergeCell ref="E776:G776"/>
    <mergeCell ref="H776:J776"/>
    <mergeCell ref="K776:M776"/>
    <mergeCell ref="N776:P776"/>
    <mergeCell ref="Q776:S776"/>
    <mergeCell ref="W786:AC786"/>
    <mergeCell ref="AD786:AH786"/>
    <mergeCell ref="B787:I787"/>
    <mergeCell ref="J787:L787"/>
    <mergeCell ref="M787:N787"/>
    <mergeCell ref="AF787:AG787"/>
    <mergeCell ref="T780:V780"/>
    <mergeCell ref="W780:AB780"/>
    <mergeCell ref="AA782:AC782"/>
    <mergeCell ref="AD782:AE782"/>
    <mergeCell ref="AG782:AH782"/>
    <mergeCell ref="W785:AC785"/>
    <mergeCell ref="AD785:AH785"/>
    <mergeCell ref="B780:D780"/>
    <mergeCell ref="E780:G780"/>
    <mergeCell ref="H780:J780"/>
    <mergeCell ref="K780:M780"/>
    <mergeCell ref="N780:P780"/>
    <mergeCell ref="Q780:S780"/>
    <mergeCell ref="T789:V790"/>
    <mergeCell ref="W789:AB789"/>
    <mergeCell ref="B790:D790"/>
    <mergeCell ref="W790:AB790"/>
    <mergeCell ref="B791:D791"/>
    <mergeCell ref="E791:G791"/>
    <mergeCell ref="H791:J791"/>
    <mergeCell ref="K791:M791"/>
    <mergeCell ref="N791:P791"/>
    <mergeCell ref="Q791:S791"/>
    <mergeCell ref="B788:D788"/>
    <mergeCell ref="E788:S788"/>
    <mergeCell ref="W788:AB788"/>
    <mergeCell ref="AC788:AH851"/>
    <mergeCell ref="B789:D789"/>
    <mergeCell ref="E789:G790"/>
    <mergeCell ref="H789:J790"/>
    <mergeCell ref="K789:M790"/>
    <mergeCell ref="N789:P790"/>
    <mergeCell ref="Q789:S790"/>
    <mergeCell ref="T793:V793"/>
    <mergeCell ref="W793:AB793"/>
    <mergeCell ref="B794:D794"/>
    <mergeCell ref="E794:G794"/>
    <mergeCell ref="H794:J794"/>
    <mergeCell ref="K794:M794"/>
    <mergeCell ref="N794:P794"/>
    <mergeCell ref="Q794:S794"/>
    <mergeCell ref="T794:V794"/>
    <mergeCell ref="W794:AB794"/>
    <mergeCell ref="B793:D793"/>
    <mergeCell ref="E793:G793"/>
    <mergeCell ref="H793:J793"/>
    <mergeCell ref="K793:M793"/>
    <mergeCell ref="N793:P793"/>
    <mergeCell ref="Q793:S793"/>
    <mergeCell ref="T791:V791"/>
    <mergeCell ref="W791:AB791"/>
    <mergeCell ref="B792:D792"/>
    <mergeCell ref="E792:G792"/>
    <mergeCell ref="H792:J792"/>
    <mergeCell ref="K792:M792"/>
    <mergeCell ref="N792:P792"/>
    <mergeCell ref="Q792:S792"/>
    <mergeCell ref="T792:V792"/>
    <mergeCell ref="W792:AB792"/>
    <mergeCell ref="T797:V797"/>
    <mergeCell ref="W797:AB797"/>
    <mergeCell ref="B798:D798"/>
    <mergeCell ref="E798:G798"/>
    <mergeCell ref="H798:J798"/>
    <mergeCell ref="K798:M798"/>
    <mergeCell ref="N798:P798"/>
    <mergeCell ref="Q798:S798"/>
    <mergeCell ref="T798:V798"/>
    <mergeCell ref="W798:AB798"/>
    <mergeCell ref="B797:D797"/>
    <mergeCell ref="E797:G797"/>
    <mergeCell ref="H797:J797"/>
    <mergeCell ref="K797:M797"/>
    <mergeCell ref="N797:P797"/>
    <mergeCell ref="Q797:S797"/>
    <mergeCell ref="T795:V795"/>
    <mergeCell ref="W795:AB795"/>
    <mergeCell ref="B796:D796"/>
    <mergeCell ref="E796:G796"/>
    <mergeCell ref="H796:J796"/>
    <mergeCell ref="K796:M796"/>
    <mergeCell ref="N796:P796"/>
    <mergeCell ref="Q796:S796"/>
    <mergeCell ref="T796:V796"/>
    <mergeCell ref="W796:AB796"/>
    <mergeCell ref="B795:D795"/>
    <mergeCell ref="E795:G795"/>
    <mergeCell ref="H795:J795"/>
    <mergeCell ref="K795:M795"/>
    <mergeCell ref="N795:P795"/>
    <mergeCell ref="Q795:S795"/>
    <mergeCell ref="T801:V801"/>
    <mergeCell ref="W801:AB801"/>
    <mergeCell ref="B802:D802"/>
    <mergeCell ref="E802:G802"/>
    <mergeCell ref="H802:J802"/>
    <mergeCell ref="K802:M802"/>
    <mergeCell ref="N802:P802"/>
    <mergeCell ref="Q802:S802"/>
    <mergeCell ref="T802:V802"/>
    <mergeCell ref="W802:AB802"/>
    <mergeCell ref="B801:D801"/>
    <mergeCell ref="E801:G801"/>
    <mergeCell ref="H801:J801"/>
    <mergeCell ref="K801:M801"/>
    <mergeCell ref="N801:P801"/>
    <mergeCell ref="Q801:S801"/>
    <mergeCell ref="T799:V799"/>
    <mergeCell ref="W799:AB799"/>
    <mergeCell ref="B800:D800"/>
    <mergeCell ref="E800:G800"/>
    <mergeCell ref="H800:J800"/>
    <mergeCell ref="K800:M800"/>
    <mergeCell ref="N800:P800"/>
    <mergeCell ref="Q800:S800"/>
    <mergeCell ref="T800:V800"/>
    <mergeCell ref="W800:AB800"/>
    <mergeCell ref="B799:D799"/>
    <mergeCell ref="E799:G799"/>
    <mergeCell ref="H799:J799"/>
    <mergeCell ref="K799:M799"/>
    <mergeCell ref="N799:P799"/>
    <mergeCell ref="Q799:S799"/>
    <mergeCell ref="T805:V805"/>
    <mergeCell ref="W805:AB805"/>
    <mergeCell ref="B806:D806"/>
    <mergeCell ref="E806:G806"/>
    <mergeCell ref="H806:J806"/>
    <mergeCell ref="K806:M806"/>
    <mergeCell ref="N806:P806"/>
    <mergeCell ref="Q806:S806"/>
    <mergeCell ref="T806:V806"/>
    <mergeCell ref="W806:AB806"/>
    <mergeCell ref="B805:D805"/>
    <mergeCell ref="E805:G805"/>
    <mergeCell ref="H805:J805"/>
    <mergeCell ref="K805:M805"/>
    <mergeCell ref="N805:P805"/>
    <mergeCell ref="Q805:S805"/>
    <mergeCell ref="T803:V803"/>
    <mergeCell ref="W803:AB803"/>
    <mergeCell ref="B804:D804"/>
    <mergeCell ref="E804:G804"/>
    <mergeCell ref="H804:J804"/>
    <mergeCell ref="K804:M804"/>
    <mergeCell ref="N804:P804"/>
    <mergeCell ref="Q804:S804"/>
    <mergeCell ref="T804:V804"/>
    <mergeCell ref="W804:AB804"/>
    <mergeCell ref="B803:D803"/>
    <mergeCell ref="E803:G803"/>
    <mergeCell ref="H803:J803"/>
    <mergeCell ref="K803:M803"/>
    <mergeCell ref="N803:P803"/>
    <mergeCell ref="Q803:S803"/>
    <mergeCell ref="T809:V809"/>
    <mergeCell ref="W809:AB809"/>
    <mergeCell ref="B810:D810"/>
    <mergeCell ref="E810:G810"/>
    <mergeCell ref="H810:J810"/>
    <mergeCell ref="K810:M810"/>
    <mergeCell ref="N810:P810"/>
    <mergeCell ref="Q810:S810"/>
    <mergeCell ref="T810:V810"/>
    <mergeCell ref="W810:AB810"/>
    <mergeCell ref="B809:D809"/>
    <mergeCell ref="E809:G809"/>
    <mergeCell ref="H809:J809"/>
    <mergeCell ref="K809:M809"/>
    <mergeCell ref="N809:P809"/>
    <mergeCell ref="Q809:S809"/>
    <mergeCell ref="T807:V807"/>
    <mergeCell ref="W807:AB807"/>
    <mergeCell ref="B808:D808"/>
    <mergeCell ref="E808:G808"/>
    <mergeCell ref="H808:J808"/>
    <mergeCell ref="K808:M808"/>
    <mergeCell ref="N808:P808"/>
    <mergeCell ref="Q808:S808"/>
    <mergeCell ref="T808:V808"/>
    <mergeCell ref="W808:AB808"/>
    <mergeCell ref="B807:D807"/>
    <mergeCell ref="E807:G807"/>
    <mergeCell ref="H807:J807"/>
    <mergeCell ref="K807:M807"/>
    <mergeCell ref="N807:P807"/>
    <mergeCell ref="Q807:S807"/>
    <mergeCell ref="T813:V813"/>
    <mergeCell ref="W813:AB813"/>
    <mergeCell ref="B814:D814"/>
    <mergeCell ref="E814:G814"/>
    <mergeCell ref="H814:J814"/>
    <mergeCell ref="K814:M814"/>
    <mergeCell ref="N814:P814"/>
    <mergeCell ref="Q814:S814"/>
    <mergeCell ref="T814:V814"/>
    <mergeCell ref="W814:AB814"/>
    <mergeCell ref="B813:D813"/>
    <mergeCell ref="E813:G813"/>
    <mergeCell ref="H813:J813"/>
    <mergeCell ref="K813:M813"/>
    <mergeCell ref="N813:P813"/>
    <mergeCell ref="Q813:S813"/>
    <mergeCell ref="T811:V811"/>
    <mergeCell ref="W811:AB811"/>
    <mergeCell ref="B812:D812"/>
    <mergeCell ref="E812:G812"/>
    <mergeCell ref="H812:J812"/>
    <mergeCell ref="K812:M812"/>
    <mergeCell ref="N812:P812"/>
    <mergeCell ref="Q812:S812"/>
    <mergeCell ref="T812:V812"/>
    <mergeCell ref="W812:AB812"/>
    <mergeCell ref="B811:D811"/>
    <mergeCell ref="E811:G811"/>
    <mergeCell ref="H811:J811"/>
    <mergeCell ref="K811:M811"/>
    <mergeCell ref="N811:P811"/>
    <mergeCell ref="Q811:S811"/>
    <mergeCell ref="T817:V817"/>
    <mergeCell ref="W817:AB817"/>
    <mergeCell ref="B818:D818"/>
    <mergeCell ref="E818:G818"/>
    <mergeCell ref="H818:J818"/>
    <mergeCell ref="K818:M818"/>
    <mergeCell ref="N818:P818"/>
    <mergeCell ref="Q818:S818"/>
    <mergeCell ref="T818:V818"/>
    <mergeCell ref="W818:AB818"/>
    <mergeCell ref="B817:D817"/>
    <mergeCell ref="E817:G817"/>
    <mergeCell ref="H817:J817"/>
    <mergeCell ref="K817:M817"/>
    <mergeCell ref="N817:P817"/>
    <mergeCell ref="Q817:S817"/>
    <mergeCell ref="T815:V815"/>
    <mergeCell ref="W815:AB815"/>
    <mergeCell ref="B816:D816"/>
    <mergeCell ref="E816:G816"/>
    <mergeCell ref="H816:J816"/>
    <mergeCell ref="K816:M816"/>
    <mergeCell ref="N816:P816"/>
    <mergeCell ref="Q816:S816"/>
    <mergeCell ref="T816:V816"/>
    <mergeCell ref="W816:AB816"/>
    <mergeCell ref="B815:D815"/>
    <mergeCell ref="E815:G815"/>
    <mergeCell ref="H815:J815"/>
    <mergeCell ref="K815:M815"/>
    <mergeCell ref="N815:P815"/>
    <mergeCell ref="Q815:S815"/>
    <mergeCell ref="T821:V821"/>
    <mergeCell ref="W821:AB821"/>
    <mergeCell ref="B822:D822"/>
    <mergeCell ref="E822:G822"/>
    <mergeCell ref="H822:J822"/>
    <mergeCell ref="K822:M822"/>
    <mergeCell ref="N822:P822"/>
    <mergeCell ref="Q822:S822"/>
    <mergeCell ref="T822:V822"/>
    <mergeCell ref="W822:AB822"/>
    <mergeCell ref="B821:D821"/>
    <mergeCell ref="E821:G821"/>
    <mergeCell ref="H821:J821"/>
    <mergeCell ref="K821:M821"/>
    <mergeCell ref="N821:P821"/>
    <mergeCell ref="Q821:S821"/>
    <mergeCell ref="T819:V819"/>
    <mergeCell ref="W819:AB819"/>
    <mergeCell ref="B820:D820"/>
    <mergeCell ref="E820:G820"/>
    <mergeCell ref="H820:J820"/>
    <mergeCell ref="K820:M820"/>
    <mergeCell ref="N820:P820"/>
    <mergeCell ref="Q820:S820"/>
    <mergeCell ref="T820:V820"/>
    <mergeCell ref="W820:AB820"/>
    <mergeCell ref="B819:D819"/>
    <mergeCell ref="E819:G819"/>
    <mergeCell ref="H819:J819"/>
    <mergeCell ref="K819:M819"/>
    <mergeCell ref="N819:P819"/>
    <mergeCell ref="Q819:S819"/>
    <mergeCell ref="T825:V825"/>
    <mergeCell ref="W825:AB825"/>
    <mergeCell ref="B826:D826"/>
    <mergeCell ref="E826:G826"/>
    <mergeCell ref="H826:J826"/>
    <mergeCell ref="K826:M826"/>
    <mergeCell ref="N826:P826"/>
    <mergeCell ref="Q826:S826"/>
    <mergeCell ref="T826:V826"/>
    <mergeCell ref="W826:AB826"/>
    <mergeCell ref="B825:D825"/>
    <mergeCell ref="E825:G825"/>
    <mergeCell ref="H825:J825"/>
    <mergeCell ref="K825:M825"/>
    <mergeCell ref="N825:P825"/>
    <mergeCell ref="Q825:S825"/>
    <mergeCell ref="T823:V823"/>
    <mergeCell ref="W823:AB823"/>
    <mergeCell ref="B824:D824"/>
    <mergeCell ref="E824:G824"/>
    <mergeCell ref="H824:J824"/>
    <mergeCell ref="K824:M824"/>
    <mergeCell ref="N824:P824"/>
    <mergeCell ref="Q824:S824"/>
    <mergeCell ref="T824:V824"/>
    <mergeCell ref="W824:AB824"/>
    <mergeCell ref="B823:D823"/>
    <mergeCell ref="E823:G823"/>
    <mergeCell ref="H823:J823"/>
    <mergeCell ref="K823:M823"/>
    <mergeCell ref="N823:P823"/>
    <mergeCell ref="Q823:S823"/>
    <mergeCell ref="T829:V829"/>
    <mergeCell ref="W829:AB829"/>
    <mergeCell ref="B830:D830"/>
    <mergeCell ref="E830:G830"/>
    <mergeCell ref="H830:J830"/>
    <mergeCell ref="K830:M830"/>
    <mergeCell ref="N830:P830"/>
    <mergeCell ref="Q830:S830"/>
    <mergeCell ref="T830:V830"/>
    <mergeCell ref="W830:AB830"/>
    <mergeCell ref="B829:D829"/>
    <mergeCell ref="E829:G829"/>
    <mergeCell ref="H829:J829"/>
    <mergeCell ref="K829:M829"/>
    <mergeCell ref="N829:P829"/>
    <mergeCell ref="Q829:S829"/>
    <mergeCell ref="T827:V827"/>
    <mergeCell ref="W827:AB827"/>
    <mergeCell ref="B828:D828"/>
    <mergeCell ref="E828:G828"/>
    <mergeCell ref="H828:J828"/>
    <mergeCell ref="K828:M828"/>
    <mergeCell ref="N828:P828"/>
    <mergeCell ref="Q828:S828"/>
    <mergeCell ref="T828:V828"/>
    <mergeCell ref="W828:AB828"/>
    <mergeCell ref="B827:D827"/>
    <mergeCell ref="E827:G827"/>
    <mergeCell ref="H827:J827"/>
    <mergeCell ref="K827:M827"/>
    <mergeCell ref="N827:P827"/>
    <mergeCell ref="Q827:S827"/>
    <mergeCell ref="T833:V833"/>
    <mergeCell ref="W833:AB833"/>
    <mergeCell ref="B834:D834"/>
    <mergeCell ref="E834:G834"/>
    <mergeCell ref="H834:J834"/>
    <mergeCell ref="K834:M834"/>
    <mergeCell ref="N834:P834"/>
    <mergeCell ref="Q834:S834"/>
    <mergeCell ref="T834:V834"/>
    <mergeCell ref="W834:AB834"/>
    <mergeCell ref="B833:D833"/>
    <mergeCell ref="E833:G833"/>
    <mergeCell ref="H833:J833"/>
    <mergeCell ref="K833:M833"/>
    <mergeCell ref="N833:P833"/>
    <mergeCell ref="Q833:S833"/>
    <mergeCell ref="T831:V831"/>
    <mergeCell ref="W831:AB831"/>
    <mergeCell ref="B832:D832"/>
    <mergeCell ref="E832:G832"/>
    <mergeCell ref="H832:J832"/>
    <mergeCell ref="K832:M832"/>
    <mergeCell ref="N832:P832"/>
    <mergeCell ref="Q832:S832"/>
    <mergeCell ref="T832:V832"/>
    <mergeCell ref="W832:AB832"/>
    <mergeCell ref="B831:D831"/>
    <mergeCell ref="E831:G831"/>
    <mergeCell ref="H831:J831"/>
    <mergeCell ref="K831:M831"/>
    <mergeCell ref="N831:P831"/>
    <mergeCell ref="Q831:S831"/>
    <mergeCell ref="T837:V837"/>
    <mergeCell ref="W837:AB837"/>
    <mergeCell ref="B838:D838"/>
    <mergeCell ref="E838:G838"/>
    <mergeCell ref="H838:J838"/>
    <mergeCell ref="K838:M838"/>
    <mergeCell ref="N838:P838"/>
    <mergeCell ref="Q838:S838"/>
    <mergeCell ref="T838:V838"/>
    <mergeCell ref="W838:AB838"/>
    <mergeCell ref="B837:D837"/>
    <mergeCell ref="E837:G837"/>
    <mergeCell ref="H837:J837"/>
    <mergeCell ref="K837:M837"/>
    <mergeCell ref="N837:P837"/>
    <mergeCell ref="Q837:S837"/>
    <mergeCell ref="T835:V835"/>
    <mergeCell ref="W835:AB835"/>
    <mergeCell ref="B836:D836"/>
    <mergeCell ref="E836:G836"/>
    <mergeCell ref="H836:J836"/>
    <mergeCell ref="K836:M836"/>
    <mergeCell ref="N836:P836"/>
    <mergeCell ref="Q836:S836"/>
    <mergeCell ref="T836:V836"/>
    <mergeCell ref="W836:AB836"/>
    <mergeCell ref="B835:D835"/>
    <mergeCell ref="E835:G835"/>
    <mergeCell ref="H835:J835"/>
    <mergeCell ref="K835:M835"/>
    <mergeCell ref="N835:P835"/>
    <mergeCell ref="Q835:S835"/>
    <mergeCell ref="T841:V841"/>
    <mergeCell ref="W841:AB841"/>
    <mergeCell ref="B842:D842"/>
    <mergeCell ref="E842:G842"/>
    <mergeCell ref="H842:J842"/>
    <mergeCell ref="K842:M842"/>
    <mergeCell ref="N842:P842"/>
    <mergeCell ref="Q842:S842"/>
    <mergeCell ref="T842:V842"/>
    <mergeCell ref="W842:AB842"/>
    <mergeCell ref="B841:D841"/>
    <mergeCell ref="E841:G841"/>
    <mergeCell ref="H841:J841"/>
    <mergeCell ref="K841:M841"/>
    <mergeCell ref="N841:P841"/>
    <mergeCell ref="Q841:S841"/>
    <mergeCell ref="T839:V839"/>
    <mergeCell ref="W839:AB839"/>
    <mergeCell ref="B840:D840"/>
    <mergeCell ref="E840:G840"/>
    <mergeCell ref="H840:J840"/>
    <mergeCell ref="K840:M840"/>
    <mergeCell ref="N840:P840"/>
    <mergeCell ref="Q840:S840"/>
    <mergeCell ref="T840:V840"/>
    <mergeCell ref="W840:AB840"/>
    <mergeCell ref="B839:D839"/>
    <mergeCell ref="E839:G839"/>
    <mergeCell ref="H839:J839"/>
    <mergeCell ref="K839:M839"/>
    <mergeCell ref="N839:P839"/>
    <mergeCell ref="Q839:S839"/>
    <mergeCell ref="T845:V845"/>
    <mergeCell ref="W845:AB845"/>
    <mergeCell ref="B846:D846"/>
    <mergeCell ref="E846:G846"/>
    <mergeCell ref="H846:J846"/>
    <mergeCell ref="K846:M846"/>
    <mergeCell ref="N846:P846"/>
    <mergeCell ref="Q846:S846"/>
    <mergeCell ref="T846:V846"/>
    <mergeCell ref="W846:AB846"/>
    <mergeCell ref="B845:D845"/>
    <mergeCell ref="E845:G845"/>
    <mergeCell ref="H845:J845"/>
    <mergeCell ref="K845:M845"/>
    <mergeCell ref="N845:P845"/>
    <mergeCell ref="Q845:S845"/>
    <mergeCell ref="T843:V843"/>
    <mergeCell ref="W843:AB843"/>
    <mergeCell ref="B844:D844"/>
    <mergeCell ref="E844:G844"/>
    <mergeCell ref="H844:J844"/>
    <mergeCell ref="K844:M844"/>
    <mergeCell ref="N844:P844"/>
    <mergeCell ref="Q844:S844"/>
    <mergeCell ref="T844:V844"/>
    <mergeCell ref="W844:AB844"/>
    <mergeCell ref="B843:D843"/>
    <mergeCell ref="E843:G843"/>
    <mergeCell ref="H843:J843"/>
    <mergeCell ref="K843:M843"/>
    <mergeCell ref="N843:P843"/>
    <mergeCell ref="Q843:S843"/>
    <mergeCell ref="T849:V849"/>
    <mergeCell ref="W849:AB849"/>
    <mergeCell ref="B850:D850"/>
    <mergeCell ref="E850:G850"/>
    <mergeCell ref="H850:J850"/>
    <mergeCell ref="K850:M850"/>
    <mergeCell ref="N850:P850"/>
    <mergeCell ref="Q850:S850"/>
    <mergeCell ref="T850:V850"/>
    <mergeCell ref="W850:AB850"/>
    <mergeCell ref="B849:D849"/>
    <mergeCell ref="E849:G849"/>
    <mergeCell ref="H849:J849"/>
    <mergeCell ref="K849:M849"/>
    <mergeCell ref="N849:P849"/>
    <mergeCell ref="Q849:S849"/>
    <mergeCell ref="T847:V847"/>
    <mergeCell ref="W847:AB847"/>
    <mergeCell ref="B848:D848"/>
    <mergeCell ref="E848:G848"/>
    <mergeCell ref="H848:J848"/>
    <mergeCell ref="K848:M848"/>
    <mergeCell ref="N848:P848"/>
    <mergeCell ref="Q848:S848"/>
    <mergeCell ref="T848:V848"/>
    <mergeCell ref="W848:AB848"/>
    <mergeCell ref="B847:D847"/>
    <mergeCell ref="E847:G847"/>
    <mergeCell ref="H847:J847"/>
    <mergeCell ref="K847:M847"/>
    <mergeCell ref="N847:P847"/>
    <mergeCell ref="Q847:S847"/>
    <mergeCell ref="W857:AC857"/>
    <mergeCell ref="AD857:AH857"/>
    <mergeCell ref="B858:I858"/>
    <mergeCell ref="J858:L858"/>
    <mergeCell ref="M858:N858"/>
    <mergeCell ref="AF858:AG858"/>
    <mergeCell ref="T851:V851"/>
    <mergeCell ref="W851:AB851"/>
    <mergeCell ref="AA853:AC853"/>
    <mergeCell ref="AD853:AE853"/>
    <mergeCell ref="AG853:AH853"/>
    <mergeCell ref="W856:AC856"/>
    <mergeCell ref="AD856:AH856"/>
    <mergeCell ref="B851:D851"/>
    <mergeCell ref="E851:G851"/>
    <mergeCell ref="H851:J851"/>
    <mergeCell ref="K851:M851"/>
    <mergeCell ref="N851:P851"/>
    <mergeCell ref="Q851:S851"/>
    <mergeCell ref="AV861:AV862"/>
    <mergeCell ref="B862:D862"/>
    <mergeCell ref="E862:G862"/>
    <mergeCell ref="H862:J862"/>
    <mergeCell ref="K862:M862"/>
    <mergeCell ref="N862:P862"/>
    <mergeCell ref="Q862:S862"/>
    <mergeCell ref="T862:V862"/>
    <mergeCell ref="W862:X862"/>
    <mergeCell ref="Y862:AB862"/>
    <mergeCell ref="Q860:S861"/>
    <mergeCell ref="T860:V861"/>
    <mergeCell ref="W860:AB860"/>
    <mergeCell ref="AC860:AH860"/>
    <mergeCell ref="AS860:AV860"/>
    <mergeCell ref="B861:D861"/>
    <mergeCell ref="W861:AB861"/>
    <mergeCell ref="AC861:AH861"/>
    <mergeCell ref="AT861:AT862"/>
    <mergeCell ref="AU861:AU862"/>
    <mergeCell ref="AL858:AM860"/>
    <mergeCell ref="B859:D859"/>
    <mergeCell ref="E859:S859"/>
    <mergeCell ref="W859:AB859"/>
    <mergeCell ref="AC859:AH859"/>
    <mergeCell ref="B860:D860"/>
    <mergeCell ref="E860:G861"/>
    <mergeCell ref="H860:J861"/>
    <mergeCell ref="K860:M861"/>
    <mergeCell ref="N860:P861"/>
    <mergeCell ref="AC863:AD863"/>
    <mergeCell ref="AE863:AH863"/>
    <mergeCell ref="E864:G864"/>
    <mergeCell ref="H864:J864"/>
    <mergeCell ref="K864:M864"/>
    <mergeCell ref="N864:P864"/>
    <mergeCell ref="Q864:S864"/>
    <mergeCell ref="T864:V864"/>
    <mergeCell ref="W864:X864"/>
    <mergeCell ref="Y864:AB864"/>
    <mergeCell ref="AC862:AD862"/>
    <mergeCell ref="AE862:AH862"/>
    <mergeCell ref="E863:G863"/>
    <mergeCell ref="H863:J863"/>
    <mergeCell ref="K863:M863"/>
    <mergeCell ref="N863:P863"/>
    <mergeCell ref="Q863:S863"/>
    <mergeCell ref="T863:V863"/>
    <mergeCell ref="W863:X863"/>
    <mergeCell ref="Y863:AB863"/>
    <mergeCell ref="Y865:AB865"/>
    <mergeCell ref="AC865:AD865"/>
    <mergeCell ref="AE865:AH865"/>
    <mergeCell ref="B866:D866"/>
    <mergeCell ref="E866:G866"/>
    <mergeCell ref="H866:J866"/>
    <mergeCell ref="K866:M866"/>
    <mergeCell ref="N866:P866"/>
    <mergeCell ref="Q866:S866"/>
    <mergeCell ref="T866:V866"/>
    <mergeCell ref="AC864:AD864"/>
    <mergeCell ref="AE864:AH864"/>
    <mergeCell ref="B865:D865"/>
    <mergeCell ref="E865:G865"/>
    <mergeCell ref="H865:J865"/>
    <mergeCell ref="K865:M865"/>
    <mergeCell ref="N865:P865"/>
    <mergeCell ref="Q865:S865"/>
    <mergeCell ref="T865:V865"/>
    <mergeCell ref="W865:X865"/>
    <mergeCell ref="T867:V867"/>
    <mergeCell ref="W867:X867"/>
    <mergeCell ref="Y867:AB867"/>
    <mergeCell ref="AC867:AD867"/>
    <mergeCell ref="AE867:AH867"/>
    <mergeCell ref="B868:G868"/>
    <mergeCell ref="H868:S868"/>
    <mergeCell ref="T868:V868"/>
    <mergeCell ref="W868:X868"/>
    <mergeCell ref="Y868:AB868"/>
    <mergeCell ref="W866:X866"/>
    <mergeCell ref="Y866:AB866"/>
    <mergeCell ref="AC866:AD866"/>
    <mergeCell ref="AE866:AH866"/>
    <mergeCell ref="B867:D867"/>
    <mergeCell ref="E867:G867"/>
    <mergeCell ref="H867:J867"/>
    <mergeCell ref="K867:M867"/>
    <mergeCell ref="N867:P867"/>
    <mergeCell ref="Q867:S867"/>
    <mergeCell ref="B872:D872"/>
    <mergeCell ref="E872:S872"/>
    <mergeCell ref="W872:X872"/>
    <mergeCell ref="Y872:AB872"/>
    <mergeCell ref="AC872:AD872"/>
    <mergeCell ref="AE872:AH872"/>
    <mergeCell ref="B870:S870"/>
    <mergeCell ref="W870:X870"/>
    <mergeCell ref="Y870:AB870"/>
    <mergeCell ref="AC870:AD870"/>
    <mergeCell ref="AE870:AH870"/>
    <mergeCell ref="B871:S871"/>
    <mergeCell ref="W871:X871"/>
    <mergeCell ref="Y871:AB871"/>
    <mergeCell ref="AC871:AD871"/>
    <mergeCell ref="AE871:AH871"/>
    <mergeCell ref="AC868:AD868"/>
    <mergeCell ref="AE868:AH868"/>
    <mergeCell ref="B869:G869"/>
    <mergeCell ref="H869:S869"/>
    <mergeCell ref="W869:X869"/>
    <mergeCell ref="Y869:AB869"/>
    <mergeCell ref="AC869:AD869"/>
    <mergeCell ref="AE869:AH869"/>
    <mergeCell ref="AC875:AD875"/>
    <mergeCell ref="AE875:AH875"/>
    <mergeCell ref="B876:D876"/>
    <mergeCell ref="E876:I876"/>
    <mergeCell ref="J876:N876"/>
    <mergeCell ref="O876:S876"/>
    <mergeCell ref="W876:X876"/>
    <mergeCell ref="Y876:AB876"/>
    <mergeCell ref="AC876:AD876"/>
    <mergeCell ref="AE876:AH876"/>
    <mergeCell ref="B875:D875"/>
    <mergeCell ref="E875:I875"/>
    <mergeCell ref="J875:N875"/>
    <mergeCell ref="O875:S875"/>
    <mergeCell ref="W875:X875"/>
    <mergeCell ref="Y875:AB875"/>
    <mergeCell ref="AC873:AD873"/>
    <mergeCell ref="AE873:AH873"/>
    <mergeCell ref="B874:D874"/>
    <mergeCell ref="J874:N874"/>
    <mergeCell ref="O874:S874"/>
    <mergeCell ref="W874:X874"/>
    <mergeCell ref="Y874:AB874"/>
    <mergeCell ref="AC874:AD874"/>
    <mergeCell ref="AE874:AH874"/>
    <mergeCell ref="B873:D873"/>
    <mergeCell ref="E873:I874"/>
    <mergeCell ref="J873:N873"/>
    <mergeCell ref="O873:S873"/>
    <mergeCell ref="W873:X873"/>
    <mergeCell ref="Y873:AB873"/>
    <mergeCell ref="B880:D880"/>
    <mergeCell ref="E880:I880"/>
    <mergeCell ref="J880:N880"/>
    <mergeCell ref="O880:S880"/>
    <mergeCell ref="B881:D881"/>
    <mergeCell ref="E881:I881"/>
    <mergeCell ref="J881:N881"/>
    <mergeCell ref="O881:S881"/>
    <mergeCell ref="B879:D879"/>
    <mergeCell ref="E879:I879"/>
    <mergeCell ref="J879:N879"/>
    <mergeCell ref="O879:S879"/>
    <mergeCell ref="AC879:AD879"/>
    <mergeCell ref="AE879:AH879"/>
    <mergeCell ref="AC877:AD877"/>
    <mergeCell ref="AE877:AH877"/>
    <mergeCell ref="B878:D878"/>
    <mergeCell ref="E878:I878"/>
    <mergeCell ref="J878:N878"/>
    <mergeCell ref="O878:S878"/>
    <mergeCell ref="AC878:AD878"/>
    <mergeCell ref="AE878:AH878"/>
    <mergeCell ref="B877:D877"/>
    <mergeCell ref="E877:I877"/>
    <mergeCell ref="J877:N877"/>
    <mergeCell ref="O877:S877"/>
    <mergeCell ref="W877:X877"/>
    <mergeCell ref="Y877:AB877"/>
    <mergeCell ref="B886:D886"/>
    <mergeCell ref="E886:I886"/>
    <mergeCell ref="J886:N886"/>
    <mergeCell ref="O886:S886"/>
    <mergeCell ref="B887:D887"/>
    <mergeCell ref="E887:N887"/>
    <mergeCell ref="O887:S887"/>
    <mergeCell ref="B884:D884"/>
    <mergeCell ref="E884:I884"/>
    <mergeCell ref="J884:N884"/>
    <mergeCell ref="O884:S884"/>
    <mergeCell ref="B885:D885"/>
    <mergeCell ref="E885:I885"/>
    <mergeCell ref="J885:N885"/>
    <mergeCell ref="O885:S885"/>
    <mergeCell ref="B882:D882"/>
    <mergeCell ref="E882:I882"/>
    <mergeCell ref="J882:N882"/>
    <mergeCell ref="O882:S882"/>
    <mergeCell ref="B883:D883"/>
    <mergeCell ref="E883:I883"/>
    <mergeCell ref="J883:N883"/>
    <mergeCell ref="O883:S883"/>
    <mergeCell ref="AF892:AG893"/>
    <mergeCell ref="AH892:AI892"/>
    <mergeCell ref="Q893:V893"/>
    <mergeCell ref="W893:AB893"/>
    <mergeCell ref="AH893:AI893"/>
    <mergeCell ref="B894:E894"/>
    <mergeCell ref="F894:P894"/>
    <mergeCell ref="Q894:S894"/>
    <mergeCell ref="T894:V894"/>
    <mergeCell ref="W894:AB894"/>
    <mergeCell ref="U889:W889"/>
    <mergeCell ref="B892:E893"/>
    <mergeCell ref="F892:P893"/>
    <mergeCell ref="Q892:V892"/>
    <mergeCell ref="W892:AB892"/>
    <mergeCell ref="AC892:AE893"/>
    <mergeCell ref="B888:D888"/>
    <mergeCell ref="E888:N888"/>
    <mergeCell ref="O888:S888"/>
    <mergeCell ref="B889:D889"/>
    <mergeCell ref="E889:N889"/>
    <mergeCell ref="O889:S889"/>
    <mergeCell ref="AH895:AI895"/>
    <mergeCell ref="B896:E896"/>
    <mergeCell ref="F896:P896"/>
    <mergeCell ref="Q896:S896"/>
    <mergeCell ref="T896:V896"/>
    <mergeCell ref="W896:AB896"/>
    <mergeCell ref="AC896:AE896"/>
    <mergeCell ref="AF896:AG896"/>
    <mergeCell ref="AH896:AI896"/>
    <mergeCell ref="AC894:AE894"/>
    <mergeCell ref="AF894:AG894"/>
    <mergeCell ref="AH894:AI894"/>
    <mergeCell ref="B895:E895"/>
    <mergeCell ref="F895:P895"/>
    <mergeCell ref="Q895:S895"/>
    <mergeCell ref="T895:V895"/>
    <mergeCell ref="W895:AB895"/>
    <mergeCell ref="AC895:AE895"/>
    <mergeCell ref="AF895:AG895"/>
    <mergeCell ref="AF899:AG899"/>
    <mergeCell ref="AH899:AI899"/>
    <mergeCell ref="B900:E900"/>
    <mergeCell ref="F900:P900"/>
    <mergeCell ref="Q900:S900"/>
    <mergeCell ref="T900:V900"/>
    <mergeCell ref="W900:AB900"/>
    <mergeCell ref="AC900:AE900"/>
    <mergeCell ref="AF900:AG900"/>
    <mergeCell ref="AH900:AI900"/>
    <mergeCell ref="B899:E899"/>
    <mergeCell ref="F899:P899"/>
    <mergeCell ref="Q899:S899"/>
    <mergeCell ref="T899:V899"/>
    <mergeCell ref="W899:AB899"/>
    <mergeCell ref="AC899:AE899"/>
    <mergeCell ref="AF897:AG897"/>
    <mergeCell ref="AH897:AI897"/>
    <mergeCell ref="B898:E898"/>
    <mergeCell ref="F898:P898"/>
    <mergeCell ref="Q898:S898"/>
    <mergeCell ref="T898:V898"/>
    <mergeCell ref="W898:AB898"/>
    <mergeCell ref="AC898:AE898"/>
    <mergeCell ref="AF898:AG898"/>
    <mergeCell ref="AH898:AI898"/>
    <mergeCell ref="B897:E897"/>
    <mergeCell ref="F897:P897"/>
    <mergeCell ref="Q897:S897"/>
    <mergeCell ref="T897:V897"/>
    <mergeCell ref="W897:AB897"/>
    <mergeCell ref="AC897:AE897"/>
    <mergeCell ref="AF903:AG903"/>
    <mergeCell ref="AH903:AI903"/>
    <mergeCell ref="B904:E904"/>
    <mergeCell ref="F904:P904"/>
    <mergeCell ref="Q904:V905"/>
    <mergeCell ref="W904:AB904"/>
    <mergeCell ref="AC904:AG905"/>
    <mergeCell ref="AH904:AI904"/>
    <mergeCell ref="B905:E905"/>
    <mergeCell ref="F905:P905"/>
    <mergeCell ref="B903:E903"/>
    <mergeCell ref="F903:P903"/>
    <mergeCell ref="Q903:S903"/>
    <mergeCell ref="T903:V903"/>
    <mergeCell ref="W903:AB903"/>
    <mergeCell ref="AC903:AE903"/>
    <mergeCell ref="AF901:AG901"/>
    <mergeCell ref="AH901:AI901"/>
    <mergeCell ref="B902:E902"/>
    <mergeCell ref="F902:P902"/>
    <mergeCell ref="Q902:S902"/>
    <mergeCell ref="T902:V902"/>
    <mergeCell ref="W902:AB902"/>
    <mergeCell ref="AC902:AE902"/>
    <mergeCell ref="AF902:AG902"/>
    <mergeCell ref="AH902:AI902"/>
    <mergeCell ref="B901:E901"/>
    <mergeCell ref="F901:P901"/>
    <mergeCell ref="Q901:S901"/>
    <mergeCell ref="T901:V901"/>
    <mergeCell ref="W901:AB901"/>
    <mergeCell ref="AC901:AE901"/>
    <mergeCell ref="B908:G908"/>
    <mergeCell ref="H908:V908"/>
    <mergeCell ref="W908:AA908"/>
    <mergeCell ref="B909:G909"/>
    <mergeCell ref="H909:J909"/>
    <mergeCell ref="K909:M909"/>
    <mergeCell ref="N909:P909"/>
    <mergeCell ref="Q909:S909"/>
    <mergeCell ref="T909:V909"/>
    <mergeCell ref="W909:AA909"/>
    <mergeCell ref="W905:Y905"/>
    <mergeCell ref="Z905:AB905"/>
    <mergeCell ref="AH905:AI905"/>
    <mergeCell ref="AC906:AG906"/>
    <mergeCell ref="AH906:AI906"/>
    <mergeCell ref="AC907:AG907"/>
    <mergeCell ref="AH907:AI907"/>
    <mergeCell ref="G918:S918"/>
    <mergeCell ref="Z918:AB918"/>
    <mergeCell ref="B915:G915"/>
    <mergeCell ref="H915:M915"/>
    <mergeCell ref="N915:S915"/>
    <mergeCell ref="T915:Y915"/>
    <mergeCell ref="G917:S917"/>
    <mergeCell ref="Z917:AB917"/>
    <mergeCell ref="W910:AA910"/>
    <mergeCell ref="B913:G913"/>
    <mergeCell ref="H913:M913"/>
    <mergeCell ref="N913:S913"/>
    <mergeCell ref="T913:Y913"/>
    <mergeCell ref="B914:G914"/>
    <mergeCell ref="H914:M914"/>
    <mergeCell ref="N914:S914"/>
    <mergeCell ref="T914:Y914"/>
    <mergeCell ref="B910:G910"/>
    <mergeCell ref="H910:J910"/>
    <mergeCell ref="K910:M910"/>
    <mergeCell ref="N910:P910"/>
    <mergeCell ref="Q910:S910"/>
    <mergeCell ref="T910:V910"/>
    <mergeCell ref="Z913:AE913"/>
    <mergeCell ref="Z914:AE914"/>
    <mergeCell ref="Z915:AE915"/>
  </mergeCells>
  <conditionalFormatting sqref="E10:AB69 E82:AB142 E153:AB213 E224:AB284 E295:AB355 E366:AB426 E437:AB497 E508:AB568 E579:AB639 E650:AB710 E721:AB781 E792:AB852">
    <cfRule type="cellIs" dxfId="3" priority="2" operator="equal">
      <formula>0</formula>
    </cfRule>
  </conditionalFormatting>
  <conditionalFormatting sqref="T863:V868">
    <cfRule type="cellIs" dxfId="2" priority="1" operator="equal">
      <formula>0</formula>
    </cfRule>
  </conditionalFormatting>
  <printOptions horizontalCentered="1"/>
  <pageMargins left="0.19685039370078741" right="0.19685039370078741" top="0.19685039370078741" bottom="0.19685039370078741" header="0.51181102362204722" footer="0.19685039370078741"/>
  <pageSetup paperSize="9" scale="80" orientation="portrait" r:id="rId1"/>
  <headerFooter alignWithMargins="0">
    <oddFooter>&amp;L&amp;"Times New Roman,ธรรมดา"P-WI-09-TEM-002-1 R2 (15/08/67)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bot">
                <anchor moveWithCells="1" sizeWithCells="1">
                  <from>
                    <xdr:col>15</xdr:col>
                    <xdr:colOff>133350</xdr:colOff>
                    <xdr:row>3</xdr:row>
                    <xdr:rowOff>47625</xdr:rowOff>
                  </from>
                  <to>
                    <xdr:col>21</xdr:col>
                    <xdr:colOff>85725</xdr:colOff>
                    <xdr:row>4</xdr:row>
                    <xdr:rowOff>104775</xdr:rowOff>
                  </to>
                </anchor>
              </controlPr>
            </control>
          </mc:Choice>
        </mc:AlternateContent>
        <mc:AlternateContent xmlns:mc="http://schemas.openxmlformats.org/markup-compatibility/2006">
          <mc:Choice Requires="x14">
            <control shapeId="12290" r:id="rId5" name="Button 2">
              <controlPr defaultSize="0" print="0" autoFill="0" autoPict="0" macro="[0]!Gotop">
                <anchor moveWithCells="1" sizeWithCells="1">
                  <from>
                    <xdr:col>29</xdr:col>
                    <xdr:colOff>123825</xdr:colOff>
                    <xdr:row>879</xdr:row>
                    <xdr:rowOff>57150</xdr:rowOff>
                  </from>
                  <to>
                    <xdr:col>34</xdr:col>
                    <xdr:colOff>0</xdr:colOff>
                    <xdr:row>880</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3FD4F-37BD-42DD-8716-E3A839AC906F}">
  <dimension ref="A2:A22"/>
  <sheetViews>
    <sheetView topLeftCell="A7" zoomScale="145" zoomScaleNormal="145" workbookViewId="0">
      <selection activeCell="L31" sqref="L31"/>
    </sheetView>
  </sheetViews>
  <sheetFormatPr defaultRowHeight="12.75"/>
  <cols>
    <col min="10" max="10" width="17.28515625" customWidth="1"/>
  </cols>
  <sheetData>
    <row r="2" spans="1:1">
      <c r="A2" s="373" t="s">
        <v>1335</v>
      </c>
    </row>
    <row r="22" spans="1:1">
      <c r="A22" s="373" t="s">
        <v>1336</v>
      </c>
    </row>
  </sheetData>
  <pageMargins left="0.27" right="0.21"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209"/>
  <sheetViews>
    <sheetView topLeftCell="A62" zoomScale="175" zoomScaleNormal="175" workbookViewId="0">
      <selection activeCell="AQ66" sqref="AQ66"/>
    </sheetView>
  </sheetViews>
  <sheetFormatPr defaultRowHeight="18.75"/>
  <cols>
    <col min="1" max="1" width="1.28515625" style="13" customWidth="1"/>
    <col min="2" max="39" width="2.5703125" style="13" customWidth="1"/>
    <col min="40" max="40" width="12" style="1" customWidth="1"/>
    <col min="41" max="41" width="11.140625" style="1" customWidth="1"/>
    <col min="42" max="16384" width="9.140625" style="1"/>
  </cols>
  <sheetData>
    <row r="1" spans="1:42" ht="8.25" customHeight="1"/>
    <row r="2" spans="1:42" ht="19.5" customHeight="1">
      <c r="B2" s="323"/>
      <c r="C2" s="324"/>
      <c r="D2" s="324"/>
      <c r="E2" s="324"/>
      <c r="F2" s="324"/>
      <c r="G2" s="323"/>
      <c r="H2" s="832" t="s">
        <v>1260</v>
      </c>
      <c r="I2" s="832"/>
      <c r="J2" s="832"/>
      <c r="K2" s="832"/>
      <c r="L2" s="832"/>
      <c r="M2" s="832"/>
      <c r="N2" s="832"/>
      <c r="O2" s="832"/>
      <c r="P2" s="832"/>
      <c r="Q2" s="832"/>
      <c r="R2" s="832"/>
      <c r="S2" s="832"/>
      <c r="T2" s="832"/>
      <c r="U2" s="832"/>
      <c r="V2" s="832"/>
      <c r="W2" s="832"/>
      <c r="X2" s="832"/>
      <c r="Y2" s="832"/>
      <c r="Z2" s="832"/>
      <c r="AA2" s="832"/>
      <c r="AB2" s="832"/>
      <c r="AC2" s="324"/>
      <c r="AD2" s="324"/>
      <c r="AE2" s="324"/>
      <c r="AF2" s="324"/>
      <c r="AG2" s="324"/>
      <c r="AH2" s="324"/>
      <c r="AI2" s="324"/>
      <c r="AJ2" s="324"/>
      <c r="AK2" s="324"/>
      <c r="AL2" s="324"/>
      <c r="AM2" s="324"/>
    </row>
    <row r="3" spans="1:42" ht="19.5" customHeight="1">
      <c r="B3" s="323"/>
      <c r="C3" s="323"/>
      <c r="D3" s="323"/>
      <c r="E3" s="323"/>
      <c r="F3" s="323"/>
      <c r="G3" s="323"/>
      <c r="H3" s="832" t="s">
        <v>1261</v>
      </c>
      <c r="I3" s="832"/>
      <c r="J3" s="832"/>
      <c r="K3" s="832"/>
      <c r="L3" s="832"/>
      <c r="M3" s="832"/>
      <c r="N3" s="832"/>
      <c r="O3" s="832"/>
      <c r="P3" s="832"/>
      <c r="Q3" s="832"/>
      <c r="R3" s="832"/>
      <c r="S3" s="832"/>
      <c r="T3" s="832"/>
      <c r="U3" s="832"/>
      <c r="V3" s="832"/>
      <c r="W3" s="832"/>
      <c r="X3" s="832"/>
      <c r="Y3" s="832"/>
      <c r="Z3" s="832"/>
      <c r="AA3" s="832"/>
      <c r="AB3" s="832"/>
      <c r="AC3" s="832"/>
      <c r="AD3" s="832"/>
      <c r="AE3" s="832"/>
      <c r="AF3" s="832"/>
      <c r="AG3" s="832"/>
      <c r="AH3" s="832"/>
      <c r="AI3" s="323"/>
      <c r="AJ3" s="323"/>
      <c r="AK3" s="323"/>
      <c r="AL3" s="323"/>
      <c r="AM3" s="323"/>
    </row>
    <row r="4" spans="1:42" ht="15.75" customHeight="1">
      <c r="B4" s="323"/>
      <c r="C4" s="323"/>
      <c r="D4" s="323"/>
      <c r="E4" s="323"/>
      <c r="F4" s="323"/>
      <c r="G4" s="323"/>
      <c r="H4" s="832" t="s">
        <v>1262</v>
      </c>
      <c r="I4" s="832"/>
      <c r="J4" s="832"/>
      <c r="K4" s="832"/>
      <c r="L4" s="832"/>
      <c r="M4" s="832"/>
      <c r="N4" s="832"/>
      <c r="O4" s="832"/>
      <c r="P4" s="832"/>
      <c r="Q4" s="832"/>
      <c r="R4" s="832"/>
      <c r="S4" s="832"/>
      <c r="T4" s="832"/>
      <c r="U4" s="832"/>
      <c r="V4" s="832"/>
      <c r="W4" s="832"/>
      <c r="X4" s="832"/>
      <c r="Y4" s="832"/>
      <c r="Z4" s="832"/>
      <c r="AA4" s="832"/>
      <c r="AB4" s="832"/>
      <c r="AC4" s="323"/>
      <c r="AD4" s="323"/>
      <c r="AE4" s="323"/>
      <c r="AF4" s="323"/>
      <c r="AG4" s="323"/>
      <c r="AH4" s="323"/>
      <c r="AI4" s="323"/>
      <c r="AJ4" s="323"/>
      <c r="AK4" s="323"/>
      <c r="AL4" s="323"/>
      <c r="AM4" s="323"/>
    </row>
    <row r="5" spans="1:42" ht="15.75" customHeight="1">
      <c r="H5" s="325" t="s">
        <v>1263</v>
      </c>
      <c r="I5" s="38"/>
      <c r="J5" s="23"/>
      <c r="K5" s="23"/>
      <c r="L5" s="23"/>
      <c r="M5" s="23"/>
      <c r="N5" s="23"/>
      <c r="O5" s="23"/>
      <c r="P5" s="23"/>
      <c r="Q5" s="23"/>
      <c r="R5" s="23"/>
      <c r="S5" s="23"/>
      <c r="T5" s="23"/>
      <c r="U5" s="23"/>
      <c r="V5" s="23"/>
      <c r="W5" s="23"/>
      <c r="X5" s="23"/>
      <c r="Y5" s="23"/>
      <c r="Z5" s="23"/>
      <c r="AA5" s="23"/>
      <c r="AB5" s="23"/>
    </row>
    <row r="6" spans="1:42" ht="21.75" customHeight="1">
      <c r="B6" s="9"/>
      <c r="C6" s="9"/>
      <c r="D6" s="9"/>
      <c r="E6" s="9"/>
      <c r="F6" s="9"/>
      <c r="G6" s="9"/>
      <c r="H6" s="353" t="s">
        <v>120</v>
      </c>
      <c r="I6" s="42"/>
      <c r="J6" s="42"/>
      <c r="K6" s="42"/>
      <c r="L6" s="42"/>
      <c r="M6" s="42"/>
      <c r="N6" s="42"/>
      <c r="O6" s="42"/>
      <c r="P6" s="42"/>
      <c r="Q6" s="42"/>
      <c r="R6" s="42"/>
      <c r="S6" s="42"/>
      <c r="T6" s="42"/>
      <c r="U6" s="42"/>
      <c r="V6" s="42"/>
      <c r="W6" s="42"/>
      <c r="X6" s="42"/>
      <c r="Y6" s="42"/>
      <c r="Z6" s="42"/>
      <c r="AA6" s="42"/>
      <c r="AB6" s="42"/>
      <c r="AC6" s="9"/>
      <c r="AD6" s="9"/>
      <c r="AE6" s="9"/>
      <c r="AF6" s="9"/>
      <c r="AG6" s="9"/>
      <c r="AH6" s="9"/>
      <c r="AI6" s="9"/>
      <c r="AJ6" s="9"/>
      <c r="AK6" s="9"/>
      <c r="AL6" s="9"/>
      <c r="AM6" s="9"/>
    </row>
    <row r="7" spans="1:42" ht="21.75" customHeight="1">
      <c r="B7" s="833" t="s">
        <v>100</v>
      </c>
      <c r="C7" s="833"/>
      <c r="D7" s="833"/>
      <c r="E7" s="833"/>
      <c r="F7" s="833"/>
      <c r="G7" s="833"/>
      <c r="H7" s="833"/>
      <c r="I7" s="833"/>
      <c r="J7" s="833"/>
      <c r="K7" s="833"/>
      <c r="L7" s="833"/>
      <c r="M7" s="833"/>
      <c r="N7" s="833"/>
      <c r="O7" s="833"/>
      <c r="P7" s="833"/>
      <c r="Q7" s="833"/>
      <c r="R7" s="833"/>
      <c r="S7" s="833"/>
      <c r="T7" s="833"/>
      <c r="U7" s="833"/>
      <c r="V7" s="833"/>
      <c r="W7" s="833"/>
      <c r="X7" s="833"/>
      <c r="Y7" s="833"/>
      <c r="Z7" s="833"/>
      <c r="AA7" s="833"/>
      <c r="AB7" s="833"/>
      <c r="AC7" s="833"/>
      <c r="AD7" s="833"/>
      <c r="AE7" s="833"/>
      <c r="AF7" s="833"/>
      <c r="AG7" s="833"/>
      <c r="AH7" s="833"/>
      <c r="AI7" s="833"/>
      <c r="AJ7" s="833"/>
      <c r="AK7" s="833"/>
      <c r="AL7" s="833"/>
      <c r="AM7" s="833"/>
    </row>
    <row r="8" spans="1:42" ht="21.75" customHeight="1">
      <c r="B8" s="833"/>
      <c r="C8" s="833"/>
      <c r="D8" s="833"/>
      <c r="E8" s="833"/>
      <c r="F8" s="833"/>
      <c r="G8" s="833"/>
      <c r="H8" s="833"/>
      <c r="I8" s="833"/>
      <c r="J8" s="833"/>
      <c r="K8" s="833"/>
      <c r="L8" s="833"/>
      <c r="M8" s="833"/>
      <c r="N8" s="833"/>
      <c r="O8" s="833"/>
      <c r="P8" s="833"/>
      <c r="Q8" s="833"/>
      <c r="R8" s="833"/>
      <c r="S8" s="833"/>
      <c r="T8" s="833"/>
      <c r="U8" s="833"/>
      <c r="V8" s="833"/>
      <c r="W8" s="833"/>
      <c r="X8" s="833"/>
      <c r="Y8" s="833"/>
      <c r="Z8" s="833"/>
      <c r="AA8" s="833"/>
      <c r="AB8" s="833"/>
      <c r="AC8" s="833"/>
      <c r="AD8" s="833"/>
      <c r="AE8" s="833"/>
      <c r="AF8" s="833"/>
      <c r="AG8" s="833"/>
      <c r="AH8" s="833"/>
      <c r="AI8" s="833"/>
      <c r="AJ8" s="833"/>
      <c r="AK8" s="833"/>
      <c r="AL8" s="833"/>
      <c r="AM8" s="833"/>
    </row>
    <row r="9" spans="1:42" s="2" customFormat="1" ht="18" customHeight="1">
      <c r="A9" s="15"/>
      <c r="B9" s="15"/>
      <c r="C9" s="15"/>
      <c r="D9" s="15"/>
      <c r="E9" s="835"/>
      <c r="F9" s="835"/>
      <c r="G9" s="835"/>
      <c r="H9" s="835"/>
      <c r="I9" s="835"/>
      <c r="J9" s="835"/>
      <c r="K9" s="835"/>
      <c r="L9" s="15"/>
      <c r="M9" s="15"/>
      <c r="N9" s="15"/>
      <c r="O9" s="15"/>
      <c r="P9" s="15"/>
      <c r="Q9" s="15"/>
      <c r="R9" s="15"/>
      <c r="S9" s="15"/>
      <c r="T9" s="15"/>
      <c r="U9" s="15"/>
      <c r="V9" s="15"/>
      <c r="W9" s="15"/>
      <c r="X9" s="15"/>
      <c r="Y9" s="410" t="s">
        <v>75</v>
      </c>
      <c r="Z9" s="410"/>
      <c r="AA9" s="410"/>
      <c r="AB9" s="410"/>
      <c r="AC9" s="410"/>
      <c r="AD9" s="410"/>
      <c r="AE9" s="410"/>
      <c r="AF9" s="410"/>
      <c r="AG9" s="410"/>
      <c r="AH9" s="410"/>
      <c r="AI9" s="838" t="str">
        <f>IF(Page1!AO6=""," "&amp;Page1!AO4&amp;Page1!AR4&amp;" "&amp;Page1!AT4," "&amp;Page1!AO4&amp;Page1!AR4&amp;" "&amp;"R"&amp;Page1!AO6)</f>
        <v xml:space="preserve"> PT2/67 </v>
      </c>
      <c r="AJ9" s="838"/>
      <c r="AK9" s="838"/>
      <c r="AL9" s="838"/>
      <c r="AM9" s="838"/>
      <c r="AN9" s="3"/>
      <c r="AO9" s="3"/>
      <c r="AP9" s="3"/>
    </row>
    <row r="10" spans="1:42" ht="18" customHeight="1">
      <c r="D10" s="837"/>
      <c r="E10" s="837"/>
      <c r="F10" s="837"/>
      <c r="G10" s="837"/>
      <c r="H10" s="837"/>
      <c r="I10" s="837"/>
      <c r="AC10" s="410" t="s">
        <v>76</v>
      </c>
      <c r="AD10" s="410"/>
      <c r="AE10" s="410"/>
      <c r="AF10" s="410"/>
      <c r="AG10" s="410"/>
      <c r="AH10" s="410"/>
      <c r="AI10" s="440" t="s">
        <v>134</v>
      </c>
      <c r="AJ10" s="440"/>
      <c r="AK10" s="440"/>
      <c r="AL10" s="440"/>
      <c r="AM10" s="440"/>
    </row>
    <row r="11" spans="1:42" ht="18" customHeight="1">
      <c r="B11" s="14" t="s">
        <v>107</v>
      </c>
      <c r="C11" s="14"/>
      <c r="D11" s="14"/>
      <c r="E11" s="14"/>
      <c r="F11" s="14"/>
      <c r="G11" s="15"/>
      <c r="H11" s="15"/>
      <c r="I11" s="14" t="s">
        <v>102</v>
      </c>
      <c r="J11" s="834" t="str">
        <f>IF(Page1!$I$8="","",Page1!$I$8)</f>
        <v>Quality Metrology Solution Co.,Ltd</v>
      </c>
      <c r="K11" s="834"/>
      <c r="L11" s="834"/>
      <c r="M11" s="834"/>
      <c r="N11" s="834"/>
      <c r="O11" s="834"/>
      <c r="P11" s="834"/>
      <c r="Q11" s="834"/>
      <c r="R11" s="834"/>
      <c r="S11" s="834"/>
      <c r="T11" s="834"/>
      <c r="U11" s="834"/>
      <c r="V11" s="834"/>
      <c r="W11" s="834"/>
      <c r="X11" s="834"/>
      <c r="Y11" s="834"/>
      <c r="Z11" s="834"/>
      <c r="AA11" s="834"/>
      <c r="AB11" s="834"/>
      <c r="AC11" s="834"/>
      <c r="AD11" s="834"/>
      <c r="AE11" s="834"/>
      <c r="AF11" s="834"/>
      <c r="AG11" s="834"/>
      <c r="AH11" s="834"/>
      <c r="AI11" s="834"/>
      <c r="AJ11" s="834"/>
      <c r="AK11" s="834"/>
      <c r="AL11" s="834"/>
      <c r="AM11" s="834"/>
    </row>
    <row r="12" spans="1:42" ht="18" customHeight="1">
      <c r="B12" s="14"/>
      <c r="C12" s="14"/>
      <c r="D12" s="14"/>
      <c r="E12" s="14"/>
      <c r="F12" s="14"/>
      <c r="G12" s="15"/>
      <c r="H12" s="15"/>
      <c r="J12" s="834" t="str">
        <f>IF(Page1!$I$9="","",Page1!$I$9&amp;", "&amp;Page1!$I$10)</f>
        <v>115/262,Liap fang tai M.Chananthorn,Nongkhaem,Nongkhaem, Bangkok,10160</v>
      </c>
      <c r="K12" s="834"/>
      <c r="L12" s="834"/>
      <c r="M12" s="834"/>
      <c r="N12" s="834"/>
      <c r="O12" s="834"/>
      <c r="P12" s="834"/>
      <c r="Q12" s="834"/>
      <c r="R12" s="834"/>
      <c r="S12" s="834"/>
      <c r="T12" s="834"/>
      <c r="U12" s="834"/>
      <c r="V12" s="834"/>
      <c r="W12" s="834"/>
      <c r="X12" s="834"/>
      <c r="Y12" s="834"/>
      <c r="Z12" s="834"/>
      <c r="AA12" s="834"/>
      <c r="AB12" s="834"/>
      <c r="AC12" s="834"/>
      <c r="AD12" s="834"/>
      <c r="AE12" s="834"/>
      <c r="AF12" s="834"/>
      <c r="AG12" s="834"/>
      <c r="AH12" s="834"/>
      <c r="AI12" s="834"/>
      <c r="AJ12" s="834"/>
      <c r="AK12" s="834"/>
      <c r="AL12" s="834"/>
      <c r="AM12" s="834"/>
    </row>
    <row r="13" spans="1:42" ht="18" customHeight="1">
      <c r="B13" s="416" t="s">
        <v>101</v>
      </c>
      <c r="C13" s="416"/>
      <c r="D13" s="416"/>
      <c r="E13" s="416"/>
      <c r="F13" s="416"/>
      <c r="G13" s="15"/>
      <c r="H13" s="15"/>
      <c r="I13" s="14" t="s">
        <v>102</v>
      </c>
      <c r="J13" s="7" t="str">
        <f>IF(Page1!I11="","",Page1!I11)</f>
        <v>Liquid Bath</v>
      </c>
      <c r="K13" s="7"/>
      <c r="L13" s="7"/>
      <c r="M13" s="7"/>
      <c r="N13" s="7"/>
      <c r="O13" s="7"/>
      <c r="P13" s="7"/>
      <c r="Q13" s="7"/>
      <c r="R13" s="7"/>
      <c r="S13" s="7"/>
      <c r="T13" s="7"/>
      <c r="U13" s="7"/>
      <c r="V13" s="7"/>
      <c r="W13" s="7"/>
      <c r="X13" s="15"/>
      <c r="Y13" s="15"/>
      <c r="Z13" s="15"/>
      <c r="AA13" s="15"/>
      <c r="AB13" s="15"/>
      <c r="AC13" s="15"/>
      <c r="AD13" s="15"/>
      <c r="AE13" s="15"/>
      <c r="AF13" s="15"/>
      <c r="AG13" s="15"/>
      <c r="AH13" s="15"/>
      <c r="AI13" s="15"/>
      <c r="AJ13" s="15"/>
      <c r="AK13" s="15"/>
      <c r="AL13" s="15"/>
      <c r="AM13" s="15"/>
    </row>
    <row r="14" spans="1:42" ht="18" customHeight="1">
      <c r="B14" s="14" t="s">
        <v>103</v>
      </c>
      <c r="C14" s="14"/>
      <c r="D14" s="14"/>
      <c r="E14" s="14"/>
      <c r="F14" s="14"/>
      <c r="G14" s="15"/>
      <c r="H14" s="15"/>
      <c r="I14" s="14" t="s">
        <v>102</v>
      </c>
      <c r="J14" s="836" t="str">
        <f>IF(Page1!I12="","",Page1!I12)</f>
        <v>Memmert</v>
      </c>
      <c r="K14" s="836"/>
      <c r="L14" s="836"/>
      <c r="M14" s="836"/>
      <c r="N14" s="836"/>
      <c r="O14" s="836"/>
      <c r="P14" s="836"/>
      <c r="Q14" s="836"/>
      <c r="R14" s="836"/>
      <c r="S14" s="836"/>
      <c r="T14" s="836"/>
      <c r="U14" s="836"/>
      <c r="V14" s="836"/>
      <c r="W14" s="836"/>
      <c r="X14" s="14" t="s">
        <v>104</v>
      </c>
      <c r="Y14" s="15"/>
      <c r="Z14" s="15"/>
      <c r="AA14" s="15"/>
      <c r="AB14" s="15"/>
      <c r="AC14" s="14" t="s">
        <v>102</v>
      </c>
      <c r="AD14" s="836" t="str">
        <f>IF(Page1!I13="","",Page1!I13)</f>
        <v>WNE22</v>
      </c>
      <c r="AE14" s="836"/>
      <c r="AF14" s="836"/>
      <c r="AG14" s="836"/>
      <c r="AH14" s="836"/>
      <c r="AI14" s="836"/>
      <c r="AJ14" s="836"/>
      <c r="AK14" s="836"/>
      <c r="AL14" s="836"/>
      <c r="AM14" s="836"/>
      <c r="AN14" s="6"/>
    </row>
    <row r="15" spans="1:42" ht="18" customHeight="1">
      <c r="B15" s="14" t="s">
        <v>106</v>
      </c>
      <c r="C15" s="14"/>
      <c r="D15" s="14"/>
      <c r="E15" s="14"/>
      <c r="F15" s="14"/>
      <c r="G15" s="15"/>
      <c r="H15" s="15"/>
      <c r="I15" s="14" t="s">
        <v>102</v>
      </c>
      <c r="J15" s="834" t="str">
        <f>IF(Page1!I14="","",Page1!I14)</f>
        <v>L508.0401</v>
      </c>
      <c r="K15" s="834"/>
      <c r="L15" s="834"/>
      <c r="M15" s="834"/>
      <c r="N15" s="834"/>
      <c r="O15" s="834"/>
      <c r="P15" s="834"/>
      <c r="Q15" s="834"/>
      <c r="R15" s="834"/>
      <c r="S15" s="834"/>
      <c r="T15" s="834"/>
      <c r="U15" s="834"/>
      <c r="V15" s="834"/>
      <c r="W15" s="834"/>
      <c r="X15" s="14" t="s">
        <v>105</v>
      </c>
      <c r="Y15" s="15"/>
      <c r="Z15" s="15"/>
      <c r="AA15" s="15"/>
      <c r="AB15" s="15"/>
      <c r="AC15" s="14" t="s">
        <v>102</v>
      </c>
      <c r="AD15" s="834" t="str">
        <f>IF(Page1!I15="","-",Page1!I15)</f>
        <v>-</v>
      </c>
      <c r="AE15" s="834"/>
      <c r="AF15" s="834"/>
      <c r="AG15" s="834"/>
      <c r="AH15" s="834"/>
      <c r="AI15" s="834"/>
      <c r="AJ15" s="834"/>
      <c r="AK15" s="834"/>
      <c r="AL15" s="834"/>
      <c r="AM15" s="834"/>
      <c r="AN15" s="6"/>
    </row>
    <row r="16" spans="1:42" ht="18" customHeight="1">
      <c r="B16" s="14" t="s">
        <v>108</v>
      </c>
      <c r="D16" s="14"/>
      <c r="E16" s="14"/>
      <c r="F16" s="14"/>
      <c r="G16" s="15"/>
      <c r="H16" s="15"/>
      <c r="I16" s="14" t="s">
        <v>102</v>
      </c>
      <c r="J16" s="834" t="str">
        <f>IF(Page1!AB16="","",Page1!AB16)</f>
        <v>Quality Metrology Solution Co.,Ltd</v>
      </c>
      <c r="K16" s="834"/>
      <c r="L16" s="834"/>
      <c r="M16" s="834"/>
      <c r="N16" s="834"/>
      <c r="O16" s="834"/>
      <c r="P16" s="834"/>
      <c r="Q16" s="834"/>
      <c r="R16" s="834"/>
      <c r="S16" s="834"/>
      <c r="T16" s="834"/>
      <c r="U16" s="834"/>
      <c r="V16" s="834"/>
      <c r="W16" s="834"/>
      <c r="X16" s="834"/>
      <c r="Y16" s="834"/>
      <c r="Z16" s="834"/>
      <c r="AA16" s="834"/>
      <c r="AB16" s="834"/>
      <c r="AC16" s="834"/>
      <c r="AD16" s="834"/>
      <c r="AE16" s="834"/>
      <c r="AF16" s="834"/>
      <c r="AG16" s="834"/>
      <c r="AH16" s="834"/>
      <c r="AI16" s="834"/>
      <c r="AJ16" s="834"/>
      <c r="AK16" s="834"/>
      <c r="AL16" s="834"/>
      <c r="AM16" s="834"/>
      <c r="AN16" s="4"/>
      <c r="AO16" s="4"/>
    </row>
    <row r="17" spans="2:39" ht="18" customHeight="1">
      <c r="B17" s="38" t="s">
        <v>1140</v>
      </c>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5"/>
    </row>
    <row r="18" spans="2:39" ht="18" customHeight="1">
      <c r="C18" s="824" t="str">
        <f>IF(Page1!AG18="","Normal condition, no indication find for any damage or malfunction",Page1!AG18)</f>
        <v>Normal condition, no indication find for any damage or malfunction</v>
      </c>
      <c r="D18" s="824"/>
      <c r="E18" s="824"/>
      <c r="F18" s="824"/>
      <c r="G18" s="824"/>
      <c r="H18" s="824"/>
      <c r="I18" s="824"/>
      <c r="J18" s="824"/>
      <c r="K18" s="824"/>
      <c r="L18" s="824"/>
      <c r="M18" s="824"/>
      <c r="N18" s="824"/>
      <c r="O18" s="824"/>
      <c r="P18" s="824"/>
      <c r="Q18" s="824"/>
      <c r="R18" s="824"/>
      <c r="S18" s="824"/>
      <c r="T18" s="824"/>
      <c r="U18" s="824"/>
      <c r="V18" s="824"/>
      <c r="W18" s="824"/>
      <c r="X18" s="824"/>
      <c r="Y18" s="824"/>
      <c r="Z18" s="824"/>
      <c r="AA18" s="824"/>
    </row>
    <row r="19" spans="2:39" ht="6" customHeight="1">
      <c r="B19" s="17"/>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row>
    <row r="20" spans="2:39" ht="6" customHeight="1">
      <c r="C20" s="14"/>
      <c r="D20" s="14"/>
      <c r="E20" s="14"/>
    </row>
    <row r="21" spans="2:39" ht="17.25" customHeight="1">
      <c r="B21" s="14" t="s">
        <v>110</v>
      </c>
      <c r="C21" s="14"/>
      <c r="I21" s="14" t="s">
        <v>102</v>
      </c>
      <c r="J21" s="824" t="str">
        <f>IF(Page1!AO5="","",Page1!AO5)</f>
        <v>-</v>
      </c>
      <c r="K21" s="824"/>
      <c r="L21" s="824"/>
      <c r="M21" s="824"/>
      <c r="N21" s="824"/>
      <c r="O21" s="824"/>
      <c r="P21" s="824"/>
      <c r="Q21" s="824"/>
      <c r="R21" s="824"/>
      <c r="S21" s="824"/>
      <c r="T21" s="824"/>
      <c r="U21" s="824"/>
      <c r="V21" s="824"/>
      <c r="W21" s="824"/>
      <c r="X21" s="824"/>
      <c r="Y21" s="824"/>
    </row>
    <row r="22" spans="2:39" ht="17.25" customHeight="1">
      <c r="B22" s="14" t="s">
        <v>111</v>
      </c>
      <c r="C22" s="14"/>
      <c r="I22" s="14" t="s">
        <v>102</v>
      </c>
      <c r="J22" s="825">
        <f>IF(Page1!I16="","",Page1!I16)</f>
        <v>45567</v>
      </c>
      <c r="K22" s="825"/>
      <c r="L22" s="825"/>
      <c r="M22" s="825"/>
      <c r="N22" s="825"/>
      <c r="O22" s="825"/>
      <c r="P22" s="825"/>
      <c r="Q22" s="825"/>
      <c r="R22" s="825"/>
      <c r="S22" s="825"/>
      <c r="T22" s="825"/>
      <c r="U22" s="825"/>
      <c r="V22" s="825"/>
      <c r="W22" s="825"/>
      <c r="X22" s="825"/>
      <c r="Y22" s="825"/>
    </row>
    <row r="23" spans="2:39" ht="17.25" customHeight="1">
      <c r="B23" s="14" t="s">
        <v>112</v>
      </c>
      <c r="C23" s="14"/>
      <c r="D23" s="14"/>
      <c r="E23" s="14"/>
      <c r="F23" s="14"/>
      <c r="G23" s="14"/>
      <c r="I23" s="14" t="s">
        <v>102</v>
      </c>
      <c r="J23" s="825">
        <f>IF(Page1!I17="","",Page1!I17)</f>
        <v>45567</v>
      </c>
      <c r="K23" s="825"/>
      <c r="L23" s="825"/>
      <c r="M23" s="825"/>
      <c r="N23" s="825"/>
      <c r="O23" s="825"/>
      <c r="P23" s="825"/>
      <c r="Q23" s="825"/>
      <c r="R23" s="825"/>
      <c r="S23" s="825"/>
      <c r="T23" s="825"/>
      <c r="U23" s="825"/>
      <c r="V23" s="825"/>
      <c r="W23" s="825"/>
      <c r="X23" s="825"/>
      <c r="Y23" s="825"/>
    </row>
    <row r="24" spans="2:39" ht="17.25" customHeight="1">
      <c r="B24" s="14" t="s">
        <v>109</v>
      </c>
      <c r="C24" s="14"/>
      <c r="I24" s="14" t="s">
        <v>102</v>
      </c>
      <c r="J24" s="825">
        <f>IF(Page1!$I$18="","",Page1!$I$18)</f>
        <v>45569</v>
      </c>
      <c r="K24" s="825"/>
      <c r="L24" s="825"/>
      <c r="M24" s="825"/>
      <c r="N24" s="825"/>
      <c r="O24" s="825"/>
      <c r="P24" s="825"/>
      <c r="Q24" s="825"/>
      <c r="R24" s="825"/>
      <c r="S24" s="825"/>
      <c r="T24" s="825"/>
      <c r="U24" s="825"/>
      <c r="V24" s="825"/>
      <c r="W24" s="825"/>
      <c r="X24" s="825"/>
      <c r="Y24" s="825"/>
    </row>
    <row r="25" spans="2:39" ht="6.75" customHeight="1">
      <c r="B25" s="46"/>
      <c r="C25" s="46"/>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row>
    <row r="26" spans="2:39" ht="6" customHeight="1">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row>
    <row r="27" spans="2:39" ht="18" customHeight="1">
      <c r="B27" s="38" t="s">
        <v>50</v>
      </c>
      <c r="C27" s="38"/>
      <c r="D27" s="18"/>
      <c r="E27" s="18"/>
      <c r="F27" s="18"/>
      <c r="G27" s="18"/>
      <c r="H27" s="18"/>
      <c r="I27" s="16" t="s">
        <v>102</v>
      </c>
      <c r="J27" s="23" t="s">
        <v>113</v>
      </c>
      <c r="K27" s="23"/>
      <c r="L27" s="23"/>
      <c r="M27" s="23"/>
      <c r="N27" s="23"/>
      <c r="O27" s="23"/>
      <c r="P27" s="23"/>
      <c r="Q27" s="15"/>
      <c r="R27" s="15"/>
      <c r="S27" s="13" t="s">
        <v>1290</v>
      </c>
      <c r="T27" s="7"/>
      <c r="U27" s="7"/>
      <c r="V27" s="7"/>
      <c r="W27" s="7"/>
      <c r="X27" s="14"/>
      <c r="Y27" s="14"/>
      <c r="Z27" s="14"/>
      <c r="AA27" s="14"/>
      <c r="AB27" s="14"/>
    </row>
    <row r="28" spans="2:39" ht="18" customHeight="1">
      <c r="B28" s="15"/>
      <c r="C28" s="15"/>
      <c r="D28" s="15"/>
      <c r="E28" s="15"/>
      <c r="F28" s="15"/>
      <c r="G28" s="15"/>
      <c r="H28" s="15"/>
      <c r="I28" s="15"/>
      <c r="J28" s="824" t="s">
        <v>77</v>
      </c>
      <c r="K28" s="824"/>
      <c r="L28" s="824"/>
      <c r="M28" s="824"/>
      <c r="N28" s="824"/>
      <c r="O28" s="824"/>
      <c r="P28" s="824"/>
      <c r="Q28" s="824"/>
      <c r="R28" s="15"/>
      <c r="S28" s="40" t="s">
        <v>159</v>
      </c>
      <c r="T28" s="39"/>
      <c r="U28" s="39"/>
      <c r="V28" s="39"/>
      <c r="W28" s="39"/>
    </row>
    <row r="29" spans="2:39" ht="6" customHeight="1">
      <c r="B29" s="20"/>
      <c r="C29" s="20"/>
      <c r="D29" s="20"/>
      <c r="E29" s="20"/>
      <c r="F29" s="20"/>
      <c r="G29" s="20"/>
      <c r="H29" s="20"/>
      <c r="I29" s="20"/>
      <c r="J29" s="21"/>
      <c r="K29" s="21"/>
      <c r="L29" s="21"/>
      <c r="M29" s="21"/>
      <c r="N29" s="21"/>
      <c r="O29" s="21"/>
      <c r="P29" s="21"/>
      <c r="Q29" s="20"/>
      <c r="R29" s="22"/>
      <c r="S29" s="22"/>
      <c r="T29" s="22"/>
      <c r="U29" s="22"/>
      <c r="V29" s="22"/>
      <c r="W29" s="20"/>
      <c r="X29" s="17"/>
      <c r="Y29" s="17"/>
      <c r="Z29" s="17"/>
      <c r="AA29" s="17"/>
      <c r="AB29" s="17"/>
      <c r="AC29" s="17"/>
      <c r="AD29" s="17"/>
      <c r="AE29" s="17"/>
      <c r="AF29" s="17"/>
      <c r="AG29" s="17"/>
      <c r="AH29" s="17"/>
      <c r="AI29" s="17"/>
      <c r="AJ29" s="17"/>
      <c r="AK29" s="17"/>
      <c r="AL29" s="17"/>
      <c r="AM29" s="17"/>
    </row>
    <row r="30" spans="2:39" ht="6" customHeight="1">
      <c r="J30" s="23"/>
      <c r="K30" s="23"/>
      <c r="L30" s="23"/>
      <c r="M30" s="23"/>
      <c r="N30" s="23"/>
      <c r="O30" s="23"/>
      <c r="P30" s="23"/>
      <c r="R30" s="24"/>
      <c r="S30" s="24"/>
      <c r="T30" s="24"/>
      <c r="U30" s="24"/>
      <c r="V30" s="24"/>
    </row>
    <row r="31" spans="2:39" ht="17.25" customHeight="1">
      <c r="B31" s="824" t="s">
        <v>1200</v>
      </c>
      <c r="C31" s="824"/>
      <c r="D31" s="824"/>
      <c r="E31" s="824"/>
      <c r="F31" s="824"/>
      <c r="G31" s="824"/>
      <c r="H31" s="824"/>
      <c r="I31" s="824"/>
      <c r="J31" s="824"/>
      <c r="K31" s="824"/>
      <c r="L31" s="824"/>
      <c r="M31" s="824"/>
      <c r="N31" s="824"/>
      <c r="O31" s="824"/>
      <c r="P31" s="824"/>
      <c r="Q31" s="824"/>
      <c r="R31" s="824"/>
      <c r="S31" s="824"/>
      <c r="T31" s="824"/>
      <c r="U31" s="824"/>
      <c r="V31" s="824"/>
      <c r="W31" s="824"/>
      <c r="X31" s="824"/>
      <c r="Y31" s="824"/>
      <c r="Z31" s="824"/>
      <c r="AA31" s="824"/>
      <c r="AB31" s="824"/>
      <c r="AC31" s="824"/>
      <c r="AD31" s="824"/>
      <c r="AE31" s="824"/>
      <c r="AF31" s="824"/>
      <c r="AG31" s="824"/>
      <c r="AH31" s="824"/>
      <c r="AI31" s="824"/>
      <c r="AJ31" s="824"/>
      <c r="AK31" s="824"/>
      <c r="AL31" s="824"/>
      <c r="AM31" s="824"/>
    </row>
    <row r="32" spans="2:39" ht="17.25" customHeight="1">
      <c r="B32" s="38" t="s">
        <v>127</v>
      </c>
    </row>
    <row r="33" spans="1:39" ht="17.25" customHeight="1">
      <c r="B33" s="12"/>
      <c r="C33" s="7" t="s">
        <v>1206</v>
      </c>
      <c r="D33" s="7"/>
      <c r="E33" s="7"/>
      <c r="F33" s="7"/>
      <c r="G33" s="7"/>
      <c r="H33" s="7"/>
      <c r="I33" s="7"/>
      <c r="J33" s="7"/>
      <c r="K33" s="7"/>
      <c r="L33" s="7"/>
      <c r="M33" s="7"/>
      <c r="N33" s="7"/>
      <c r="O33" s="7"/>
      <c r="P33" s="7"/>
      <c r="Q33" s="7"/>
      <c r="R33" s="7"/>
      <c r="S33" s="7"/>
      <c r="T33" s="7"/>
      <c r="U33" s="7"/>
      <c r="V33" s="7"/>
      <c r="W33" s="7"/>
      <c r="X33" s="7"/>
      <c r="Y33" s="15"/>
      <c r="Z33" s="15"/>
      <c r="AA33" s="15"/>
      <c r="AB33" s="15"/>
      <c r="AC33" s="15"/>
      <c r="AD33" s="15"/>
      <c r="AE33" s="15"/>
      <c r="AF33" s="15"/>
      <c r="AG33" s="15"/>
      <c r="AH33" s="15"/>
      <c r="AI33" s="15"/>
      <c r="AJ33" s="15"/>
      <c r="AK33" s="15"/>
      <c r="AL33" s="15"/>
      <c r="AM33" s="15"/>
    </row>
    <row r="34" spans="1:39" ht="17.25" customHeight="1">
      <c r="B34" s="12" t="s">
        <v>1201</v>
      </c>
      <c r="C34" s="7"/>
      <c r="D34" s="7"/>
      <c r="E34" s="7"/>
      <c r="F34" s="7"/>
      <c r="G34" s="7"/>
      <c r="H34" s="7"/>
      <c r="I34" s="7"/>
      <c r="J34" s="7"/>
      <c r="K34" s="7"/>
      <c r="L34" s="7"/>
      <c r="M34" s="7"/>
      <c r="N34" s="7"/>
      <c r="O34" s="7"/>
      <c r="P34" s="7"/>
      <c r="Q34" s="7"/>
      <c r="R34" s="7"/>
      <c r="S34" s="7"/>
      <c r="T34" s="7"/>
      <c r="U34" s="7"/>
      <c r="V34" s="7"/>
      <c r="W34" s="7"/>
      <c r="X34" s="7"/>
      <c r="Y34" s="15"/>
      <c r="Z34" s="15"/>
      <c r="AA34" s="15"/>
      <c r="AB34" s="15"/>
      <c r="AC34" s="15"/>
      <c r="AD34" s="15"/>
      <c r="AE34" s="15"/>
      <c r="AF34" s="15"/>
      <c r="AG34" s="15"/>
      <c r="AH34" s="15"/>
      <c r="AI34" s="15"/>
      <c r="AJ34" s="15"/>
      <c r="AK34" s="15"/>
      <c r="AL34" s="15"/>
      <c r="AM34" s="15"/>
    </row>
    <row r="35" spans="1:39" ht="17.25" customHeight="1">
      <c r="B35" s="7" t="s">
        <v>1294</v>
      </c>
      <c r="C35" s="7"/>
      <c r="D35" s="7"/>
      <c r="E35" s="7"/>
      <c r="F35" s="7"/>
      <c r="G35" s="7"/>
      <c r="H35" s="7"/>
      <c r="I35" s="7"/>
      <c r="J35" s="7"/>
      <c r="K35" s="7"/>
      <c r="L35" s="7"/>
      <c r="M35" s="7"/>
      <c r="N35" s="7"/>
      <c r="O35" s="7"/>
      <c r="P35" s="7"/>
      <c r="Q35" s="7"/>
      <c r="R35" s="7"/>
      <c r="S35" s="7"/>
      <c r="T35" s="7"/>
      <c r="U35" s="7"/>
      <c r="V35" s="7"/>
      <c r="W35" s="7"/>
      <c r="X35" s="7"/>
      <c r="Y35" s="15"/>
      <c r="Z35" s="15"/>
      <c r="AA35" s="15"/>
      <c r="AB35" s="15"/>
      <c r="AC35" s="15"/>
      <c r="AD35" s="15"/>
      <c r="AE35" s="15"/>
      <c r="AF35" s="15"/>
      <c r="AG35" s="15"/>
      <c r="AH35" s="15"/>
      <c r="AI35" s="15"/>
      <c r="AJ35" s="15"/>
      <c r="AK35" s="15"/>
      <c r="AL35" s="15"/>
      <c r="AM35" s="15"/>
    </row>
    <row r="36" spans="1:39" ht="17.25" customHeight="1">
      <c r="B36" s="12" t="s">
        <v>1202</v>
      </c>
      <c r="C36" s="7"/>
      <c r="D36" s="7"/>
      <c r="E36" s="7"/>
      <c r="F36" s="7"/>
      <c r="G36" s="7"/>
      <c r="H36" s="7"/>
      <c r="I36" s="7"/>
      <c r="J36" s="7"/>
      <c r="K36" s="7"/>
      <c r="L36" s="7"/>
      <c r="M36" s="12"/>
      <c r="N36" s="7"/>
      <c r="O36" s="7"/>
      <c r="P36" s="7"/>
      <c r="Q36" s="7"/>
      <c r="R36" s="7"/>
      <c r="S36" s="7"/>
      <c r="T36" s="7"/>
      <c r="U36" s="7"/>
      <c r="V36" s="7"/>
      <c r="W36" s="7"/>
      <c r="X36" s="7"/>
      <c r="Y36" s="15"/>
      <c r="Z36" s="15"/>
      <c r="AA36" s="15"/>
      <c r="AB36" s="15"/>
      <c r="AC36" s="15"/>
      <c r="AD36" s="15"/>
      <c r="AE36" s="15"/>
      <c r="AF36" s="15"/>
      <c r="AG36" s="15"/>
      <c r="AH36" s="15"/>
      <c r="AI36" s="15"/>
      <c r="AJ36" s="15"/>
      <c r="AK36" s="15"/>
      <c r="AL36" s="15"/>
      <c r="AM36" s="15"/>
    </row>
    <row r="37" spans="1:39" ht="6" customHeight="1">
      <c r="B37" s="25"/>
      <c r="C37" s="17"/>
      <c r="D37" s="17"/>
      <c r="E37" s="17"/>
      <c r="F37" s="17"/>
      <c r="G37" s="17"/>
      <c r="H37" s="17"/>
      <c r="I37" s="17"/>
      <c r="J37" s="17"/>
      <c r="K37" s="17"/>
      <c r="L37" s="17"/>
      <c r="M37" s="25"/>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row>
    <row r="38" spans="1:39" ht="6" customHeight="1">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row>
    <row r="39" spans="1:39" ht="18" customHeight="1">
      <c r="A39" s="15"/>
      <c r="B39" s="416" t="s">
        <v>78</v>
      </c>
      <c r="C39" s="416"/>
      <c r="D39" s="416"/>
      <c r="E39" s="416"/>
      <c r="F39" s="416"/>
      <c r="G39" s="416"/>
      <c r="H39" s="416"/>
      <c r="I39" s="416"/>
      <c r="J39" s="416"/>
      <c r="K39" s="416"/>
      <c r="L39" s="416"/>
      <c r="M39" s="416"/>
      <c r="N39" s="15"/>
      <c r="O39" s="15"/>
      <c r="P39" s="15"/>
      <c r="Q39" s="15"/>
      <c r="R39" s="15"/>
      <c r="S39" s="15"/>
      <c r="T39" s="15"/>
      <c r="U39" s="15"/>
      <c r="V39" s="15"/>
      <c r="W39" s="15"/>
      <c r="X39" s="15"/>
      <c r="Y39" s="15"/>
      <c r="Z39" s="15"/>
      <c r="AA39" s="15"/>
      <c r="AB39" s="15"/>
      <c r="AC39" s="15"/>
      <c r="AD39" s="15"/>
      <c r="AL39" s="26"/>
      <c r="AM39" s="26"/>
    </row>
    <row r="40" spans="1:39" ht="18" customHeight="1">
      <c r="A40" s="15"/>
      <c r="B40" s="7"/>
      <c r="C40" s="7" t="s">
        <v>117</v>
      </c>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row>
    <row r="41" spans="1:39" ht="18" customHeight="1">
      <c r="A41" s="15"/>
      <c r="B41" s="7" t="s">
        <v>119</v>
      </c>
      <c r="C41" s="7"/>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row>
    <row r="42" spans="1:39" ht="18" customHeight="1">
      <c r="A42" s="15"/>
      <c r="B42" s="7" t="s">
        <v>118</v>
      </c>
      <c r="C42" s="7"/>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row>
    <row r="43" spans="1:39" ht="6" customHeight="1">
      <c r="B43" s="46"/>
      <c r="C43" s="46"/>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row>
    <row r="44" spans="1:39" ht="15" customHeight="1">
      <c r="B44" s="47"/>
      <c r="C44" s="47"/>
      <c r="D44" s="47"/>
      <c r="E44" s="47"/>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8"/>
      <c r="AM44" s="48"/>
    </row>
    <row r="45" spans="1:39" ht="12.75" customHeight="1">
      <c r="B45" s="15"/>
      <c r="C45" s="15"/>
      <c r="D45" s="351" t="str">
        <f>IF(Page1!F37="","",VLOOKUP(Page1!F37,Data!H3:I17,2,FALSE))</f>
        <v>Cpl.</v>
      </c>
      <c r="E45" s="17"/>
      <c r="F45" s="17"/>
      <c r="G45" s="20"/>
      <c r="H45" s="20"/>
      <c r="I45" s="20"/>
      <c r="J45" s="20"/>
      <c r="K45" s="20"/>
      <c r="L45" s="20"/>
      <c r="M45" s="20"/>
      <c r="N45" s="20"/>
      <c r="O45" s="20"/>
      <c r="P45" s="20"/>
      <c r="Q45" s="15"/>
      <c r="R45" s="15"/>
      <c r="S45" s="15"/>
      <c r="T45" s="15"/>
      <c r="U45" s="15"/>
      <c r="V45" s="15"/>
      <c r="W45" s="352" t="str">
        <f>IF(Page1!AC37="","",VLOOKUP(Page1!AC37,Data!H3:I17,2,FALSE))</f>
        <v>Capt.</v>
      </c>
      <c r="X45" s="20"/>
      <c r="Y45" s="20"/>
      <c r="Z45" s="20"/>
      <c r="AA45" s="20"/>
      <c r="AB45" s="20"/>
      <c r="AC45" s="20"/>
      <c r="AD45" s="20"/>
      <c r="AE45" s="20"/>
      <c r="AF45" s="20"/>
      <c r="AG45" s="20"/>
      <c r="AH45" s="20"/>
      <c r="AI45" s="20"/>
      <c r="AJ45" s="15"/>
      <c r="AK45" s="15"/>
      <c r="AL45" s="15"/>
      <c r="AM45" s="15"/>
    </row>
    <row r="46" spans="1:39" ht="17.25" customHeight="1">
      <c r="B46" s="28"/>
      <c r="C46" s="15"/>
      <c r="D46" s="437" t="str">
        <f>"("&amp;" "&amp;Page1!F37&amp;" "&amp;")"</f>
        <v>( Chaloem Thongim )</v>
      </c>
      <c r="E46" s="437"/>
      <c r="F46" s="437"/>
      <c r="G46" s="437"/>
      <c r="H46" s="437"/>
      <c r="I46" s="437"/>
      <c r="J46" s="437"/>
      <c r="K46" s="437"/>
      <c r="L46" s="437"/>
      <c r="M46" s="437"/>
      <c r="N46" s="437"/>
      <c r="O46" s="437"/>
      <c r="P46" s="437"/>
      <c r="W46" s="437" t="str">
        <f>"("&amp;" "&amp;Page1!AC37&amp;" "&amp;")"</f>
        <v>( Totsaphon Alunpipatthanachai )</v>
      </c>
      <c r="X46" s="437"/>
      <c r="Y46" s="437"/>
      <c r="Z46" s="437"/>
      <c r="AA46" s="437"/>
      <c r="AB46" s="437"/>
      <c r="AC46" s="437"/>
      <c r="AD46" s="437"/>
      <c r="AE46" s="437"/>
      <c r="AF46" s="437"/>
      <c r="AG46" s="437"/>
      <c r="AH46" s="437"/>
      <c r="AI46" s="437"/>
      <c r="AJ46" s="15"/>
      <c r="AK46" s="15"/>
      <c r="AL46" s="15"/>
      <c r="AM46" s="15"/>
    </row>
    <row r="47" spans="1:39" ht="17.25" customHeight="1">
      <c r="B47" s="28"/>
      <c r="C47" s="15"/>
      <c r="E47" s="440" t="s">
        <v>115</v>
      </c>
      <c r="F47" s="440"/>
      <c r="G47" s="440"/>
      <c r="H47" s="440"/>
      <c r="I47" s="440"/>
      <c r="J47" s="440"/>
      <c r="K47" s="440"/>
      <c r="L47" s="440"/>
      <c r="M47" s="440"/>
      <c r="N47" s="440"/>
      <c r="O47" s="440"/>
      <c r="X47" s="440" t="s">
        <v>116</v>
      </c>
      <c r="Y47" s="440"/>
      <c r="Z47" s="440"/>
      <c r="AA47" s="440"/>
      <c r="AB47" s="440"/>
      <c r="AC47" s="440"/>
      <c r="AD47" s="440"/>
      <c r="AE47" s="440"/>
      <c r="AF47" s="440"/>
      <c r="AG47" s="440"/>
      <c r="AH47" s="440"/>
      <c r="AJ47" s="15"/>
      <c r="AK47" s="15"/>
      <c r="AL47" s="15"/>
      <c r="AM47" s="15"/>
    </row>
    <row r="48" spans="1:39" ht="6" customHeight="1">
      <c r="B48" s="28"/>
      <c r="C48" s="15"/>
      <c r="D48" s="15"/>
      <c r="E48" s="27"/>
      <c r="F48" s="27"/>
      <c r="G48" s="27"/>
      <c r="H48" s="27"/>
      <c r="I48" s="27"/>
      <c r="J48" s="27"/>
      <c r="K48" s="27"/>
      <c r="L48" s="27"/>
      <c r="M48" s="27"/>
      <c r="N48" s="27"/>
      <c r="O48" s="15"/>
      <c r="P48" s="15"/>
      <c r="Q48" s="15"/>
      <c r="R48" s="15"/>
      <c r="S48" s="15"/>
      <c r="T48" s="15"/>
      <c r="U48" s="15"/>
      <c r="V48" s="15"/>
      <c r="W48" s="15"/>
      <c r="X48" s="27"/>
      <c r="Y48" s="27"/>
      <c r="Z48" s="27"/>
      <c r="AA48" s="27"/>
      <c r="AB48" s="27"/>
      <c r="AC48" s="27"/>
      <c r="AD48" s="27"/>
      <c r="AE48" s="27"/>
      <c r="AF48" s="27"/>
      <c r="AG48" s="27"/>
      <c r="AH48" s="15"/>
      <c r="AI48" s="15"/>
      <c r="AJ48" s="15"/>
      <c r="AK48" s="15"/>
      <c r="AL48" s="15"/>
      <c r="AM48" s="15"/>
    </row>
    <row r="49" spans="1:39" ht="17.25" customHeight="1">
      <c r="B49" s="35"/>
      <c r="C49" s="7" t="s">
        <v>163</v>
      </c>
      <c r="D49" s="15"/>
      <c r="E49" s="27"/>
      <c r="F49" s="27"/>
      <c r="G49" s="27"/>
      <c r="H49" s="27"/>
      <c r="I49" s="27"/>
      <c r="J49" s="27"/>
      <c r="K49" s="27"/>
      <c r="L49" s="27"/>
      <c r="M49" s="27"/>
      <c r="N49" s="27"/>
      <c r="O49" s="15"/>
      <c r="P49" s="15"/>
      <c r="Q49" s="15"/>
      <c r="R49" s="15"/>
      <c r="S49" s="15"/>
      <c r="T49" s="15"/>
      <c r="U49" s="15"/>
      <c r="V49" s="15"/>
      <c r="W49" s="15"/>
      <c r="X49" s="27"/>
      <c r="Y49" s="27"/>
      <c r="Z49" s="27"/>
      <c r="AA49" s="27"/>
      <c r="AB49" s="27"/>
      <c r="AC49" s="27"/>
      <c r="AD49" s="27"/>
      <c r="AE49" s="27"/>
      <c r="AF49" s="27"/>
      <c r="AG49" s="27"/>
      <c r="AH49" s="15"/>
      <c r="AI49" s="15"/>
      <c r="AJ49" s="15"/>
      <c r="AK49" s="15"/>
      <c r="AL49" s="15"/>
      <c r="AM49" s="15"/>
    </row>
    <row r="50" spans="1:39" ht="17.25" customHeight="1">
      <c r="B50" s="35" t="s">
        <v>924</v>
      </c>
      <c r="C50" s="7"/>
      <c r="D50" s="15"/>
      <c r="E50" s="27"/>
      <c r="F50" s="27"/>
      <c r="G50" s="27"/>
      <c r="H50" s="27"/>
      <c r="I50" s="27"/>
      <c r="J50" s="27"/>
      <c r="K50" s="27"/>
      <c r="L50" s="27"/>
      <c r="M50" s="27"/>
      <c r="N50" s="27"/>
      <c r="O50" s="15"/>
      <c r="P50" s="15"/>
      <c r="Q50" s="15"/>
      <c r="R50" s="15"/>
      <c r="S50" s="15"/>
      <c r="T50" s="15"/>
      <c r="U50" s="15"/>
      <c r="V50" s="15"/>
      <c r="W50" s="15"/>
      <c r="X50" s="27"/>
      <c r="Y50" s="27"/>
      <c r="Z50" s="27"/>
      <c r="AA50" s="27"/>
      <c r="AB50" s="27"/>
      <c r="AC50" s="27"/>
      <c r="AD50" s="27"/>
      <c r="AE50" s="27"/>
      <c r="AF50" s="27"/>
      <c r="AG50" s="27"/>
      <c r="AH50" s="15"/>
      <c r="AI50" s="15"/>
      <c r="AJ50" s="15"/>
      <c r="AK50" s="15"/>
      <c r="AL50" s="15"/>
      <c r="AM50" s="15"/>
    </row>
    <row r="51" spans="1:39" ht="6" customHeight="1">
      <c r="B51" s="29"/>
      <c r="C51" s="20"/>
      <c r="D51" s="20"/>
      <c r="E51" s="30"/>
      <c r="F51" s="30"/>
      <c r="G51" s="30"/>
      <c r="H51" s="30"/>
      <c r="I51" s="30"/>
      <c r="J51" s="30"/>
      <c r="K51" s="30"/>
      <c r="L51" s="30"/>
      <c r="M51" s="30"/>
      <c r="N51" s="30"/>
      <c r="O51" s="20"/>
      <c r="P51" s="20"/>
      <c r="Q51" s="20"/>
      <c r="R51" s="20"/>
      <c r="S51" s="20"/>
      <c r="T51" s="20"/>
      <c r="U51" s="20"/>
      <c r="V51" s="20"/>
      <c r="W51" s="20"/>
      <c r="X51" s="30"/>
      <c r="Y51" s="30"/>
      <c r="Z51" s="30"/>
      <c r="AA51" s="30"/>
      <c r="AB51" s="30"/>
      <c r="AC51" s="30"/>
      <c r="AD51" s="30"/>
      <c r="AE51" s="30"/>
      <c r="AF51" s="30"/>
      <c r="AG51" s="30"/>
      <c r="AH51" s="20"/>
      <c r="AI51" s="20"/>
      <c r="AJ51" s="20"/>
      <c r="AK51" s="20"/>
      <c r="AL51" s="20"/>
      <c r="AM51" s="20"/>
    </row>
    <row r="52" spans="1:39" ht="6" customHeight="1">
      <c r="B52" s="28"/>
      <c r="C52" s="15"/>
      <c r="D52" s="15"/>
      <c r="E52" s="27"/>
      <c r="F52" s="27"/>
      <c r="G52" s="27"/>
      <c r="H52" s="27"/>
      <c r="I52" s="27"/>
      <c r="J52" s="27"/>
      <c r="K52" s="27"/>
      <c r="L52" s="27"/>
      <c r="M52" s="27"/>
      <c r="N52" s="27"/>
      <c r="O52" s="15"/>
      <c r="P52" s="15"/>
      <c r="Q52" s="15"/>
      <c r="R52" s="15"/>
      <c r="S52" s="15"/>
      <c r="T52" s="15"/>
      <c r="U52" s="15"/>
      <c r="V52" s="15"/>
      <c r="W52" s="15"/>
      <c r="X52" s="27"/>
      <c r="Y52" s="27"/>
      <c r="Z52" s="27"/>
      <c r="AA52" s="27"/>
      <c r="AB52" s="27"/>
      <c r="AC52" s="27"/>
      <c r="AD52" s="27"/>
      <c r="AE52" s="27"/>
      <c r="AF52" s="27"/>
      <c r="AG52" s="27"/>
      <c r="AH52" s="15"/>
      <c r="AI52" s="15"/>
      <c r="AJ52" s="15"/>
      <c r="AK52" s="15"/>
      <c r="AL52" s="15"/>
      <c r="AM52" s="15"/>
    </row>
    <row r="53" spans="1:39" ht="17.25" customHeight="1">
      <c r="B53" s="35"/>
      <c r="C53" s="7" t="s">
        <v>121</v>
      </c>
      <c r="D53" s="7"/>
      <c r="E53" s="11"/>
      <c r="F53" s="11"/>
      <c r="G53" s="11"/>
      <c r="H53" s="11"/>
      <c r="I53" s="11"/>
      <c r="J53" s="11"/>
      <c r="K53" s="11"/>
      <c r="L53" s="11"/>
      <c r="M53" s="11"/>
      <c r="N53" s="11"/>
      <c r="O53" s="7"/>
      <c r="P53" s="7"/>
      <c r="Q53" s="7"/>
      <c r="R53" s="7"/>
      <c r="S53" s="7"/>
      <c r="T53" s="7"/>
      <c r="U53" s="7"/>
      <c r="V53" s="7"/>
      <c r="W53" s="7"/>
      <c r="X53" s="11"/>
      <c r="Y53" s="11"/>
      <c r="Z53" s="11"/>
      <c r="AA53" s="11"/>
      <c r="AB53" s="11"/>
      <c r="AC53" s="11"/>
      <c r="AD53" s="11"/>
      <c r="AE53" s="11"/>
      <c r="AF53" s="11"/>
      <c r="AG53" s="11"/>
      <c r="AH53" s="7"/>
      <c r="AI53" s="7"/>
      <c r="AJ53" s="7"/>
      <c r="AK53" s="7"/>
      <c r="AL53" s="7"/>
      <c r="AM53" s="7"/>
    </row>
    <row r="54" spans="1:39" ht="17.25" customHeight="1">
      <c r="B54" s="35" t="s">
        <v>926</v>
      </c>
      <c r="C54" s="7"/>
      <c r="D54" s="7"/>
      <c r="E54" s="11"/>
      <c r="F54" s="11"/>
      <c r="G54" s="11"/>
      <c r="H54" s="11"/>
      <c r="I54" s="11"/>
      <c r="J54" s="11"/>
      <c r="K54" s="11"/>
      <c r="L54" s="11"/>
      <c r="M54" s="11"/>
      <c r="N54" s="11"/>
      <c r="O54" s="7"/>
      <c r="P54" s="7"/>
      <c r="Q54" s="7"/>
      <c r="R54" s="7"/>
      <c r="S54" s="7"/>
      <c r="T54" s="7"/>
      <c r="U54" s="7"/>
      <c r="V54" s="7"/>
      <c r="W54" s="7"/>
      <c r="X54" s="11"/>
      <c r="Y54" s="11"/>
      <c r="Z54" s="11"/>
      <c r="AA54" s="11"/>
      <c r="AB54" s="11"/>
      <c r="AC54" s="11"/>
      <c r="AD54" s="11"/>
      <c r="AE54" s="11"/>
      <c r="AF54" s="11"/>
      <c r="AG54" s="11"/>
      <c r="AH54" s="7"/>
      <c r="AI54" s="7"/>
      <c r="AJ54" s="7"/>
      <c r="AK54" s="7"/>
      <c r="AL54" s="7"/>
      <c r="AM54" s="7"/>
    </row>
    <row r="55" spans="1:39" ht="12.75" customHeight="1">
      <c r="B55" s="7" t="str">
        <f>IF(Page1!AO6="","","*This certificate is a revision of a calibration certificate No."&amp;Page1!AO4&amp;Page1!AR4&amp;" "&amp;IF(Page1!AO6&gt;1,"R"&amp;Page1!AO6-1,""))</f>
        <v/>
      </c>
    </row>
    <row r="56" spans="1:39" ht="17.25" customHeight="1">
      <c r="B56" s="15"/>
      <c r="C56" s="15"/>
      <c r="D56" s="15"/>
      <c r="E56" s="15"/>
      <c r="F56" s="15"/>
      <c r="G56" s="15"/>
      <c r="H56" s="15"/>
      <c r="I56" s="15"/>
      <c r="J56" s="15"/>
      <c r="K56" s="15"/>
      <c r="L56" s="15"/>
      <c r="M56" s="15"/>
      <c r="N56" s="15"/>
      <c r="O56" s="15"/>
      <c r="P56" s="15"/>
      <c r="Q56" s="15"/>
      <c r="R56" s="15"/>
      <c r="S56" s="15"/>
      <c r="T56" s="15"/>
      <c r="U56" s="15"/>
      <c r="V56" s="15"/>
      <c r="W56" s="15"/>
      <c r="X56" s="15"/>
      <c r="Y56" s="15"/>
      <c r="Z56" s="410" t="s">
        <v>75</v>
      </c>
      <c r="AA56" s="410"/>
      <c r="AB56" s="410"/>
      <c r="AC56" s="410"/>
      <c r="AD56" s="410"/>
      <c r="AE56" s="410"/>
      <c r="AF56" s="410"/>
      <c r="AG56" s="410"/>
      <c r="AH56" s="410"/>
      <c r="AI56" s="440" t="str">
        <f>AI9</f>
        <v xml:space="preserve"> PT2/67 </v>
      </c>
      <c r="AJ56" s="440"/>
      <c r="AK56" s="440"/>
      <c r="AL56" s="440"/>
      <c r="AM56" s="440"/>
    </row>
    <row r="57" spans="1:39" ht="17.25" customHeight="1">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410" t="s">
        <v>79</v>
      </c>
      <c r="AB57" s="410"/>
      <c r="AC57" s="410"/>
      <c r="AD57" s="410"/>
      <c r="AE57" s="410"/>
      <c r="AF57" s="410"/>
      <c r="AG57" s="410"/>
      <c r="AH57" s="410"/>
      <c r="AI57" s="440" t="s">
        <v>133</v>
      </c>
      <c r="AJ57" s="440"/>
      <c r="AK57" s="440"/>
      <c r="AL57" s="440"/>
      <c r="AM57" s="440"/>
    </row>
    <row r="58" spans="1:39" ht="18" customHeight="1">
      <c r="B58" s="14" t="s">
        <v>122</v>
      </c>
    </row>
    <row r="59" spans="1:39" ht="18" customHeight="1">
      <c r="B59" s="145" t="s">
        <v>123</v>
      </c>
      <c r="C59" s="145"/>
      <c r="D59" s="145"/>
      <c r="E59" s="145"/>
      <c r="F59" s="145"/>
      <c r="G59" s="145"/>
      <c r="H59" s="145"/>
      <c r="I59" s="145"/>
      <c r="J59" s="145"/>
      <c r="K59" s="145"/>
      <c r="L59" s="145"/>
      <c r="M59" s="145"/>
      <c r="N59" s="145"/>
      <c r="O59" s="145"/>
      <c r="P59" s="145"/>
      <c r="Q59" s="145"/>
      <c r="R59" s="145"/>
      <c r="S59" s="831" t="s">
        <v>125</v>
      </c>
      <c r="T59" s="831"/>
      <c r="U59" s="831"/>
      <c r="V59" s="831"/>
      <c r="W59" s="831"/>
      <c r="X59" s="831"/>
      <c r="Y59" s="831"/>
      <c r="Z59" s="831"/>
      <c r="AA59" s="831" t="s">
        <v>80</v>
      </c>
      <c r="AB59" s="831"/>
      <c r="AC59" s="831"/>
      <c r="AD59" s="831"/>
      <c r="AE59" s="831"/>
      <c r="AF59" s="831"/>
      <c r="AG59" s="831"/>
      <c r="AH59" s="831" t="s">
        <v>126</v>
      </c>
      <c r="AI59" s="831"/>
      <c r="AJ59" s="831"/>
      <c r="AK59" s="831"/>
      <c r="AL59" s="831"/>
      <c r="AM59" s="831"/>
    </row>
    <row r="60" spans="1:39" ht="18" customHeight="1">
      <c r="B60" s="146" t="str">
        <f>IF(Page1!I22="","",Page1!I22)</f>
        <v>Super-DAQ Precision Temperature Scanner</v>
      </c>
      <c r="C60" s="146"/>
      <c r="D60" s="146"/>
      <c r="E60" s="146"/>
      <c r="F60" s="146"/>
      <c r="G60" s="146"/>
      <c r="H60" s="146"/>
      <c r="I60" s="146"/>
      <c r="J60" s="146"/>
      <c r="K60" s="146"/>
      <c r="L60" s="146"/>
      <c r="M60" s="146"/>
      <c r="N60" s="146"/>
      <c r="O60" s="146"/>
      <c r="P60" s="146"/>
      <c r="Q60" s="146"/>
      <c r="R60" s="146"/>
      <c r="S60" s="808" t="str">
        <f>IF(Page1!AF22="","",Page1!AF22)</f>
        <v>50125022</v>
      </c>
      <c r="T60" s="808"/>
      <c r="U60" s="808"/>
      <c r="V60" s="808"/>
      <c r="W60" s="808"/>
      <c r="X60" s="808"/>
      <c r="Y60" s="808"/>
      <c r="Z60" s="808"/>
      <c r="AA60" s="808" t="str">
        <f>IF(S60="","",VLOOKUP(S60,STD!E:G,3,0))</f>
        <v>3435/67</v>
      </c>
      <c r="AB60" s="808"/>
      <c r="AC60" s="808"/>
      <c r="AD60" s="808"/>
      <c r="AE60" s="808"/>
      <c r="AF60" s="808"/>
      <c r="AG60" s="808"/>
      <c r="AH60" s="809" t="str">
        <f>IF(Page1!AN22="","",Page1!AN22)</f>
        <v>14-16 Feb 2024</v>
      </c>
      <c r="AI60" s="809"/>
      <c r="AJ60" s="809"/>
      <c r="AK60" s="809"/>
      <c r="AL60" s="809"/>
      <c r="AM60" s="809"/>
    </row>
    <row r="61" spans="1:39" ht="18" customHeight="1">
      <c r="B61" s="147" t="str">
        <f>IF(Page1!$I$23="","",Page1!$I$23)</f>
        <v>High-Capacity Module with RTD ID.No. 101-110</v>
      </c>
      <c r="C61" s="147"/>
      <c r="D61" s="147"/>
      <c r="E61" s="147"/>
      <c r="F61" s="147"/>
      <c r="G61" s="147"/>
      <c r="H61" s="147"/>
      <c r="I61" s="147"/>
      <c r="J61" s="147"/>
      <c r="K61" s="147"/>
      <c r="L61" s="147"/>
      <c r="M61" s="147"/>
      <c r="N61" s="147"/>
      <c r="O61" s="147"/>
      <c r="P61" s="147"/>
      <c r="Q61" s="147"/>
      <c r="R61" s="147"/>
      <c r="S61" s="810" t="str">
        <f>IF(Page1!AF23="","",Page1!AF23)</f>
        <v>44000189</v>
      </c>
      <c r="T61" s="810"/>
      <c r="U61" s="810"/>
      <c r="V61" s="810"/>
      <c r="W61" s="810"/>
      <c r="X61" s="810"/>
      <c r="Y61" s="810"/>
      <c r="Z61" s="810"/>
      <c r="AA61" s="810" t="str">
        <f>IF(S61="","",VLOOKUP(S61,STD!E:G,3,0))</f>
        <v>3435/67</v>
      </c>
      <c r="AB61" s="810"/>
      <c r="AC61" s="810"/>
      <c r="AD61" s="810"/>
      <c r="AE61" s="810"/>
      <c r="AF61" s="810"/>
      <c r="AG61" s="810"/>
      <c r="AH61" s="830" t="str">
        <f>IF(Page1!AN23="","",Page1!AN23)</f>
        <v>14-16 Feb 2024</v>
      </c>
      <c r="AI61" s="830"/>
      <c r="AJ61" s="830"/>
      <c r="AK61" s="830"/>
      <c r="AL61" s="830"/>
      <c r="AM61" s="830"/>
    </row>
    <row r="62" spans="1:39" ht="6" customHeight="1">
      <c r="B62" s="19"/>
      <c r="C62" s="15"/>
      <c r="D62" s="15"/>
      <c r="E62" s="15"/>
      <c r="F62" s="15"/>
      <c r="G62" s="15"/>
      <c r="H62" s="15"/>
      <c r="I62" s="15"/>
      <c r="J62" s="15"/>
      <c r="K62" s="15"/>
      <c r="L62" s="15"/>
      <c r="M62" s="19"/>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row>
    <row r="63" spans="1:39" s="179" customFormat="1" ht="16.5" customHeight="1">
      <c r="A63" s="176"/>
      <c r="B63" s="177" t="s">
        <v>164</v>
      </c>
      <c r="C63" s="176"/>
      <c r="D63" s="176"/>
      <c r="E63" s="176"/>
      <c r="F63" s="176"/>
      <c r="G63" s="176"/>
      <c r="H63" s="176"/>
      <c r="I63" s="176"/>
      <c r="J63" s="176"/>
      <c r="K63" s="178" t="s">
        <v>49</v>
      </c>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6"/>
      <c r="AJ63" s="176"/>
      <c r="AK63" s="176"/>
      <c r="AL63" s="176"/>
      <c r="AM63" s="176"/>
    </row>
    <row r="64" spans="1:39" s="179" customFormat="1" ht="16.5" customHeight="1">
      <c r="A64" s="176"/>
      <c r="B64" s="178" t="s">
        <v>160</v>
      </c>
      <c r="C64" s="176"/>
      <c r="D64" s="176"/>
      <c r="E64" s="176"/>
      <c r="F64" s="176"/>
      <c r="G64" s="176" t="s">
        <v>128</v>
      </c>
      <c r="H64" s="176"/>
      <c r="I64" s="176"/>
      <c r="J64" s="176"/>
      <c r="K64" s="176"/>
      <c r="L64" s="176"/>
      <c r="M64" s="176"/>
      <c r="N64" s="176"/>
      <c r="O64" s="176"/>
      <c r="P64" s="176"/>
      <c r="Q64" s="176"/>
      <c r="R64" s="176"/>
      <c r="S64" s="176"/>
      <c r="T64" s="176"/>
      <c r="U64" s="176"/>
      <c r="V64" s="176"/>
      <c r="W64" s="176"/>
      <c r="X64" s="829"/>
      <c r="Y64" s="829"/>
      <c r="Z64" s="176"/>
      <c r="AA64" s="176"/>
      <c r="AB64" s="176"/>
      <c r="AC64" s="176"/>
      <c r="AD64" s="176"/>
      <c r="AE64" s="176"/>
      <c r="AF64" s="176"/>
      <c r="AG64" s="176"/>
      <c r="AH64" s="176"/>
      <c r="AI64" s="176"/>
      <c r="AJ64" s="176"/>
      <c r="AK64" s="176"/>
      <c r="AL64" s="176"/>
      <c r="AM64" s="176"/>
    </row>
    <row r="65" spans="1:39" s="179" customFormat="1" ht="16.5" customHeight="1" thickBot="1">
      <c r="A65" s="176"/>
      <c r="B65" s="178" t="s">
        <v>53</v>
      </c>
      <c r="C65" s="176"/>
      <c r="D65" s="176"/>
      <c r="E65" s="176"/>
      <c r="F65" s="176"/>
      <c r="G65" s="176"/>
      <c r="H65" s="176"/>
      <c r="I65" s="176"/>
      <c r="J65" s="176"/>
      <c r="K65" s="176"/>
      <c r="L65" s="176"/>
      <c r="M65" s="176"/>
      <c r="N65" s="176"/>
      <c r="O65" s="176"/>
      <c r="P65" s="176"/>
      <c r="Q65" s="176"/>
      <c r="R65" s="176"/>
      <c r="S65" s="176"/>
      <c r="T65" s="176"/>
      <c r="U65" s="176"/>
      <c r="V65" s="176"/>
      <c r="W65" s="176"/>
      <c r="X65" s="180"/>
      <c r="Y65" s="180"/>
      <c r="Z65" s="176"/>
      <c r="AA65" s="176"/>
      <c r="AB65" s="176"/>
      <c r="AC65" s="176"/>
      <c r="AD65" s="176"/>
      <c r="AE65" s="176"/>
      <c r="AF65" s="176"/>
      <c r="AG65" s="176"/>
      <c r="AH65" s="176"/>
      <c r="AI65" s="176"/>
      <c r="AJ65" s="176"/>
      <c r="AK65" s="176"/>
      <c r="AL65" s="176"/>
      <c r="AM65" s="176"/>
    </row>
    <row r="66" spans="1:39" s="179" customFormat="1" ht="16.5" customHeight="1" thickBot="1">
      <c r="A66" s="176"/>
      <c r="B66" s="759" t="s">
        <v>55</v>
      </c>
      <c r="C66" s="760"/>
      <c r="D66" s="760"/>
      <c r="E66" s="760"/>
      <c r="F66" s="760"/>
      <c r="G66" s="761"/>
      <c r="H66" s="768" t="s">
        <v>1203</v>
      </c>
      <c r="I66" s="769"/>
      <c r="J66" s="769"/>
      <c r="K66" s="769"/>
      <c r="L66" s="769"/>
      <c r="M66" s="769"/>
      <c r="N66" s="769"/>
      <c r="O66" s="769"/>
      <c r="P66" s="769"/>
      <c r="Q66" s="769"/>
      <c r="R66" s="769"/>
      <c r="S66" s="769"/>
      <c r="T66" s="769"/>
      <c r="U66" s="769"/>
      <c r="V66" s="770"/>
      <c r="W66" s="759" t="s">
        <v>54</v>
      </c>
      <c r="X66" s="760"/>
      <c r="Y66" s="760"/>
      <c r="Z66" s="760"/>
      <c r="AA66" s="761"/>
    </row>
    <row r="67" spans="1:39" s="179" customFormat="1" ht="16.5" customHeight="1" thickBot="1">
      <c r="A67" s="176"/>
      <c r="B67" s="826" t="s">
        <v>129</v>
      </c>
      <c r="C67" s="827"/>
      <c r="D67" s="827"/>
      <c r="E67" s="827"/>
      <c r="F67" s="827"/>
      <c r="G67" s="828"/>
      <c r="H67" s="777" t="s">
        <v>56</v>
      </c>
      <c r="I67" s="778"/>
      <c r="J67" s="779"/>
      <c r="K67" s="777" t="s">
        <v>57</v>
      </c>
      <c r="L67" s="778"/>
      <c r="M67" s="779"/>
      <c r="N67" s="777" t="s">
        <v>58</v>
      </c>
      <c r="O67" s="778"/>
      <c r="P67" s="779"/>
      <c r="Q67" s="777" t="s">
        <v>59</v>
      </c>
      <c r="R67" s="778"/>
      <c r="S67" s="779"/>
      <c r="T67" s="777" t="s">
        <v>60</v>
      </c>
      <c r="U67" s="778"/>
      <c r="V67" s="779"/>
      <c r="W67" s="792" t="s">
        <v>161</v>
      </c>
      <c r="X67" s="793"/>
      <c r="Y67" s="793"/>
      <c r="Z67" s="793"/>
      <c r="AA67" s="794"/>
    </row>
    <row r="68" spans="1:39" s="179" customFormat="1">
      <c r="A68" s="181"/>
      <c r="B68" s="783">
        <f>'44.5'!$B$910:$G$910</f>
        <v>44.5</v>
      </c>
      <c r="C68" s="784"/>
      <c r="D68" s="784"/>
      <c r="E68" s="784"/>
      <c r="F68" s="784"/>
      <c r="G68" s="785"/>
      <c r="H68" s="789">
        <f>'44.5'!$H$910</f>
        <v>44.533932351851874</v>
      </c>
      <c r="I68" s="790"/>
      <c r="J68" s="791"/>
      <c r="K68" s="789">
        <f>'44.5'!$K$910</f>
        <v>44.525152703703753</v>
      </c>
      <c r="L68" s="790"/>
      <c r="M68" s="791"/>
      <c r="N68" s="789">
        <f>'44.5'!$N$910</f>
        <v>44.549271814814816</v>
      </c>
      <c r="O68" s="790"/>
      <c r="P68" s="791"/>
      <c r="Q68" s="789">
        <f>'44.5'!$Q$910</f>
        <v>44.55680185185188</v>
      </c>
      <c r="R68" s="790"/>
      <c r="S68" s="791"/>
      <c r="T68" s="789">
        <f>'44.5'!$T$910</f>
        <v>44.524571240740755</v>
      </c>
      <c r="U68" s="790"/>
      <c r="V68" s="791"/>
      <c r="W68" s="789">
        <f>'44.5'!$AH$907</f>
        <v>0.2</v>
      </c>
      <c r="X68" s="790"/>
      <c r="Y68" s="790"/>
      <c r="Z68" s="790"/>
      <c r="AA68" s="791"/>
    </row>
    <row r="69" spans="1:39" s="179" customFormat="1" ht="16.5" customHeight="1">
      <c r="A69" s="181"/>
      <c r="B69" s="812">
        <f>'95'!$B$910:$G$910</f>
        <v>95</v>
      </c>
      <c r="C69" s="813"/>
      <c r="D69" s="813"/>
      <c r="E69" s="813"/>
      <c r="F69" s="813"/>
      <c r="G69" s="814"/>
      <c r="H69" s="798">
        <f>'95'!$H$910</f>
        <v>94.958287400000003</v>
      </c>
      <c r="I69" s="799"/>
      <c r="J69" s="800"/>
      <c r="K69" s="798">
        <f>'95'!$K$910</f>
        <v>95.038413568421078</v>
      </c>
      <c r="L69" s="799"/>
      <c r="M69" s="800"/>
      <c r="N69" s="798">
        <f>'95'!$N$910</f>
        <v>94.995791000000082</v>
      </c>
      <c r="O69" s="799"/>
      <c r="P69" s="800"/>
      <c r="Q69" s="798">
        <f>'95'!$Q$910</f>
        <v>95.050162452631582</v>
      </c>
      <c r="R69" s="799"/>
      <c r="S69" s="800"/>
      <c r="T69" s="798">
        <f>'95'!$T$910</f>
        <v>95.018829378947444</v>
      </c>
      <c r="U69" s="799"/>
      <c r="V69" s="800"/>
      <c r="W69" s="798">
        <f>'95'!$AH$907</f>
        <v>0.22</v>
      </c>
      <c r="X69" s="799"/>
      <c r="Y69" s="799"/>
      <c r="Z69" s="799"/>
      <c r="AA69" s="800"/>
    </row>
    <row r="70" spans="1:39" s="179" customFormat="1" ht="8.25" customHeight="1">
      <c r="A70" s="181"/>
      <c r="B70" s="176"/>
      <c r="C70" s="182"/>
      <c r="D70" s="176"/>
      <c r="E70" s="182"/>
      <c r="F70" s="176"/>
      <c r="G70" s="182"/>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76"/>
      <c r="AJ70" s="176"/>
      <c r="AK70" s="176"/>
      <c r="AL70" s="176"/>
      <c r="AM70" s="176"/>
    </row>
    <row r="71" spans="1:39" s="179" customFormat="1" ht="16.5" customHeight="1" thickBot="1">
      <c r="A71" s="181"/>
      <c r="B71" s="178" t="s">
        <v>1204</v>
      </c>
      <c r="C71" s="182"/>
      <c r="D71" s="176"/>
      <c r="E71" s="182"/>
      <c r="F71" s="176"/>
      <c r="G71" s="182"/>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c r="AG71" s="183"/>
      <c r="AH71" s="183"/>
      <c r="AI71" s="176"/>
      <c r="AJ71" s="176"/>
      <c r="AK71" s="176"/>
      <c r="AL71" s="176"/>
      <c r="AM71" s="176"/>
    </row>
    <row r="72" spans="1:39" s="179" customFormat="1" ht="16.5" customHeight="1">
      <c r="A72" s="181"/>
      <c r="B72" s="759" t="s">
        <v>55</v>
      </c>
      <c r="C72" s="760"/>
      <c r="D72" s="760"/>
      <c r="E72" s="760"/>
      <c r="F72" s="760"/>
      <c r="G72" s="761"/>
      <c r="H72" s="762" t="s">
        <v>81</v>
      </c>
      <c r="I72" s="763"/>
      <c r="J72" s="763"/>
      <c r="K72" s="763"/>
      <c r="L72" s="763"/>
      <c r="M72" s="764"/>
      <c r="N72" s="762" t="s">
        <v>55</v>
      </c>
      <c r="O72" s="763"/>
      <c r="P72" s="763"/>
      <c r="Q72" s="763"/>
      <c r="R72" s="763"/>
      <c r="S72" s="764"/>
      <c r="T72" s="762" t="s">
        <v>55</v>
      </c>
      <c r="U72" s="763"/>
      <c r="V72" s="763"/>
      <c r="W72" s="763"/>
      <c r="X72" s="763"/>
      <c r="Y72" s="764"/>
      <c r="Z72" s="762" t="s">
        <v>98</v>
      </c>
      <c r="AA72" s="763"/>
      <c r="AB72" s="763"/>
      <c r="AC72" s="763"/>
      <c r="AD72" s="763"/>
      <c r="AE72" s="764"/>
      <c r="AF72" s="803"/>
      <c r="AG72" s="803"/>
      <c r="AH72" s="803"/>
      <c r="AI72" s="803"/>
      <c r="AJ72" s="803"/>
      <c r="AK72" s="803"/>
      <c r="AL72" s="176"/>
      <c r="AM72" s="176"/>
    </row>
    <row r="73" spans="1:39" s="179" customFormat="1" ht="16.5" customHeight="1" thickBot="1">
      <c r="A73" s="181"/>
      <c r="B73" s="792" t="s">
        <v>129</v>
      </c>
      <c r="C73" s="793"/>
      <c r="D73" s="793"/>
      <c r="E73" s="793"/>
      <c r="F73" s="793"/>
      <c r="G73" s="794"/>
      <c r="H73" s="802" t="s">
        <v>130</v>
      </c>
      <c r="I73" s="803"/>
      <c r="J73" s="803"/>
      <c r="K73" s="803"/>
      <c r="L73" s="803"/>
      <c r="M73" s="804"/>
      <c r="N73" s="802" t="s">
        <v>131</v>
      </c>
      <c r="O73" s="803"/>
      <c r="P73" s="803"/>
      <c r="Q73" s="803"/>
      <c r="R73" s="803"/>
      <c r="S73" s="804"/>
      <c r="T73" s="802" t="s">
        <v>132</v>
      </c>
      <c r="U73" s="803"/>
      <c r="V73" s="803"/>
      <c r="W73" s="803"/>
      <c r="X73" s="803"/>
      <c r="Y73" s="804"/>
      <c r="Z73" s="756" t="s">
        <v>1334</v>
      </c>
      <c r="AA73" s="757"/>
      <c r="AB73" s="757"/>
      <c r="AC73" s="757"/>
      <c r="AD73" s="757"/>
      <c r="AE73" s="758"/>
      <c r="AF73" s="803"/>
      <c r="AG73" s="803"/>
      <c r="AH73" s="803"/>
      <c r="AI73" s="803"/>
      <c r="AJ73" s="803"/>
      <c r="AK73" s="803"/>
      <c r="AL73" s="176"/>
      <c r="AM73" s="176"/>
    </row>
    <row r="74" spans="1:39" s="179" customFormat="1">
      <c r="A74" s="181"/>
      <c r="B74" s="783">
        <f>'44.5'!$B$915:$G$915</f>
        <v>44.5</v>
      </c>
      <c r="C74" s="784"/>
      <c r="D74" s="784"/>
      <c r="E74" s="784"/>
      <c r="F74" s="784"/>
      <c r="G74" s="785"/>
      <c r="H74" s="783">
        <f>'44.5'!$H$915:$M$915</f>
        <v>44.505000000000003</v>
      </c>
      <c r="I74" s="784"/>
      <c r="J74" s="784"/>
      <c r="K74" s="784"/>
      <c r="L74" s="784"/>
      <c r="M74" s="785"/>
      <c r="N74" s="789">
        <f>'44.5'!$N$915:$S$915</f>
        <v>5.5320000000001812E-2</v>
      </c>
      <c r="O74" s="790"/>
      <c r="P74" s="790"/>
      <c r="Q74" s="790"/>
      <c r="R74" s="790"/>
      <c r="S74" s="791"/>
      <c r="T74" s="789">
        <f>'44.5'!$T$915:$Y$915</f>
        <v>8.354999999999535E-2</v>
      </c>
      <c r="U74" s="790"/>
      <c r="V74" s="790"/>
      <c r="W74" s="790"/>
      <c r="X74" s="790"/>
      <c r="Y74" s="791"/>
      <c r="Z74" s="789">
        <f>'44.5'!Z915</f>
        <v>0.12986000000000075</v>
      </c>
      <c r="AA74" s="790"/>
      <c r="AB74" s="790"/>
      <c r="AC74" s="790"/>
      <c r="AD74" s="790"/>
      <c r="AE74" s="791"/>
      <c r="AF74" s="823"/>
      <c r="AG74" s="823"/>
      <c r="AH74" s="823"/>
      <c r="AI74" s="823"/>
      <c r="AJ74" s="823"/>
      <c r="AK74" s="823"/>
      <c r="AL74" s="176"/>
      <c r="AM74" s="176"/>
    </row>
    <row r="75" spans="1:39" s="179" customFormat="1" ht="19.5" thickBot="1">
      <c r="A75" s="181"/>
      <c r="B75" s="780">
        <f>'95'!$B$915:$G$915</f>
        <v>95</v>
      </c>
      <c r="C75" s="781"/>
      <c r="D75" s="781"/>
      <c r="E75" s="781"/>
      <c r="F75" s="781"/>
      <c r="G75" s="782"/>
      <c r="H75" s="780">
        <f>'95'!$H$915:$M$915</f>
        <v>94.999999999999957</v>
      </c>
      <c r="I75" s="781"/>
      <c r="J75" s="781"/>
      <c r="K75" s="781"/>
      <c r="L75" s="781"/>
      <c r="M75" s="782"/>
      <c r="N75" s="795">
        <f>'95'!$N$915:$S$915</f>
        <v>7.0360000000000866E-2</v>
      </c>
      <c r="O75" s="796"/>
      <c r="P75" s="796"/>
      <c r="Q75" s="796"/>
      <c r="R75" s="796"/>
      <c r="S75" s="797"/>
      <c r="T75" s="795">
        <f>'95'!$T$915:$Y$915</f>
        <v>0.12706999999998914</v>
      </c>
      <c r="U75" s="796"/>
      <c r="V75" s="796"/>
      <c r="W75" s="796"/>
      <c r="X75" s="796"/>
      <c r="Y75" s="797"/>
      <c r="Z75" s="795">
        <f>'95'!Z915</f>
        <v>0.19433999999999685</v>
      </c>
      <c r="AA75" s="796"/>
      <c r="AB75" s="796"/>
      <c r="AC75" s="796"/>
      <c r="AD75" s="796"/>
      <c r="AE75" s="797"/>
      <c r="AF75" s="183"/>
      <c r="AG75" s="183"/>
      <c r="AH75" s="183"/>
      <c r="AI75" s="176"/>
      <c r="AJ75" s="176"/>
      <c r="AK75" s="176"/>
      <c r="AL75" s="176"/>
      <c r="AM75" s="176"/>
    </row>
    <row r="76" spans="1:39" s="179" customFormat="1" ht="8.25" customHeight="1" thickBot="1">
      <c r="A76" s="181"/>
      <c r="B76" s="184"/>
      <c r="C76" s="185"/>
      <c r="D76" s="186"/>
      <c r="E76" s="185"/>
      <c r="F76" s="186"/>
      <c r="G76" s="185"/>
      <c r="H76" s="187"/>
      <c r="I76" s="187"/>
      <c r="J76" s="187"/>
      <c r="K76" s="187"/>
      <c r="L76" s="187"/>
      <c r="M76" s="187"/>
      <c r="N76" s="187"/>
      <c r="O76" s="187"/>
      <c r="P76" s="187"/>
      <c r="Q76" s="187"/>
      <c r="R76" s="187"/>
      <c r="S76" s="187"/>
      <c r="T76" s="187"/>
      <c r="U76" s="187"/>
      <c r="V76" s="187"/>
      <c r="W76" s="187"/>
      <c r="X76" s="187"/>
      <c r="Y76" s="187"/>
      <c r="Z76" s="187"/>
      <c r="AA76" s="187"/>
      <c r="AB76" s="187"/>
      <c r="AC76" s="187"/>
      <c r="AD76" s="187"/>
      <c r="AE76" s="187"/>
      <c r="AF76" s="187"/>
      <c r="AG76" s="187"/>
      <c r="AH76" s="187"/>
      <c r="AI76" s="186"/>
      <c r="AJ76" s="186"/>
      <c r="AK76" s="186"/>
      <c r="AL76" s="186"/>
      <c r="AM76" s="186"/>
    </row>
    <row r="77" spans="1:39" s="179" customFormat="1" ht="19.5" thickBot="1">
      <c r="A77" s="181"/>
      <c r="B77" s="176"/>
      <c r="C77" s="176"/>
      <c r="D77" s="176"/>
      <c r="E77" s="176"/>
      <c r="F77" s="176"/>
      <c r="G77" s="176"/>
      <c r="H77" s="786" t="s">
        <v>50</v>
      </c>
      <c r="I77" s="787"/>
      <c r="J77" s="787"/>
      <c r="K77" s="787"/>
      <c r="L77" s="787"/>
      <c r="M77" s="787"/>
      <c r="N77" s="787"/>
      <c r="O77" s="788"/>
      <c r="P77" s="786" t="s">
        <v>51</v>
      </c>
      <c r="Q77" s="787"/>
      <c r="R77" s="787"/>
      <c r="S77" s="788"/>
      <c r="T77" s="180"/>
      <c r="U77" s="180"/>
      <c r="V77" s="180"/>
      <c r="W77" s="180"/>
      <c r="X77" s="180"/>
      <c r="Y77" s="180"/>
      <c r="Z77" s="188"/>
      <c r="AA77" s="188"/>
      <c r="AB77" s="188"/>
      <c r="AC77" s="188"/>
      <c r="AD77" s="188"/>
      <c r="AE77" s="188"/>
      <c r="AF77" s="188"/>
      <c r="AG77" s="188"/>
      <c r="AH77" s="188"/>
      <c r="AI77" s="186"/>
      <c r="AJ77" s="186"/>
      <c r="AK77" s="186"/>
      <c r="AL77" s="186"/>
      <c r="AM77" s="186"/>
    </row>
    <row r="78" spans="1:39" s="179" customFormat="1" ht="16.5" customHeight="1" thickBot="1">
      <c r="A78" s="181"/>
      <c r="B78" s="176"/>
      <c r="C78" s="176"/>
      <c r="D78" s="176"/>
      <c r="E78" s="176"/>
      <c r="F78" s="176"/>
      <c r="G78" s="176"/>
      <c r="H78" s="817" t="s">
        <v>162</v>
      </c>
      <c r="I78" s="818"/>
      <c r="J78" s="818"/>
      <c r="K78" s="819"/>
      <c r="L78" s="817" t="s">
        <v>52</v>
      </c>
      <c r="M78" s="818"/>
      <c r="N78" s="818"/>
      <c r="O78" s="819"/>
      <c r="P78" s="817" t="s">
        <v>65</v>
      </c>
      <c r="Q78" s="818"/>
      <c r="R78" s="818"/>
      <c r="S78" s="819"/>
      <c r="T78" s="180"/>
      <c r="U78" s="180"/>
      <c r="V78" s="180"/>
      <c r="W78" s="180"/>
      <c r="X78" s="180"/>
      <c r="Y78" s="180"/>
      <c r="Z78" s="188"/>
      <c r="AA78" s="188"/>
      <c r="AB78" s="188"/>
      <c r="AC78" s="188"/>
      <c r="AD78" s="188"/>
      <c r="AE78" s="188"/>
      <c r="AF78" s="188"/>
      <c r="AG78" s="188"/>
      <c r="AH78" s="188"/>
      <c r="AI78" s="186"/>
      <c r="AJ78" s="186"/>
      <c r="AK78" s="186"/>
      <c r="AL78" s="186"/>
      <c r="AM78" s="186"/>
    </row>
    <row r="79" spans="1:39" s="179" customFormat="1" ht="16.5" customHeight="1">
      <c r="A79" s="181"/>
      <c r="B79" s="805" t="s">
        <v>61</v>
      </c>
      <c r="C79" s="806"/>
      <c r="D79" s="806"/>
      <c r="E79" s="806"/>
      <c r="F79" s="806"/>
      <c r="G79" s="807"/>
      <c r="H79" s="783">
        <f>Page1!AK9</f>
        <v>28.1</v>
      </c>
      <c r="I79" s="784"/>
      <c r="J79" s="784"/>
      <c r="K79" s="785"/>
      <c r="L79" s="783">
        <f>Page1!AK10</f>
        <v>75.8</v>
      </c>
      <c r="M79" s="784"/>
      <c r="N79" s="784"/>
      <c r="O79" s="785"/>
      <c r="P79" s="783">
        <f>Page1!AK11</f>
        <v>234</v>
      </c>
      <c r="Q79" s="784"/>
      <c r="R79" s="784"/>
      <c r="S79" s="785"/>
      <c r="T79" s="180"/>
      <c r="U79" s="180"/>
      <c r="V79" s="180"/>
      <c r="W79" s="180"/>
      <c r="X79" s="180"/>
      <c r="Y79" s="180"/>
      <c r="Z79" s="188"/>
      <c r="AA79" s="188"/>
      <c r="AB79" s="188"/>
      <c r="AC79" s="188"/>
      <c r="AD79" s="188"/>
      <c r="AE79" s="188"/>
      <c r="AF79" s="188"/>
      <c r="AG79" s="188"/>
      <c r="AH79" s="188"/>
      <c r="AI79" s="186"/>
      <c r="AJ79" s="186"/>
      <c r="AK79" s="186"/>
      <c r="AL79" s="186"/>
      <c r="AM79" s="186"/>
    </row>
    <row r="80" spans="1:39" s="179" customFormat="1" ht="16.5" customHeight="1" thickBot="1">
      <c r="A80" s="181"/>
      <c r="B80" s="820" t="s">
        <v>62</v>
      </c>
      <c r="C80" s="821"/>
      <c r="D80" s="821"/>
      <c r="E80" s="821"/>
      <c r="F80" s="821"/>
      <c r="G80" s="822"/>
      <c r="H80" s="780">
        <f>Page1!AP9</f>
        <v>23.9</v>
      </c>
      <c r="I80" s="781"/>
      <c r="J80" s="781"/>
      <c r="K80" s="782"/>
      <c r="L80" s="780">
        <f>Page1!AP10</f>
        <v>51</v>
      </c>
      <c r="M80" s="781"/>
      <c r="N80" s="781"/>
      <c r="O80" s="782"/>
      <c r="P80" s="780">
        <f>Page1!AP11</f>
        <v>231</v>
      </c>
      <c r="Q80" s="781"/>
      <c r="R80" s="781"/>
      <c r="S80" s="782"/>
      <c r="T80" s="180"/>
      <c r="U80" s="180"/>
      <c r="V80" s="180"/>
      <c r="W80" s="180"/>
      <c r="X80" s="180"/>
      <c r="Y80" s="180"/>
      <c r="Z80" s="188"/>
      <c r="AA80" s="188"/>
      <c r="AB80" s="188"/>
      <c r="AC80" s="188"/>
      <c r="AD80" s="188"/>
      <c r="AE80" s="188"/>
      <c r="AF80" s="188"/>
      <c r="AG80" s="188"/>
      <c r="AH80" s="188"/>
      <c r="AI80" s="186"/>
      <c r="AJ80" s="186"/>
      <c r="AK80" s="186"/>
      <c r="AL80" s="186"/>
      <c r="AM80" s="186"/>
    </row>
    <row r="81" spans="1:39" s="179" customFormat="1">
      <c r="A81" s="181"/>
      <c r="B81" s="184"/>
      <c r="C81" s="186"/>
      <c r="D81" s="186"/>
      <c r="E81" s="186"/>
      <c r="F81" s="186"/>
      <c r="G81" s="186"/>
      <c r="H81" s="186"/>
      <c r="I81" s="186"/>
      <c r="J81" s="186"/>
      <c r="K81" s="188"/>
      <c r="L81" s="188"/>
      <c r="M81" s="188"/>
      <c r="N81" s="188"/>
      <c r="O81" s="188"/>
      <c r="P81" s="188"/>
      <c r="Q81" s="188"/>
      <c r="R81" s="188"/>
      <c r="S81" s="188"/>
      <c r="T81" s="188"/>
      <c r="U81" s="188"/>
      <c r="V81" s="188"/>
      <c r="W81" s="188"/>
      <c r="X81" s="188"/>
      <c r="Y81" s="188"/>
      <c r="Z81" s="188"/>
      <c r="AA81" s="188"/>
      <c r="AB81" s="188"/>
      <c r="AC81" s="188"/>
      <c r="AD81" s="188"/>
      <c r="AE81" s="188"/>
      <c r="AF81" s="188"/>
      <c r="AG81" s="188"/>
      <c r="AH81" s="188"/>
      <c r="AI81" s="186"/>
      <c r="AJ81" s="186"/>
      <c r="AK81" s="186"/>
      <c r="AL81" s="186"/>
      <c r="AM81" s="186"/>
    </row>
    <row r="82" spans="1:39" s="179" customFormat="1" ht="16.5" customHeight="1">
      <c r="A82" s="181"/>
      <c r="B82" s="815" t="s">
        <v>1257</v>
      </c>
      <c r="C82" s="815"/>
      <c r="D82" s="815"/>
      <c r="E82" s="815"/>
      <c r="F82" s="815"/>
      <c r="G82" s="815"/>
      <c r="H82" s="815"/>
      <c r="I82" s="815"/>
      <c r="J82" s="815"/>
      <c r="K82" s="815"/>
      <c r="L82" s="815" t="str">
        <f>Page1!AF13&amp;" "&amp;"x"&amp;" "&amp;Page1!AJ13&amp;" "&amp;"x"&amp;" "&amp;Page1!AN13&amp;" "&amp;Page1!AQ13</f>
        <v>35 x 65 x 22 cm.</v>
      </c>
      <c r="M82" s="815"/>
      <c r="N82" s="815"/>
      <c r="O82" s="815"/>
      <c r="P82" s="815"/>
      <c r="Q82" s="815"/>
      <c r="R82" s="815"/>
      <c r="S82" s="815"/>
      <c r="T82" s="157"/>
      <c r="U82" s="157"/>
      <c r="V82" s="157"/>
      <c r="W82" s="157"/>
      <c r="X82" s="157"/>
      <c r="Y82" s="157"/>
      <c r="Z82" s="157"/>
      <c r="AA82" s="157"/>
      <c r="AB82" s="157"/>
      <c r="AC82" s="157"/>
      <c r="AD82" s="157"/>
      <c r="AE82" s="157"/>
      <c r="AF82" s="157"/>
      <c r="AG82" s="157"/>
      <c r="AH82" s="157"/>
      <c r="AI82" s="152"/>
      <c r="AJ82" s="152"/>
      <c r="AK82" s="152"/>
      <c r="AL82" s="152"/>
      <c r="AM82" s="152"/>
    </row>
    <row r="83" spans="1:39" s="179" customFormat="1" ht="16.5" customHeight="1">
      <c r="A83" s="181"/>
      <c r="B83" s="152" t="s">
        <v>1205</v>
      </c>
      <c r="C83" s="152"/>
      <c r="D83" s="152"/>
      <c r="E83" s="152"/>
      <c r="G83" s="801">
        <f>Page1!AJ14</f>
        <v>19.600000000000001</v>
      </c>
      <c r="H83" s="801"/>
      <c r="I83" s="801"/>
      <c r="J83" s="152" t="s">
        <v>143</v>
      </c>
      <c r="O83" s="157"/>
      <c r="P83" s="157"/>
      <c r="Q83" s="157"/>
      <c r="R83" s="157"/>
      <c r="S83" s="157"/>
      <c r="T83" s="157"/>
      <c r="U83" s="157"/>
      <c r="V83" s="157"/>
      <c r="W83" s="157"/>
      <c r="X83" s="157"/>
      <c r="Y83" s="157"/>
      <c r="Z83" s="157"/>
      <c r="AA83" s="157"/>
      <c r="AB83" s="157"/>
      <c r="AC83" s="157"/>
      <c r="AD83" s="157"/>
      <c r="AE83" s="157"/>
      <c r="AF83" s="157"/>
      <c r="AG83" s="157"/>
      <c r="AH83" s="157"/>
      <c r="AI83" s="152"/>
      <c r="AJ83" s="152"/>
      <c r="AK83" s="152"/>
      <c r="AL83" s="152"/>
      <c r="AM83" s="152"/>
    </row>
    <row r="84" spans="1:39">
      <c r="A84" s="31"/>
      <c r="B84" s="9"/>
      <c r="C84" s="7"/>
      <c r="D84" s="7"/>
      <c r="E84" s="7"/>
      <c r="F84" s="7"/>
      <c r="G84" s="7"/>
      <c r="H84" s="7"/>
      <c r="I84" s="7"/>
      <c r="J84" s="7"/>
      <c r="K84" s="11"/>
      <c r="L84" s="11"/>
      <c r="M84" s="11"/>
      <c r="N84" s="43"/>
      <c r="O84" s="43"/>
      <c r="P84" s="11"/>
      <c r="Q84" s="11"/>
      <c r="R84" s="11"/>
      <c r="S84" s="11"/>
      <c r="T84" s="11"/>
      <c r="U84" s="11"/>
      <c r="V84" s="11"/>
      <c r="W84" s="11"/>
      <c r="X84" s="11"/>
      <c r="Y84" s="11"/>
      <c r="Z84" s="11"/>
      <c r="AA84" s="11"/>
      <c r="AB84" s="11"/>
      <c r="AC84" s="11"/>
      <c r="AD84" s="11"/>
      <c r="AE84" s="11"/>
      <c r="AF84" s="11"/>
      <c r="AG84" s="11"/>
      <c r="AH84" s="11"/>
      <c r="AI84" s="7"/>
      <c r="AJ84" s="7"/>
      <c r="AK84" s="7"/>
      <c r="AL84" s="7"/>
      <c r="AM84" s="7"/>
    </row>
    <row r="85" spans="1:39" s="5" customFormat="1" ht="18" customHeight="1">
      <c r="A85" s="32"/>
      <c r="B85" s="42" t="s">
        <v>88</v>
      </c>
      <c r="C85" s="7"/>
      <c r="D85" s="7"/>
      <c r="E85" s="7"/>
      <c r="F85" s="7"/>
      <c r="G85" s="7"/>
      <c r="H85" s="7"/>
      <c r="I85" s="7"/>
      <c r="J85" s="7"/>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7"/>
      <c r="AJ85" s="7"/>
      <c r="AK85" s="7"/>
      <c r="AL85" s="7"/>
      <c r="AM85" s="7"/>
    </row>
    <row r="86" spans="1:39" s="5" customFormat="1" ht="18" customHeight="1">
      <c r="A86" s="32"/>
      <c r="B86" s="7"/>
      <c r="C86" s="7" t="s">
        <v>139</v>
      </c>
      <c r="D86" s="9"/>
      <c r="E86" s="9"/>
      <c r="F86" s="9"/>
      <c r="G86" s="9"/>
      <c r="H86" s="9"/>
      <c r="I86" s="9"/>
      <c r="J86" s="9"/>
      <c r="K86" s="9"/>
      <c r="L86" s="9"/>
      <c r="M86" s="9"/>
      <c r="N86" s="9"/>
      <c r="O86" s="9"/>
      <c r="P86" s="9"/>
      <c r="Q86" s="9"/>
      <c r="R86" s="9"/>
      <c r="S86" s="9"/>
      <c r="T86" s="9"/>
      <c r="U86" s="9"/>
      <c r="V86" s="9"/>
      <c r="W86" s="11"/>
      <c r="X86" s="11"/>
      <c r="Y86" s="11"/>
      <c r="Z86" s="11"/>
      <c r="AA86" s="11"/>
      <c r="AB86" s="11"/>
      <c r="AC86" s="11"/>
      <c r="AD86" s="11"/>
      <c r="AE86" s="11"/>
      <c r="AF86" s="11"/>
      <c r="AG86" s="11"/>
      <c r="AH86" s="11"/>
      <c r="AI86" s="7"/>
      <c r="AJ86" s="7"/>
      <c r="AK86" s="7"/>
      <c r="AL86" s="7"/>
      <c r="AM86" s="7"/>
    </row>
    <row r="87" spans="1:39" s="5" customFormat="1" ht="18" customHeight="1">
      <c r="A87" s="32"/>
      <c r="B87" s="7" t="s">
        <v>140</v>
      </c>
      <c r="C87" s="9"/>
      <c r="D87" s="9"/>
      <c r="E87" s="9"/>
      <c r="F87" s="9"/>
      <c r="G87" s="9"/>
      <c r="H87" s="9"/>
      <c r="I87" s="9"/>
      <c r="J87" s="9"/>
      <c r="K87" s="9"/>
      <c r="L87" s="9"/>
      <c r="M87" s="9"/>
      <c r="N87" s="9"/>
      <c r="O87" s="9"/>
      <c r="P87" s="9"/>
      <c r="Q87" s="9"/>
      <c r="R87" s="9"/>
      <c r="S87" s="9"/>
      <c r="T87" s="9"/>
      <c r="U87" s="9"/>
      <c r="V87" s="9"/>
      <c r="W87" s="11"/>
      <c r="X87" s="11"/>
      <c r="Y87" s="11"/>
      <c r="Z87" s="11"/>
      <c r="AA87" s="11"/>
      <c r="AB87" s="11"/>
      <c r="AC87" s="11"/>
      <c r="AD87" s="11"/>
      <c r="AE87" s="11"/>
      <c r="AF87" s="11"/>
      <c r="AG87" s="11"/>
      <c r="AH87" s="11"/>
      <c r="AI87" s="7"/>
      <c r="AJ87" s="7"/>
      <c r="AK87" s="7"/>
      <c r="AL87" s="7"/>
      <c r="AM87" s="7"/>
    </row>
    <row r="88" spans="1:39" s="5" customFormat="1" ht="6" customHeight="1">
      <c r="A88" s="32"/>
      <c r="B88" s="7"/>
      <c r="C88" s="9"/>
      <c r="D88" s="9"/>
      <c r="E88" s="9"/>
      <c r="F88" s="9"/>
      <c r="G88" s="9"/>
      <c r="H88" s="9"/>
      <c r="I88" s="9"/>
      <c r="J88" s="9"/>
      <c r="K88" s="9"/>
      <c r="L88" s="9"/>
      <c r="M88" s="9"/>
      <c r="N88" s="9"/>
      <c r="O88" s="9"/>
      <c r="P88" s="9"/>
      <c r="Q88" s="9"/>
      <c r="R88" s="9"/>
      <c r="S88" s="9"/>
      <c r="T88" s="9"/>
      <c r="U88" s="9"/>
      <c r="V88" s="9"/>
      <c r="W88" s="10"/>
      <c r="X88" s="33"/>
      <c r="Y88" s="33"/>
      <c r="Z88" s="33"/>
      <c r="AA88" s="33"/>
      <c r="AB88" s="33"/>
      <c r="AC88" s="10"/>
      <c r="AD88" s="33"/>
      <c r="AE88" s="33"/>
      <c r="AF88" s="33"/>
      <c r="AG88" s="33"/>
      <c r="AH88" s="33"/>
      <c r="AI88" s="10"/>
      <c r="AJ88" s="7"/>
      <c r="AK88" s="7"/>
      <c r="AL88" s="7"/>
      <c r="AM88" s="7"/>
    </row>
    <row r="89" spans="1:39" ht="18" customHeight="1">
      <c r="A89" s="31"/>
      <c r="B89" s="42" t="s">
        <v>136</v>
      </c>
      <c r="C89" s="36"/>
      <c r="D89" s="36"/>
      <c r="E89" s="36"/>
      <c r="F89" s="36"/>
      <c r="G89" s="36"/>
      <c r="H89" s="36"/>
      <c r="I89" s="36"/>
      <c r="J89" s="36"/>
      <c r="K89" s="36"/>
      <c r="L89" s="7"/>
      <c r="M89" s="33"/>
      <c r="N89" s="33"/>
      <c r="O89" s="33"/>
      <c r="P89" s="33"/>
      <c r="Q89" s="10"/>
      <c r="R89" s="33"/>
      <c r="S89" s="33"/>
      <c r="T89" s="33"/>
      <c r="U89" s="33"/>
      <c r="V89" s="33"/>
      <c r="W89" s="10"/>
      <c r="X89" s="33"/>
      <c r="Y89" s="33"/>
      <c r="Z89" s="33"/>
      <c r="AA89" s="33"/>
      <c r="AB89" s="33"/>
      <c r="AC89" s="10"/>
      <c r="AD89" s="33"/>
      <c r="AE89" s="33"/>
      <c r="AF89" s="33"/>
      <c r="AG89" s="33"/>
      <c r="AH89" s="33"/>
      <c r="AI89" s="10"/>
      <c r="AJ89" s="7"/>
      <c r="AK89" s="7"/>
      <c r="AL89" s="7"/>
      <c r="AM89" s="7"/>
    </row>
    <row r="90" spans="1:39" ht="17.25" customHeight="1">
      <c r="A90" s="14"/>
      <c r="B90" s="7"/>
      <c r="C90" s="7" t="s">
        <v>914</v>
      </c>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c r="AL90" s="7"/>
      <c r="AM90" s="7"/>
    </row>
    <row r="91" spans="1:39" ht="17.25" customHeight="1">
      <c r="A91" s="34"/>
      <c r="B91" s="7" t="s">
        <v>1207</v>
      </c>
      <c r="C91" s="3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c r="AL91" s="7"/>
      <c r="AM91" s="7"/>
    </row>
    <row r="92" spans="1:39" ht="17.25" customHeight="1">
      <c r="A92" s="34"/>
      <c r="B92" s="7" t="s">
        <v>917</v>
      </c>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c r="AL92" s="7"/>
      <c r="AM92" s="7"/>
    </row>
    <row r="93" spans="1:39" ht="5.25" customHeight="1">
      <c r="B93" s="7"/>
      <c r="C93" s="36"/>
      <c r="D93" s="36"/>
      <c r="E93" s="36"/>
      <c r="F93" s="36"/>
      <c r="G93" s="36"/>
      <c r="H93" s="36"/>
      <c r="I93" s="36"/>
      <c r="J93" s="36"/>
      <c r="K93" s="36"/>
      <c r="L93" s="7"/>
      <c r="M93" s="7"/>
      <c r="N93" s="7"/>
      <c r="O93" s="7"/>
      <c r="P93" s="7"/>
      <c r="Q93" s="7"/>
      <c r="R93" s="7"/>
      <c r="S93" s="7"/>
      <c r="T93" s="7"/>
      <c r="U93" s="7"/>
      <c r="V93" s="7"/>
      <c r="W93" s="7"/>
      <c r="X93" s="7"/>
      <c r="Y93" s="7"/>
      <c r="Z93" s="7"/>
      <c r="AA93" s="7"/>
      <c r="AB93" s="7"/>
      <c r="AC93" s="7"/>
      <c r="AD93" s="7"/>
      <c r="AE93" s="7"/>
      <c r="AF93" s="7"/>
      <c r="AG93" s="7"/>
      <c r="AH93" s="7"/>
      <c r="AI93" s="7"/>
      <c r="AJ93" s="7"/>
      <c r="AK93" s="7"/>
      <c r="AL93" s="7"/>
      <c r="AM93" s="7"/>
    </row>
    <row r="94" spans="1:39" ht="18" customHeight="1">
      <c r="B94" s="42" t="s">
        <v>135</v>
      </c>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c r="AL94" s="7"/>
      <c r="AM94" s="7"/>
    </row>
    <row r="95" spans="1:39" ht="17.25" customHeight="1">
      <c r="B95" s="8"/>
      <c r="C95" s="7" t="s">
        <v>915</v>
      </c>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c r="AL95" s="7"/>
      <c r="AM95" s="7"/>
    </row>
    <row r="96" spans="1:39" ht="17.25" customHeight="1">
      <c r="B96" s="7" t="s">
        <v>916</v>
      </c>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c r="AL96" s="7"/>
      <c r="AM96" s="7"/>
    </row>
    <row r="97" spans="1:39" ht="7.5" customHeight="1">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c r="AL97" s="7"/>
      <c r="AM97" s="7"/>
    </row>
    <row r="98" spans="1:39" ht="16.5" customHeight="1">
      <c r="B98" s="816" t="s">
        <v>138</v>
      </c>
      <c r="C98" s="816"/>
      <c r="D98" s="816"/>
      <c r="E98" s="816"/>
      <c r="F98" s="816"/>
      <c r="G98" s="816"/>
      <c r="H98" s="816"/>
      <c r="I98" s="816"/>
      <c r="J98" s="816"/>
      <c r="K98" s="816"/>
      <c r="L98" s="816"/>
      <c r="M98" s="816"/>
      <c r="N98" s="816"/>
      <c r="O98" s="816"/>
      <c r="P98" s="816"/>
      <c r="Q98" s="816"/>
      <c r="R98" s="816"/>
      <c r="S98" s="816"/>
      <c r="T98" s="816"/>
      <c r="U98" s="816"/>
      <c r="V98" s="816"/>
      <c r="W98" s="816"/>
      <c r="X98" s="816"/>
      <c r="Y98" s="816"/>
      <c r="Z98" s="816"/>
      <c r="AA98" s="816"/>
      <c r="AB98" s="816"/>
      <c r="AC98" s="816"/>
      <c r="AD98" s="816"/>
      <c r="AE98" s="816"/>
      <c r="AF98" s="816"/>
      <c r="AG98" s="816"/>
      <c r="AH98" s="816"/>
      <c r="AI98" s="816"/>
      <c r="AJ98" s="816"/>
      <c r="AK98" s="816"/>
      <c r="AL98" s="816"/>
      <c r="AM98" s="816"/>
    </row>
    <row r="99" spans="1:39" ht="16.5" customHeight="1">
      <c r="B99" s="816"/>
      <c r="C99" s="816"/>
      <c r="D99" s="816"/>
      <c r="E99" s="816"/>
      <c r="F99" s="816"/>
      <c r="G99" s="816"/>
      <c r="H99" s="816"/>
      <c r="I99" s="816"/>
      <c r="J99" s="816"/>
      <c r="K99" s="816"/>
      <c r="L99" s="816"/>
      <c r="M99" s="816"/>
      <c r="N99" s="816"/>
      <c r="O99" s="816"/>
      <c r="P99" s="816"/>
      <c r="Q99" s="816"/>
      <c r="R99" s="816"/>
      <c r="S99" s="816"/>
      <c r="T99" s="816"/>
      <c r="U99" s="816"/>
      <c r="V99" s="816"/>
      <c r="W99" s="816"/>
      <c r="X99" s="816"/>
      <c r="Y99" s="816"/>
      <c r="Z99" s="816"/>
      <c r="AA99" s="816"/>
      <c r="AB99" s="816"/>
      <c r="AC99" s="816"/>
      <c r="AD99" s="816"/>
      <c r="AE99" s="816"/>
      <c r="AF99" s="816"/>
      <c r="AG99" s="816"/>
      <c r="AH99" s="816"/>
      <c r="AI99" s="816"/>
      <c r="AJ99" s="816"/>
      <c r="AK99" s="816"/>
      <c r="AL99" s="816"/>
      <c r="AM99" s="816"/>
    </row>
    <row r="100" spans="1:39" ht="16.5" customHeight="1">
      <c r="B100" s="816"/>
      <c r="C100" s="816"/>
      <c r="D100" s="816"/>
      <c r="E100" s="816"/>
      <c r="F100" s="816"/>
      <c r="G100" s="816"/>
      <c r="H100" s="816"/>
      <c r="I100" s="816"/>
      <c r="J100" s="816"/>
      <c r="K100" s="816"/>
      <c r="L100" s="816"/>
      <c r="M100" s="816"/>
      <c r="N100" s="816"/>
      <c r="O100" s="816"/>
      <c r="P100" s="816"/>
      <c r="Q100" s="816"/>
      <c r="R100" s="816"/>
      <c r="S100" s="816"/>
      <c r="T100" s="816"/>
      <c r="U100" s="816"/>
      <c r="V100" s="816"/>
      <c r="W100" s="816"/>
      <c r="X100" s="816"/>
      <c r="Y100" s="816"/>
      <c r="Z100" s="816"/>
      <c r="AA100" s="816"/>
      <c r="AB100" s="816"/>
      <c r="AC100" s="816"/>
      <c r="AD100" s="816"/>
      <c r="AE100" s="816"/>
      <c r="AF100" s="816"/>
      <c r="AG100" s="816"/>
      <c r="AH100" s="816"/>
      <c r="AI100" s="816"/>
      <c r="AJ100" s="816"/>
      <c r="AK100" s="816"/>
      <c r="AL100" s="816"/>
      <c r="AM100" s="816"/>
    </row>
    <row r="101" spans="1:39" ht="16.5" customHeight="1">
      <c r="B101" s="816"/>
      <c r="C101" s="816"/>
      <c r="D101" s="816"/>
      <c r="E101" s="816"/>
      <c r="F101" s="816"/>
      <c r="G101" s="816"/>
      <c r="H101" s="816"/>
      <c r="I101" s="816"/>
      <c r="J101" s="816"/>
      <c r="K101" s="816"/>
      <c r="L101" s="816"/>
      <c r="M101" s="816"/>
      <c r="N101" s="816"/>
      <c r="O101" s="816"/>
      <c r="P101" s="816"/>
      <c r="Q101" s="816"/>
      <c r="R101" s="816"/>
      <c r="S101" s="816"/>
      <c r="T101" s="816"/>
      <c r="U101" s="816"/>
      <c r="V101" s="816"/>
      <c r="W101" s="816"/>
      <c r="X101" s="816"/>
      <c r="Y101" s="816"/>
      <c r="Z101" s="816"/>
      <c r="AA101" s="816"/>
      <c r="AB101" s="816"/>
      <c r="AC101" s="816"/>
      <c r="AD101" s="816"/>
      <c r="AE101" s="816"/>
      <c r="AF101" s="816"/>
      <c r="AG101" s="816"/>
      <c r="AH101" s="816"/>
      <c r="AI101" s="816"/>
      <c r="AJ101" s="816"/>
      <c r="AK101" s="816"/>
      <c r="AL101" s="816"/>
      <c r="AM101" s="816"/>
    </row>
    <row r="102" spans="1:39" ht="16.5" customHeight="1">
      <c r="B102" s="816"/>
      <c r="C102" s="816"/>
      <c r="D102" s="816"/>
      <c r="E102" s="816"/>
      <c r="F102" s="816"/>
      <c r="G102" s="816"/>
      <c r="H102" s="816"/>
      <c r="I102" s="816"/>
      <c r="J102" s="816"/>
      <c r="K102" s="816"/>
      <c r="L102" s="816"/>
      <c r="M102" s="816"/>
      <c r="N102" s="816"/>
      <c r="O102" s="816"/>
      <c r="P102" s="816"/>
      <c r="Q102" s="816"/>
      <c r="R102" s="816"/>
      <c r="S102" s="816"/>
      <c r="T102" s="816"/>
      <c r="U102" s="816"/>
      <c r="V102" s="816"/>
      <c r="W102" s="816"/>
      <c r="X102" s="816"/>
      <c r="Y102" s="816"/>
      <c r="Z102" s="816"/>
      <c r="AA102" s="816"/>
      <c r="AB102" s="816"/>
      <c r="AC102" s="816"/>
      <c r="AD102" s="816"/>
      <c r="AE102" s="816"/>
      <c r="AF102" s="816"/>
      <c r="AG102" s="816"/>
      <c r="AH102" s="816"/>
      <c r="AI102" s="816"/>
      <c r="AJ102" s="816"/>
      <c r="AK102" s="816"/>
      <c r="AL102" s="816"/>
      <c r="AM102" s="816"/>
    </row>
    <row r="103" spans="1:39" ht="16.5" customHeight="1">
      <c r="B103" s="816"/>
      <c r="C103" s="816"/>
      <c r="D103" s="816"/>
      <c r="E103" s="816"/>
      <c r="F103" s="816"/>
      <c r="G103" s="816"/>
      <c r="H103" s="816"/>
      <c r="I103" s="816"/>
      <c r="J103" s="816"/>
      <c r="K103" s="816"/>
      <c r="L103" s="816"/>
      <c r="M103" s="816"/>
      <c r="N103" s="816"/>
      <c r="O103" s="816"/>
      <c r="P103" s="816"/>
      <c r="Q103" s="816"/>
      <c r="R103" s="816"/>
      <c r="S103" s="816"/>
      <c r="T103" s="816"/>
      <c r="U103" s="816"/>
      <c r="V103" s="816"/>
      <c r="W103" s="816"/>
      <c r="X103" s="816"/>
      <c r="Y103" s="816"/>
      <c r="Z103" s="816"/>
      <c r="AA103" s="816"/>
      <c r="AB103" s="816"/>
      <c r="AC103" s="816"/>
      <c r="AD103" s="816"/>
      <c r="AE103" s="816"/>
      <c r="AF103" s="816"/>
      <c r="AG103" s="816"/>
      <c r="AH103" s="816"/>
      <c r="AI103" s="816"/>
      <c r="AJ103" s="816"/>
      <c r="AK103" s="816"/>
      <c r="AL103" s="816"/>
      <c r="AM103" s="816"/>
    </row>
    <row r="104" spans="1:39" ht="9" customHeight="1">
      <c r="B104" s="816"/>
      <c r="C104" s="816"/>
      <c r="D104" s="816"/>
      <c r="E104" s="816"/>
      <c r="F104" s="816"/>
      <c r="G104" s="816"/>
      <c r="H104" s="816"/>
      <c r="I104" s="816"/>
      <c r="J104" s="816"/>
      <c r="K104" s="816"/>
      <c r="L104" s="816"/>
      <c r="M104" s="816"/>
      <c r="N104" s="816"/>
      <c r="O104" s="816"/>
      <c r="P104" s="816"/>
      <c r="Q104" s="816"/>
      <c r="R104" s="816"/>
      <c r="S104" s="816"/>
      <c r="T104" s="816"/>
      <c r="U104" s="816"/>
      <c r="V104" s="816"/>
      <c r="W104" s="816"/>
      <c r="X104" s="816"/>
      <c r="Y104" s="816"/>
      <c r="Z104" s="816"/>
      <c r="AA104" s="816"/>
      <c r="AB104" s="816"/>
      <c r="AC104" s="816"/>
      <c r="AD104" s="816"/>
      <c r="AE104" s="816"/>
      <c r="AF104" s="816"/>
      <c r="AG104" s="816"/>
      <c r="AH104" s="816"/>
      <c r="AI104" s="816"/>
      <c r="AJ104" s="816"/>
      <c r="AK104" s="816"/>
      <c r="AL104" s="816"/>
      <c r="AM104" s="816"/>
    </row>
    <row r="105" spans="1:39" ht="16.5" customHeight="1">
      <c r="A105" s="811" t="s">
        <v>137</v>
      </c>
      <c r="B105" s="440"/>
      <c r="C105" s="440"/>
      <c r="D105" s="440"/>
      <c r="E105" s="440"/>
      <c r="F105" s="440"/>
      <c r="G105" s="440"/>
      <c r="H105" s="440"/>
      <c r="I105" s="440"/>
      <c r="J105" s="440"/>
      <c r="K105" s="440"/>
      <c r="L105" s="440"/>
      <c r="M105" s="440"/>
      <c r="N105" s="440"/>
      <c r="O105" s="440"/>
      <c r="P105" s="440"/>
      <c r="Q105" s="440"/>
      <c r="R105" s="440"/>
      <c r="S105" s="440"/>
      <c r="T105" s="440"/>
      <c r="U105" s="440"/>
      <c r="V105" s="440"/>
      <c r="W105" s="440"/>
      <c r="X105" s="440"/>
      <c r="Y105" s="440"/>
      <c r="Z105" s="440"/>
      <c r="AA105" s="440"/>
      <c r="AB105" s="440"/>
      <c r="AC105" s="440"/>
      <c r="AD105" s="440"/>
      <c r="AE105" s="440"/>
      <c r="AF105" s="440"/>
      <c r="AG105" s="440"/>
      <c r="AH105" s="440"/>
      <c r="AI105" s="440"/>
      <c r="AJ105" s="440"/>
      <c r="AK105" s="440"/>
      <c r="AL105" s="440"/>
      <c r="AM105" s="440"/>
    </row>
    <row r="106" spans="1:39" ht="16.5" customHeight="1"/>
    <row r="107" spans="1:39" ht="16.5" customHeight="1"/>
    <row r="108" spans="1:39" ht="16.5" customHeight="1"/>
    <row r="109" spans="1:39" ht="16.5" customHeight="1"/>
    <row r="110" spans="1:39" ht="16.5" customHeight="1"/>
    <row r="111" spans="1:39" ht="16.5" customHeight="1"/>
    <row r="112" spans="1:39"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sheetData>
  <protectedRanges>
    <protectedRange sqref="K63" name="Range1_1_1"/>
  </protectedRanges>
  <mergeCells count="109">
    <mergeCell ref="H2:AB2"/>
    <mergeCell ref="H3:AH3"/>
    <mergeCell ref="H4:AB4"/>
    <mergeCell ref="B7:AM8"/>
    <mergeCell ref="J12:AM12"/>
    <mergeCell ref="J16:AM16"/>
    <mergeCell ref="B31:AM31"/>
    <mergeCell ref="E9:K9"/>
    <mergeCell ref="AD14:AM14"/>
    <mergeCell ref="B13:F13"/>
    <mergeCell ref="D10:I10"/>
    <mergeCell ref="J15:W15"/>
    <mergeCell ref="J11:AM11"/>
    <mergeCell ref="J14:W14"/>
    <mergeCell ref="Y9:AH9"/>
    <mergeCell ref="AI9:AM9"/>
    <mergeCell ref="AC10:AH10"/>
    <mergeCell ref="AI10:AM10"/>
    <mergeCell ref="J22:Y22"/>
    <mergeCell ref="J23:Y23"/>
    <mergeCell ref="AD15:AM15"/>
    <mergeCell ref="J21:Y21"/>
    <mergeCell ref="AI57:AM57"/>
    <mergeCell ref="C18:AA18"/>
    <mergeCell ref="J28:Q28"/>
    <mergeCell ref="J24:Y24"/>
    <mergeCell ref="B67:G67"/>
    <mergeCell ref="Z56:AH56"/>
    <mergeCell ref="B39:M39"/>
    <mergeCell ref="D46:P46"/>
    <mergeCell ref="B66:G66"/>
    <mergeCell ref="AI56:AM56"/>
    <mergeCell ref="T67:V67"/>
    <mergeCell ref="X47:AH47"/>
    <mergeCell ref="E47:O47"/>
    <mergeCell ref="AA57:AH57"/>
    <mergeCell ref="W46:AI46"/>
    <mergeCell ref="Q67:S67"/>
    <mergeCell ref="X64:Y64"/>
    <mergeCell ref="H66:V66"/>
    <mergeCell ref="AH61:AM61"/>
    <mergeCell ref="S59:Z59"/>
    <mergeCell ref="W66:AA66"/>
    <mergeCell ref="AA59:AG59"/>
    <mergeCell ref="AH59:AM59"/>
    <mergeCell ref="S60:Z60"/>
    <mergeCell ref="AA60:AG60"/>
    <mergeCell ref="AH60:AM60"/>
    <mergeCell ref="S61:Z61"/>
    <mergeCell ref="AA61:AG61"/>
    <mergeCell ref="A105:AM105"/>
    <mergeCell ref="B68:G68"/>
    <mergeCell ref="H68:J68"/>
    <mergeCell ref="K68:M68"/>
    <mergeCell ref="N68:P68"/>
    <mergeCell ref="Q68:S68"/>
    <mergeCell ref="T68:V68"/>
    <mergeCell ref="B69:G69"/>
    <mergeCell ref="L82:S82"/>
    <mergeCell ref="B82:K82"/>
    <mergeCell ref="B98:AM104"/>
    <mergeCell ref="L78:O78"/>
    <mergeCell ref="H80:K80"/>
    <mergeCell ref="B80:G80"/>
    <mergeCell ref="B72:G72"/>
    <mergeCell ref="AF74:AK74"/>
    <mergeCell ref="AF72:AK72"/>
    <mergeCell ref="AF73:AK73"/>
    <mergeCell ref="P78:S78"/>
    <mergeCell ref="H78:K78"/>
    <mergeCell ref="H79:K79"/>
    <mergeCell ref="G83:I83"/>
    <mergeCell ref="Z72:AE72"/>
    <mergeCell ref="Z73:AE73"/>
    <mergeCell ref="N73:S73"/>
    <mergeCell ref="T72:Y72"/>
    <mergeCell ref="T73:Y73"/>
    <mergeCell ref="H73:M73"/>
    <mergeCell ref="N72:S72"/>
    <mergeCell ref="P77:S77"/>
    <mergeCell ref="T74:Y74"/>
    <mergeCell ref="N74:S74"/>
    <mergeCell ref="Z75:AE75"/>
    <mergeCell ref="B79:G79"/>
    <mergeCell ref="H74:M74"/>
    <mergeCell ref="H67:J67"/>
    <mergeCell ref="K67:M67"/>
    <mergeCell ref="P80:S80"/>
    <mergeCell ref="B74:G74"/>
    <mergeCell ref="L79:O79"/>
    <mergeCell ref="H77:O77"/>
    <mergeCell ref="Z74:AE74"/>
    <mergeCell ref="B73:G73"/>
    <mergeCell ref="H72:M72"/>
    <mergeCell ref="B75:G75"/>
    <mergeCell ref="H75:M75"/>
    <mergeCell ref="N75:S75"/>
    <mergeCell ref="T75:Y75"/>
    <mergeCell ref="N67:P67"/>
    <mergeCell ref="W67:AA67"/>
    <mergeCell ref="W68:AA68"/>
    <mergeCell ref="H69:J69"/>
    <mergeCell ref="K69:M69"/>
    <mergeCell ref="N69:P69"/>
    <mergeCell ref="Q69:S69"/>
    <mergeCell ref="T69:V69"/>
    <mergeCell ref="W69:AA69"/>
    <mergeCell ref="P79:S79"/>
    <mergeCell ref="L80:O80"/>
  </mergeCells>
  <phoneticPr fontId="9" type="noConversion"/>
  <conditionalFormatting sqref="C18">
    <cfRule type="cellIs" dxfId="1" priority="3" operator="equal">
      <formula>0</formula>
    </cfRule>
    <cfRule type="cellIs" dxfId="0" priority="4" operator="equal">
      <formula>0</formula>
    </cfRule>
  </conditionalFormatting>
  <printOptions horizontalCentered="1"/>
  <pageMargins left="0.27559055118110237" right="0.27559055118110237" top="0.23622047244094491" bottom="0.23622047244094491" header="0.31496062992125984" footer="0.19685039370078741"/>
  <pageSetup paperSize="9" orientation="portrait" r:id="rId1"/>
  <headerFooter>
    <oddFooter>&amp;L&amp;"TH Sarabun New,ธรรมดา"&amp;12FM-QP-13-01 R01 (26/09/65) P&amp;P/&amp;N</oddFooter>
  </headerFooter>
  <ignoredErrors>
    <ignoredError sqref="J21" formula="1"/>
  </ignoredError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เวิร์กชีต</vt:lpstr>
      </vt:variant>
      <vt:variant>
        <vt:i4>8</vt:i4>
      </vt:variant>
      <vt:variant>
        <vt:lpstr>ช่วงที่มีชื่อ</vt:lpstr>
      </vt:variant>
      <vt:variant>
        <vt:i4>13</vt:i4>
      </vt:variant>
    </vt:vector>
  </HeadingPairs>
  <TitlesOfParts>
    <vt:vector size="21" baseType="lpstr">
      <vt:lpstr>Form</vt:lpstr>
      <vt:lpstr>Page1</vt:lpstr>
      <vt:lpstr>Data</vt:lpstr>
      <vt:lpstr>STD</vt:lpstr>
      <vt:lpstr>44.5</vt:lpstr>
      <vt:lpstr>95</vt:lpstr>
      <vt:lpstr>Sheet1</vt:lpstr>
      <vt:lpstr>Certificate</vt:lpstr>
      <vt:lpstr>'95'!Name.Personnel</vt:lpstr>
      <vt:lpstr>Name.Personnel</vt:lpstr>
      <vt:lpstr>'44.5'!Print_Area</vt:lpstr>
      <vt:lpstr>'95'!Print_Area</vt:lpstr>
      <vt:lpstr>Certificate!Print_Area</vt:lpstr>
      <vt:lpstr>Form!Print_Area</vt:lpstr>
      <vt:lpstr>Page1!Print_Area</vt:lpstr>
      <vt:lpstr>Toolcode.Apparatus</vt:lpstr>
      <vt:lpstr>'95'!Toolcode.Ref.STD</vt:lpstr>
      <vt:lpstr>Toolcode.Ref.STD</vt:lpstr>
      <vt:lpstr>W_TEM_005</vt:lpstr>
      <vt:lpstr>W_TEM_006</vt:lpstr>
      <vt:lpstr>W_TEM_007</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iLLuSioN</dc:creator>
  <cp:lastModifiedBy>Maintenance Amed</cp:lastModifiedBy>
  <cp:lastPrinted>2024-10-10T02:26:54Z</cp:lastPrinted>
  <dcterms:created xsi:type="dcterms:W3CDTF">2006-04-26T11:43:29Z</dcterms:created>
  <dcterms:modified xsi:type="dcterms:W3CDTF">2024-10-10T03:42:55Z</dcterms:modified>
</cp:coreProperties>
</file>