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79120730781b1462/phb/Wild Code School/Mission Data/"/>
    </mc:Choice>
  </mc:AlternateContent>
  <xr:revisionPtr revIDLastSave="521" documentId="8_{64E98D71-08A3-4422-8A4C-54864F3F0852}" xr6:coauthVersionLast="47" xr6:coauthVersionMax="47" xr10:uidLastSave="{A2E204FB-2D94-42E7-AAB7-FA8CDE61F158}"/>
  <bookViews>
    <workbookView xWindow="20370" yWindow="-4680" windowWidth="29040" windowHeight="15840" activeTab="8" xr2:uid="{00000000-000D-0000-FFFF-FFFF00000000}"/>
  </bookViews>
  <sheets>
    <sheet name="Ingrédients" sheetId="12" r:id="rId1"/>
    <sheet name="Riz au Porc" sheetId="32" r:id="rId2"/>
    <sheet name="Sandwich Khmer" sheetId="30" r:id="rId3"/>
    <sheet name="Nems" sheetId="23" r:id="rId4"/>
    <sheet name="Sauce Nems" sheetId="24" r:id="rId5"/>
    <sheet name="Tofu mariné " sheetId="31" r:id="rId6"/>
    <sheet name="Brochettes" sheetId="25" r:id="rId7"/>
    <sheet name="Salade Cambodge" sheetId="26" r:id="rId8"/>
    <sheet name="transgourmet" sheetId="16" r:id="rId9"/>
    <sheet name="Chateau express" sheetId="17" r:id="rId10"/>
    <sheet name="Eurizia" sheetId="18" r:id="rId11"/>
    <sheet name="Cambodge" sheetId="19" r:id="rId12"/>
    <sheet name="Boulangerie" sheetId="21" r:id="rId13"/>
    <sheet name="Pas_encore_trouve" sheetId="22" r:id="rId14"/>
  </sheets>
  <definedNames>
    <definedName name="_xlnm._FilterDatabase" localSheetId="12" hidden="1">Boulangerie!$A$1:$J$92</definedName>
    <definedName name="_xlnm._FilterDatabase" localSheetId="11" hidden="1">Cambodge!$A$1:$J$92</definedName>
    <definedName name="_xlnm._FilterDatabase" localSheetId="9" hidden="1">'Chateau express'!$A$1:$J$92</definedName>
    <definedName name="_xlnm._FilterDatabase" localSheetId="10" hidden="1">Eurizia!$A$1:$J$92</definedName>
    <definedName name="_xlnm._FilterDatabase" localSheetId="0" hidden="1">Ingrédients!$A$2:$C$123</definedName>
    <definedName name="_xlnm._FilterDatabase" localSheetId="13" hidden="1">Pas_encore_trouve!$A$1:$J$92</definedName>
    <definedName name="_xlnm._FilterDatabase" localSheetId="8" hidden="1">transgourmet!$A$1:$J$101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7" l="1"/>
  <c r="C10" i="17"/>
  <c r="B10" i="17"/>
  <c r="D35" i="32"/>
  <c r="B35" i="32"/>
  <c r="D34" i="32"/>
  <c r="B34" i="32"/>
  <c r="D33" i="32"/>
  <c r="B33" i="32"/>
  <c r="D32" i="32"/>
  <c r="B32" i="32"/>
  <c r="D31" i="32"/>
  <c r="B31" i="32"/>
  <c r="D30" i="32"/>
  <c r="B30" i="32"/>
  <c r="D29" i="32"/>
  <c r="B29" i="32"/>
  <c r="D28" i="32"/>
  <c r="B28" i="32"/>
  <c r="B27" i="32"/>
  <c r="D26" i="32"/>
  <c r="B26" i="32"/>
  <c r="D25" i="32"/>
  <c r="B25" i="32"/>
  <c r="D23" i="32"/>
  <c r="B23" i="32"/>
  <c r="D22" i="32"/>
  <c r="B22" i="32"/>
  <c r="D21" i="32"/>
  <c r="B21" i="32"/>
  <c r="D20" i="32"/>
  <c r="B20" i="32"/>
  <c r="D19" i="32"/>
  <c r="B19" i="32"/>
  <c r="D18" i="32"/>
  <c r="B18" i="32"/>
  <c r="D17" i="32"/>
  <c r="B17" i="32"/>
  <c r="D16" i="32"/>
  <c r="B16" i="32"/>
  <c r="D15" i="32"/>
  <c r="B15" i="32"/>
  <c r="D14" i="32"/>
  <c r="B14" i="32"/>
  <c r="D12" i="32"/>
  <c r="B12" i="32"/>
  <c r="D11" i="32"/>
  <c r="B11" i="32"/>
  <c r="D10" i="32"/>
  <c r="B10" i="32"/>
  <c r="D23" i="31"/>
  <c r="B23" i="31"/>
  <c r="D22" i="31"/>
  <c r="B22" i="31"/>
  <c r="D21" i="31"/>
  <c r="B21" i="31"/>
  <c r="D20" i="31"/>
  <c r="B20" i="31"/>
  <c r="D19" i="31"/>
  <c r="B19" i="31"/>
  <c r="D18" i="31"/>
  <c r="B18" i="31"/>
  <c r="D17" i="31"/>
  <c r="B17" i="31"/>
  <c r="D16" i="31"/>
  <c r="B16" i="31"/>
  <c r="D15" i="31"/>
  <c r="B15" i="31"/>
  <c r="D14" i="31"/>
  <c r="B14" i="31"/>
  <c r="D13" i="31"/>
  <c r="B13" i="31"/>
  <c r="D12" i="31"/>
  <c r="B12" i="31"/>
  <c r="D10" i="31"/>
  <c r="B10" i="31"/>
  <c r="J101" i="16"/>
  <c r="C101" i="16" s="1"/>
  <c r="B101" i="16"/>
  <c r="D27" i="30"/>
  <c r="D29" i="30"/>
  <c r="D30" i="30"/>
  <c r="D31" i="30"/>
  <c r="D32" i="30"/>
  <c r="D33" i="30"/>
  <c r="D34" i="30"/>
  <c r="D35" i="30"/>
  <c r="D36" i="30"/>
  <c r="B27" i="30"/>
  <c r="B28" i="30"/>
  <c r="B29" i="30"/>
  <c r="B30" i="30"/>
  <c r="B31" i="30"/>
  <c r="B32" i="30"/>
  <c r="B33" i="30"/>
  <c r="B34" i="30"/>
  <c r="B35" i="30"/>
  <c r="B36" i="30"/>
  <c r="D26" i="30"/>
  <c r="B26" i="30"/>
  <c r="D24" i="30"/>
  <c r="B24" i="30"/>
  <c r="D23" i="30"/>
  <c r="B23" i="30"/>
  <c r="D22" i="30"/>
  <c r="B22" i="30"/>
  <c r="D21" i="30"/>
  <c r="B21" i="30"/>
  <c r="D20" i="30"/>
  <c r="B20" i="30"/>
  <c r="D19" i="30"/>
  <c r="B19" i="30"/>
  <c r="D18" i="30"/>
  <c r="B18" i="30"/>
  <c r="D17" i="30"/>
  <c r="B17" i="30"/>
  <c r="D16" i="30"/>
  <c r="B16" i="30"/>
  <c r="D15" i="30"/>
  <c r="B15" i="30"/>
  <c r="D14" i="30"/>
  <c r="B14" i="30"/>
  <c r="D12" i="30"/>
  <c r="B12" i="30"/>
  <c r="D11" i="30"/>
  <c r="B11" i="30"/>
  <c r="D10" i="30"/>
  <c r="B10" i="30"/>
  <c r="J100" i="16"/>
  <c r="C100" i="16" s="1"/>
  <c r="B100" i="16"/>
  <c r="D23" i="26" l="1"/>
  <c r="B23" i="26"/>
  <c r="D22" i="26"/>
  <c r="B22" i="26"/>
  <c r="D21" i="26"/>
  <c r="B21" i="26"/>
  <c r="D20" i="26"/>
  <c r="B20" i="26"/>
  <c r="D19" i="26"/>
  <c r="B19" i="26"/>
  <c r="D18" i="26"/>
  <c r="B18" i="26"/>
  <c r="D17" i="26"/>
  <c r="B17" i="26"/>
  <c r="D16" i="26"/>
  <c r="B16" i="26"/>
  <c r="D15" i="26"/>
  <c r="B15" i="26"/>
  <c r="D14" i="26"/>
  <c r="B14" i="26"/>
  <c r="D13" i="26"/>
  <c r="B13" i="26"/>
  <c r="D12" i="26"/>
  <c r="B12" i="26"/>
  <c r="D11" i="26"/>
  <c r="B11" i="26"/>
  <c r="D10" i="26"/>
  <c r="B10" i="26"/>
  <c r="D9" i="26"/>
  <c r="B9" i="26"/>
  <c r="J99" i="16"/>
  <c r="C99" i="16" s="1"/>
  <c r="B99" i="16"/>
  <c r="J98" i="16"/>
  <c r="C98" i="16" s="1"/>
  <c r="B98" i="16"/>
  <c r="D23" i="25"/>
  <c r="B23" i="25"/>
  <c r="D22" i="25"/>
  <c r="B22" i="25"/>
  <c r="D21" i="25"/>
  <c r="B21" i="25"/>
  <c r="D20" i="25"/>
  <c r="B20" i="25"/>
  <c r="D19" i="25"/>
  <c r="B19" i="25"/>
  <c r="D18" i="25"/>
  <c r="B18" i="25"/>
  <c r="D17" i="25"/>
  <c r="B17" i="25"/>
  <c r="D16" i="25"/>
  <c r="B16" i="25"/>
  <c r="D15" i="25"/>
  <c r="B15" i="25"/>
  <c r="D14" i="25"/>
  <c r="B14" i="25"/>
  <c r="D13" i="25"/>
  <c r="B13" i="25"/>
  <c r="D12" i="25"/>
  <c r="B12" i="25"/>
  <c r="D11" i="25"/>
  <c r="B11" i="25"/>
  <c r="D10" i="25"/>
  <c r="B10" i="25"/>
  <c r="D9" i="25"/>
  <c r="B9" i="25"/>
  <c r="J97" i="16"/>
  <c r="C97" i="16" s="1"/>
  <c r="B97" i="16"/>
  <c r="J96" i="16"/>
  <c r="C96" i="16" s="1"/>
  <c r="B96" i="16"/>
  <c r="I95" i="16"/>
  <c r="J95" i="16" s="1"/>
  <c r="C95" i="16" s="1"/>
  <c r="B95" i="16"/>
  <c r="B94" i="16"/>
  <c r="J94" i="16"/>
  <c r="C94" i="16" s="1"/>
  <c r="J93" i="16"/>
  <c r="C93" i="16" s="1"/>
  <c r="B93" i="16"/>
  <c r="D10" i="24" l="1"/>
  <c r="D11" i="24"/>
  <c r="D12" i="24"/>
  <c r="D13" i="24"/>
  <c r="D14" i="24"/>
  <c r="D15" i="24"/>
  <c r="D16" i="24"/>
  <c r="D9" i="24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9" i="23"/>
  <c r="N4" i="12"/>
  <c r="O4" i="12" s="1"/>
  <c r="N5" i="12"/>
  <c r="O5" i="12" s="1"/>
  <c r="N6" i="12"/>
  <c r="O6" i="12" s="1"/>
  <c r="N7" i="12"/>
  <c r="O7" i="12" s="1"/>
  <c r="N8" i="12"/>
  <c r="O8" i="12" s="1"/>
  <c r="N9" i="12"/>
  <c r="O9" i="12" s="1"/>
  <c r="N10" i="12"/>
  <c r="O10" i="12" s="1"/>
  <c r="N11" i="12"/>
  <c r="O11" i="12" s="1"/>
  <c r="N12" i="12"/>
  <c r="O12" i="12" s="1"/>
  <c r="N13" i="12"/>
  <c r="O13" i="12" s="1"/>
  <c r="N14" i="12"/>
  <c r="O14" i="12" s="1"/>
  <c r="N15" i="12"/>
  <c r="O15" i="12" s="1"/>
  <c r="N16" i="12"/>
  <c r="O16" i="12" s="1"/>
  <c r="N17" i="12"/>
  <c r="O17" i="12" s="1"/>
  <c r="N18" i="12"/>
  <c r="O18" i="12" s="1"/>
  <c r="N19" i="12"/>
  <c r="O19" i="12" s="1"/>
  <c r="N20" i="12"/>
  <c r="O20" i="12" s="1"/>
  <c r="N21" i="12"/>
  <c r="O21" i="12" s="1"/>
  <c r="N22" i="12"/>
  <c r="O22" i="12" s="1"/>
  <c r="N23" i="12"/>
  <c r="O23" i="12" s="1"/>
  <c r="N24" i="12"/>
  <c r="O24" i="12" s="1"/>
  <c r="N25" i="12"/>
  <c r="O25" i="12" s="1"/>
  <c r="N26" i="12"/>
  <c r="O26" i="12" s="1"/>
  <c r="N27" i="12"/>
  <c r="O27" i="12" s="1"/>
  <c r="N28" i="12"/>
  <c r="O28" i="12" s="1"/>
  <c r="N29" i="12"/>
  <c r="O29" i="12" s="1"/>
  <c r="N30" i="12"/>
  <c r="O30" i="12" s="1"/>
  <c r="N31" i="12"/>
  <c r="O31" i="12" s="1"/>
  <c r="N32" i="12"/>
  <c r="N33" i="12"/>
  <c r="O33" i="12" s="1"/>
  <c r="N34" i="12"/>
  <c r="O34" i="12" s="1"/>
  <c r="N35" i="12"/>
  <c r="O35" i="12" s="1"/>
  <c r="N36" i="12"/>
  <c r="O36" i="12" s="1"/>
  <c r="N37" i="12"/>
  <c r="O37" i="12" s="1"/>
  <c r="N38" i="12"/>
  <c r="O38" i="12" s="1"/>
  <c r="N39" i="12"/>
  <c r="O39" i="12" s="1"/>
  <c r="N40" i="12"/>
  <c r="O40" i="12" s="1"/>
  <c r="N41" i="12"/>
  <c r="O41" i="12" s="1"/>
  <c r="N42" i="12"/>
  <c r="O42" i="12" s="1"/>
  <c r="N43" i="12"/>
  <c r="O43" i="12" s="1"/>
  <c r="N44" i="12"/>
  <c r="O44" i="12" s="1"/>
  <c r="N45" i="12"/>
  <c r="O45" i="12" s="1"/>
  <c r="N46" i="12"/>
  <c r="O46" i="12" s="1"/>
  <c r="N47" i="12"/>
  <c r="O47" i="12" s="1"/>
  <c r="N48" i="12"/>
  <c r="O48" i="12" s="1"/>
  <c r="N49" i="12"/>
  <c r="O49" i="12" s="1"/>
  <c r="N50" i="12"/>
  <c r="O50" i="12" s="1"/>
  <c r="N51" i="12"/>
  <c r="O51" i="12" s="1"/>
  <c r="N52" i="12"/>
  <c r="O52" i="12" s="1"/>
  <c r="N53" i="12"/>
  <c r="O53" i="12" s="1"/>
  <c r="N54" i="12"/>
  <c r="O54" i="12" s="1"/>
  <c r="N55" i="12"/>
  <c r="O55" i="12" s="1"/>
  <c r="N56" i="12"/>
  <c r="O56" i="12" s="1"/>
  <c r="N57" i="12"/>
  <c r="O57" i="12" s="1"/>
  <c r="N58" i="12"/>
  <c r="O58" i="12" s="1"/>
  <c r="N59" i="12"/>
  <c r="O59" i="12" s="1"/>
  <c r="N60" i="12"/>
  <c r="O60" i="12" s="1"/>
  <c r="N61" i="12"/>
  <c r="O61" i="12" s="1"/>
  <c r="N62" i="12"/>
  <c r="O62" i="12" s="1"/>
  <c r="N63" i="12"/>
  <c r="O63" i="12" s="1"/>
  <c r="N64" i="12"/>
  <c r="O64" i="12" s="1"/>
  <c r="N65" i="12"/>
  <c r="O65" i="12" s="1"/>
  <c r="N66" i="12"/>
  <c r="O66" i="12" s="1"/>
  <c r="N67" i="12"/>
  <c r="O67" i="12" s="1"/>
  <c r="N68" i="12"/>
  <c r="O68" i="12" s="1"/>
  <c r="N69" i="12"/>
  <c r="O69" i="12" s="1"/>
  <c r="N70" i="12"/>
  <c r="O70" i="12" s="1"/>
  <c r="N71" i="12"/>
  <c r="O71" i="12" s="1"/>
  <c r="N72" i="12"/>
  <c r="O72" i="12" s="1"/>
  <c r="N73" i="12"/>
  <c r="O73" i="12" s="1"/>
  <c r="N74" i="12"/>
  <c r="O74" i="12" s="1"/>
  <c r="N75" i="12"/>
  <c r="O75" i="12" s="1"/>
  <c r="N76" i="12"/>
  <c r="O76" i="12" s="1"/>
  <c r="N77" i="12"/>
  <c r="O77" i="12" s="1"/>
  <c r="N78" i="12"/>
  <c r="O78" i="12" s="1"/>
  <c r="N79" i="12"/>
  <c r="O79" i="12" s="1"/>
  <c r="N80" i="12"/>
  <c r="O80" i="12" s="1"/>
  <c r="N81" i="12"/>
  <c r="O81" i="12" s="1"/>
  <c r="N82" i="12"/>
  <c r="O82" i="12" s="1"/>
  <c r="N83" i="12"/>
  <c r="O83" i="12" s="1"/>
  <c r="N84" i="12"/>
  <c r="O84" i="12" s="1"/>
  <c r="N85" i="12"/>
  <c r="O85" i="12" s="1"/>
  <c r="N86" i="12"/>
  <c r="O86" i="12" s="1"/>
  <c r="N87" i="12"/>
  <c r="O87" i="12" s="1"/>
  <c r="N88" i="12"/>
  <c r="O88" i="12" s="1"/>
  <c r="N89" i="12"/>
  <c r="O89" i="12" s="1"/>
  <c r="N90" i="12"/>
  <c r="O90" i="12" s="1"/>
  <c r="N91" i="12"/>
  <c r="O91" i="12" s="1"/>
  <c r="N92" i="12"/>
  <c r="O92" i="12" s="1"/>
  <c r="N93" i="12"/>
  <c r="O93" i="12" s="1"/>
  <c r="N94" i="12"/>
  <c r="O94" i="12" s="1"/>
  <c r="N95" i="12"/>
  <c r="O95" i="12" s="1"/>
  <c r="N96" i="12"/>
  <c r="O96" i="12" s="1"/>
  <c r="N97" i="12"/>
  <c r="O97" i="12" s="1"/>
  <c r="N98" i="12"/>
  <c r="O98" i="12" s="1"/>
  <c r="N99" i="12"/>
  <c r="O99" i="12" s="1"/>
  <c r="N100" i="12"/>
  <c r="O100" i="12" s="1"/>
  <c r="N101" i="12"/>
  <c r="O101" i="12" s="1"/>
  <c r="N102" i="12"/>
  <c r="O102" i="12" s="1"/>
  <c r="N103" i="12"/>
  <c r="O103" i="12" s="1"/>
  <c r="N104" i="12"/>
  <c r="O104" i="12" s="1"/>
  <c r="N105" i="12"/>
  <c r="O105" i="12" s="1"/>
  <c r="N106" i="12"/>
  <c r="O106" i="12" s="1"/>
  <c r="N107" i="12"/>
  <c r="O107" i="12" s="1"/>
  <c r="N108" i="12"/>
  <c r="O108" i="12" s="1"/>
  <c r="N109" i="12"/>
  <c r="O109" i="12" s="1"/>
  <c r="N110" i="12"/>
  <c r="O110" i="12" s="1"/>
  <c r="N111" i="12"/>
  <c r="O111" i="12" s="1"/>
  <c r="N112" i="12"/>
  <c r="O112" i="12" s="1"/>
  <c r="N113" i="12"/>
  <c r="O113" i="12" s="1"/>
  <c r="N114" i="12"/>
  <c r="O114" i="12" s="1"/>
  <c r="N115" i="12"/>
  <c r="O115" i="12" s="1"/>
  <c r="N116" i="12"/>
  <c r="O116" i="12" s="1"/>
  <c r="N117" i="12"/>
  <c r="O117" i="12" s="1"/>
  <c r="N118" i="12"/>
  <c r="O118" i="12" s="1"/>
  <c r="N119" i="12"/>
  <c r="O119" i="12" s="1"/>
  <c r="N120" i="12"/>
  <c r="O120" i="12" s="1"/>
  <c r="N121" i="12"/>
  <c r="O121" i="12" s="1"/>
  <c r="N122" i="12"/>
  <c r="O122" i="12" s="1"/>
  <c r="N123" i="12"/>
  <c r="O123" i="12" s="1"/>
  <c r="N3" i="12"/>
  <c r="O3" i="12" s="1"/>
  <c r="L3" i="12"/>
  <c r="M3" i="12" s="1"/>
  <c r="I3" i="22"/>
  <c r="I4" i="22"/>
  <c r="I5" i="22"/>
  <c r="I6" i="22"/>
  <c r="I7" i="22"/>
  <c r="I8" i="22"/>
  <c r="C3" i="22"/>
  <c r="C4" i="22"/>
  <c r="C5" i="22"/>
  <c r="C6" i="22"/>
  <c r="C7" i="22"/>
  <c r="C8" i="22"/>
  <c r="B3" i="22"/>
  <c r="B4" i="22"/>
  <c r="B5" i="22"/>
  <c r="B6" i="22"/>
  <c r="B7" i="22"/>
  <c r="B8" i="22"/>
  <c r="I2" i="22"/>
  <c r="C2" i="22"/>
  <c r="B2" i="22"/>
  <c r="L4" i="12"/>
  <c r="M4" i="12" s="1"/>
  <c r="L5" i="12"/>
  <c r="M5" i="12" s="1"/>
  <c r="L6" i="12"/>
  <c r="M6" i="12" s="1"/>
  <c r="L7" i="12"/>
  <c r="M7" i="12" s="1"/>
  <c r="L8" i="12"/>
  <c r="M8" i="12" s="1"/>
  <c r="L9" i="12"/>
  <c r="M9" i="12" s="1"/>
  <c r="L10" i="12"/>
  <c r="M10" i="12" s="1"/>
  <c r="L11" i="12"/>
  <c r="M11" i="12" s="1"/>
  <c r="L12" i="12"/>
  <c r="M12" i="12" s="1"/>
  <c r="L13" i="12"/>
  <c r="M13" i="12" s="1"/>
  <c r="L14" i="12"/>
  <c r="M14" i="12" s="1"/>
  <c r="L15" i="12"/>
  <c r="M15" i="12" s="1"/>
  <c r="L16" i="12"/>
  <c r="M16" i="12" s="1"/>
  <c r="L17" i="12"/>
  <c r="M17" i="12" s="1"/>
  <c r="L18" i="12"/>
  <c r="M18" i="12" s="1"/>
  <c r="L19" i="12"/>
  <c r="M19" i="12" s="1"/>
  <c r="L20" i="12"/>
  <c r="M20" i="12" s="1"/>
  <c r="L21" i="12"/>
  <c r="M21" i="12" s="1"/>
  <c r="L22" i="12"/>
  <c r="M22" i="12" s="1"/>
  <c r="L23" i="12"/>
  <c r="M23" i="12" s="1"/>
  <c r="L24" i="12"/>
  <c r="M24" i="12" s="1"/>
  <c r="L25" i="12"/>
  <c r="M25" i="12" s="1"/>
  <c r="L26" i="12"/>
  <c r="M26" i="12" s="1"/>
  <c r="L27" i="12"/>
  <c r="M27" i="12" s="1"/>
  <c r="L28" i="12"/>
  <c r="M28" i="12" s="1"/>
  <c r="L29" i="12"/>
  <c r="M29" i="12" s="1"/>
  <c r="L30" i="12"/>
  <c r="M30" i="12" s="1"/>
  <c r="L31" i="12"/>
  <c r="M31" i="12" s="1"/>
  <c r="L32" i="12"/>
  <c r="M32" i="12" s="1"/>
  <c r="L33" i="12"/>
  <c r="M33" i="12" s="1"/>
  <c r="L34" i="12"/>
  <c r="M34" i="12" s="1"/>
  <c r="L35" i="12"/>
  <c r="M35" i="12" s="1"/>
  <c r="L36" i="12"/>
  <c r="M36" i="12" s="1"/>
  <c r="L37" i="12"/>
  <c r="M37" i="12" s="1"/>
  <c r="L38" i="12"/>
  <c r="M38" i="12" s="1"/>
  <c r="L39" i="12"/>
  <c r="M39" i="12" s="1"/>
  <c r="L40" i="12"/>
  <c r="M40" i="12" s="1"/>
  <c r="L41" i="12"/>
  <c r="M41" i="12" s="1"/>
  <c r="L42" i="12"/>
  <c r="M42" i="12" s="1"/>
  <c r="L43" i="12"/>
  <c r="M43" i="12" s="1"/>
  <c r="L44" i="12"/>
  <c r="M44" i="12" s="1"/>
  <c r="L45" i="12"/>
  <c r="M45" i="12" s="1"/>
  <c r="L46" i="12"/>
  <c r="M46" i="12" s="1"/>
  <c r="L47" i="12"/>
  <c r="M47" i="12" s="1"/>
  <c r="L48" i="12"/>
  <c r="M48" i="12" s="1"/>
  <c r="L49" i="12"/>
  <c r="M49" i="12" s="1"/>
  <c r="L50" i="12"/>
  <c r="M50" i="12" s="1"/>
  <c r="L51" i="12"/>
  <c r="M51" i="12" s="1"/>
  <c r="L52" i="12"/>
  <c r="M52" i="12" s="1"/>
  <c r="L53" i="12"/>
  <c r="M53" i="12" s="1"/>
  <c r="L54" i="12"/>
  <c r="M54" i="12" s="1"/>
  <c r="L55" i="12"/>
  <c r="M55" i="12" s="1"/>
  <c r="L56" i="12"/>
  <c r="M56" i="12" s="1"/>
  <c r="L57" i="12"/>
  <c r="M57" i="12" s="1"/>
  <c r="L58" i="12"/>
  <c r="M58" i="12" s="1"/>
  <c r="L59" i="12"/>
  <c r="M59" i="12" s="1"/>
  <c r="L60" i="12"/>
  <c r="M60" i="12" s="1"/>
  <c r="L61" i="12"/>
  <c r="M61" i="12" s="1"/>
  <c r="L62" i="12"/>
  <c r="M62" i="12" s="1"/>
  <c r="L63" i="12"/>
  <c r="M63" i="12" s="1"/>
  <c r="L64" i="12"/>
  <c r="M64" i="12" s="1"/>
  <c r="L65" i="12"/>
  <c r="M65" i="12" s="1"/>
  <c r="L66" i="12"/>
  <c r="M66" i="12" s="1"/>
  <c r="L67" i="12"/>
  <c r="M67" i="12" s="1"/>
  <c r="L68" i="12"/>
  <c r="M68" i="12" s="1"/>
  <c r="L69" i="12"/>
  <c r="M69" i="12" s="1"/>
  <c r="L70" i="12"/>
  <c r="M70" i="12" s="1"/>
  <c r="L71" i="12"/>
  <c r="M71" i="12" s="1"/>
  <c r="L72" i="12"/>
  <c r="M72" i="12" s="1"/>
  <c r="L73" i="12"/>
  <c r="M73" i="12" s="1"/>
  <c r="L74" i="12"/>
  <c r="M74" i="12" s="1"/>
  <c r="L75" i="12"/>
  <c r="M75" i="12" s="1"/>
  <c r="L76" i="12"/>
  <c r="M76" i="12" s="1"/>
  <c r="L77" i="12"/>
  <c r="M77" i="12" s="1"/>
  <c r="L78" i="12"/>
  <c r="M78" i="12" s="1"/>
  <c r="L79" i="12"/>
  <c r="M79" i="12" s="1"/>
  <c r="L80" i="12"/>
  <c r="M80" i="12" s="1"/>
  <c r="L81" i="12"/>
  <c r="M81" i="12" s="1"/>
  <c r="L82" i="12"/>
  <c r="M82" i="12" s="1"/>
  <c r="L83" i="12"/>
  <c r="M83" i="12" s="1"/>
  <c r="L84" i="12"/>
  <c r="M84" i="12" s="1"/>
  <c r="L85" i="12"/>
  <c r="M85" i="12" s="1"/>
  <c r="L86" i="12"/>
  <c r="M86" i="12" s="1"/>
  <c r="L87" i="12"/>
  <c r="M87" i="12" s="1"/>
  <c r="L88" i="12"/>
  <c r="M88" i="12" s="1"/>
  <c r="L89" i="12"/>
  <c r="M89" i="12" s="1"/>
  <c r="L90" i="12"/>
  <c r="M90" i="12" s="1"/>
  <c r="L91" i="12"/>
  <c r="M91" i="12" s="1"/>
  <c r="L92" i="12"/>
  <c r="M92" i="12" s="1"/>
  <c r="L93" i="12"/>
  <c r="M93" i="12" s="1"/>
  <c r="L94" i="12"/>
  <c r="M94" i="12" s="1"/>
  <c r="L95" i="12"/>
  <c r="M95" i="12" s="1"/>
  <c r="L96" i="12"/>
  <c r="M96" i="12" s="1"/>
  <c r="L97" i="12"/>
  <c r="M97" i="12" s="1"/>
  <c r="L98" i="12"/>
  <c r="M98" i="12" s="1"/>
  <c r="L99" i="12"/>
  <c r="M99" i="12" s="1"/>
  <c r="L100" i="12"/>
  <c r="M100" i="12" s="1"/>
  <c r="L101" i="12"/>
  <c r="M101" i="12" s="1"/>
  <c r="L102" i="12"/>
  <c r="M102" i="12" s="1"/>
  <c r="L103" i="12"/>
  <c r="M103" i="12" s="1"/>
  <c r="L104" i="12"/>
  <c r="M104" i="12" s="1"/>
  <c r="L105" i="12"/>
  <c r="M105" i="12" s="1"/>
  <c r="L106" i="12"/>
  <c r="M106" i="12" s="1"/>
  <c r="L107" i="12"/>
  <c r="M107" i="12" s="1"/>
  <c r="L108" i="12"/>
  <c r="M108" i="12" s="1"/>
  <c r="L109" i="12"/>
  <c r="M109" i="12" s="1"/>
  <c r="L110" i="12"/>
  <c r="M110" i="12" s="1"/>
  <c r="L111" i="12"/>
  <c r="M111" i="12" s="1"/>
  <c r="L112" i="12"/>
  <c r="M112" i="12" s="1"/>
  <c r="L113" i="12"/>
  <c r="M113" i="12" s="1"/>
  <c r="L114" i="12"/>
  <c r="M114" i="12" s="1"/>
  <c r="L115" i="12"/>
  <c r="M115" i="12" s="1"/>
  <c r="L116" i="12"/>
  <c r="M116" i="12" s="1"/>
  <c r="L117" i="12"/>
  <c r="M117" i="12" s="1"/>
  <c r="L118" i="12"/>
  <c r="M118" i="12" s="1"/>
  <c r="L119" i="12"/>
  <c r="M119" i="12" s="1"/>
  <c r="L120" i="12"/>
  <c r="M120" i="12" s="1"/>
  <c r="L121" i="12"/>
  <c r="M121" i="12" s="1"/>
  <c r="L122" i="12"/>
  <c r="M122" i="12" s="1"/>
  <c r="L123" i="12"/>
  <c r="M123" i="12" s="1"/>
  <c r="J3" i="12"/>
  <c r="K3" i="12" s="1"/>
  <c r="I2" i="21"/>
  <c r="C2" i="21"/>
  <c r="B2" i="21"/>
  <c r="J4" i="12"/>
  <c r="K4" i="12" s="1"/>
  <c r="J5" i="12"/>
  <c r="K5" i="12" s="1"/>
  <c r="J6" i="12"/>
  <c r="K6" i="12" s="1"/>
  <c r="J7" i="12"/>
  <c r="K7" i="12" s="1"/>
  <c r="J8" i="12"/>
  <c r="K8" i="12" s="1"/>
  <c r="J9" i="12"/>
  <c r="K9" i="12" s="1"/>
  <c r="J10" i="12"/>
  <c r="K10" i="12" s="1"/>
  <c r="J11" i="12"/>
  <c r="K11" i="12" s="1"/>
  <c r="J12" i="12"/>
  <c r="K12" i="12" s="1"/>
  <c r="J13" i="12"/>
  <c r="K13" i="12" s="1"/>
  <c r="J14" i="12"/>
  <c r="K14" i="12" s="1"/>
  <c r="J15" i="12"/>
  <c r="K15" i="12" s="1"/>
  <c r="J16" i="12"/>
  <c r="K16" i="12" s="1"/>
  <c r="J17" i="12"/>
  <c r="K17" i="12" s="1"/>
  <c r="J18" i="12"/>
  <c r="K18" i="12" s="1"/>
  <c r="J19" i="12"/>
  <c r="K19" i="12" s="1"/>
  <c r="J20" i="12"/>
  <c r="K20" i="12" s="1"/>
  <c r="J21" i="12"/>
  <c r="K21" i="12" s="1"/>
  <c r="J22" i="12"/>
  <c r="K22" i="12" s="1"/>
  <c r="J23" i="12"/>
  <c r="K23" i="12" s="1"/>
  <c r="J24" i="12"/>
  <c r="K24" i="12" s="1"/>
  <c r="J25" i="12"/>
  <c r="K25" i="12" s="1"/>
  <c r="J26" i="12"/>
  <c r="K26" i="12" s="1"/>
  <c r="J27" i="12"/>
  <c r="K27" i="12" s="1"/>
  <c r="J28" i="12"/>
  <c r="K28" i="12" s="1"/>
  <c r="J29" i="12"/>
  <c r="K29" i="12" s="1"/>
  <c r="J30" i="12"/>
  <c r="K30" i="12" s="1"/>
  <c r="J31" i="12"/>
  <c r="K31" i="12" s="1"/>
  <c r="J32" i="12"/>
  <c r="K32" i="12" s="1"/>
  <c r="J33" i="12"/>
  <c r="K33" i="12" s="1"/>
  <c r="J34" i="12"/>
  <c r="K34" i="12" s="1"/>
  <c r="J35" i="12"/>
  <c r="K35" i="12" s="1"/>
  <c r="J36" i="12"/>
  <c r="K36" i="12" s="1"/>
  <c r="J37" i="12"/>
  <c r="K37" i="12" s="1"/>
  <c r="J38" i="12"/>
  <c r="K38" i="12" s="1"/>
  <c r="J39" i="12"/>
  <c r="K39" i="12" s="1"/>
  <c r="J40" i="12"/>
  <c r="K40" i="12" s="1"/>
  <c r="J41" i="12"/>
  <c r="K41" i="12" s="1"/>
  <c r="J42" i="12"/>
  <c r="K42" i="12" s="1"/>
  <c r="J43" i="12"/>
  <c r="K43" i="12" s="1"/>
  <c r="J44" i="12"/>
  <c r="K44" i="12" s="1"/>
  <c r="J45" i="12"/>
  <c r="K45" i="12" s="1"/>
  <c r="J46" i="12"/>
  <c r="K46" i="12" s="1"/>
  <c r="J47" i="12"/>
  <c r="K47" i="12" s="1"/>
  <c r="J48" i="12"/>
  <c r="K48" i="12" s="1"/>
  <c r="J49" i="12"/>
  <c r="K49" i="12" s="1"/>
  <c r="J50" i="12"/>
  <c r="K50" i="12" s="1"/>
  <c r="J51" i="12"/>
  <c r="K51" i="12" s="1"/>
  <c r="J52" i="12"/>
  <c r="K52" i="12" s="1"/>
  <c r="J53" i="12"/>
  <c r="K53" i="12" s="1"/>
  <c r="J54" i="12"/>
  <c r="K54" i="12" s="1"/>
  <c r="J55" i="12"/>
  <c r="K55" i="12" s="1"/>
  <c r="J56" i="12"/>
  <c r="K56" i="12" s="1"/>
  <c r="J57" i="12"/>
  <c r="K57" i="12" s="1"/>
  <c r="J58" i="12"/>
  <c r="K58" i="12" s="1"/>
  <c r="J59" i="12"/>
  <c r="K59" i="12" s="1"/>
  <c r="J60" i="12"/>
  <c r="K60" i="12" s="1"/>
  <c r="J61" i="12"/>
  <c r="K61" i="12" s="1"/>
  <c r="J62" i="12"/>
  <c r="K62" i="12" s="1"/>
  <c r="J63" i="12"/>
  <c r="K63" i="12" s="1"/>
  <c r="J64" i="12"/>
  <c r="K64" i="12" s="1"/>
  <c r="J65" i="12"/>
  <c r="K65" i="12" s="1"/>
  <c r="J66" i="12"/>
  <c r="K66" i="12" s="1"/>
  <c r="J67" i="12"/>
  <c r="K67" i="12" s="1"/>
  <c r="J68" i="12"/>
  <c r="K68" i="12" s="1"/>
  <c r="J69" i="12"/>
  <c r="K69" i="12" s="1"/>
  <c r="J70" i="12"/>
  <c r="K70" i="12" s="1"/>
  <c r="J71" i="12"/>
  <c r="K71" i="12" s="1"/>
  <c r="J72" i="12"/>
  <c r="K72" i="12" s="1"/>
  <c r="J73" i="12"/>
  <c r="K73" i="12" s="1"/>
  <c r="J74" i="12"/>
  <c r="K74" i="12" s="1"/>
  <c r="J75" i="12"/>
  <c r="K75" i="12" s="1"/>
  <c r="J76" i="12"/>
  <c r="K76" i="12" s="1"/>
  <c r="J77" i="12"/>
  <c r="K77" i="12" s="1"/>
  <c r="J78" i="12"/>
  <c r="K78" i="12" s="1"/>
  <c r="J79" i="12"/>
  <c r="K79" i="12" s="1"/>
  <c r="J80" i="12"/>
  <c r="K80" i="12" s="1"/>
  <c r="J81" i="12"/>
  <c r="K81" i="12" s="1"/>
  <c r="J82" i="12"/>
  <c r="K82" i="12" s="1"/>
  <c r="J83" i="12"/>
  <c r="K83" i="12" s="1"/>
  <c r="J84" i="12"/>
  <c r="K84" i="12" s="1"/>
  <c r="J85" i="12"/>
  <c r="K85" i="12" s="1"/>
  <c r="J86" i="12"/>
  <c r="K86" i="12" s="1"/>
  <c r="J87" i="12"/>
  <c r="K87" i="12" s="1"/>
  <c r="J88" i="12"/>
  <c r="K88" i="12" s="1"/>
  <c r="J89" i="12"/>
  <c r="K89" i="12" s="1"/>
  <c r="J90" i="12"/>
  <c r="K90" i="12" s="1"/>
  <c r="J91" i="12"/>
  <c r="K91" i="12" s="1"/>
  <c r="J92" i="12"/>
  <c r="K92" i="12" s="1"/>
  <c r="J93" i="12"/>
  <c r="K93" i="12" s="1"/>
  <c r="J94" i="12"/>
  <c r="K94" i="12" s="1"/>
  <c r="J95" i="12"/>
  <c r="K95" i="12" s="1"/>
  <c r="J96" i="12"/>
  <c r="K96" i="12" s="1"/>
  <c r="J97" i="12"/>
  <c r="K97" i="12" s="1"/>
  <c r="J98" i="12"/>
  <c r="K98" i="12" s="1"/>
  <c r="J99" i="12"/>
  <c r="K99" i="12" s="1"/>
  <c r="J100" i="12"/>
  <c r="K100" i="12" s="1"/>
  <c r="J101" i="12"/>
  <c r="K101" i="12" s="1"/>
  <c r="J102" i="12"/>
  <c r="K102" i="12" s="1"/>
  <c r="J103" i="12"/>
  <c r="K103" i="12" s="1"/>
  <c r="J104" i="12"/>
  <c r="K104" i="12" s="1"/>
  <c r="J105" i="12"/>
  <c r="K105" i="12" s="1"/>
  <c r="J106" i="12"/>
  <c r="K106" i="12" s="1"/>
  <c r="J107" i="12"/>
  <c r="K107" i="12" s="1"/>
  <c r="J108" i="12"/>
  <c r="K108" i="12" s="1"/>
  <c r="J109" i="12"/>
  <c r="K109" i="12" s="1"/>
  <c r="J110" i="12"/>
  <c r="K110" i="12" s="1"/>
  <c r="J111" i="12"/>
  <c r="K111" i="12" s="1"/>
  <c r="J112" i="12"/>
  <c r="K112" i="12" s="1"/>
  <c r="J113" i="12"/>
  <c r="K113" i="12" s="1"/>
  <c r="J114" i="12"/>
  <c r="K114" i="12" s="1"/>
  <c r="J115" i="12"/>
  <c r="K115" i="12" s="1"/>
  <c r="J116" i="12"/>
  <c r="K116" i="12" s="1"/>
  <c r="J117" i="12"/>
  <c r="K117" i="12" s="1"/>
  <c r="J118" i="12"/>
  <c r="K118" i="12" s="1"/>
  <c r="J119" i="12"/>
  <c r="K119" i="12" s="1"/>
  <c r="J120" i="12"/>
  <c r="K120" i="12" s="1"/>
  <c r="J121" i="12"/>
  <c r="K121" i="12" s="1"/>
  <c r="J122" i="12"/>
  <c r="K122" i="12" s="1"/>
  <c r="J123" i="12"/>
  <c r="K123" i="12" s="1"/>
  <c r="H3" i="12"/>
  <c r="I3" i="12" s="1"/>
  <c r="I2" i="19"/>
  <c r="C2" i="19"/>
  <c r="B2" i="19"/>
  <c r="H4" i="12"/>
  <c r="H5" i="12"/>
  <c r="I5" i="12" s="1"/>
  <c r="H6" i="12"/>
  <c r="I6" i="12" s="1"/>
  <c r="H7" i="12"/>
  <c r="I7" i="12" s="1"/>
  <c r="H8" i="12"/>
  <c r="I8" i="12" s="1"/>
  <c r="H9" i="12"/>
  <c r="I9" i="12" s="1"/>
  <c r="H10" i="12"/>
  <c r="I10" i="12" s="1"/>
  <c r="H11" i="12"/>
  <c r="I11" i="12" s="1"/>
  <c r="H12" i="12"/>
  <c r="I12" i="12" s="1"/>
  <c r="H13" i="12"/>
  <c r="I13" i="12" s="1"/>
  <c r="H14" i="12"/>
  <c r="I14" i="12" s="1"/>
  <c r="H15" i="12"/>
  <c r="I15" i="12" s="1"/>
  <c r="H16" i="12"/>
  <c r="I16" i="12" s="1"/>
  <c r="H17" i="12"/>
  <c r="I17" i="12" s="1"/>
  <c r="H18" i="12"/>
  <c r="I18" i="12" s="1"/>
  <c r="H19" i="12"/>
  <c r="I19" i="12" s="1"/>
  <c r="H20" i="12"/>
  <c r="I20" i="12" s="1"/>
  <c r="H21" i="12"/>
  <c r="I21" i="12" s="1"/>
  <c r="H22" i="12"/>
  <c r="I22" i="12" s="1"/>
  <c r="H23" i="12"/>
  <c r="I23" i="12" s="1"/>
  <c r="H24" i="12"/>
  <c r="I24" i="12" s="1"/>
  <c r="H25" i="12"/>
  <c r="I25" i="12" s="1"/>
  <c r="H26" i="12"/>
  <c r="I26" i="12" s="1"/>
  <c r="H27" i="12"/>
  <c r="I27" i="12" s="1"/>
  <c r="H28" i="12"/>
  <c r="I28" i="12" s="1"/>
  <c r="H29" i="12"/>
  <c r="I29" i="12" s="1"/>
  <c r="H30" i="12"/>
  <c r="I30" i="12" s="1"/>
  <c r="H31" i="12"/>
  <c r="I31" i="12" s="1"/>
  <c r="H32" i="12"/>
  <c r="I32" i="12" s="1"/>
  <c r="H33" i="12"/>
  <c r="I33" i="12" s="1"/>
  <c r="H34" i="12"/>
  <c r="I34" i="12" s="1"/>
  <c r="H35" i="12"/>
  <c r="I35" i="12" s="1"/>
  <c r="H36" i="12"/>
  <c r="I36" i="12" s="1"/>
  <c r="H37" i="12"/>
  <c r="I37" i="12" s="1"/>
  <c r="H38" i="12"/>
  <c r="I38" i="12" s="1"/>
  <c r="H39" i="12"/>
  <c r="I39" i="12" s="1"/>
  <c r="H40" i="12"/>
  <c r="I40" i="12" s="1"/>
  <c r="H41" i="12"/>
  <c r="I41" i="12" s="1"/>
  <c r="H42" i="12"/>
  <c r="I42" i="12" s="1"/>
  <c r="H43" i="12"/>
  <c r="I43" i="12" s="1"/>
  <c r="H44" i="12"/>
  <c r="I44" i="12" s="1"/>
  <c r="H45" i="12"/>
  <c r="I45" i="12" s="1"/>
  <c r="H46" i="12"/>
  <c r="I46" i="12" s="1"/>
  <c r="H47" i="12"/>
  <c r="I47" i="12" s="1"/>
  <c r="H48" i="12"/>
  <c r="I48" i="12" s="1"/>
  <c r="H49" i="12"/>
  <c r="I49" i="12" s="1"/>
  <c r="H50" i="12"/>
  <c r="I50" i="12" s="1"/>
  <c r="H51" i="12"/>
  <c r="I51" i="12" s="1"/>
  <c r="H52" i="12"/>
  <c r="I52" i="12" s="1"/>
  <c r="H53" i="12"/>
  <c r="I53" i="12" s="1"/>
  <c r="H54" i="12"/>
  <c r="I54" i="12" s="1"/>
  <c r="H55" i="12"/>
  <c r="I55" i="12" s="1"/>
  <c r="H56" i="12"/>
  <c r="I56" i="12" s="1"/>
  <c r="H57" i="12"/>
  <c r="I57" i="12" s="1"/>
  <c r="H58" i="12"/>
  <c r="I58" i="12" s="1"/>
  <c r="H59" i="12"/>
  <c r="I59" i="12" s="1"/>
  <c r="H60" i="12"/>
  <c r="I60" i="12" s="1"/>
  <c r="H61" i="12"/>
  <c r="I61" i="12" s="1"/>
  <c r="H62" i="12"/>
  <c r="I62" i="12" s="1"/>
  <c r="H63" i="12"/>
  <c r="I63" i="12" s="1"/>
  <c r="H64" i="12"/>
  <c r="I64" i="12" s="1"/>
  <c r="H65" i="12"/>
  <c r="I65" i="12" s="1"/>
  <c r="H66" i="12"/>
  <c r="I66" i="12" s="1"/>
  <c r="H67" i="12"/>
  <c r="I67" i="12" s="1"/>
  <c r="H68" i="12"/>
  <c r="I68" i="12" s="1"/>
  <c r="H69" i="12"/>
  <c r="I69" i="12" s="1"/>
  <c r="H70" i="12"/>
  <c r="I70" i="12" s="1"/>
  <c r="H71" i="12"/>
  <c r="I71" i="12" s="1"/>
  <c r="H72" i="12"/>
  <c r="I72" i="12" s="1"/>
  <c r="H73" i="12"/>
  <c r="I73" i="12" s="1"/>
  <c r="H74" i="12"/>
  <c r="I74" i="12" s="1"/>
  <c r="H75" i="12"/>
  <c r="I75" i="12" s="1"/>
  <c r="H76" i="12"/>
  <c r="I76" i="12" s="1"/>
  <c r="H77" i="12"/>
  <c r="I77" i="12" s="1"/>
  <c r="H78" i="12"/>
  <c r="I78" i="12" s="1"/>
  <c r="H79" i="12"/>
  <c r="I79" i="12" s="1"/>
  <c r="H80" i="12"/>
  <c r="I80" i="12" s="1"/>
  <c r="H81" i="12"/>
  <c r="I81" i="12" s="1"/>
  <c r="H82" i="12"/>
  <c r="I82" i="12" s="1"/>
  <c r="H83" i="12"/>
  <c r="I83" i="12" s="1"/>
  <c r="H84" i="12"/>
  <c r="I84" i="12" s="1"/>
  <c r="H85" i="12"/>
  <c r="I85" i="12" s="1"/>
  <c r="H86" i="12"/>
  <c r="I86" i="12" s="1"/>
  <c r="H87" i="12"/>
  <c r="I87" i="12" s="1"/>
  <c r="H88" i="12"/>
  <c r="I88" i="12" s="1"/>
  <c r="H89" i="12"/>
  <c r="I89" i="12" s="1"/>
  <c r="H90" i="12"/>
  <c r="I90" i="12" s="1"/>
  <c r="H91" i="12"/>
  <c r="I91" i="12" s="1"/>
  <c r="H92" i="12"/>
  <c r="I92" i="12" s="1"/>
  <c r="H93" i="12"/>
  <c r="I93" i="12" s="1"/>
  <c r="H94" i="12"/>
  <c r="I94" i="12" s="1"/>
  <c r="H95" i="12"/>
  <c r="I95" i="12" s="1"/>
  <c r="H96" i="12"/>
  <c r="I96" i="12" s="1"/>
  <c r="H97" i="12"/>
  <c r="I97" i="12" s="1"/>
  <c r="H98" i="12"/>
  <c r="I98" i="12" s="1"/>
  <c r="H99" i="12"/>
  <c r="I99" i="12" s="1"/>
  <c r="H100" i="12"/>
  <c r="I100" i="12" s="1"/>
  <c r="H101" i="12"/>
  <c r="I101" i="12" s="1"/>
  <c r="H102" i="12"/>
  <c r="I102" i="12" s="1"/>
  <c r="H103" i="12"/>
  <c r="I103" i="12" s="1"/>
  <c r="H104" i="12"/>
  <c r="I104" i="12" s="1"/>
  <c r="H105" i="12"/>
  <c r="I105" i="12" s="1"/>
  <c r="H106" i="12"/>
  <c r="I106" i="12" s="1"/>
  <c r="H107" i="12"/>
  <c r="I107" i="12" s="1"/>
  <c r="H108" i="12"/>
  <c r="I108" i="12" s="1"/>
  <c r="H109" i="12"/>
  <c r="I109" i="12" s="1"/>
  <c r="H110" i="12"/>
  <c r="I110" i="12" s="1"/>
  <c r="H111" i="12"/>
  <c r="I111" i="12" s="1"/>
  <c r="H112" i="12"/>
  <c r="I112" i="12" s="1"/>
  <c r="H113" i="12"/>
  <c r="I113" i="12" s="1"/>
  <c r="H114" i="12"/>
  <c r="I114" i="12" s="1"/>
  <c r="H115" i="12"/>
  <c r="I115" i="12" s="1"/>
  <c r="H116" i="12"/>
  <c r="I116" i="12" s="1"/>
  <c r="H117" i="12"/>
  <c r="I117" i="12" s="1"/>
  <c r="H118" i="12"/>
  <c r="I118" i="12" s="1"/>
  <c r="H119" i="12"/>
  <c r="I119" i="12" s="1"/>
  <c r="H120" i="12"/>
  <c r="I120" i="12" s="1"/>
  <c r="H121" i="12"/>
  <c r="I121" i="12" s="1"/>
  <c r="H122" i="12"/>
  <c r="I122" i="12" s="1"/>
  <c r="H123" i="12"/>
  <c r="I123" i="12" s="1"/>
  <c r="F3" i="12"/>
  <c r="G3" i="12" s="1"/>
  <c r="I2" i="18"/>
  <c r="B2" i="18"/>
  <c r="F4" i="12"/>
  <c r="G4" i="12" s="1"/>
  <c r="F5" i="12"/>
  <c r="G5" i="12" s="1"/>
  <c r="F6" i="12"/>
  <c r="G6" i="12" s="1"/>
  <c r="F7" i="12"/>
  <c r="G7" i="12" s="1"/>
  <c r="F8" i="12"/>
  <c r="F9" i="12"/>
  <c r="G9" i="12" s="1"/>
  <c r="F10" i="12"/>
  <c r="G10" i="12" s="1"/>
  <c r="F11" i="12"/>
  <c r="G11" i="12" s="1"/>
  <c r="F12" i="12"/>
  <c r="G12" i="12" s="1"/>
  <c r="F13" i="12"/>
  <c r="G13" i="12" s="1"/>
  <c r="F14" i="12"/>
  <c r="G14" i="12" s="1"/>
  <c r="F15" i="12"/>
  <c r="G15" i="12" s="1"/>
  <c r="F16" i="12"/>
  <c r="G16" i="12" s="1"/>
  <c r="F17" i="12"/>
  <c r="G17" i="12" s="1"/>
  <c r="F18" i="12"/>
  <c r="G18" i="12" s="1"/>
  <c r="F19" i="12"/>
  <c r="F20" i="12"/>
  <c r="F21" i="12"/>
  <c r="F22" i="12"/>
  <c r="G22" i="12" s="1"/>
  <c r="F23" i="12"/>
  <c r="G23" i="12" s="1"/>
  <c r="F24" i="12"/>
  <c r="G24" i="12" s="1"/>
  <c r="F25" i="12"/>
  <c r="G25" i="12" s="1"/>
  <c r="F26" i="12"/>
  <c r="G26" i="12" s="1"/>
  <c r="F27" i="12"/>
  <c r="G27" i="12" s="1"/>
  <c r="F28" i="12"/>
  <c r="G28" i="12" s="1"/>
  <c r="F29" i="12"/>
  <c r="G29" i="12" s="1"/>
  <c r="F30" i="12"/>
  <c r="G30" i="12" s="1"/>
  <c r="F31" i="12"/>
  <c r="G31" i="12" s="1"/>
  <c r="F32" i="12"/>
  <c r="G32" i="12" s="1"/>
  <c r="F33" i="12"/>
  <c r="G33" i="12" s="1"/>
  <c r="F34" i="12"/>
  <c r="G34" i="12" s="1"/>
  <c r="F35" i="12"/>
  <c r="G35" i="12" s="1"/>
  <c r="F36" i="12"/>
  <c r="G36" i="12" s="1"/>
  <c r="F37" i="12"/>
  <c r="G37" i="12" s="1"/>
  <c r="F38" i="12"/>
  <c r="F39" i="12"/>
  <c r="G39" i="12" s="1"/>
  <c r="F40" i="12"/>
  <c r="F41" i="12"/>
  <c r="G41" i="12" s="1"/>
  <c r="F42" i="12"/>
  <c r="G42" i="12" s="1"/>
  <c r="F43" i="12"/>
  <c r="G43" i="12" s="1"/>
  <c r="F44" i="12"/>
  <c r="G44" i="12" s="1"/>
  <c r="F45" i="12"/>
  <c r="G45" i="12" s="1"/>
  <c r="F46" i="12"/>
  <c r="G46" i="12" s="1"/>
  <c r="F47" i="12"/>
  <c r="G47" i="12" s="1"/>
  <c r="F48" i="12"/>
  <c r="G48" i="12" s="1"/>
  <c r="F49" i="12"/>
  <c r="G49" i="12" s="1"/>
  <c r="F50" i="12"/>
  <c r="G50" i="12" s="1"/>
  <c r="F51" i="12"/>
  <c r="G51" i="12" s="1"/>
  <c r="F52" i="12"/>
  <c r="G52" i="12" s="1"/>
  <c r="F53" i="12"/>
  <c r="G53" i="12" s="1"/>
  <c r="F54" i="12"/>
  <c r="G54" i="12" s="1"/>
  <c r="F55" i="12"/>
  <c r="G55" i="12" s="1"/>
  <c r="F56" i="12"/>
  <c r="G56" i="12" s="1"/>
  <c r="F57" i="12"/>
  <c r="G57" i="12" s="1"/>
  <c r="F58" i="12"/>
  <c r="G58" i="12" s="1"/>
  <c r="F59" i="12"/>
  <c r="G59" i="12" s="1"/>
  <c r="F60" i="12"/>
  <c r="G60" i="12" s="1"/>
  <c r="F61" i="12"/>
  <c r="G61" i="12" s="1"/>
  <c r="F62" i="12"/>
  <c r="G62" i="12" s="1"/>
  <c r="F63" i="12"/>
  <c r="G63" i="12" s="1"/>
  <c r="F64" i="12"/>
  <c r="G64" i="12" s="1"/>
  <c r="F65" i="12"/>
  <c r="G65" i="12" s="1"/>
  <c r="F66" i="12"/>
  <c r="G66" i="12" s="1"/>
  <c r="F67" i="12"/>
  <c r="G67" i="12" s="1"/>
  <c r="F68" i="12"/>
  <c r="G68" i="12" s="1"/>
  <c r="F69" i="12"/>
  <c r="G69" i="12" s="1"/>
  <c r="F70" i="12"/>
  <c r="G70" i="12" s="1"/>
  <c r="F71" i="12"/>
  <c r="G71" i="12" s="1"/>
  <c r="F72" i="12"/>
  <c r="G72" i="12" s="1"/>
  <c r="F73" i="12"/>
  <c r="G73" i="12" s="1"/>
  <c r="F74" i="12"/>
  <c r="G74" i="12" s="1"/>
  <c r="F75" i="12"/>
  <c r="G75" i="12" s="1"/>
  <c r="F76" i="12"/>
  <c r="G76" i="12" s="1"/>
  <c r="F77" i="12"/>
  <c r="G77" i="12" s="1"/>
  <c r="F78" i="12"/>
  <c r="G78" i="12" s="1"/>
  <c r="F79" i="12"/>
  <c r="G79" i="12" s="1"/>
  <c r="F80" i="12"/>
  <c r="G80" i="12" s="1"/>
  <c r="F81" i="12"/>
  <c r="G81" i="12" s="1"/>
  <c r="F82" i="12"/>
  <c r="G82" i="12" s="1"/>
  <c r="F83" i="12"/>
  <c r="G83" i="12" s="1"/>
  <c r="F84" i="12"/>
  <c r="G84" i="12" s="1"/>
  <c r="F85" i="12"/>
  <c r="G85" i="12" s="1"/>
  <c r="F86" i="12"/>
  <c r="G86" i="12" s="1"/>
  <c r="F87" i="12"/>
  <c r="G87" i="12" s="1"/>
  <c r="F88" i="12"/>
  <c r="G88" i="12" s="1"/>
  <c r="F89" i="12"/>
  <c r="G89" i="12" s="1"/>
  <c r="F90" i="12"/>
  <c r="G90" i="12" s="1"/>
  <c r="F91" i="12"/>
  <c r="G91" i="12" s="1"/>
  <c r="F92" i="12"/>
  <c r="G92" i="12" s="1"/>
  <c r="F93" i="12"/>
  <c r="G93" i="12" s="1"/>
  <c r="F94" i="12"/>
  <c r="G94" i="12" s="1"/>
  <c r="F95" i="12"/>
  <c r="G95" i="12" s="1"/>
  <c r="F96" i="12"/>
  <c r="G96" i="12" s="1"/>
  <c r="F97" i="12"/>
  <c r="G97" i="12" s="1"/>
  <c r="F98" i="12"/>
  <c r="G98" i="12" s="1"/>
  <c r="F99" i="12"/>
  <c r="G99" i="12" s="1"/>
  <c r="F100" i="12"/>
  <c r="G100" i="12" s="1"/>
  <c r="F101" i="12"/>
  <c r="G101" i="12" s="1"/>
  <c r="F102" i="12"/>
  <c r="G102" i="12" s="1"/>
  <c r="F103" i="12"/>
  <c r="G103" i="12" s="1"/>
  <c r="F104" i="12"/>
  <c r="G104" i="12" s="1"/>
  <c r="F105" i="12"/>
  <c r="G105" i="12" s="1"/>
  <c r="F106" i="12"/>
  <c r="G106" i="12" s="1"/>
  <c r="F107" i="12"/>
  <c r="G107" i="12" s="1"/>
  <c r="F108" i="12"/>
  <c r="G108" i="12" s="1"/>
  <c r="F109" i="12"/>
  <c r="G109" i="12" s="1"/>
  <c r="F110" i="12"/>
  <c r="G110" i="12" s="1"/>
  <c r="F111" i="12"/>
  <c r="G111" i="12" s="1"/>
  <c r="F112" i="12"/>
  <c r="G112" i="12" s="1"/>
  <c r="F113" i="12"/>
  <c r="G113" i="12" s="1"/>
  <c r="F114" i="12"/>
  <c r="G114" i="12" s="1"/>
  <c r="F115" i="12"/>
  <c r="G115" i="12" s="1"/>
  <c r="F116" i="12"/>
  <c r="F117" i="12"/>
  <c r="G117" i="12" s="1"/>
  <c r="F118" i="12"/>
  <c r="G118" i="12" s="1"/>
  <c r="F119" i="12"/>
  <c r="G119" i="12" s="1"/>
  <c r="F120" i="12"/>
  <c r="G120" i="12" s="1"/>
  <c r="F121" i="12"/>
  <c r="G121" i="12" s="1"/>
  <c r="F122" i="12"/>
  <c r="G122" i="12" s="1"/>
  <c r="F123" i="12"/>
  <c r="G123" i="12" s="1"/>
  <c r="D3" i="12"/>
  <c r="E3" i="12" s="1"/>
  <c r="C3" i="17"/>
  <c r="C4" i="17"/>
  <c r="C5" i="17"/>
  <c r="C6" i="17"/>
  <c r="C7" i="17"/>
  <c r="C8" i="17"/>
  <c r="C9" i="17"/>
  <c r="C2" i="17"/>
  <c r="B9" i="17"/>
  <c r="B6" i="17"/>
  <c r="B7" i="17"/>
  <c r="B8" i="17"/>
  <c r="D8" i="12"/>
  <c r="E8" i="12" s="1"/>
  <c r="B5" i="17"/>
  <c r="B4" i="17"/>
  <c r="B3" i="17"/>
  <c r="B2" i="17"/>
  <c r="I3" i="17"/>
  <c r="I4" i="17"/>
  <c r="I5" i="17"/>
  <c r="I6" i="17"/>
  <c r="I7" i="17"/>
  <c r="I8" i="17"/>
  <c r="I9" i="17"/>
  <c r="I2" i="17"/>
  <c r="D4" i="12"/>
  <c r="E4" i="12" s="1"/>
  <c r="D5" i="12"/>
  <c r="E5" i="12" s="1"/>
  <c r="D6" i="12"/>
  <c r="E6" i="12" s="1"/>
  <c r="D7" i="12"/>
  <c r="D9" i="12"/>
  <c r="D10" i="12"/>
  <c r="E10" i="12" s="1"/>
  <c r="D11" i="12"/>
  <c r="D12" i="12"/>
  <c r="D13" i="12"/>
  <c r="E13" i="12" s="1"/>
  <c r="D14" i="12"/>
  <c r="E14" i="12" s="1"/>
  <c r="D15" i="12"/>
  <c r="E15" i="12" s="1"/>
  <c r="D16" i="12"/>
  <c r="E16" i="12" s="1"/>
  <c r="D17" i="12"/>
  <c r="E17" i="12" s="1"/>
  <c r="D18" i="12"/>
  <c r="E18" i="12" s="1"/>
  <c r="D19" i="12"/>
  <c r="E19" i="12" s="1"/>
  <c r="D20" i="12"/>
  <c r="E20" i="12" s="1"/>
  <c r="D21" i="12"/>
  <c r="E21" i="12" s="1"/>
  <c r="D22" i="12"/>
  <c r="E22" i="12" s="1"/>
  <c r="D23" i="12"/>
  <c r="D24" i="12"/>
  <c r="D25" i="12"/>
  <c r="E25" i="12" s="1"/>
  <c r="D26" i="12"/>
  <c r="D27" i="12"/>
  <c r="E27" i="12" s="1"/>
  <c r="D28" i="12"/>
  <c r="D29" i="12"/>
  <c r="D30" i="12"/>
  <c r="E30" i="12" s="1"/>
  <c r="D31" i="12"/>
  <c r="E31" i="12" s="1"/>
  <c r="D32" i="12"/>
  <c r="E32" i="12" s="1"/>
  <c r="D33" i="12"/>
  <c r="D34" i="12"/>
  <c r="E34" i="12" s="1"/>
  <c r="D35" i="12"/>
  <c r="E35" i="12" s="1"/>
  <c r="D36" i="12"/>
  <c r="E36" i="12" s="1"/>
  <c r="D37" i="12"/>
  <c r="E37" i="12" s="1"/>
  <c r="D38" i="12"/>
  <c r="E38" i="12" s="1"/>
  <c r="D39" i="12"/>
  <c r="E39" i="12" s="1"/>
  <c r="D40" i="12"/>
  <c r="E40" i="12" s="1"/>
  <c r="D41" i="12"/>
  <c r="E41" i="12" s="1"/>
  <c r="D42" i="12"/>
  <c r="E42" i="12" s="1"/>
  <c r="D43" i="12"/>
  <c r="D44" i="12"/>
  <c r="E44" i="12" s="1"/>
  <c r="D45" i="12"/>
  <c r="E45" i="12" s="1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E62" i="12" s="1"/>
  <c r="D63" i="12"/>
  <c r="D64" i="12"/>
  <c r="D65" i="12"/>
  <c r="D66" i="12"/>
  <c r="D67" i="12"/>
  <c r="D68" i="12"/>
  <c r="D69" i="12"/>
  <c r="D70" i="12"/>
  <c r="D71" i="12"/>
  <c r="D72" i="12"/>
  <c r="E72" i="12" s="1"/>
  <c r="D73" i="12"/>
  <c r="D74" i="12"/>
  <c r="D75" i="12"/>
  <c r="E75" i="12" s="1"/>
  <c r="D76" i="12"/>
  <c r="E76" i="12" s="1"/>
  <c r="D77" i="12"/>
  <c r="E77" i="12" s="1"/>
  <c r="D78" i="12"/>
  <c r="E78" i="12" s="1"/>
  <c r="D79" i="12"/>
  <c r="D80" i="12"/>
  <c r="D81" i="12"/>
  <c r="D82" i="12"/>
  <c r="D83" i="12"/>
  <c r="E83" i="12" s="1"/>
  <c r="D84" i="12"/>
  <c r="D85" i="12"/>
  <c r="E85" i="12" s="1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E109" i="12" s="1"/>
  <c r="D110" i="12"/>
  <c r="E110" i="12" s="1"/>
  <c r="D111" i="12"/>
  <c r="E111" i="12" s="1"/>
  <c r="D112" i="12"/>
  <c r="E112" i="12" s="1"/>
  <c r="D113" i="12"/>
  <c r="E113" i="12" s="1"/>
  <c r="D114" i="12"/>
  <c r="E114" i="12" s="1"/>
  <c r="D115" i="12"/>
  <c r="D116" i="12"/>
  <c r="E116" i="12" s="1"/>
  <c r="D117" i="12"/>
  <c r="E117" i="12" s="1"/>
  <c r="D118" i="12"/>
  <c r="E118" i="12" s="1"/>
  <c r="D119" i="12"/>
  <c r="E119" i="12" s="1"/>
  <c r="D120" i="12"/>
  <c r="E120" i="12" s="1"/>
  <c r="D121" i="12"/>
  <c r="E121" i="12" s="1"/>
  <c r="D122" i="12"/>
  <c r="D123" i="12"/>
  <c r="E123" i="12" s="1"/>
  <c r="J23" i="16"/>
  <c r="C23" i="16" s="1"/>
  <c r="J18" i="16"/>
  <c r="C18" i="16" s="1"/>
  <c r="J82" i="16"/>
  <c r="C82" i="16" s="1"/>
  <c r="J81" i="16"/>
  <c r="C81" i="16" s="1"/>
  <c r="J80" i="16"/>
  <c r="C80" i="16" s="1"/>
  <c r="J48" i="16"/>
  <c r="C48" i="16" s="1"/>
  <c r="J47" i="16"/>
  <c r="C47" i="16" s="1"/>
  <c r="J46" i="16"/>
  <c r="C46" i="16" s="1"/>
  <c r="J42" i="16"/>
  <c r="C42" i="16" s="1"/>
  <c r="J29" i="16"/>
  <c r="C29" i="16" s="1"/>
  <c r="J28" i="16"/>
  <c r="C28" i="16" s="1"/>
  <c r="J21" i="16"/>
  <c r="C21" i="16" s="1"/>
  <c r="J15" i="16"/>
  <c r="C15" i="16" s="1"/>
  <c r="J11" i="16"/>
  <c r="C11" i="16" s="1"/>
  <c r="J4" i="16"/>
  <c r="C4" i="16" s="1"/>
  <c r="J91" i="16"/>
  <c r="C91" i="16" s="1"/>
  <c r="J16" i="16"/>
  <c r="C16" i="16" s="1"/>
  <c r="J92" i="16"/>
  <c r="C92" i="16" s="1"/>
  <c r="J43" i="16"/>
  <c r="C43" i="16" s="1"/>
  <c r="J40" i="16"/>
  <c r="C40" i="16" s="1"/>
  <c r="J41" i="16"/>
  <c r="C41" i="16" s="1"/>
  <c r="J66" i="16"/>
  <c r="C66" i="16" s="1"/>
  <c r="J63" i="16"/>
  <c r="C63" i="16" s="1"/>
  <c r="J60" i="16"/>
  <c r="C60" i="16" s="1"/>
  <c r="J54" i="16"/>
  <c r="C54" i="16" s="1"/>
  <c r="J27" i="16"/>
  <c r="C27" i="16" s="1"/>
  <c r="J55" i="16"/>
  <c r="C55" i="16" s="1"/>
  <c r="J45" i="16"/>
  <c r="C45" i="16" s="1"/>
  <c r="J44" i="16"/>
  <c r="C44" i="16" s="1"/>
  <c r="J58" i="16"/>
  <c r="C58" i="16" s="1"/>
  <c r="J6" i="16"/>
  <c r="C6" i="16" s="1"/>
  <c r="J2" i="16"/>
  <c r="C2" i="16" s="1"/>
  <c r="J32" i="16"/>
  <c r="C32" i="16" s="1"/>
  <c r="J90" i="16"/>
  <c r="C90" i="16" s="1"/>
  <c r="J83" i="16"/>
  <c r="C83" i="16" s="1"/>
  <c r="J51" i="16"/>
  <c r="C51" i="16" s="1"/>
  <c r="J50" i="16"/>
  <c r="C50" i="16" s="1"/>
  <c r="J39" i="16"/>
  <c r="C39" i="16" s="1"/>
  <c r="J38" i="16"/>
  <c r="C38" i="16" s="1"/>
  <c r="J35" i="16"/>
  <c r="C35" i="16" s="1"/>
  <c r="J12" i="16"/>
  <c r="C12" i="16" s="1"/>
  <c r="J14" i="16"/>
  <c r="C14" i="16" s="1"/>
  <c r="J89" i="16"/>
  <c r="C89" i="16" s="1"/>
  <c r="J88" i="16"/>
  <c r="C88" i="16" s="1"/>
  <c r="J87" i="16"/>
  <c r="C87" i="16" s="1"/>
  <c r="J86" i="16"/>
  <c r="C86" i="16" s="1"/>
  <c r="J85" i="16"/>
  <c r="C85" i="16" s="1"/>
  <c r="J84" i="16"/>
  <c r="C84" i="16" s="1"/>
  <c r="J79" i="16"/>
  <c r="C79" i="16" s="1"/>
  <c r="J78" i="16"/>
  <c r="C78" i="16" s="1"/>
  <c r="J77" i="16"/>
  <c r="C77" i="16" s="1"/>
  <c r="J76" i="16"/>
  <c r="C76" i="16" s="1"/>
  <c r="J75" i="16"/>
  <c r="C75" i="16" s="1"/>
  <c r="J74" i="16"/>
  <c r="C74" i="16" s="1"/>
  <c r="J73" i="16"/>
  <c r="C73" i="16" s="1"/>
  <c r="J72" i="16"/>
  <c r="C72" i="16" s="1"/>
  <c r="J71" i="16"/>
  <c r="C71" i="16" s="1"/>
  <c r="J70" i="16"/>
  <c r="C70" i="16" s="1"/>
  <c r="J69" i="16"/>
  <c r="C69" i="16" s="1"/>
  <c r="J68" i="16"/>
  <c r="C68" i="16" s="1"/>
  <c r="J67" i="16"/>
  <c r="C67" i="16" s="1"/>
  <c r="J65" i="16"/>
  <c r="C65" i="16" s="1"/>
  <c r="J64" i="16"/>
  <c r="C64" i="16" s="1"/>
  <c r="J62" i="16"/>
  <c r="C62" i="16" s="1"/>
  <c r="J61" i="16"/>
  <c r="C61" i="16" s="1"/>
  <c r="J59" i="16"/>
  <c r="C59" i="16" s="1"/>
  <c r="J57" i="16"/>
  <c r="C57" i="16" s="1"/>
  <c r="J56" i="16"/>
  <c r="C56" i="16" s="1"/>
  <c r="J53" i="16"/>
  <c r="C53" i="16" s="1"/>
  <c r="J52" i="16"/>
  <c r="C52" i="16" s="1"/>
  <c r="J49" i="16"/>
  <c r="C49" i="16" s="1"/>
  <c r="J37" i="16"/>
  <c r="C37" i="16" s="1"/>
  <c r="J36" i="16"/>
  <c r="C36" i="16" s="1"/>
  <c r="J34" i="16"/>
  <c r="C34" i="16" s="1"/>
  <c r="J33" i="16"/>
  <c r="C33" i="16" s="1"/>
  <c r="J31" i="16"/>
  <c r="C31" i="16" s="1"/>
  <c r="J30" i="16"/>
  <c r="C30" i="16" s="1"/>
  <c r="J26" i="16"/>
  <c r="C26" i="16" s="1"/>
  <c r="J25" i="16"/>
  <c r="C25" i="16" s="1"/>
  <c r="J24" i="16"/>
  <c r="C24" i="16" s="1"/>
  <c r="J22" i="16"/>
  <c r="C22" i="16" s="1"/>
  <c r="J20" i="16"/>
  <c r="C20" i="16" s="1"/>
  <c r="J19" i="16"/>
  <c r="C19" i="16" s="1"/>
  <c r="J17" i="16"/>
  <c r="C17" i="16" s="1"/>
  <c r="J13" i="16"/>
  <c r="C13" i="16" s="1"/>
  <c r="J10" i="16"/>
  <c r="C10" i="16" s="1"/>
  <c r="J9" i="16"/>
  <c r="C9" i="16" s="1"/>
  <c r="J8" i="16"/>
  <c r="C8" i="16" s="1"/>
  <c r="J7" i="16"/>
  <c r="C7" i="16" s="1"/>
  <c r="J5" i="16"/>
  <c r="C5" i="16" s="1"/>
  <c r="J3" i="16"/>
  <c r="C3" i="16" s="1"/>
  <c r="B3" i="16"/>
  <c r="B5" i="16"/>
  <c r="B6" i="16"/>
  <c r="B7" i="16"/>
  <c r="B8" i="16"/>
  <c r="B9" i="16"/>
  <c r="B10" i="16"/>
  <c r="B14" i="16"/>
  <c r="B13" i="16"/>
  <c r="B16" i="16"/>
  <c r="B17" i="16"/>
  <c r="B19" i="16"/>
  <c r="B18" i="16"/>
  <c r="B20" i="16"/>
  <c r="B22" i="16"/>
  <c r="B23" i="16"/>
  <c r="B24" i="16"/>
  <c r="B25" i="16"/>
  <c r="B26" i="16"/>
  <c r="B27" i="16"/>
  <c r="B30" i="16"/>
  <c r="B31" i="16"/>
  <c r="B32" i="16"/>
  <c r="B33" i="16"/>
  <c r="B35" i="16"/>
  <c r="B34" i="16"/>
  <c r="B36" i="16"/>
  <c r="B37" i="16"/>
  <c r="B38" i="16"/>
  <c r="B39" i="16"/>
  <c r="B40" i="16"/>
  <c r="B41" i="16"/>
  <c r="B43" i="16"/>
  <c r="B44" i="16"/>
  <c r="B45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3" i="16"/>
  <c r="B84" i="16"/>
  <c r="B85" i="16"/>
  <c r="B86" i="16"/>
  <c r="B87" i="16"/>
  <c r="B88" i="16"/>
  <c r="B89" i="16"/>
  <c r="B90" i="16"/>
  <c r="B91" i="16"/>
  <c r="B92" i="16"/>
  <c r="B2" i="16"/>
  <c r="P123" i="12" l="1"/>
  <c r="Q123" i="12" s="1"/>
  <c r="P119" i="12"/>
  <c r="Q119" i="12" s="1"/>
  <c r="P111" i="12"/>
  <c r="Q111" i="12" s="1"/>
  <c r="P83" i="12"/>
  <c r="Q83" i="12" s="1"/>
  <c r="P75" i="12"/>
  <c r="Q75" i="12" s="1"/>
  <c r="E14" i="23"/>
  <c r="F14" i="23" s="1"/>
  <c r="P5" i="12"/>
  <c r="Q5" i="12" s="1"/>
  <c r="P118" i="12"/>
  <c r="P114" i="12"/>
  <c r="P110" i="12"/>
  <c r="Q110" i="12" s="1"/>
  <c r="P78" i="12"/>
  <c r="Q78" i="12" s="1"/>
  <c r="P62" i="12"/>
  <c r="Q62" i="12" s="1"/>
  <c r="P42" i="12"/>
  <c r="Q42" i="12" s="1"/>
  <c r="P30" i="12"/>
  <c r="E27" i="32" s="1"/>
  <c r="F27" i="32" s="1"/>
  <c r="P18" i="12"/>
  <c r="P14" i="12"/>
  <c r="Q14" i="12" s="1"/>
  <c r="P10" i="12"/>
  <c r="Q10" i="12" s="1"/>
  <c r="P121" i="12"/>
  <c r="P117" i="12"/>
  <c r="Q117" i="12" s="1"/>
  <c r="P113" i="12"/>
  <c r="P109" i="12"/>
  <c r="P85" i="12"/>
  <c r="Q85" i="12" s="1"/>
  <c r="P77" i="12"/>
  <c r="E10" i="26" s="1"/>
  <c r="F10" i="26" s="1"/>
  <c r="P41" i="12"/>
  <c r="P37" i="12"/>
  <c r="P17" i="12"/>
  <c r="Q17" i="12" s="1"/>
  <c r="P34" i="12"/>
  <c r="P22" i="12"/>
  <c r="P120" i="12"/>
  <c r="P112" i="12"/>
  <c r="Q112" i="12" s="1"/>
  <c r="P76" i="12"/>
  <c r="Q76" i="12" s="1"/>
  <c r="P72" i="12"/>
  <c r="Q72" i="12" s="1"/>
  <c r="P35" i="12"/>
  <c r="Q35" i="12" s="1"/>
  <c r="P6" i="12"/>
  <c r="Q6" i="12" s="1"/>
  <c r="P44" i="12"/>
  <c r="Q44" i="12" s="1"/>
  <c r="P36" i="12"/>
  <c r="P32" i="12"/>
  <c r="E26" i="32" s="1"/>
  <c r="F26" i="32" s="1"/>
  <c r="P16" i="12"/>
  <c r="Q16" i="12" s="1"/>
  <c r="P39" i="12"/>
  <c r="P31" i="12"/>
  <c r="Q31" i="12" s="1"/>
  <c r="P27" i="12"/>
  <c r="Q27" i="12" s="1"/>
  <c r="P15" i="12"/>
  <c r="Q15" i="12" s="1"/>
  <c r="P25" i="12"/>
  <c r="P3" i="12"/>
  <c r="Q3" i="12" s="1"/>
  <c r="P45" i="12"/>
  <c r="P13" i="12"/>
  <c r="Q13" i="12" s="1"/>
  <c r="G19" i="12"/>
  <c r="P19" i="12" s="1"/>
  <c r="G38" i="12"/>
  <c r="P38" i="12" s="1"/>
  <c r="G21" i="12"/>
  <c r="P21" i="12" s="1"/>
  <c r="G116" i="12"/>
  <c r="P116" i="12" s="1"/>
  <c r="G40" i="12"/>
  <c r="P40" i="12" s="1"/>
  <c r="G20" i="12"/>
  <c r="P20" i="12" s="1"/>
  <c r="G8" i="12"/>
  <c r="P8" i="12" s="1"/>
  <c r="I4" i="12"/>
  <c r="P4" i="12" s="1"/>
  <c r="E69" i="12"/>
  <c r="P69" i="12" s="1"/>
  <c r="Q69" i="12" s="1"/>
  <c r="E81" i="12"/>
  <c r="P81" i="12" s="1"/>
  <c r="Q81" i="12" s="1"/>
  <c r="E64" i="12"/>
  <c r="P64" i="12" s="1"/>
  <c r="Q64" i="12" s="1"/>
  <c r="E29" i="12"/>
  <c r="P29" i="12" s="1"/>
  <c r="Q29" i="12" s="1"/>
  <c r="E52" i="12"/>
  <c r="P52" i="12" s="1"/>
  <c r="Q52" i="12" s="1"/>
  <c r="E73" i="12"/>
  <c r="P73" i="12" s="1"/>
  <c r="E68" i="12"/>
  <c r="P68" i="12" s="1"/>
  <c r="Q68" i="12" s="1"/>
  <c r="E96" i="12"/>
  <c r="P96" i="12" s="1"/>
  <c r="Q96" i="12" s="1"/>
  <c r="E48" i="12"/>
  <c r="P48" i="12" s="1"/>
  <c r="Q48" i="12" s="1"/>
  <c r="E24" i="12"/>
  <c r="P24" i="12" s="1"/>
  <c r="E12" i="12"/>
  <c r="P12" i="12" s="1"/>
  <c r="E65" i="12"/>
  <c r="P65" i="12" s="1"/>
  <c r="Q65" i="12" s="1"/>
  <c r="E53" i="12"/>
  <c r="P53" i="12" s="1"/>
  <c r="Q53" i="12" s="1"/>
  <c r="E33" i="12"/>
  <c r="P33" i="12" s="1"/>
  <c r="E12" i="31" s="1"/>
  <c r="F12" i="31" s="1"/>
  <c r="E108" i="12"/>
  <c r="P108" i="12" s="1"/>
  <c r="Q108" i="12" s="1"/>
  <c r="E104" i="12"/>
  <c r="P104" i="12" s="1"/>
  <c r="Q104" i="12" s="1"/>
  <c r="E100" i="12"/>
  <c r="P100" i="12" s="1"/>
  <c r="Q100" i="12" s="1"/>
  <c r="E92" i="12"/>
  <c r="P92" i="12" s="1"/>
  <c r="E84" i="12"/>
  <c r="P84" i="12" s="1"/>
  <c r="Q84" i="12" s="1"/>
  <c r="E80" i="12"/>
  <c r="P80" i="12" s="1"/>
  <c r="E60" i="12"/>
  <c r="P60" i="12" s="1"/>
  <c r="Q60" i="12" s="1"/>
  <c r="E115" i="12"/>
  <c r="P115" i="12" s="1"/>
  <c r="E91" i="12"/>
  <c r="P91" i="12" s="1"/>
  <c r="E87" i="12"/>
  <c r="P87" i="12" s="1"/>
  <c r="Q87" i="12" s="1"/>
  <c r="E79" i="12"/>
  <c r="P79" i="12" s="1"/>
  <c r="Q79" i="12" s="1"/>
  <c r="E71" i="12"/>
  <c r="P71" i="12" s="1"/>
  <c r="Q71" i="12" s="1"/>
  <c r="E67" i="12"/>
  <c r="P67" i="12" s="1"/>
  <c r="Q67" i="12" s="1"/>
  <c r="E63" i="12"/>
  <c r="P63" i="12" s="1"/>
  <c r="Q63" i="12" s="1"/>
  <c r="E55" i="12"/>
  <c r="P55" i="12" s="1"/>
  <c r="E51" i="12"/>
  <c r="P51" i="12" s="1"/>
  <c r="Q51" i="12" s="1"/>
  <c r="E47" i="12"/>
  <c r="P47" i="12" s="1"/>
  <c r="Q47" i="12" s="1"/>
  <c r="E101" i="12"/>
  <c r="P101" i="12" s="1"/>
  <c r="Q101" i="12" s="1"/>
  <c r="E57" i="12"/>
  <c r="P57" i="12" s="1"/>
  <c r="Q57" i="12" s="1"/>
  <c r="E49" i="12"/>
  <c r="P49" i="12" s="1"/>
  <c r="Q49" i="12" s="1"/>
  <c r="E9" i="12"/>
  <c r="P9" i="12" s="1"/>
  <c r="E122" i="12"/>
  <c r="P122" i="12" s="1"/>
  <c r="E106" i="12"/>
  <c r="P106" i="12" s="1"/>
  <c r="Q106" i="12" s="1"/>
  <c r="E94" i="12"/>
  <c r="P94" i="12" s="1"/>
  <c r="Q94" i="12" s="1"/>
  <c r="E86" i="12"/>
  <c r="P86" i="12" s="1"/>
  <c r="Q86" i="12" s="1"/>
  <c r="E82" i="12"/>
  <c r="P82" i="12" s="1"/>
  <c r="Q82" i="12" s="1"/>
  <c r="E74" i="12"/>
  <c r="P74" i="12" s="1"/>
  <c r="Q74" i="12" s="1"/>
  <c r="E70" i="12"/>
  <c r="P70" i="12" s="1"/>
  <c r="Q70" i="12" s="1"/>
  <c r="E66" i="12"/>
  <c r="P66" i="12" s="1"/>
  <c r="Q66" i="12" s="1"/>
  <c r="E50" i="12"/>
  <c r="P50" i="12" s="1"/>
  <c r="Q50" i="12" s="1"/>
  <c r="E46" i="12"/>
  <c r="P46" i="12" s="1"/>
  <c r="Q46" i="12" s="1"/>
  <c r="E26" i="12"/>
  <c r="P26" i="12" s="1"/>
  <c r="Q26" i="12" s="1"/>
  <c r="E88" i="12"/>
  <c r="P88" i="12" s="1"/>
  <c r="Q88" i="12" s="1"/>
  <c r="E56" i="12"/>
  <c r="P56" i="12" s="1"/>
  <c r="Q56" i="12" s="1"/>
  <c r="E28" i="12"/>
  <c r="P28" i="12" s="1"/>
  <c r="E107" i="12"/>
  <c r="P107" i="12" s="1"/>
  <c r="Q107" i="12" s="1"/>
  <c r="E103" i="12"/>
  <c r="P103" i="12" s="1"/>
  <c r="Q103" i="12" s="1"/>
  <c r="E99" i="12"/>
  <c r="P99" i="12" s="1"/>
  <c r="Q99" i="12" s="1"/>
  <c r="E95" i="12"/>
  <c r="P95" i="12" s="1"/>
  <c r="Q95" i="12" s="1"/>
  <c r="E59" i="12"/>
  <c r="P59" i="12" s="1"/>
  <c r="Q59" i="12" s="1"/>
  <c r="E43" i="12"/>
  <c r="P43" i="12" s="1"/>
  <c r="E23" i="12"/>
  <c r="P23" i="12" s="1"/>
  <c r="E11" i="12"/>
  <c r="P11" i="12" s="1"/>
  <c r="E7" i="12"/>
  <c r="P7" i="12" s="1"/>
  <c r="E17" i="26" s="1"/>
  <c r="F17" i="26" s="1"/>
  <c r="E102" i="12"/>
  <c r="P102" i="12" s="1"/>
  <c r="Q102" i="12" s="1"/>
  <c r="E98" i="12"/>
  <c r="P98" i="12" s="1"/>
  <c r="Q98" i="12" s="1"/>
  <c r="E90" i="12"/>
  <c r="P90" i="12" s="1"/>
  <c r="Q90" i="12" s="1"/>
  <c r="E58" i="12"/>
  <c r="P58" i="12" s="1"/>
  <c r="Q58" i="12" s="1"/>
  <c r="E54" i="12"/>
  <c r="P54" i="12" s="1"/>
  <c r="Q54" i="12" s="1"/>
  <c r="E105" i="12"/>
  <c r="P105" i="12" s="1"/>
  <c r="Q105" i="12" s="1"/>
  <c r="E97" i="12"/>
  <c r="P97" i="12" s="1"/>
  <c r="Q97" i="12" s="1"/>
  <c r="E93" i="12"/>
  <c r="P93" i="12" s="1"/>
  <c r="E89" i="12"/>
  <c r="P89" i="12" s="1"/>
  <c r="Q89" i="12" s="1"/>
  <c r="E61" i="12"/>
  <c r="P61" i="12" s="1"/>
  <c r="Q61" i="12" s="1"/>
  <c r="C2" i="18"/>
  <c r="E18" i="30" l="1"/>
  <c r="F18" i="30" s="1"/>
  <c r="E18" i="32"/>
  <c r="F18" i="32" s="1"/>
  <c r="E14" i="31"/>
  <c r="F14" i="31" s="1"/>
  <c r="E33" i="32"/>
  <c r="F33" i="32" s="1"/>
  <c r="E17" i="32"/>
  <c r="F17" i="32" s="1"/>
  <c r="E16" i="31"/>
  <c r="F16" i="31" s="1"/>
  <c r="E30" i="32"/>
  <c r="F30" i="32" s="1"/>
  <c r="E23" i="32"/>
  <c r="F23" i="32" s="1"/>
  <c r="E31" i="32"/>
  <c r="F31" i="32" s="1"/>
  <c r="E18" i="31"/>
  <c r="F18" i="31" s="1"/>
  <c r="E20" i="32"/>
  <c r="F20" i="32" s="1"/>
  <c r="E10" i="32"/>
  <c r="F10" i="32" s="1"/>
  <c r="E19" i="32"/>
  <c r="F19" i="32" s="1"/>
  <c r="E30" i="30"/>
  <c r="F30" i="30" s="1"/>
  <c r="E29" i="32"/>
  <c r="F29" i="32" s="1"/>
  <c r="E23" i="31"/>
  <c r="F23" i="31" s="1"/>
  <c r="E35" i="30"/>
  <c r="F35" i="30" s="1"/>
  <c r="E21" i="31"/>
  <c r="F21" i="31" s="1"/>
  <c r="E34" i="32"/>
  <c r="F34" i="32" s="1"/>
  <c r="E17" i="31"/>
  <c r="F17" i="31" s="1"/>
  <c r="E25" i="32"/>
  <c r="F25" i="32" s="1"/>
  <c r="E21" i="32"/>
  <c r="F21" i="32" s="1"/>
  <c r="E13" i="31"/>
  <c r="F13" i="31" s="1"/>
  <c r="E32" i="32"/>
  <c r="F32" i="32" s="1"/>
  <c r="E16" i="32"/>
  <c r="F16" i="32" s="1"/>
  <c r="E11" i="32"/>
  <c r="F11" i="32" s="1"/>
  <c r="E15" i="32"/>
  <c r="F15" i="32" s="1"/>
  <c r="Q116" i="12"/>
  <c r="E10" i="31"/>
  <c r="F10" i="31" s="1"/>
  <c r="E14" i="32"/>
  <c r="F14" i="32" s="1"/>
  <c r="E12" i="32"/>
  <c r="F12" i="32" s="1"/>
  <c r="Q12" i="12"/>
  <c r="E20" i="31"/>
  <c r="F20" i="31" s="1"/>
  <c r="Q21" i="12"/>
  <c r="E19" i="31"/>
  <c r="F19" i="31" s="1"/>
  <c r="E28" i="32"/>
  <c r="F28" i="32" s="1"/>
  <c r="E15" i="31"/>
  <c r="F15" i="31" s="1"/>
  <c r="E22" i="32"/>
  <c r="F22" i="32" s="1"/>
  <c r="E35" i="32"/>
  <c r="F35" i="32" s="1"/>
  <c r="E22" i="31"/>
  <c r="F22" i="31" s="1"/>
  <c r="E17" i="30"/>
  <c r="F17" i="30" s="1"/>
  <c r="E34" i="30"/>
  <c r="F34" i="30" s="1"/>
  <c r="E31" i="30"/>
  <c r="F31" i="30" s="1"/>
  <c r="E23" i="30"/>
  <c r="F23" i="30" s="1"/>
  <c r="E32" i="30"/>
  <c r="F32" i="30" s="1"/>
  <c r="E20" i="30"/>
  <c r="F20" i="30" s="1"/>
  <c r="Q113" i="12"/>
  <c r="E19" i="30"/>
  <c r="F19" i="30" s="1"/>
  <c r="E10" i="30"/>
  <c r="F10" i="30" s="1"/>
  <c r="E26" i="30"/>
  <c r="F26" i="30" s="1"/>
  <c r="E21" i="30"/>
  <c r="F21" i="30" s="1"/>
  <c r="E33" i="30"/>
  <c r="F33" i="30" s="1"/>
  <c r="E16" i="30"/>
  <c r="F16" i="30" s="1"/>
  <c r="Q122" i="12"/>
  <c r="E11" i="30"/>
  <c r="F11" i="30" s="1"/>
  <c r="E15" i="30"/>
  <c r="F15" i="30" s="1"/>
  <c r="Q121" i="12"/>
  <c r="E12" i="30"/>
  <c r="F12" i="30" s="1"/>
  <c r="E14" i="30"/>
  <c r="F14" i="30" s="1"/>
  <c r="Q30" i="12"/>
  <c r="E28" i="30"/>
  <c r="F28" i="30" s="1"/>
  <c r="E29" i="30"/>
  <c r="F29" i="30" s="1"/>
  <c r="E22" i="30"/>
  <c r="F22" i="30" s="1"/>
  <c r="Q32" i="12"/>
  <c r="E27" i="30"/>
  <c r="F27" i="30" s="1"/>
  <c r="E36" i="30"/>
  <c r="F36" i="30" s="1"/>
  <c r="Q114" i="12"/>
  <c r="E24" i="30"/>
  <c r="F24" i="30" s="1"/>
  <c r="Q43" i="12"/>
  <c r="E16" i="26"/>
  <c r="F16" i="26" s="1"/>
  <c r="E9" i="26"/>
  <c r="F9" i="26" s="1"/>
  <c r="E21" i="26"/>
  <c r="F21" i="26" s="1"/>
  <c r="Q4" i="12"/>
  <c r="E15" i="24"/>
  <c r="F15" i="24" s="1"/>
  <c r="E19" i="26"/>
  <c r="F19" i="26" s="1"/>
  <c r="Q93" i="12"/>
  <c r="E14" i="26"/>
  <c r="F14" i="26" s="1"/>
  <c r="Q115" i="12"/>
  <c r="Q92" i="12"/>
  <c r="E15" i="26"/>
  <c r="F15" i="26" s="1"/>
  <c r="Q33" i="12"/>
  <c r="E22" i="26"/>
  <c r="F22" i="26" s="1"/>
  <c r="E16" i="24"/>
  <c r="F16" i="24" s="1"/>
  <c r="E12" i="26"/>
  <c r="F12" i="26" s="1"/>
  <c r="E11" i="25"/>
  <c r="F11" i="25" s="1"/>
  <c r="E11" i="24"/>
  <c r="F11" i="24" s="1"/>
  <c r="Q41" i="12"/>
  <c r="Q80" i="12"/>
  <c r="E11" i="26"/>
  <c r="F11" i="26" s="1"/>
  <c r="Q91" i="12"/>
  <c r="E13" i="26"/>
  <c r="F13" i="26" s="1"/>
  <c r="E22" i="25"/>
  <c r="F22" i="25" s="1"/>
  <c r="E20" i="26"/>
  <c r="F20" i="26" s="1"/>
  <c r="E18" i="25"/>
  <c r="F18" i="25" s="1"/>
  <c r="E23" i="26"/>
  <c r="F23" i="26" s="1"/>
  <c r="E12" i="24"/>
  <c r="F12" i="24" s="1"/>
  <c r="E18" i="26"/>
  <c r="F18" i="26" s="1"/>
  <c r="Q55" i="12"/>
  <c r="E23" i="25"/>
  <c r="F23" i="25" s="1"/>
  <c r="E13" i="24"/>
  <c r="F13" i="24" s="1"/>
  <c r="E21" i="25"/>
  <c r="F21" i="25" s="1"/>
  <c r="E9" i="24"/>
  <c r="F9" i="24" s="1"/>
  <c r="E13" i="25"/>
  <c r="F13" i="25" s="1"/>
  <c r="Q38" i="12"/>
  <c r="E16" i="25"/>
  <c r="F16" i="25" s="1"/>
  <c r="Q36" i="12"/>
  <c r="E15" i="25"/>
  <c r="F15" i="25" s="1"/>
  <c r="Q118" i="12"/>
  <c r="E9" i="25"/>
  <c r="F9" i="25" s="1"/>
  <c r="E14" i="24"/>
  <c r="F14" i="24" s="1"/>
  <c r="E20" i="25"/>
  <c r="F20" i="25" s="1"/>
  <c r="Q40" i="12"/>
  <c r="E17" i="25"/>
  <c r="F17" i="25" s="1"/>
  <c r="Q39" i="12"/>
  <c r="E19" i="25"/>
  <c r="F19" i="25" s="1"/>
  <c r="Q34" i="12"/>
  <c r="E14" i="25"/>
  <c r="F14" i="25" s="1"/>
  <c r="Q18" i="12"/>
  <c r="E10" i="25"/>
  <c r="F10" i="25" s="1"/>
  <c r="E10" i="24"/>
  <c r="F10" i="24" s="1"/>
  <c r="E12" i="25"/>
  <c r="F12" i="25" s="1"/>
  <c r="Q8" i="12"/>
  <c r="E15" i="23"/>
  <c r="F15" i="23" s="1"/>
  <c r="E9" i="23"/>
  <c r="F9" i="23" s="1"/>
  <c r="Q109" i="12"/>
  <c r="E13" i="23"/>
  <c r="F13" i="23" s="1"/>
  <c r="Q24" i="12"/>
  <c r="E18" i="23"/>
  <c r="F18" i="23" s="1"/>
  <c r="Q20" i="12"/>
  <c r="E16" i="23"/>
  <c r="F16" i="23" s="1"/>
  <c r="Q22" i="12"/>
  <c r="E21" i="23"/>
  <c r="F21" i="23" s="1"/>
  <c r="Q45" i="12"/>
  <c r="E19" i="23"/>
  <c r="F19" i="23" s="1"/>
  <c r="Q37" i="12"/>
  <c r="E23" i="23"/>
  <c r="F23" i="23" s="1"/>
  <c r="Q11" i="12"/>
  <c r="E24" i="23"/>
  <c r="F24" i="23" s="1"/>
  <c r="Q28" i="12"/>
  <c r="E22" i="23"/>
  <c r="F22" i="23" s="1"/>
  <c r="Q19" i="12"/>
  <c r="E20" i="23"/>
  <c r="F20" i="23" s="1"/>
  <c r="Q25" i="12"/>
  <c r="Q9" i="12"/>
  <c r="Q23" i="12"/>
  <c r="E17" i="23"/>
  <c r="F17" i="23" s="1"/>
  <c r="Q7" i="12"/>
  <c r="E12" i="23"/>
  <c r="F12" i="23" s="1"/>
  <c r="Q73" i="12"/>
  <c r="E11" i="23"/>
  <c r="F11" i="23" s="1"/>
  <c r="Q120" i="12"/>
  <c r="Q77" i="12"/>
  <c r="E10" i="23"/>
  <c r="F10" i="23" s="1"/>
  <c r="F5" i="32" l="1"/>
  <c r="F6" i="32" s="1"/>
  <c r="F5" i="31"/>
  <c r="F6" i="31" s="1"/>
  <c r="F5" i="30"/>
  <c r="F6" i="30" s="1"/>
  <c r="F5" i="26"/>
  <c r="F6" i="26" s="1"/>
  <c r="F5" i="24"/>
  <c r="F6" i="24" s="1"/>
  <c r="F5" i="25"/>
  <c r="F6" i="25" s="1"/>
  <c r="F5" i="23"/>
  <c r="F6" i="23" s="1"/>
</calcChain>
</file>

<file path=xl/sharedStrings.xml><?xml version="1.0" encoding="utf-8"?>
<sst xmlns="http://schemas.openxmlformats.org/spreadsheetml/2006/main" count="1118" uniqueCount="314">
  <si>
    <t>Chou blanc</t>
  </si>
  <si>
    <t>soy sauce(Produit sec)</t>
  </si>
  <si>
    <t>Ail</t>
  </si>
  <si>
    <t>Fingerroot</t>
  </si>
  <si>
    <t>Chou rouge</t>
  </si>
  <si>
    <t>Ciboulette</t>
  </si>
  <si>
    <t>Gingembre</t>
  </si>
  <si>
    <t>Foie de poulet</t>
  </si>
  <si>
    <t xml:space="preserve">beurre </t>
  </si>
  <si>
    <t xml:space="preserve">Cannelle </t>
  </si>
  <si>
    <t>tofu</t>
  </si>
  <si>
    <t>KG</t>
  </si>
  <si>
    <t>L</t>
  </si>
  <si>
    <t>Feuille de kafir (15)</t>
  </si>
  <si>
    <t>Feuille de nem (40)</t>
  </si>
  <si>
    <t>Galanga</t>
  </si>
  <si>
    <t>Anis</t>
  </si>
  <si>
    <t>pique bois (2000)</t>
  </si>
  <si>
    <t xml:space="preserve">Curcuma </t>
  </si>
  <si>
    <t>Transgourmet</t>
  </si>
  <si>
    <t>Château Express</t>
  </si>
  <si>
    <t>Boulangerie</t>
  </si>
  <si>
    <t>Pas encore trouvé</t>
  </si>
  <si>
    <t>Cambodge</t>
  </si>
  <si>
    <t>Eurizia</t>
  </si>
  <si>
    <t>Famille de l'ingrédient</t>
  </si>
  <si>
    <t>Condiments</t>
  </si>
  <si>
    <t>Céréales et pâtes</t>
  </si>
  <si>
    <t>Épices et herbes</t>
  </si>
  <si>
    <t>Fruits</t>
  </si>
  <si>
    <t>Légumes</t>
  </si>
  <si>
    <t>Produits laitiers</t>
  </si>
  <si>
    <t>Produits de boulangerie</t>
  </si>
  <si>
    <t>Produits végétariens</t>
  </si>
  <si>
    <t>Viandes</t>
  </si>
  <si>
    <t>Poisson blanc (tilapia)</t>
  </si>
  <si>
    <t>Calamars</t>
  </si>
  <si>
    <t>Crevettes</t>
  </si>
  <si>
    <t>Poissons et fruits de mer</t>
  </si>
  <si>
    <t>Pièce</t>
  </si>
  <si>
    <t>Œuf</t>
  </si>
  <si>
    <t>Œufs et produits laitiers</t>
  </si>
  <si>
    <t>Ingrédient</t>
  </si>
  <si>
    <t>Unité de l'ingrédient</t>
  </si>
  <si>
    <t>Litre</t>
  </si>
  <si>
    <t>Huile de sésame</t>
  </si>
  <si>
    <t>Ketchup</t>
  </si>
  <si>
    <t>Nuoc mam</t>
  </si>
  <si>
    <t>Pâte de crevettes</t>
  </si>
  <si>
    <t>Pâte de curry jaune</t>
  </si>
  <si>
    <t>Pâte de curry rouge</t>
  </si>
  <si>
    <t>Pâte de curry vert</t>
  </si>
  <si>
    <t>Piques en bois (2000)</t>
  </si>
  <si>
    <t>Paquet</t>
  </si>
  <si>
    <t>Sauce de poisson</t>
  </si>
  <si>
    <t>Sauce piment</t>
  </si>
  <si>
    <t>Sauce soja</t>
  </si>
  <si>
    <t>Sel</t>
  </si>
  <si>
    <t>Sucre</t>
  </si>
  <si>
    <t>Vinaigre</t>
  </si>
  <si>
    <t>Vinaigre de riz</t>
  </si>
  <si>
    <t>Nouilles de riz</t>
  </si>
  <si>
    <t>Riz gluant</t>
  </si>
  <si>
    <t>Riz jasmin</t>
  </si>
  <si>
    <t>Vermicelles de riz</t>
  </si>
  <si>
    <t>Basilic thaï</t>
  </si>
  <si>
    <t>Cannelle</t>
  </si>
  <si>
    <t>Citronnelle</t>
  </si>
  <si>
    <t>Coriandre</t>
  </si>
  <si>
    <t>Curcuma</t>
  </si>
  <si>
    <t>Échalote</t>
  </si>
  <si>
    <t>Feuille de kaffir (15)</t>
  </si>
  <si>
    <t>Krachai (rhizome)</t>
  </si>
  <si>
    <t>Menthe</t>
  </si>
  <si>
    <t>Piment rouge</t>
  </si>
  <si>
    <t>Ananas</t>
  </si>
  <si>
    <t>Lait de coco</t>
  </si>
  <si>
    <t>Mangue</t>
  </si>
  <si>
    <t>Papaye</t>
  </si>
  <si>
    <t>Aubergine</t>
  </si>
  <si>
    <t>Brocoli</t>
  </si>
  <si>
    <t>Carotte</t>
  </si>
  <si>
    <t>Champignon noir séché</t>
  </si>
  <si>
    <t>Champignons shiitake</t>
  </si>
  <si>
    <t>Chou chinois</t>
  </si>
  <si>
    <t>Concombre</t>
  </si>
  <si>
    <t>Courgette</t>
  </si>
  <si>
    <t>Épinards</t>
  </si>
  <si>
    <t>Germes de soja</t>
  </si>
  <si>
    <t>Poivron jaune</t>
  </si>
  <si>
    <t>Poivron rouge</t>
  </si>
  <si>
    <t>Poivron vert</t>
  </si>
  <si>
    <t>Beurre</t>
  </si>
  <si>
    <t>Lait</t>
  </si>
  <si>
    <t>Pain</t>
  </si>
  <si>
    <t>Tofu</t>
  </si>
  <si>
    <t>Araignée de porc</t>
  </si>
  <si>
    <t>Bœuf</t>
  </si>
  <si>
    <t>Canard</t>
  </si>
  <si>
    <t>Filet mignon de porc</t>
  </si>
  <si>
    <t>Poitrine de porc</t>
  </si>
  <si>
    <t>Poulet</t>
  </si>
  <si>
    <t>Sauce d'huître</t>
  </si>
  <si>
    <t>Riz</t>
  </si>
  <si>
    <t>Poivre</t>
  </si>
  <si>
    <t>Huile de Tournesol</t>
  </si>
  <si>
    <t>Code Article</t>
  </si>
  <si>
    <t>Désignation</t>
  </si>
  <si>
    <t>ANANAS SWEET costa Rica 1,28kg</t>
  </si>
  <si>
    <t>PIECE</t>
  </si>
  <si>
    <t>CITRON VERT 4.5KG</t>
  </si>
  <si>
    <t>IMPORT</t>
  </si>
  <si>
    <t>KILO</t>
  </si>
  <si>
    <t>CITRON VERT FILET 1KG</t>
  </si>
  <si>
    <t>FILET</t>
  </si>
  <si>
    <t>CITRON JAUNE 6KG</t>
  </si>
  <si>
    <t>France</t>
  </si>
  <si>
    <t>BARQ</t>
  </si>
  <si>
    <t>FRAISE 500GR</t>
  </si>
  <si>
    <t>FRAISE PLATEAU 1KG</t>
  </si>
  <si>
    <t>FRAMBOISE 125G</t>
  </si>
  <si>
    <t>FRAMBOISE 1KG</t>
  </si>
  <si>
    <t>FRUIT PASSION 800G</t>
  </si>
  <si>
    <t>GRENADE 700G X 2</t>
  </si>
  <si>
    <t>GROSEILLE 125G</t>
  </si>
  <si>
    <t>KIWI CAL39</t>
  </si>
  <si>
    <t>MANGUE KENT PIECE</t>
  </si>
  <si>
    <t>MELON CHARENTAIS</t>
  </si>
  <si>
    <t>MURE 125G</t>
  </si>
  <si>
    <t>A/C avant 10H30</t>
  </si>
  <si>
    <t>MYRTILLE 125G</t>
  </si>
  <si>
    <t>ORANGE SANGUINE 1,5KG</t>
  </si>
  <si>
    <t>POMME GALA 136/135 13k</t>
  </si>
  <si>
    <t>POMME GALA 170/200 4K</t>
  </si>
  <si>
    <t>POM GOLD 170/200 4KG</t>
  </si>
  <si>
    <t>POM.GOLD.136/165 FR.13KG</t>
  </si>
  <si>
    <t>FRANCE</t>
  </si>
  <si>
    <t>POM.GRAN.136/165 FR.13KG</t>
  </si>
  <si>
    <t>POM.GRAN.170/200 FR.4KG</t>
  </si>
  <si>
    <t>CITRON VERT</t>
  </si>
  <si>
    <t>CITRON JAUNE</t>
  </si>
  <si>
    <t>AIL DES OURS 1KG FR</t>
  </si>
  <si>
    <t>ASPERGE BLANCHE 16/22 FR 5KG</t>
  </si>
  <si>
    <t>ASPERGE VERTE 16/22 BOTTE 500GR</t>
  </si>
  <si>
    <t>BOTTE</t>
  </si>
  <si>
    <t>ASPERGE VERTE 16/22 FR 5KG</t>
  </si>
  <si>
    <t>APERGE VIOLET 22/32 FR 5KG</t>
  </si>
  <si>
    <t>ASPERGE VIOLET 16/22 FR 2KG</t>
  </si>
  <si>
    <t>AVOCAT HASS X22</t>
  </si>
  <si>
    <t>AVOCAT PULPE 1KG</t>
  </si>
  <si>
    <t>AVOCAT MUR 4 FRUITS</t>
  </si>
  <si>
    <t>AUBERGINE 5KG</t>
  </si>
  <si>
    <t>BATAVIA FR.300G (6)</t>
  </si>
  <si>
    <t>CAROTTE 20/30 FR.10KG</t>
  </si>
  <si>
    <t>CAROTTE FR.1.5KG</t>
  </si>
  <si>
    <t>SACHET</t>
  </si>
  <si>
    <t>CAROTTE RAPE 1KG</t>
  </si>
  <si>
    <t>CHAMPI.PARIS PIED CPE.3KG</t>
  </si>
  <si>
    <t>CHOU FLEUR PIECE</t>
  </si>
  <si>
    <t>CHOU ROUGE EMINCE 1KG</t>
  </si>
  <si>
    <t>CIBOULETTE 1KG</t>
  </si>
  <si>
    <t>CONCOMBRE4/5 X 2PIECES</t>
  </si>
  <si>
    <t>COURGETTE 14/21 1,2KG</t>
  </si>
  <si>
    <t>COURGETTE 14/21 5KG</t>
  </si>
  <si>
    <t>FEUILLE CHENE ROUGE FR.300g(12)</t>
  </si>
  <si>
    <t>FEUILLE CHENE VERTE FR.300g(6)</t>
  </si>
  <si>
    <t>FRITE SUPER CRUNCH 4,5KG</t>
  </si>
  <si>
    <t>MELANGE JEUNE POUSSE 1KG</t>
  </si>
  <si>
    <t>MENTHE VRAC 1KG</t>
  </si>
  <si>
    <t>OIGNON JAUNE 60/80 5KG</t>
  </si>
  <si>
    <t>PATATE DOUCE ORANGE LXL 6KG</t>
  </si>
  <si>
    <t>COLIS</t>
  </si>
  <si>
    <t>PERSIL FRISE</t>
  </si>
  <si>
    <t>PDT GRENAILLE L.28/35 FR.12,5</t>
  </si>
  <si>
    <t>PDT BINJE BROSS +50FR 10KG</t>
  </si>
  <si>
    <t>PDT AGATA L 50+ 10kg FR</t>
  </si>
  <si>
    <t>PDT AGRIA +60 FRIT ,L 10KG</t>
  </si>
  <si>
    <t>POIREAU BOTTE FR 1KG</t>
  </si>
  <si>
    <t>POIREAU FR 5KG</t>
  </si>
  <si>
    <t>POIVRON 3 COULEURS G 500G</t>
  </si>
  <si>
    <t>POIVRON JAUNE GG 5KG</t>
  </si>
  <si>
    <t>POIVRON JAUNE 1KG</t>
  </si>
  <si>
    <t>POIVRON ROUGE FLT 1,3KG</t>
  </si>
  <si>
    <t>POIVRON ROUGE GG 5KG</t>
  </si>
  <si>
    <t>POIVRON VERT FLT.1KG</t>
  </si>
  <si>
    <t>POIVRON VERT GG 5KG</t>
  </si>
  <si>
    <t>POUSSE HARICOT MUNGO 1KG</t>
  </si>
  <si>
    <t>RADIS ROUGE EQUEUTE</t>
  </si>
  <si>
    <t>SALADE COMPOSE 500GR</t>
  </si>
  <si>
    <t>SALADE ICEBERG 300G</t>
  </si>
  <si>
    <t>TOMATE 47/57 6KG</t>
  </si>
  <si>
    <t>TOMATE 57/67 1KG</t>
  </si>
  <si>
    <t>TOMATE ANCIENNE ASSORTI 3,5KG</t>
  </si>
  <si>
    <t>CACAHUETE GRILLEE ET SALEE 1.5KG</t>
  </si>
  <si>
    <t>TGT QUALITY</t>
  </si>
  <si>
    <t>PAQUET</t>
  </si>
  <si>
    <t>HUILE TOURNESOL 5 L</t>
  </si>
  <si>
    <t>TGT ECONOMY</t>
  </si>
  <si>
    <t>KETCHUP FLACON SOUPLE 570 G</t>
  </si>
  <si>
    <t>HEINZ</t>
  </si>
  <si>
    <t>FLACON</t>
  </si>
  <si>
    <t>LAIT COCO 1 L</t>
  </si>
  <si>
    <t>THAI KITCHEN</t>
  </si>
  <si>
    <t>BRICK</t>
  </si>
  <si>
    <t>LAIT DE COCO 17% MG 1 L *BIO</t>
  </si>
  <si>
    <t>TGT NATURA</t>
  </si>
  <si>
    <t>SEL FIN SEAU 5 KG</t>
  </si>
  <si>
    <t>CEREBOS</t>
  </si>
  <si>
    <t>Kilo</t>
  </si>
  <si>
    <t>SUCRE POUDRE 1KG</t>
  </si>
  <si>
    <t>VERMICELLE DE RIZ 400 G</t>
  </si>
  <si>
    <t>VINAIGRE CIDRE 1 L</t>
  </si>
  <si>
    <t>BORGES</t>
  </si>
  <si>
    <t>AIL PELE PRET A L'EMPLOI 1 KG</t>
  </si>
  <si>
    <t>JARDIN DU MIDI</t>
  </si>
  <si>
    <t>BOCAL</t>
  </si>
  <si>
    <t>LAIT 1/2 ECREME UHT BRICK 1L ENRICHI EN VITAMINE D</t>
  </si>
  <si>
    <t>LACTEL</t>
  </si>
  <si>
    <t>CIBOULETTE 250G</t>
  </si>
  <si>
    <t>DAREGAL</t>
  </si>
  <si>
    <t>POITRINE DE PORC ABOTIA 3 KG</t>
  </si>
  <si>
    <t>TGT ORIGINE</t>
  </si>
  <si>
    <t>.</t>
  </si>
  <si>
    <t>Marque</t>
  </si>
  <si>
    <t>Ufact</t>
  </si>
  <si>
    <t>RICA</t>
  </si>
  <si>
    <t>MANGUE KENT 440G            X9</t>
  </si>
  <si>
    <t>ORANGE JUS VALENCIA 7 X 88  15K</t>
  </si>
  <si>
    <t>A/C avant
10H30</t>
  </si>
  <si>
    <t>AVOCAT DEMI X 3  180GR</t>
  </si>
  <si>
    <t>CONCOMBRE 4/5 450G      X 12</t>
  </si>
  <si>
    <t>SALADE MULTIFEUILLE  500G</t>
  </si>
  <si>
    <t>TOMATE CERISE allongé  250G</t>
  </si>
  <si>
    <t>Mercuriale</t>
  </si>
  <si>
    <t>CACAHUETE GRILLEE ET SALEE</t>
  </si>
  <si>
    <t>VINAIGRE CIDRE</t>
  </si>
  <si>
    <t>FRAISE</t>
  </si>
  <si>
    <t>FRAMBOISE</t>
  </si>
  <si>
    <t>FRUIT PASSION</t>
  </si>
  <si>
    <t>GRENADE</t>
  </si>
  <si>
    <t>GROSEILLE</t>
  </si>
  <si>
    <t>KIWI</t>
  </si>
  <si>
    <t>MURE</t>
  </si>
  <si>
    <t>MYRTILLE</t>
  </si>
  <si>
    <t>ORANGE SANGUINE</t>
  </si>
  <si>
    <t>ORANGE JUS VALENCIA</t>
  </si>
  <si>
    <t>POMME GALA</t>
  </si>
  <si>
    <t>POMME GOLDEN</t>
  </si>
  <si>
    <t>AIL DES OURS</t>
  </si>
  <si>
    <t>ASPERGE BLANCHE</t>
  </si>
  <si>
    <t>ASPERGE VERTE</t>
  </si>
  <si>
    <t>AVOCAT</t>
  </si>
  <si>
    <t>BATAVIA</t>
  </si>
  <si>
    <t>CHAMPIGNON DE PARIS</t>
  </si>
  <si>
    <t>CHOU FLEUR</t>
  </si>
  <si>
    <t>SALADE FEUILLE CHENE ROUGE</t>
  </si>
  <si>
    <t>SALADE FEUILLE CHENE VERTE</t>
  </si>
  <si>
    <t>FRITE</t>
  </si>
  <si>
    <t>SALADE MELANGE JEUNE POUSSE</t>
  </si>
  <si>
    <t>OIGNON JAUNE</t>
  </si>
  <si>
    <t>PATATE DOUCE</t>
  </si>
  <si>
    <t>POIREAU</t>
  </si>
  <si>
    <t>POIVRON 3 COULEURS</t>
  </si>
  <si>
    <t>POUSSE HARICOT MUNGO</t>
  </si>
  <si>
    <t>RADIS ROUGE</t>
  </si>
  <si>
    <t>SALADE MULTIFEUILLE</t>
  </si>
  <si>
    <t>SALADE COMPOSE</t>
  </si>
  <si>
    <t>SALADE ICEBERG</t>
  </si>
  <si>
    <t>TOMATE CERISE allongé</t>
  </si>
  <si>
    <t>TOMATE</t>
  </si>
  <si>
    <t>TOMATE ANCIENNE</t>
  </si>
  <si>
    <t>Pomme Granny Smith</t>
  </si>
  <si>
    <t>ASPERGE VIOLET</t>
  </si>
  <si>
    <t>POMME DE TERRE AGATA</t>
  </si>
  <si>
    <t>POMME DE TERRE AGRIA</t>
  </si>
  <si>
    <t>POMME DE TERRE BINJE</t>
  </si>
  <si>
    <t>POMME DE TERRE GRENAILLE</t>
  </si>
  <si>
    <t>Qté Unit</t>
  </si>
  <si>
    <t>Prix / Ufact</t>
  </si>
  <si>
    <t>Prix / Unité Ingrédient</t>
  </si>
  <si>
    <t>Prix Fact</t>
  </si>
  <si>
    <t>Disponible</t>
  </si>
  <si>
    <t>Prix / Unitaire</t>
  </si>
  <si>
    <t>fish sauce</t>
  </si>
  <si>
    <t>oyster sauce</t>
  </si>
  <si>
    <t xml:space="preserve">sauce piment </t>
  </si>
  <si>
    <t>Feuille de nem</t>
  </si>
  <si>
    <t>Fournisseur</t>
  </si>
  <si>
    <t>Selectionné</t>
  </si>
  <si>
    <t>Nems</t>
  </si>
  <si>
    <t>Prix Unitaire Ingrédient</t>
  </si>
  <si>
    <t xml:space="preserve">Recette : </t>
  </si>
  <si>
    <t>Quantité Base initiale :</t>
  </si>
  <si>
    <t>Qté Base Initiale</t>
  </si>
  <si>
    <t>Quantité à Réaliser :</t>
  </si>
  <si>
    <t>Qté à réaliser</t>
  </si>
  <si>
    <t>Cout Total</t>
  </si>
  <si>
    <t>Cout Unitaire</t>
  </si>
  <si>
    <t>Chou Blanc</t>
  </si>
  <si>
    <t>VINAIGRE</t>
  </si>
  <si>
    <t>Echalote</t>
  </si>
  <si>
    <t>Brochettes</t>
  </si>
  <si>
    <t>Salade Cambodge</t>
  </si>
  <si>
    <t>Element de base</t>
  </si>
  <si>
    <t>Sandwich Khmer</t>
  </si>
  <si>
    <t>Appareil de paste</t>
  </si>
  <si>
    <t>Appareil de Porc mariné</t>
  </si>
  <si>
    <t>Foie de Poulet</t>
  </si>
  <si>
    <t xml:space="preserve">Tofu mariné </t>
  </si>
  <si>
    <t>Appareil de sauce</t>
  </si>
  <si>
    <t>riz</t>
  </si>
  <si>
    <t>Prix</t>
  </si>
  <si>
    <t>Appareil de Paste</t>
  </si>
  <si>
    <t>Bay srob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</si>
</sst>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44" formatCode="_-* #,##0.00\ &quot;€&quot;_-;\-* #,##0.00\ &quot;€&quot;_-;_-* &quot;-&quot;??\ &quot;€&quot;_-;_-@_-"/>
    <numFmt numFmtId="167" formatCode="0.000"/>
  </numFmts>
  <fonts count="1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2"/>
      <color rgb="FF0D1214"/>
      <name val="Arial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5" fillId="0" borderId="0"/>
  </cellStyleXfs>
  <cellXfs count="42">
    <xf numFmtId="0" fontId="0" fillId="0" borderId="0" xfId="0"/>
    <xf numFmtId="0" fontId="0" fillId="0" borderId="1" xfId="0" applyBorder="1"/>
    <xf numFmtId="8" fontId="0" fillId="0" borderId="0" xfId="0" applyNumberFormat="1"/>
    <xf numFmtId="0" fontId="0" fillId="0" borderId="0" xfId="0" applyAlignment="1">
      <alignment wrapText="1"/>
    </xf>
    <xf numFmtId="44" fontId="0" fillId="0" borderId="0" xfId="1" applyFont="1"/>
    <xf numFmtId="0" fontId="2" fillId="0" borderId="0" xfId="0" applyFont="1"/>
    <xf numFmtId="44" fontId="0" fillId="0" borderId="0" xfId="0" applyNumberFormat="1"/>
    <xf numFmtId="0" fontId="2" fillId="0" borderId="0" xfId="0" applyFont="1" applyAlignment="1">
      <alignment wrapText="1"/>
    </xf>
    <xf numFmtId="0" fontId="2" fillId="0" borderId="1" xfId="0" applyFont="1" applyBorder="1"/>
    <xf numFmtId="44" fontId="0" fillId="0" borderId="1" xfId="1" applyFont="1" applyBorder="1"/>
    <xf numFmtId="0" fontId="6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Continuous"/>
    </xf>
    <xf numFmtId="167" fontId="0" fillId="0" borderId="0" xfId="0" applyNumberFormat="1" applyAlignment="1">
      <alignment wrapText="1"/>
    </xf>
    <xf numFmtId="167" fontId="0" fillId="0" borderId="0" xfId="0" applyNumberFormat="1"/>
    <xf numFmtId="0" fontId="1" fillId="0" borderId="0" xfId="0" applyFont="1"/>
    <xf numFmtId="0" fontId="1" fillId="0" borderId="1" xfId="0" applyFont="1" applyBorder="1"/>
    <xf numFmtId="44" fontId="0" fillId="0" borderId="1" xfId="0" applyNumberFormat="1" applyBorder="1"/>
    <xf numFmtId="0" fontId="0" fillId="0" borderId="1" xfId="0" applyBorder="1" applyAlignment="1">
      <alignment wrapText="1"/>
    </xf>
    <xf numFmtId="167" fontId="0" fillId="0" borderId="1" xfId="0" applyNumberFormat="1" applyBorder="1" applyAlignment="1">
      <alignment wrapText="1"/>
    </xf>
    <xf numFmtId="8" fontId="0" fillId="0" borderId="1" xfId="0" applyNumberFormat="1" applyBorder="1"/>
    <xf numFmtId="167" fontId="0" fillId="0" borderId="1" xfId="0" applyNumberFormat="1" applyBorder="1"/>
    <xf numFmtId="0" fontId="2" fillId="0" borderId="1" xfId="0" applyFont="1" applyBorder="1" applyAlignment="1">
      <alignment wrapText="1"/>
    </xf>
    <xf numFmtId="0" fontId="1" fillId="0" borderId="0" xfId="0" applyFont="1" applyAlignment="1">
      <alignment horizontal="right"/>
    </xf>
    <xf numFmtId="167" fontId="7" fillId="0" borderId="1" xfId="0" applyNumberFormat="1" applyFont="1" applyBorder="1" applyAlignment="1">
      <alignment horizontal="center"/>
    </xf>
    <xf numFmtId="167" fontId="8" fillId="0" borderId="1" xfId="0" applyNumberFormat="1" applyFont="1" applyBorder="1" applyAlignment="1">
      <alignment horizontal="center"/>
    </xf>
    <xf numFmtId="0" fontId="4" fillId="2" borderId="3" xfId="0" applyFont="1" applyFill="1" applyBorder="1"/>
    <xf numFmtId="0" fontId="4" fillId="2" borderId="4" xfId="0" applyFont="1" applyFill="1" applyBorder="1" applyAlignment="1">
      <alignment horizontal="right"/>
    </xf>
    <xf numFmtId="0" fontId="1" fillId="2" borderId="1" xfId="0" applyFont="1" applyFill="1" applyBorder="1"/>
    <xf numFmtId="0" fontId="9" fillId="0" borderId="1" xfId="0" applyFont="1" applyBorder="1" applyAlignment="1">
      <alignment horizontal="center"/>
    </xf>
    <xf numFmtId="0" fontId="0" fillId="0" borderId="0" xfId="0" applyAlignment="1">
      <alignment vertical="center"/>
    </xf>
    <xf numFmtId="0" fontId="0" fillId="0" borderId="2" xfId="0" applyFont="1" applyFill="1" applyBorder="1"/>
    <xf numFmtId="0" fontId="9" fillId="0" borderId="1" xfId="0" applyFont="1" applyBorder="1" applyAlignment="1">
      <alignment horizontal="left"/>
    </xf>
    <xf numFmtId="0" fontId="0" fillId="0" borderId="5" xfId="0" applyBorder="1"/>
    <xf numFmtId="0" fontId="0" fillId="0" borderId="1" xfId="0" applyBorder="1" applyAlignment="1"/>
    <xf numFmtId="0" fontId="9" fillId="0" borderId="3" xfId="0" applyFont="1" applyBorder="1" applyAlignment="1">
      <alignment horizontal="left"/>
    </xf>
    <xf numFmtId="0" fontId="4" fillId="3" borderId="1" xfId="0" applyFont="1" applyFill="1" applyBorder="1"/>
    <xf numFmtId="0" fontId="10" fillId="2" borderId="1" xfId="0" applyFont="1" applyFill="1" applyBorder="1"/>
    <xf numFmtId="167" fontId="0" fillId="0" borderId="2" xfId="0" applyNumberFormat="1" applyFill="1" applyBorder="1"/>
  </cellXfs>
  <cellStyles count="3">
    <cellStyle name="Monétaire" xfId="1" builtinId="4"/>
    <cellStyle name="Normal" xfId="0" builtinId="0"/>
    <cellStyle name="Normal 2" xfId="2" xr:uid="{F934B045-E010-4A2E-905D-84692EF3BA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922CA-EBEC-4857-BAFF-D28E1DDDC384}">
  <sheetPr filterMode="1"/>
  <dimension ref="A1:Q123"/>
  <sheetViews>
    <sheetView workbookViewId="0">
      <selection activeCell="P4" sqref="P4"/>
    </sheetView>
  </sheetViews>
  <sheetFormatPr baseColWidth="10" defaultRowHeight="15" x14ac:dyDescent="0.25"/>
  <cols>
    <col min="1" max="1" width="23.140625" bestFit="1" customWidth="1"/>
    <col min="2" max="2" width="41" bestFit="1" customWidth="1"/>
    <col min="3" max="3" width="26.140625" bestFit="1" customWidth="1"/>
    <col min="4" max="4" width="11.42578125" style="12"/>
    <col min="5" max="5" width="13.42578125" bestFit="1" customWidth="1"/>
    <col min="6" max="6" width="10.5703125" bestFit="1" customWidth="1"/>
    <col min="7" max="7" width="13.42578125" bestFit="1" customWidth="1"/>
    <col min="8" max="8" width="10.5703125" bestFit="1" customWidth="1"/>
    <col min="9" max="9" width="13.42578125" bestFit="1" customWidth="1"/>
    <col min="10" max="10" width="10.5703125" bestFit="1" customWidth="1"/>
    <col min="11" max="11" width="13.42578125" bestFit="1" customWidth="1"/>
    <col min="12" max="12" width="10.5703125" bestFit="1" customWidth="1"/>
    <col min="13" max="13" width="13.42578125" bestFit="1" customWidth="1"/>
    <col min="14" max="14" width="10.5703125" bestFit="1" customWidth="1"/>
    <col min="15" max="15" width="13.42578125" bestFit="1" customWidth="1"/>
    <col min="17" max="17" width="17" bestFit="1" customWidth="1"/>
  </cols>
  <sheetData>
    <row r="1" spans="1:17" x14ac:dyDescent="0.25">
      <c r="A1" s="13"/>
      <c r="B1" s="13"/>
      <c r="C1" s="13"/>
      <c r="D1" s="15" t="s">
        <v>19</v>
      </c>
      <c r="E1" s="15"/>
      <c r="F1" s="15" t="s">
        <v>20</v>
      </c>
      <c r="G1" s="15"/>
      <c r="H1" s="15" t="s">
        <v>24</v>
      </c>
      <c r="I1" s="15"/>
      <c r="J1" s="15" t="s">
        <v>23</v>
      </c>
      <c r="K1" s="15"/>
      <c r="L1" s="15" t="s">
        <v>21</v>
      </c>
      <c r="M1" s="15"/>
      <c r="N1" s="15" t="s">
        <v>22</v>
      </c>
      <c r="O1" s="15"/>
      <c r="P1" s="15" t="s">
        <v>288</v>
      </c>
      <c r="Q1" s="15"/>
    </row>
    <row r="2" spans="1:17" x14ac:dyDescent="0.25">
      <c r="A2" s="13" t="s">
        <v>25</v>
      </c>
      <c r="B2" s="13" t="s">
        <v>42</v>
      </c>
      <c r="C2" s="13" t="s">
        <v>43</v>
      </c>
      <c r="D2" s="14" t="s">
        <v>281</v>
      </c>
      <c r="E2" s="13" t="s">
        <v>282</v>
      </c>
      <c r="F2" s="14" t="s">
        <v>281</v>
      </c>
      <c r="G2" s="13" t="s">
        <v>282</v>
      </c>
      <c r="H2" s="14" t="s">
        <v>281</v>
      </c>
      <c r="I2" s="13" t="s">
        <v>282</v>
      </c>
      <c r="J2" s="14" t="s">
        <v>281</v>
      </c>
      <c r="K2" s="13" t="s">
        <v>282</v>
      </c>
      <c r="L2" s="14" t="s">
        <v>281</v>
      </c>
      <c r="M2" s="13" t="s">
        <v>282</v>
      </c>
      <c r="N2" s="14" t="s">
        <v>281</v>
      </c>
      <c r="O2" s="13" t="s">
        <v>282</v>
      </c>
      <c r="P2" s="14" t="s">
        <v>311</v>
      </c>
      <c r="Q2" s="13" t="s">
        <v>287</v>
      </c>
    </row>
    <row r="3" spans="1:17" hidden="1" x14ac:dyDescent="0.25">
      <c r="A3" s="1" t="s">
        <v>27</v>
      </c>
      <c r="B3" s="1" t="s">
        <v>61</v>
      </c>
      <c r="C3" s="1" t="s">
        <v>11</v>
      </c>
      <c r="D3" s="11" t="str">
        <f>IFERROR(IF(VLOOKUP(B3,transgourmet!A:A,1,0)=B3,"Dispo","Non"),"Non")</f>
        <v>Non</v>
      </c>
      <c r="E3" s="9" t="str">
        <f>IF(D3="Dispo",VLOOKUP(B3,transgourmet!A:C,3,0),"")</f>
        <v/>
      </c>
      <c r="F3" s="11" t="str">
        <f>IFERROR(IF(VLOOKUP(B3,'Chateau express'!A:A,1,0)=B3,"Dispo","Non"),"Non")</f>
        <v>Non</v>
      </c>
      <c r="G3" s="9" t="str">
        <f>IF(F3="Dispo",VLOOKUP(B3,'Chateau express'!A:C,3,0),"")</f>
        <v/>
      </c>
      <c r="H3" s="11" t="str">
        <f>IFERROR(IF(VLOOKUP(B3,Eurizia!A:A,1,0)=B3,"Dispo","Non"),"Non")</f>
        <v>Non</v>
      </c>
      <c r="I3" s="9" t="str">
        <f>IF(H3="Dispo",VLOOKUP(B3,Eurizia!A:C,3,0),"")</f>
        <v/>
      </c>
      <c r="J3" s="11" t="str">
        <f>IFERROR(IF(VLOOKUP(B3,Cambodge!A:A,1,0)=B3,"Dispo","Non"),"Non")</f>
        <v>Non</v>
      </c>
      <c r="K3" s="9" t="str">
        <f>IF(J3="Dispo",VLOOKUP(B3,Cambodge!A:C,3,0),"")</f>
        <v/>
      </c>
      <c r="L3" s="11" t="str">
        <f>IFERROR(IF(VLOOKUP(B3,Boulangerie!A:A,1,0)=B3,"Dispo","Non"),"Non")</f>
        <v>Non</v>
      </c>
      <c r="M3" s="9" t="str">
        <f>IF(L3="Dispo",VLOOKUP(B3,Boulangerie!A:C,3,0),"")</f>
        <v/>
      </c>
      <c r="N3" s="11" t="str">
        <f>IFERROR(IF(VLOOKUP(B3,Pas_encore_trouve!A:A,1,0)=B3,"Dispo","Non"),"Non")</f>
        <v>Non</v>
      </c>
      <c r="O3" s="9" t="str">
        <f>IF(N3="Dispo",VLOOKUP(B3,Pas_encore_trouve!A:C,3,0),"")</f>
        <v/>
      </c>
      <c r="P3" s="20">
        <f>MIN(E3,G3,I3,K3,M3,O3)</f>
        <v>0</v>
      </c>
      <c r="Q3" s="1" t="str">
        <f>IF(P3=E3,D$1,IF(P3=G3,F$1,IF(P3=I3,H$1,IF(P3=K3,J$1,IF(P3=M3,L$1,IF(P3=O3,N$1,""))))))</f>
        <v/>
      </c>
    </row>
    <row r="4" spans="1:17" hidden="1" x14ac:dyDescent="0.25">
      <c r="A4" s="1" t="s">
        <v>27</v>
      </c>
      <c r="B4" s="1" t="s">
        <v>103</v>
      </c>
      <c r="C4" s="1" t="s">
        <v>11</v>
      </c>
      <c r="D4" s="11" t="str">
        <f>IFERROR(IF(VLOOKUP(B4,transgourmet!A:A,1,0)=B4,"Dispo","Non"),"Non")</f>
        <v>Non</v>
      </c>
      <c r="E4" s="9" t="str">
        <f>IF(D4="Dispo",VLOOKUP(B4,transgourmet!A:C,3,0),"")</f>
        <v/>
      </c>
      <c r="F4" s="11" t="str">
        <f>IFERROR(IF(VLOOKUP(B4,'Chateau express'!A:A,1,0)=B4,"Dispo","Non"),"Non")</f>
        <v>Dispo</v>
      </c>
      <c r="G4" s="9">
        <f>IF(F4="Dispo",VLOOKUP(B4,'Chateau express'!A:C,3,0),"")</f>
        <v>1.5</v>
      </c>
      <c r="H4" s="11" t="str">
        <f>IFERROR(IF(VLOOKUP(B4,Eurizia!A:A,1,0)=B4,"Dispo","Non"),"Non")</f>
        <v>Dispo</v>
      </c>
      <c r="I4" s="9">
        <f>IF(H4="Dispo",VLOOKUP(B4,Eurizia!A:C,3,0),"")</f>
        <v>1.65</v>
      </c>
      <c r="J4" s="11" t="str">
        <f>IFERROR(IF(VLOOKUP(B4,Cambodge!A:A,1,0)=B4,"Dispo","Non"),"Non")</f>
        <v>Non</v>
      </c>
      <c r="K4" s="9" t="str">
        <f>IF(J4="Dispo",VLOOKUP(B4,Cambodge!A:C,3,0),"")</f>
        <v/>
      </c>
      <c r="L4" s="11" t="str">
        <f>IFERROR(IF(VLOOKUP(B4,Boulangerie!A:A,1,0)=B4,"Dispo","Non"),"Non")</f>
        <v>Non</v>
      </c>
      <c r="M4" s="9" t="str">
        <f>IF(L4="Dispo",VLOOKUP(B4,Boulangerie!A:C,3,0),"")</f>
        <v/>
      </c>
      <c r="N4" s="11" t="str">
        <f>IFERROR(IF(VLOOKUP(B4,Pas_encore_trouve!A:A,1,0)=B4,"Dispo","Non"),"Non")</f>
        <v>Non</v>
      </c>
      <c r="O4" s="9" t="str">
        <f>IF(N4="Dispo",VLOOKUP(B4,Pas_encore_trouve!A:C,3,0),"")</f>
        <v/>
      </c>
      <c r="P4" s="20">
        <f>MIN(E4,G4,I4,K4,M4,O4)</f>
        <v>1.5</v>
      </c>
      <c r="Q4" s="1" t="str">
        <f>IF(P4=E4,D$1,IF(P4=G4,F$1,IF(P4=I4,H$1,IF(P4=K4,J$1,IF(P4=M4,L$1,IF(P4=O4,N$1,""))))))</f>
        <v>Château Express</v>
      </c>
    </row>
    <row r="5" spans="1:17" hidden="1" x14ac:dyDescent="0.25">
      <c r="A5" s="1" t="s">
        <v>27</v>
      </c>
      <c r="B5" s="1" t="s">
        <v>62</v>
      </c>
      <c r="C5" s="1" t="s">
        <v>11</v>
      </c>
      <c r="D5" s="11" t="str">
        <f>IFERROR(IF(VLOOKUP(B5,transgourmet!A:A,1,0)=B5,"Dispo","Non"),"Non")</f>
        <v>Non</v>
      </c>
      <c r="E5" s="9" t="str">
        <f>IF(D5="Dispo",VLOOKUP(B5,transgourmet!A:C,3,0),"")</f>
        <v/>
      </c>
      <c r="F5" s="11" t="str">
        <f>IFERROR(IF(VLOOKUP(B5,'Chateau express'!A:A,1,0)=B5,"Dispo","Non"),"Non")</f>
        <v>Non</v>
      </c>
      <c r="G5" s="9" t="str">
        <f>IF(F5="Dispo",VLOOKUP(B5,'Chateau express'!A:C,3,0),"")</f>
        <v/>
      </c>
      <c r="H5" s="11" t="str">
        <f>IFERROR(IF(VLOOKUP(B5,Eurizia!A:A,1,0)=B5,"Dispo","Non"),"Non")</f>
        <v>Non</v>
      </c>
      <c r="I5" s="9" t="str">
        <f>IF(H5="Dispo",VLOOKUP(B5,Eurizia!A:C,3,0),"")</f>
        <v/>
      </c>
      <c r="J5" s="11" t="str">
        <f>IFERROR(IF(VLOOKUP(B5,Cambodge!A:A,1,0)=B5,"Dispo","Non"),"Non")</f>
        <v>Non</v>
      </c>
      <c r="K5" s="9" t="str">
        <f>IF(J5="Dispo",VLOOKUP(B5,Cambodge!A:C,3,0),"")</f>
        <v/>
      </c>
      <c r="L5" s="11" t="str">
        <f>IFERROR(IF(VLOOKUP(B5,Boulangerie!A:A,1,0)=B5,"Dispo","Non"),"Non")</f>
        <v>Non</v>
      </c>
      <c r="M5" s="9" t="str">
        <f>IF(L5="Dispo",VLOOKUP(B5,Boulangerie!A:C,3,0),"")</f>
        <v/>
      </c>
      <c r="N5" s="11" t="str">
        <f>IFERROR(IF(VLOOKUP(B5,Pas_encore_trouve!A:A,1,0)=B5,"Dispo","Non"),"Non")</f>
        <v>Non</v>
      </c>
      <c r="O5" s="9" t="str">
        <f>IF(N5="Dispo",VLOOKUP(B5,Pas_encore_trouve!A:C,3,0),"")</f>
        <v/>
      </c>
      <c r="P5" s="20">
        <f t="shared" ref="P5:P68" si="0">MIN(E5,G5,I5,K5,M5,O5)</f>
        <v>0</v>
      </c>
      <c r="Q5" s="1" t="str">
        <f t="shared" ref="Q5:Q68" si="1">IF(P5=E5,D$1,IF(P5=G5,F$1,IF(P5=I5,H$1,IF(P5=K5,J$1,IF(P5=M5,L$1,IF(P5=O5,N$1,""))))))</f>
        <v/>
      </c>
    </row>
    <row r="6" spans="1:17" hidden="1" x14ac:dyDescent="0.25">
      <c r="A6" s="1" t="s">
        <v>27</v>
      </c>
      <c r="B6" s="1" t="s">
        <v>63</v>
      </c>
      <c r="C6" s="1" t="s">
        <v>11</v>
      </c>
      <c r="D6" s="11" t="str">
        <f>IFERROR(IF(VLOOKUP(B6,transgourmet!A:A,1,0)=B6,"Dispo","Non"),"Non")</f>
        <v>Non</v>
      </c>
      <c r="E6" s="9" t="str">
        <f>IF(D6="Dispo",VLOOKUP(B6,transgourmet!A:C,3,0),"")</f>
        <v/>
      </c>
      <c r="F6" s="11" t="str">
        <f>IFERROR(IF(VLOOKUP(B6,'Chateau express'!A:A,1,0)=B6,"Dispo","Non"),"Non")</f>
        <v>Non</v>
      </c>
      <c r="G6" s="9" t="str">
        <f>IF(F6="Dispo",VLOOKUP(B6,'Chateau express'!A:C,3,0),"")</f>
        <v/>
      </c>
      <c r="H6" s="11" t="str">
        <f>IFERROR(IF(VLOOKUP(B6,Eurizia!A:A,1,0)=B6,"Dispo","Non"),"Non")</f>
        <v>Non</v>
      </c>
      <c r="I6" s="9" t="str">
        <f>IF(H6="Dispo",VLOOKUP(B6,Eurizia!A:C,3,0),"")</f>
        <v/>
      </c>
      <c r="J6" s="11" t="str">
        <f>IFERROR(IF(VLOOKUP(B6,Cambodge!A:A,1,0)=B6,"Dispo","Non"),"Non")</f>
        <v>Non</v>
      </c>
      <c r="K6" s="9" t="str">
        <f>IF(J6="Dispo",VLOOKUP(B6,Cambodge!A:C,3,0),"")</f>
        <v/>
      </c>
      <c r="L6" s="11" t="str">
        <f>IFERROR(IF(VLOOKUP(B6,Boulangerie!A:A,1,0)=B6,"Dispo","Non"),"Non")</f>
        <v>Non</v>
      </c>
      <c r="M6" s="9" t="str">
        <f>IF(L6="Dispo",VLOOKUP(B6,Boulangerie!A:C,3,0),"")</f>
        <v/>
      </c>
      <c r="N6" s="11" t="str">
        <f>IFERROR(IF(VLOOKUP(B6,Pas_encore_trouve!A:A,1,0)=B6,"Dispo","Non"),"Non")</f>
        <v>Non</v>
      </c>
      <c r="O6" s="9" t="str">
        <f>IF(N6="Dispo",VLOOKUP(B6,Pas_encore_trouve!A:C,3,0),"")</f>
        <v/>
      </c>
      <c r="P6" s="20">
        <f t="shared" si="0"/>
        <v>0</v>
      </c>
      <c r="Q6" s="1" t="str">
        <f t="shared" si="1"/>
        <v/>
      </c>
    </row>
    <row r="7" spans="1:17" hidden="1" x14ac:dyDescent="0.25">
      <c r="A7" s="1" t="s">
        <v>27</v>
      </c>
      <c r="B7" s="1" t="s">
        <v>64</v>
      </c>
      <c r="C7" s="1" t="s">
        <v>11</v>
      </c>
      <c r="D7" s="11" t="str">
        <f>IFERROR(IF(VLOOKUP(B7,transgourmet!A:A,1,0)=B7,"Dispo","Non"),"Non")</f>
        <v>Dispo</v>
      </c>
      <c r="E7" s="9">
        <f>IF(D7="Dispo",VLOOKUP(B7,transgourmet!A:C,3,0),"")</f>
        <v>6.6249999999999991</v>
      </c>
      <c r="F7" s="11" t="str">
        <f>IFERROR(IF(VLOOKUP(B7,'Chateau express'!A:A,1,0)=B7,"Dispo","Non"),"Non")</f>
        <v>Non</v>
      </c>
      <c r="G7" s="9" t="str">
        <f>IF(F7="Dispo",VLOOKUP(B7,'Chateau express'!A:C,3,0),"")</f>
        <v/>
      </c>
      <c r="H7" s="11" t="str">
        <f>IFERROR(IF(VLOOKUP(B7,Eurizia!A:A,1,0)=B7,"Dispo","Non"),"Non")</f>
        <v>Non</v>
      </c>
      <c r="I7" s="9" t="str">
        <f>IF(H7="Dispo",VLOOKUP(B7,Eurizia!A:C,3,0),"")</f>
        <v/>
      </c>
      <c r="J7" s="11" t="str">
        <f>IFERROR(IF(VLOOKUP(B7,Cambodge!A:A,1,0)=B7,"Dispo","Non"),"Non")</f>
        <v>Non</v>
      </c>
      <c r="K7" s="9" t="str">
        <f>IF(J7="Dispo",VLOOKUP(B7,Cambodge!A:C,3,0),"")</f>
        <v/>
      </c>
      <c r="L7" s="11" t="str">
        <f>IFERROR(IF(VLOOKUP(B7,Boulangerie!A:A,1,0)=B7,"Dispo","Non"),"Non")</f>
        <v>Non</v>
      </c>
      <c r="M7" s="9" t="str">
        <f>IF(L7="Dispo",VLOOKUP(B7,Boulangerie!A:C,3,0),"")</f>
        <v/>
      </c>
      <c r="N7" s="11" t="str">
        <f>IFERROR(IF(VLOOKUP(B7,Pas_encore_trouve!A:A,1,0)=B7,"Dispo","Non"),"Non")</f>
        <v>Non</v>
      </c>
      <c r="O7" s="9" t="str">
        <f>IF(N7="Dispo",VLOOKUP(B7,Pas_encore_trouve!A:C,3,0),"")</f>
        <v/>
      </c>
      <c r="P7" s="20">
        <f t="shared" si="0"/>
        <v>6.6249999999999991</v>
      </c>
      <c r="Q7" s="1" t="str">
        <f t="shared" si="1"/>
        <v>Transgourmet</v>
      </c>
    </row>
    <row r="8" spans="1:17" hidden="1" x14ac:dyDescent="0.25">
      <c r="A8" s="19" t="s">
        <v>27</v>
      </c>
      <c r="B8" s="19" t="s">
        <v>286</v>
      </c>
      <c r="C8" s="19" t="s">
        <v>39</v>
      </c>
      <c r="D8" s="11" t="str">
        <f>IFERROR(IF(VLOOKUP(B8,transgourmet!A:A,1,0)=B8,"Dispo","Non"),"Non")</f>
        <v>Non</v>
      </c>
      <c r="E8" s="9" t="str">
        <f>IF(D8="Dispo",VLOOKUP(B8,transgourmet!A:C,3,0),"")</f>
        <v/>
      </c>
      <c r="F8" s="11" t="str">
        <f>IFERROR(IF(VLOOKUP(B8,'Chateau express'!A:A,1,0)=B8,"Dispo","Non"),"Non")</f>
        <v>Dispo</v>
      </c>
      <c r="G8" s="9">
        <f>IF(F8="Dispo",VLOOKUP(B8,'Chateau express'!A:C,3,0),"")</f>
        <v>2.8</v>
      </c>
      <c r="H8" s="11" t="str">
        <f>IFERROR(IF(VLOOKUP(B8,Eurizia!A:A,1,0)=B8,"Dispo","Non"),"Non")</f>
        <v>Non</v>
      </c>
      <c r="I8" s="9" t="str">
        <f>IF(H8="Dispo",VLOOKUP(B8,Eurizia!A:C,3,0),"")</f>
        <v/>
      </c>
      <c r="J8" s="11" t="str">
        <f>IFERROR(IF(VLOOKUP(B8,Cambodge!A:A,1,0)=B8,"Dispo","Non"),"Non")</f>
        <v>Non</v>
      </c>
      <c r="K8" s="9" t="str">
        <f>IF(J8="Dispo",VLOOKUP(B8,Cambodge!A:C,3,0),"")</f>
        <v/>
      </c>
      <c r="L8" s="11" t="str">
        <f>IFERROR(IF(VLOOKUP(B8,Boulangerie!A:A,1,0)=B8,"Dispo","Non"),"Non")</f>
        <v>Non</v>
      </c>
      <c r="M8" s="9" t="str">
        <f>IF(L8="Dispo",VLOOKUP(B8,Boulangerie!A:C,3,0),"")</f>
        <v/>
      </c>
      <c r="N8" s="11" t="str">
        <f>IFERROR(IF(VLOOKUP(B8,Pas_encore_trouve!A:A,1,0)=B8,"Dispo","Non"),"Non")</f>
        <v>Non</v>
      </c>
      <c r="O8" s="9" t="str">
        <f>IF(N8="Dispo",VLOOKUP(B8,Pas_encore_trouve!A:C,3,0),"")</f>
        <v/>
      </c>
      <c r="P8" s="20">
        <f t="shared" si="0"/>
        <v>2.8</v>
      </c>
      <c r="Q8" s="1" t="str">
        <f t="shared" si="1"/>
        <v>Château Express</v>
      </c>
    </row>
    <row r="9" spans="1:17" hidden="1" x14ac:dyDescent="0.25">
      <c r="A9" s="1" t="s">
        <v>26</v>
      </c>
      <c r="B9" s="1" t="s">
        <v>234</v>
      </c>
      <c r="C9" s="1" t="s">
        <v>11</v>
      </c>
      <c r="D9" s="11" t="str">
        <f>IFERROR(IF(VLOOKUP(B9,transgourmet!A:A,1,0)=B9,"Dispo","Non"),"Non")</f>
        <v>Dispo</v>
      </c>
      <c r="E9" s="9">
        <f>IF(D9="Dispo",VLOOKUP(B9,transgourmet!A:C,3,0),"")</f>
        <v>5.666666666666667</v>
      </c>
      <c r="F9" s="11" t="str">
        <f>IFERROR(IF(VLOOKUP(B9,'Chateau express'!A:A,1,0)=B9,"Dispo","Non"),"Non")</f>
        <v>Non</v>
      </c>
      <c r="G9" s="9" t="str">
        <f>IF(F9="Dispo",VLOOKUP(B9,'Chateau express'!A:C,3,0),"")</f>
        <v/>
      </c>
      <c r="H9" s="11" t="str">
        <f>IFERROR(IF(VLOOKUP(B9,Eurizia!A:A,1,0)=B9,"Dispo","Non"),"Non")</f>
        <v>Non</v>
      </c>
      <c r="I9" s="9" t="str">
        <f>IF(H9="Dispo",VLOOKUP(B9,Eurizia!A:C,3,0),"")</f>
        <v/>
      </c>
      <c r="J9" s="11" t="str">
        <f>IFERROR(IF(VLOOKUP(B9,Cambodge!A:A,1,0)=B9,"Dispo","Non"),"Non")</f>
        <v>Non</v>
      </c>
      <c r="K9" s="9" t="str">
        <f>IF(J9="Dispo",VLOOKUP(B9,Cambodge!A:C,3,0),"")</f>
        <v/>
      </c>
      <c r="L9" s="11" t="str">
        <f>IFERROR(IF(VLOOKUP(B9,Boulangerie!A:A,1,0)=B9,"Dispo","Non"),"Non")</f>
        <v>Non</v>
      </c>
      <c r="M9" s="9" t="str">
        <f>IF(L9="Dispo",VLOOKUP(B9,Boulangerie!A:C,3,0),"")</f>
        <v/>
      </c>
      <c r="N9" s="11" t="str">
        <f>IFERROR(IF(VLOOKUP(B9,Pas_encore_trouve!A:A,1,0)=B9,"Dispo","Non"),"Non")</f>
        <v>Non</v>
      </c>
      <c r="O9" s="9" t="str">
        <f>IF(N9="Dispo",VLOOKUP(B9,Pas_encore_trouve!A:C,3,0),"")</f>
        <v/>
      </c>
      <c r="P9" s="20">
        <f t="shared" si="0"/>
        <v>5.666666666666667</v>
      </c>
      <c r="Q9" s="1" t="str">
        <f t="shared" si="1"/>
        <v>Transgourmet</v>
      </c>
    </row>
    <row r="10" spans="1:17" hidden="1" x14ac:dyDescent="0.25">
      <c r="A10" s="1" t="s">
        <v>26</v>
      </c>
      <c r="B10" s="1" t="s">
        <v>45</v>
      </c>
      <c r="C10" s="1" t="s">
        <v>44</v>
      </c>
      <c r="D10" s="11" t="str">
        <f>IFERROR(IF(VLOOKUP(B10,transgourmet!A:A,1,0)=B10,"Dispo","Non"),"Non")</f>
        <v>Non</v>
      </c>
      <c r="E10" s="9" t="str">
        <f>IF(D10="Dispo",VLOOKUP(B10,transgourmet!A:C,3,0),"")</f>
        <v/>
      </c>
      <c r="F10" s="11" t="str">
        <f>IFERROR(IF(VLOOKUP(B10,'Chateau express'!A:A,1,0)=B10,"Dispo","Non"),"Non")</f>
        <v>Non</v>
      </c>
      <c r="G10" s="9" t="str">
        <f>IF(F10="Dispo",VLOOKUP(B10,'Chateau express'!A:C,3,0),"")</f>
        <v/>
      </c>
      <c r="H10" s="11" t="str">
        <f>IFERROR(IF(VLOOKUP(B10,Eurizia!A:A,1,0)=B10,"Dispo","Non"),"Non")</f>
        <v>Non</v>
      </c>
      <c r="I10" s="9" t="str">
        <f>IF(H10="Dispo",VLOOKUP(B10,Eurizia!A:C,3,0),"")</f>
        <v/>
      </c>
      <c r="J10" s="11" t="str">
        <f>IFERROR(IF(VLOOKUP(B10,Cambodge!A:A,1,0)=B10,"Dispo","Non"),"Non")</f>
        <v>Non</v>
      </c>
      <c r="K10" s="9" t="str">
        <f>IF(J10="Dispo",VLOOKUP(B10,Cambodge!A:C,3,0),"")</f>
        <v/>
      </c>
      <c r="L10" s="11" t="str">
        <f>IFERROR(IF(VLOOKUP(B10,Boulangerie!A:A,1,0)=B10,"Dispo","Non"),"Non")</f>
        <v>Non</v>
      </c>
      <c r="M10" s="9" t="str">
        <f>IF(L10="Dispo",VLOOKUP(B10,Boulangerie!A:C,3,0),"")</f>
        <v/>
      </c>
      <c r="N10" s="11" t="str">
        <f>IFERROR(IF(VLOOKUP(B10,Pas_encore_trouve!A:A,1,0)=B10,"Dispo","Non"),"Non")</f>
        <v>Non</v>
      </c>
      <c r="O10" s="9" t="str">
        <f>IF(N10="Dispo",VLOOKUP(B10,Pas_encore_trouve!A:C,3,0),"")</f>
        <v/>
      </c>
      <c r="P10" s="20">
        <f t="shared" si="0"/>
        <v>0</v>
      </c>
      <c r="Q10" s="1" t="str">
        <f t="shared" si="1"/>
        <v/>
      </c>
    </row>
    <row r="11" spans="1:17" hidden="1" x14ac:dyDescent="0.25">
      <c r="A11" s="1" t="s">
        <v>26</v>
      </c>
      <c r="B11" s="1" t="s">
        <v>105</v>
      </c>
      <c r="C11" s="1" t="s">
        <v>44</v>
      </c>
      <c r="D11" s="11" t="str">
        <f>IFERROR(IF(VLOOKUP(B11,transgourmet!A:A,1,0)=B11,"Dispo","Non"),"Non")</f>
        <v>Dispo</v>
      </c>
      <c r="E11" s="9">
        <f>IF(D11="Dispo",VLOOKUP(B11,transgourmet!A:C,3,0),"")</f>
        <v>1.9899999999999998</v>
      </c>
      <c r="F11" s="11" t="str">
        <f>IFERROR(IF(VLOOKUP(B11,'Chateau express'!A:A,1,0)=B11,"Dispo","Non"),"Non")</f>
        <v>Non</v>
      </c>
      <c r="G11" s="9" t="str">
        <f>IF(F11="Dispo",VLOOKUP(B11,'Chateau express'!A:C,3,0),"")</f>
        <v/>
      </c>
      <c r="H11" s="11" t="str">
        <f>IFERROR(IF(VLOOKUP(B11,Eurizia!A:A,1,0)=B11,"Dispo","Non"),"Non")</f>
        <v>Non</v>
      </c>
      <c r="I11" s="9" t="str">
        <f>IF(H11="Dispo",VLOOKUP(B11,Eurizia!A:C,3,0),"")</f>
        <v/>
      </c>
      <c r="J11" s="11" t="str">
        <f>IFERROR(IF(VLOOKUP(B11,Cambodge!A:A,1,0)=B11,"Dispo","Non"),"Non")</f>
        <v>Non</v>
      </c>
      <c r="K11" s="9" t="str">
        <f>IF(J11="Dispo",VLOOKUP(B11,Cambodge!A:C,3,0),"")</f>
        <v/>
      </c>
      <c r="L11" s="11" t="str">
        <f>IFERROR(IF(VLOOKUP(B11,Boulangerie!A:A,1,0)=B11,"Dispo","Non"),"Non")</f>
        <v>Non</v>
      </c>
      <c r="M11" s="9" t="str">
        <f>IF(L11="Dispo",VLOOKUP(B11,Boulangerie!A:C,3,0),"")</f>
        <v/>
      </c>
      <c r="N11" s="11" t="str">
        <f>IFERROR(IF(VLOOKUP(B11,Pas_encore_trouve!A:A,1,0)=B11,"Dispo","Non"),"Non")</f>
        <v>Non</v>
      </c>
      <c r="O11" s="9" t="str">
        <f>IF(N11="Dispo",VLOOKUP(B11,Pas_encore_trouve!A:C,3,0),"")</f>
        <v/>
      </c>
      <c r="P11" s="20">
        <f t="shared" si="0"/>
        <v>1.9899999999999998</v>
      </c>
      <c r="Q11" s="1" t="str">
        <f t="shared" si="1"/>
        <v>Transgourmet</v>
      </c>
    </row>
    <row r="12" spans="1:17" hidden="1" x14ac:dyDescent="0.25">
      <c r="A12" s="1" t="s">
        <v>26</v>
      </c>
      <c r="B12" s="1" t="s">
        <v>46</v>
      </c>
      <c r="C12" s="1" t="s">
        <v>11</v>
      </c>
      <c r="D12" s="11" t="str">
        <f>IFERROR(IF(VLOOKUP(B12,transgourmet!A:A,1,0)=B12,"Dispo","Non"),"Non")</f>
        <v>Dispo</v>
      </c>
      <c r="E12" s="9">
        <f>IF(D12="Dispo",VLOOKUP(B12,transgourmet!A:C,3,0),"")</f>
        <v>6.4912280701754392</v>
      </c>
      <c r="F12" s="11" t="str">
        <f>IFERROR(IF(VLOOKUP(B12,'Chateau express'!A:A,1,0)=B12,"Dispo","Non"),"Non")</f>
        <v>Non</v>
      </c>
      <c r="G12" s="9" t="str">
        <f>IF(F12="Dispo",VLOOKUP(B12,'Chateau express'!A:C,3,0),"")</f>
        <v/>
      </c>
      <c r="H12" s="11" t="str">
        <f>IFERROR(IF(VLOOKUP(B12,Eurizia!A:A,1,0)=B12,"Dispo","Non"),"Non")</f>
        <v>Non</v>
      </c>
      <c r="I12" s="9" t="str">
        <f>IF(H12="Dispo",VLOOKUP(B12,Eurizia!A:C,3,0),"")</f>
        <v/>
      </c>
      <c r="J12" s="11" t="str">
        <f>IFERROR(IF(VLOOKUP(B12,Cambodge!A:A,1,0)=B12,"Dispo","Non"),"Non")</f>
        <v>Non</v>
      </c>
      <c r="K12" s="9" t="str">
        <f>IF(J12="Dispo",VLOOKUP(B12,Cambodge!A:C,3,0),"")</f>
        <v/>
      </c>
      <c r="L12" s="11" t="str">
        <f>IFERROR(IF(VLOOKUP(B12,Boulangerie!A:A,1,0)=B12,"Dispo","Non"),"Non")</f>
        <v>Non</v>
      </c>
      <c r="M12" s="9" t="str">
        <f>IF(L12="Dispo",VLOOKUP(B12,Boulangerie!A:C,3,0),"")</f>
        <v/>
      </c>
      <c r="N12" s="11" t="str">
        <f>IFERROR(IF(VLOOKUP(B12,Pas_encore_trouve!A:A,1,0)=B12,"Dispo","Non"),"Non")</f>
        <v>Non</v>
      </c>
      <c r="O12" s="9" t="str">
        <f>IF(N12="Dispo",VLOOKUP(B12,Pas_encore_trouve!A:C,3,0),"")</f>
        <v/>
      </c>
      <c r="P12" s="20">
        <f t="shared" si="0"/>
        <v>6.4912280701754392</v>
      </c>
      <c r="Q12" s="1" t="str">
        <f t="shared" si="1"/>
        <v>Transgourmet</v>
      </c>
    </row>
    <row r="13" spans="1:17" hidden="1" x14ac:dyDescent="0.25">
      <c r="A13" s="1" t="s">
        <v>26</v>
      </c>
      <c r="B13" s="1" t="s">
        <v>47</v>
      </c>
      <c r="C13" s="1" t="s">
        <v>44</v>
      </c>
      <c r="D13" s="11" t="str">
        <f>IFERROR(IF(VLOOKUP(B13,transgourmet!A:A,1,0)=B13,"Dispo","Non"),"Non")</f>
        <v>Non</v>
      </c>
      <c r="E13" s="9" t="str">
        <f>IF(D13="Dispo",VLOOKUP(B13,transgourmet!A:C,3,0),"")</f>
        <v/>
      </c>
      <c r="F13" s="11" t="str">
        <f>IFERROR(IF(VLOOKUP(B13,'Chateau express'!A:A,1,0)=B13,"Dispo","Non"),"Non")</f>
        <v>Non</v>
      </c>
      <c r="G13" s="9" t="str">
        <f>IF(F13="Dispo",VLOOKUP(B13,'Chateau express'!A:C,3,0),"")</f>
        <v/>
      </c>
      <c r="H13" s="11" t="str">
        <f>IFERROR(IF(VLOOKUP(B13,Eurizia!A:A,1,0)=B13,"Dispo","Non"),"Non")</f>
        <v>Non</v>
      </c>
      <c r="I13" s="9" t="str">
        <f>IF(H13="Dispo",VLOOKUP(B13,Eurizia!A:C,3,0),"")</f>
        <v/>
      </c>
      <c r="J13" s="11" t="str">
        <f>IFERROR(IF(VLOOKUP(B13,Cambodge!A:A,1,0)=B13,"Dispo","Non"),"Non")</f>
        <v>Non</v>
      </c>
      <c r="K13" s="9" t="str">
        <f>IF(J13="Dispo",VLOOKUP(B13,Cambodge!A:C,3,0),"")</f>
        <v/>
      </c>
      <c r="L13" s="11" t="str">
        <f>IFERROR(IF(VLOOKUP(B13,Boulangerie!A:A,1,0)=B13,"Dispo","Non"),"Non")</f>
        <v>Non</v>
      </c>
      <c r="M13" s="9" t="str">
        <f>IF(L13="Dispo",VLOOKUP(B13,Boulangerie!A:C,3,0),"")</f>
        <v/>
      </c>
      <c r="N13" s="11" t="str">
        <f>IFERROR(IF(VLOOKUP(B13,Pas_encore_trouve!A:A,1,0)=B13,"Dispo","Non"),"Non")</f>
        <v>Non</v>
      </c>
      <c r="O13" s="9" t="str">
        <f>IF(N13="Dispo",VLOOKUP(B13,Pas_encore_trouve!A:C,3,0),"")</f>
        <v/>
      </c>
      <c r="P13" s="20">
        <f t="shared" si="0"/>
        <v>0</v>
      </c>
      <c r="Q13" s="1" t="str">
        <f t="shared" si="1"/>
        <v/>
      </c>
    </row>
    <row r="14" spans="1:17" hidden="1" x14ac:dyDescent="0.25">
      <c r="A14" s="1" t="s">
        <v>26</v>
      </c>
      <c r="B14" s="1" t="s">
        <v>48</v>
      </c>
      <c r="C14" s="1" t="s">
        <v>11</v>
      </c>
      <c r="D14" s="11" t="str">
        <f>IFERROR(IF(VLOOKUP(B14,transgourmet!A:A,1,0)=B14,"Dispo","Non"),"Non")</f>
        <v>Non</v>
      </c>
      <c r="E14" s="9" t="str">
        <f>IF(D14="Dispo",VLOOKUP(B14,transgourmet!A:C,3,0),"")</f>
        <v/>
      </c>
      <c r="F14" s="11" t="str">
        <f>IFERROR(IF(VLOOKUP(B14,'Chateau express'!A:A,1,0)=B14,"Dispo","Non"),"Non")</f>
        <v>Non</v>
      </c>
      <c r="G14" s="9" t="str">
        <f>IF(F14="Dispo",VLOOKUP(B14,'Chateau express'!A:C,3,0),"")</f>
        <v/>
      </c>
      <c r="H14" s="11" t="str">
        <f>IFERROR(IF(VLOOKUP(B14,Eurizia!A:A,1,0)=B14,"Dispo","Non"),"Non")</f>
        <v>Non</v>
      </c>
      <c r="I14" s="9" t="str">
        <f>IF(H14="Dispo",VLOOKUP(B14,Eurizia!A:C,3,0),"")</f>
        <v/>
      </c>
      <c r="J14" s="11" t="str">
        <f>IFERROR(IF(VLOOKUP(B14,Cambodge!A:A,1,0)=B14,"Dispo","Non"),"Non")</f>
        <v>Non</v>
      </c>
      <c r="K14" s="9" t="str">
        <f>IF(J14="Dispo",VLOOKUP(B14,Cambodge!A:C,3,0),"")</f>
        <v/>
      </c>
      <c r="L14" s="11" t="str">
        <f>IFERROR(IF(VLOOKUP(B14,Boulangerie!A:A,1,0)=B14,"Dispo","Non"),"Non")</f>
        <v>Non</v>
      </c>
      <c r="M14" s="9" t="str">
        <f>IF(L14="Dispo",VLOOKUP(B14,Boulangerie!A:C,3,0),"")</f>
        <v/>
      </c>
      <c r="N14" s="11" t="str">
        <f>IFERROR(IF(VLOOKUP(B14,Pas_encore_trouve!A:A,1,0)=B14,"Dispo","Non"),"Non")</f>
        <v>Non</v>
      </c>
      <c r="O14" s="9" t="str">
        <f>IF(N14="Dispo",VLOOKUP(B14,Pas_encore_trouve!A:C,3,0),"")</f>
        <v/>
      </c>
      <c r="P14" s="20">
        <f t="shared" si="0"/>
        <v>0</v>
      </c>
      <c r="Q14" s="1" t="str">
        <f t="shared" si="1"/>
        <v/>
      </c>
    </row>
    <row r="15" spans="1:17" hidden="1" x14ac:dyDescent="0.25">
      <c r="A15" s="1" t="s">
        <v>26</v>
      </c>
      <c r="B15" s="1" t="s">
        <v>49</v>
      </c>
      <c r="C15" s="1" t="s">
        <v>11</v>
      </c>
      <c r="D15" s="11" t="str">
        <f>IFERROR(IF(VLOOKUP(B15,transgourmet!A:A,1,0)=B15,"Dispo","Non"),"Non")</f>
        <v>Non</v>
      </c>
      <c r="E15" s="9" t="str">
        <f>IF(D15="Dispo",VLOOKUP(B15,transgourmet!A:C,3,0),"")</f>
        <v/>
      </c>
      <c r="F15" s="11" t="str">
        <f>IFERROR(IF(VLOOKUP(B15,'Chateau express'!A:A,1,0)=B15,"Dispo","Non"),"Non")</f>
        <v>Non</v>
      </c>
      <c r="G15" s="9" t="str">
        <f>IF(F15="Dispo",VLOOKUP(B15,'Chateau express'!A:C,3,0),"")</f>
        <v/>
      </c>
      <c r="H15" s="11" t="str">
        <f>IFERROR(IF(VLOOKUP(B15,Eurizia!A:A,1,0)=B15,"Dispo","Non"),"Non")</f>
        <v>Non</v>
      </c>
      <c r="I15" s="9" t="str">
        <f>IF(H15="Dispo",VLOOKUP(B15,Eurizia!A:C,3,0),"")</f>
        <v/>
      </c>
      <c r="J15" s="11" t="str">
        <f>IFERROR(IF(VLOOKUP(B15,Cambodge!A:A,1,0)=B15,"Dispo","Non"),"Non")</f>
        <v>Non</v>
      </c>
      <c r="K15" s="9" t="str">
        <f>IF(J15="Dispo",VLOOKUP(B15,Cambodge!A:C,3,0),"")</f>
        <v/>
      </c>
      <c r="L15" s="11" t="str">
        <f>IFERROR(IF(VLOOKUP(B15,Boulangerie!A:A,1,0)=B15,"Dispo","Non"),"Non")</f>
        <v>Non</v>
      </c>
      <c r="M15" s="9" t="str">
        <f>IF(L15="Dispo",VLOOKUP(B15,Boulangerie!A:C,3,0),"")</f>
        <v/>
      </c>
      <c r="N15" s="11" t="str">
        <f>IFERROR(IF(VLOOKUP(B15,Pas_encore_trouve!A:A,1,0)=B15,"Dispo","Non"),"Non")</f>
        <v>Non</v>
      </c>
      <c r="O15" s="9" t="str">
        <f>IF(N15="Dispo",VLOOKUP(B15,Pas_encore_trouve!A:C,3,0),"")</f>
        <v/>
      </c>
      <c r="P15" s="20">
        <f t="shared" si="0"/>
        <v>0</v>
      </c>
      <c r="Q15" s="1" t="str">
        <f t="shared" si="1"/>
        <v/>
      </c>
    </row>
    <row r="16" spans="1:17" hidden="1" x14ac:dyDescent="0.25">
      <c r="A16" s="1" t="s">
        <v>26</v>
      </c>
      <c r="B16" s="1" t="s">
        <v>50</v>
      </c>
      <c r="C16" s="1" t="s">
        <v>11</v>
      </c>
      <c r="D16" s="11" t="str">
        <f>IFERROR(IF(VLOOKUP(B16,transgourmet!A:A,1,0)=B16,"Dispo","Non"),"Non")</f>
        <v>Non</v>
      </c>
      <c r="E16" s="9" t="str">
        <f>IF(D16="Dispo",VLOOKUP(B16,transgourmet!A:C,3,0),"")</f>
        <v/>
      </c>
      <c r="F16" s="11" t="str">
        <f>IFERROR(IF(VLOOKUP(B16,'Chateau express'!A:A,1,0)=B16,"Dispo","Non"),"Non")</f>
        <v>Non</v>
      </c>
      <c r="G16" s="9" t="str">
        <f>IF(F16="Dispo",VLOOKUP(B16,'Chateau express'!A:C,3,0),"")</f>
        <v/>
      </c>
      <c r="H16" s="11" t="str">
        <f>IFERROR(IF(VLOOKUP(B16,Eurizia!A:A,1,0)=B16,"Dispo","Non"),"Non")</f>
        <v>Non</v>
      </c>
      <c r="I16" s="9" t="str">
        <f>IF(H16="Dispo",VLOOKUP(B16,Eurizia!A:C,3,0),"")</f>
        <v/>
      </c>
      <c r="J16" s="11" t="str">
        <f>IFERROR(IF(VLOOKUP(B16,Cambodge!A:A,1,0)=B16,"Dispo","Non"),"Non")</f>
        <v>Non</v>
      </c>
      <c r="K16" s="9" t="str">
        <f>IF(J16="Dispo",VLOOKUP(B16,Cambodge!A:C,3,0),"")</f>
        <v/>
      </c>
      <c r="L16" s="11" t="str">
        <f>IFERROR(IF(VLOOKUP(B16,Boulangerie!A:A,1,0)=B16,"Dispo","Non"),"Non")</f>
        <v>Non</v>
      </c>
      <c r="M16" s="9" t="str">
        <f>IF(L16="Dispo",VLOOKUP(B16,Boulangerie!A:C,3,0),"")</f>
        <v/>
      </c>
      <c r="N16" s="11" t="str">
        <f>IFERROR(IF(VLOOKUP(B16,Pas_encore_trouve!A:A,1,0)=B16,"Dispo","Non"),"Non")</f>
        <v>Non</v>
      </c>
      <c r="O16" s="9" t="str">
        <f>IF(N16="Dispo",VLOOKUP(B16,Pas_encore_trouve!A:C,3,0),"")</f>
        <v/>
      </c>
      <c r="P16" s="20">
        <f t="shared" si="0"/>
        <v>0</v>
      </c>
      <c r="Q16" s="1" t="str">
        <f t="shared" si="1"/>
        <v/>
      </c>
    </row>
    <row r="17" spans="1:17" hidden="1" x14ac:dyDescent="0.25">
      <c r="A17" s="1" t="s">
        <v>26</v>
      </c>
      <c r="B17" s="1" t="s">
        <v>51</v>
      </c>
      <c r="C17" s="1" t="s">
        <v>11</v>
      </c>
      <c r="D17" s="11" t="str">
        <f>IFERROR(IF(VLOOKUP(B17,transgourmet!A:A,1,0)=B17,"Dispo","Non"),"Non")</f>
        <v>Non</v>
      </c>
      <c r="E17" s="9" t="str">
        <f>IF(D17="Dispo",VLOOKUP(B17,transgourmet!A:C,3,0),"")</f>
        <v/>
      </c>
      <c r="F17" s="11" t="str">
        <f>IFERROR(IF(VLOOKUP(B17,'Chateau express'!A:A,1,0)=B17,"Dispo","Non"),"Non")</f>
        <v>Non</v>
      </c>
      <c r="G17" s="9" t="str">
        <f>IF(F17="Dispo",VLOOKUP(B17,'Chateau express'!A:C,3,0),"")</f>
        <v/>
      </c>
      <c r="H17" s="11" t="str">
        <f>IFERROR(IF(VLOOKUP(B17,Eurizia!A:A,1,0)=B17,"Dispo","Non"),"Non")</f>
        <v>Non</v>
      </c>
      <c r="I17" s="9" t="str">
        <f>IF(H17="Dispo",VLOOKUP(B17,Eurizia!A:C,3,0),"")</f>
        <v/>
      </c>
      <c r="J17" s="11" t="str">
        <f>IFERROR(IF(VLOOKUP(B17,Cambodge!A:A,1,0)=B17,"Dispo","Non"),"Non")</f>
        <v>Non</v>
      </c>
      <c r="K17" s="9" t="str">
        <f>IF(J17="Dispo",VLOOKUP(B17,Cambodge!A:C,3,0),"")</f>
        <v/>
      </c>
      <c r="L17" s="11" t="str">
        <f>IFERROR(IF(VLOOKUP(B17,Boulangerie!A:A,1,0)=B17,"Dispo","Non"),"Non")</f>
        <v>Non</v>
      </c>
      <c r="M17" s="9" t="str">
        <f>IF(L17="Dispo",VLOOKUP(B17,Boulangerie!A:C,3,0),"")</f>
        <v/>
      </c>
      <c r="N17" s="11" t="str">
        <f>IFERROR(IF(VLOOKUP(B17,Pas_encore_trouve!A:A,1,0)=B17,"Dispo","Non"),"Non")</f>
        <v>Non</v>
      </c>
      <c r="O17" s="9" t="str">
        <f>IF(N17="Dispo",VLOOKUP(B17,Pas_encore_trouve!A:C,3,0),"")</f>
        <v/>
      </c>
      <c r="P17" s="20">
        <f t="shared" si="0"/>
        <v>0</v>
      </c>
      <c r="Q17" s="1" t="str">
        <f t="shared" si="1"/>
        <v/>
      </c>
    </row>
    <row r="18" spans="1:17" hidden="1" x14ac:dyDescent="0.25">
      <c r="A18" s="1" t="s">
        <v>26</v>
      </c>
      <c r="B18" s="1" t="s">
        <v>52</v>
      </c>
      <c r="C18" s="1" t="s">
        <v>53</v>
      </c>
      <c r="D18" s="11" t="str">
        <f>IFERROR(IF(VLOOKUP(B18,transgourmet!A:A,1,0)=B18,"Dispo","Non"),"Non")</f>
        <v>Non</v>
      </c>
      <c r="E18" s="9" t="str">
        <f>IF(D18="Dispo",VLOOKUP(B18,transgourmet!A:C,3,0),"")</f>
        <v/>
      </c>
      <c r="F18" s="11" t="str">
        <f>IFERROR(IF(VLOOKUP(B18,'Chateau express'!A:A,1,0)=B18,"Dispo","Non"),"Non")</f>
        <v>Non</v>
      </c>
      <c r="G18" s="9" t="str">
        <f>IF(F18="Dispo",VLOOKUP(B18,'Chateau express'!A:C,3,0),"")</f>
        <v/>
      </c>
      <c r="H18" s="11" t="str">
        <f>IFERROR(IF(VLOOKUP(B18,Eurizia!A:A,1,0)=B18,"Dispo","Non"),"Non")</f>
        <v>Non</v>
      </c>
      <c r="I18" s="9" t="str">
        <f>IF(H18="Dispo",VLOOKUP(B18,Eurizia!A:C,3,0),"")</f>
        <v/>
      </c>
      <c r="J18" s="11" t="str">
        <f>IFERROR(IF(VLOOKUP(B18,Cambodge!A:A,1,0)=B18,"Dispo","Non"),"Non")</f>
        <v>Non</v>
      </c>
      <c r="K18" s="9" t="str">
        <f>IF(J18="Dispo",VLOOKUP(B18,Cambodge!A:C,3,0),"")</f>
        <v/>
      </c>
      <c r="L18" s="11" t="str">
        <f>IFERROR(IF(VLOOKUP(B18,Boulangerie!A:A,1,0)=B18,"Dispo","Non"),"Non")</f>
        <v>Non</v>
      </c>
      <c r="M18" s="9" t="str">
        <f>IF(L18="Dispo",VLOOKUP(B18,Boulangerie!A:C,3,0),"")</f>
        <v/>
      </c>
      <c r="N18" s="11" t="str">
        <f>IFERROR(IF(VLOOKUP(B18,Pas_encore_trouve!A:A,1,0)=B18,"Dispo","Non"),"Non")</f>
        <v>Dispo</v>
      </c>
      <c r="O18" s="9">
        <f>IF(N18="Dispo",VLOOKUP(B18,Pas_encore_trouve!A:C,3,0),"")</f>
        <v>4.7450000000000006E-2</v>
      </c>
      <c r="P18" s="20">
        <f t="shared" si="0"/>
        <v>4.7450000000000006E-2</v>
      </c>
      <c r="Q18" s="1" t="str">
        <f t="shared" si="1"/>
        <v>Pas encore trouvé</v>
      </c>
    </row>
    <row r="19" spans="1:17" hidden="1" x14ac:dyDescent="0.25">
      <c r="A19" s="1" t="s">
        <v>26</v>
      </c>
      <c r="B19" s="1" t="s">
        <v>54</v>
      </c>
      <c r="C19" s="1" t="s">
        <v>44</v>
      </c>
      <c r="D19" s="11" t="str">
        <f>IFERROR(IF(VLOOKUP(B19,transgourmet!A:A,1,0)=B19,"Dispo","Non"),"Non")</f>
        <v>Non</v>
      </c>
      <c r="E19" s="9" t="str">
        <f>IF(D19="Dispo",VLOOKUP(B19,transgourmet!A:C,3,0),"")</f>
        <v/>
      </c>
      <c r="F19" s="11" t="str">
        <f>IFERROR(IF(VLOOKUP(B19,'Chateau express'!A:A,1,0)=B19,"Dispo","Non"),"Non")</f>
        <v>Dispo</v>
      </c>
      <c r="G19" s="9">
        <f>IF(F19="Dispo",VLOOKUP(B19,'Chateau express'!A:C,3,0),"")</f>
        <v>3.3311111111111114</v>
      </c>
      <c r="H19" s="11" t="str">
        <f>IFERROR(IF(VLOOKUP(B19,Eurizia!A:A,1,0)=B19,"Dispo","Non"),"Non")</f>
        <v>Non</v>
      </c>
      <c r="I19" s="9" t="str">
        <f>IF(H19="Dispo",VLOOKUP(B19,Eurizia!A:C,3,0),"")</f>
        <v/>
      </c>
      <c r="J19" s="11" t="str">
        <f>IFERROR(IF(VLOOKUP(B19,Cambodge!A:A,1,0)=B19,"Dispo","Non"),"Non")</f>
        <v>Non</v>
      </c>
      <c r="K19" s="9" t="str">
        <f>IF(J19="Dispo",VLOOKUP(B19,Cambodge!A:C,3,0),"")</f>
        <v/>
      </c>
      <c r="L19" s="11" t="str">
        <f>IFERROR(IF(VLOOKUP(B19,Boulangerie!A:A,1,0)=B19,"Dispo","Non"),"Non")</f>
        <v>Non</v>
      </c>
      <c r="M19" s="9" t="str">
        <f>IF(L19="Dispo",VLOOKUP(B19,Boulangerie!A:C,3,0),"")</f>
        <v/>
      </c>
      <c r="N19" s="11" t="str">
        <f>IFERROR(IF(VLOOKUP(B19,Pas_encore_trouve!A:A,1,0)=B19,"Dispo","Non"),"Non")</f>
        <v>Non</v>
      </c>
      <c r="O19" s="9" t="str">
        <f>IF(N19="Dispo",VLOOKUP(B19,Pas_encore_trouve!A:C,3,0),"")</f>
        <v/>
      </c>
      <c r="P19" s="20">
        <f t="shared" si="0"/>
        <v>3.3311111111111114</v>
      </c>
      <c r="Q19" s="1" t="str">
        <f t="shared" si="1"/>
        <v>Château Express</v>
      </c>
    </row>
    <row r="20" spans="1:17" hidden="1" x14ac:dyDescent="0.25">
      <c r="A20" s="1" t="s">
        <v>26</v>
      </c>
      <c r="B20" s="1" t="s">
        <v>102</v>
      </c>
      <c r="C20" s="1" t="s">
        <v>44</v>
      </c>
      <c r="D20" s="11" t="str">
        <f>IFERROR(IF(VLOOKUP(B20,transgourmet!A:A,1,0)=B20,"Dispo","Non"),"Non")</f>
        <v>Non</v>
      </c>
      <c r="E20" s="9" t="str">
        <f>IF(D20="Dispo",VLOOKUP(B20,transgourmet!A:C,3,0),"")</f>
        <v/>
      </c>
      <c r="F20" s="11" t="str">
        <f>IFERROR(IF(VLOOKUP(B20,'Chateau express'!A:A,1,0)=B20,"Dispo","Non"),"Non")</f>
        <v>Dispo</v>
      </c>
      <c r="G20" s="9">
        <f>IF(F20="Dispo",VLOOKUP(B20,'Chateau express'!A:C,3,0),"")</f>
        <v>4.22</v>
      </c>
      <c r="H20" s="11" t="str">
        <f>IFERROR(IF(VLOOKUP(B20,Eurizia!A:A,1,0)=B20,"Dispo","Non"),"Non")</f>
        <v>Non</v>
      </c>
      <c r="I20" s="9" t="str">
        <f>IF(H20="Dispo",VLOOKUP(B20,Eurizia!A:C,3,0),"")</f>
        <v/>
      </c>
      <c r="J20" s="11" t="str">
        <f>IFERROR(IF(VLOOKUP(B20,Cambodge!A:A,1,0)=B20,"Dispo","Non"),"Non")</f>
        <v>Non</v>
      </c>
      <c r="K20" s="9" t="str">
        <f>IF(J20="Dispo",VLOOKUP(B20,Cambodge!A:C,3,0),"")</f>
        <v/>
      </c>
      <c r="L20" s="11" t="str">
        <f>IFERROR(IF(VLOOKUP(B20,Boulangerie!A:A,1,0)=B20,"Dispo","Non"),"Non")</f>
        <v>Non</v>
      </c>
      <c r="M20" s="9" t="str">
        <f>IF(L20="Dispo",VLOOKUP(B20,Boulangerie!A:C,3,0),"")</f>
        <v/>
      </c>
      <c r="N20" s="11" t="str">
        <f>IFERROR(IF(VLOOKUP(B20,Pas_encore_trouve!A:A,1,0)=B20,"Dispo","Non"),"Non")</f>
        <v>Non</v>
      </c>
      <c r="O20" s="9" t="str">
        <f>IF(N20="Dispo",VLOOKUP(B20,Pas_encore_trouve!A:C,3,0),"")</f>
        <v/>
      </c>
      <c r="P20" s="20">
        <f t="shared" si="0"/>
        <v>4.22</v>
      </c>
      <c r="Q20" s="1" t="str">
        <f t="shared" si="1"/>
        <v>Château Express</v>
      </c>
    </row>
    <row r="21" spans="1:17" hidden="1" x14ac:dyDescent="0.25">
      <c r="A21" s="1" t="s">
        <v>26</v>
      </c>
      <c r="B21" s="1" t="s">
        <v>55</v>
      </c>
      <c r="C21" s="1" t="s">
        <v>44</v>
      </c>
      <c r="D21" s="11" t="str">
        <f>IFERROR(IF(VLOOKUP(B21,transgourmet!A:A,1,0)=B21,"Dispo","Non"),"Non")</f>
        <v>Non</v>
      </c>
      <c r="E21" s="9" t="str">
        <f>IF(D21="Dispo",VLOOKUP(B21,transgourmet!A:C,3,0),"")</f>
        <v/>
      </c>
      <c r="F21" s="11" t="str">
        <f>IFERROR(IF(VLOOKUP(B21,'Chateau express'!A:A,1,0)=B21,"Dispo","Non"),"Non")</f>
        <v>Dispo</v>
      </c>
      <c r="G21" s="9">
        <f>IF(F21="Dispo",VLOOKUP(B21,'Chateau express'!A:C,3,0),"")</f>
        <v>3.9977777777777774</v>
      </c>
      <c r="H21" s="11" t="str">
        <f>IFERROR(IF(VLOOKUP(B21,Eurizia!A:A,1,0)=B21,"Dispo","Non"),"Non")</f>
        <v>Non</v>
      </c>
      <c r="I21" s="9" t="str">
        <f>IF(H21="Dispo",VLOOKUP(B21,Eurizia!A:C,3,0),"")</f>
        <v/>
      </c>
      <c r="J21" s="11" t="str">
        <f>IFERROR(IF(VLOOKUP(B21,Cambodge!A:A,1,0)=B21,"Dispo","Non"),"Non")</f>
        <v>Non</v>
      </c>
      <c r="K21" s="9" t="str">
        <f>IF(J21="Dispo",VLOOKUP(B21,Cambodge!A:C,3,0),"")</f>
        <v/>
      </c>
      <c r="L21" s="11" t="str">
        <f>IFERROR(IF(VLOOKUP(B21,Boulangerie!A:A,1,0)=B21,"Dispo","Non"),"Non")</f>
        <v>Non</v>
      </c>
      <c r="M21" s="9" t="str">
        <f>IF(L21="Dispo",VLOOKUP(B21,Boulangerie!A:C,3,0),"")</f>
        <v/>
      </c>
      <c r="N21" s="11" t="str">
        <f>IFERROR(IF(VLOOKUP(B21,Pas_encore_trouve!A:A,1,0)=B21,"Dispo","Non"),"Non")</f>
        <v>Non</v>
      </c>
      <c r="O21" s="9" t="str">
        <f>IF(N21="Dispo",VLOOKUP(B21,Pas_encore_trouve!A:C,3,0),"")</f>
        <v/>
      </c>
      <c r="P21" s="20">
        <f t="shared" si="0"/>
        <v>3.9977777777777774</v>
      </c>
      <c r="Q21" s="1" t="str">
        <f t="shared" si="1"/>
        <v>Château Express</v>
      </c>
    </row>
    <row r="22" spans="1:17" hidden="1" x14ac:dyDescent="0.25">
      <c r="A22" s="1" t="s">
        <v>26</v>
      </c>
      <c r="B22" s="1" t="s">
        <v>56</v>
      </c>
      <c r="C22" s="1" t="s">
        <v>44</v>
      </c>
      <c r="D22" s="11" t="str">
        <f>IFERROR(IF(VLOOKUP(B22,transgourmet!A:A,1,0)=B22,"Dispo","Non"),"Non")</f>
        <v>Non</v>
      </c>
      <c r="E22" s="9" t="str">
        <f>IF(D22="Dispo",VLOOKUP(B22,transgourmet!A:C,3,0),"")</f>
        <v/>
      </c>
      <c r="F22" s="11" t="str">
        <f>IFERROR(IF(VLOOKUP(B22,'Chateau express'!A:A,1,0)=B22,"Dispo","Non"),"Non")</f>
        <v>Non</v>
      </c>
      <c r="G22" s="9" t="str">
        <f>IF(F22="Dispo",VLOOKUP(B22,'Chateau express'!A:C,3,0),"")</f>
        <v/>
      </c>
      <c r="H22" s="11" t="str">
        <f>IFERROR(IF(VLOOKUP(B22,Eurizia!A:A,1,0)=B22,"Dispo","Non"),"Non")</f>
        <v>Non</v>
      </c>
      <c r="I22" s="9" t="str">
        <f>IF(H22="Dispo",VLOOKUP(B22,Eurizia!A:C,3,0),"")</f>
        <v/>
      </c>
      <c r="J22" s="11" t="str">
        <f>IFERROR(IF(VLOOKUP(B22,Cambodge!A:A,1,0)=B22,"Dispo","Non"),"Non")</f>
        <v>Non</v>
      </c>
      <c r="K22" s="9" t="str">
        <f>IF(J22="Dispo",VLOOKUP(B22,Cambodge!A:C,3,0),"")</f>
        <v/>
      </c>
      <c r="L22" s="11" t="str">
        <f>IFERROR(IF(VLOOKUP(B22,Boulangerie!A:A,1,0)=B22,"Dispo","Non"),"Non")</f>
        <v>Non</v>
      </c>
      <c r="M22" s="9" t="str">
        <f>IF(L22="Dispo",VLOOKUP(B22,Boulangerie!A:C,3,0),"")</f>
        <v/>
      </c>
      <c r="N22" s="11" t="str">
        <f>IFERROR(IF(VLOOKUP(B22,Pas_encore_trouve!A:A,1,0)=B22,"Dispo","Non"),"Non")</f>
        <v>Dispo</v>
      </c>
      <c r="O22" s="9">
        <f>IF(N22="Dispo",VLOOKUP(B22,Pas_encore_trouve!A:C,3,0),"")</f>
        <v>4.6500000000000004</v>
      </c>
      <c r="P22" s="20">
        <f t="shared" si="0"/>
        <v>4.6500000000000004</v>
      </c>
      <c r="Q22" s="1" t="str">
        <f t="shared" si="1"/>
        <v>Pas encore trouvé</v>
      </c>
    </row>
    <row r="23" spans="1:17" hidden="1" x14ac:dyDescent="0.25">
      <c r="A23" s="1" t="s">
        <v>26</v>
      </c>
      <c r="B23" s="1" t="s">
        <v>57</v>
      </c>
      <c r="C23" s="1" t="s">
        <v>11</v>
      </c>
      <c r="D23" s="11" t="str">
        <f>IFERROR(IF(VLOOKUP(B23,transgourmet!A:A,1,0)=B23,"Dispo","Non"),"Non")</f>
        <v>Dispo</v>
      </c>
      <c r="E23" s="9">
        <f>IF(D23="Dispo",VLOOKUP(B23,transgourmet!A:C,3,0),"")</f>
        <v>1</v>
      </c>
      <c r="F23" s="11" t="str">
        <f>IFERROR(IF(VLOOKUP(B23,'Chateau express'!A:A,1,0)=B23,"Dispo","Non"),"Non")</f>
        <v>Non</v>
      </c>
      <c r="G23" s="9" t="str">
        <f>IF(F23="Dispo",VLOOKUP(B23,'Chateau express'!A:C,3,0),"")</f>
        <v/>
      </c>
      <c r="H23" s="11" t="str">
        <f>IFERROR(IF(VLOOKUP(B23,Eurizia!A:A,1,0)=B23,"Dispo","Non"),"Non")</f>
        <v>Non</v>
      </c>
      <c r="I23" s="9" t="str">
        <f>IF(H23="Dispo",VLOOKUP(B23,Eurizia!A:C,3,0),"")</f>
        <v/>
      </c>
      <c r="J23" s="11" t="str">
        <f>IFERROR(IF(VLOOKUP(B23,Cambodge!A:A,1,0)=B23,"Dispo","Non"),"Non")</f>
        <v>Non</v>
      </c>
      <c r="K23" s="9" t="str">
        <f>IF(J23="Dispo",VLOOKUP(B23,Cambodge!A:C,3,0),"")</f>
        <v/>
      </c>
      <c r="L23" s="11" t="str">
        <f>IFERROR(IF(VLOOKUP(B23,Boulangerie!A:A,1,0)=B23,"Dispo","Non"),"Non")</f>
        <v>Non</v>
      </c>
      <c r="M23" s="9" t="str">
        <f>IF(L23="Dispo",VLOOKUP(B23,Boulangerie!A:C,3,0),"")</f>
        <v/>
      </c>
      <c r="N23" s="11" t="str">
        <f>IFERROR(IF(VLOOKUP(B23,Pas_encore_trouve!A:A,1,0)=B23,"Dispo","Non"),"Non")</f>
        <v>Non</v>
      </c>
      <c r="O23" s="9" t="str">
        <f>IF(N23="Dispo",VLOOKUP(B23,Pas_encore_trouve!A:C,3,0),"")</f>
        <v/>
      </c>
      <c r="P23" s="20">
        <f t="shared" si="0"/>
        <v>1</v>
      </c>
      <c r="Q23" s="1" t="str">
        <f t="shared" si="1"/>
        <v>Transgourmet</v>
      </c>
    </row>
    <row r="24" spans="1:17" hidden="1" x14ac:dyDescent="0.25">
      <c r="A24" s="1" t="s">
        <v>26</v>
      </c>
      <c r="B24" s="1" t="s">
        <v>58</v>
      </c>
      <c r="C24" s="1" t="s">
        <v>11</v>
      </c>
      <c r="D24" s="11" t="str">
        <f>IFERROR(IF(VLOOKUP(B24,transgourmet!A:A,1,0)=B24,"Dispo","Non"),"Non")</f>
        <v>Dispo</v>
      </c>
      <c r="E24" s="9">
        <f>IF(D24="Dispo",VLOOKUP(B24,transgourmet!A:C,3,0),"")</f>
        <v>1.75</v>
      </c>
      <c r="F24" s="11" t="str">
        <f>IFERROR(IF(VLOOKUP(B24,'Chateau express'!A:A,1,0)=B24,"Dispo","Non"),"Non")</f>
        <v>Non</v>
      </c>
      <c r="G24" s="9" t="str">
        <f>IF(F24="Dispo",VLOOKUP(B24,'Chateau express'!A:C,3,0),"")</f>
        <v/>
      </c>
      <c r="H24" s="11" t="str">
        <f>IFERROR(IF(VLOOKUP(B24,Eurizia!A:A,1,0)=B24,"Dispo","Non"),"Non")</f>
        <v>Non</v>
      </c>
      <c r="I24" s="9" t="str">
        <f>IF(H24="Dispo",VLOOKUP(B24,Eurizia!A:C,3,0),"")</f>
        <v/>
      </c>
      <c r="J24" s="11" t="str">
        <f>IFERROR(IF(VLOOKUP(B24,Cambodge!A:A,1,0)=B24,"Dispo","Non"),"Non")</f>
        <v>Non</v>
      </c>
      <c r="K24" s="9" t="str">
        <f>IF(J24="Dispo",VLOOKUP(B24,Cambodge!A:C,3,0),"")</f>
        <v/>
      </c>
      <c r="L24" s="11" t="str">
        <f>IFERROR(IF(VLOOKUP(B24,Boulangerie!A:A,1,0)=B24,"Dispo","Non"),"Non")</f>
        <v>Non</v>
      </c>
      <c r="M24" s="9" t="str">
        <f>IF(L24="Dispo",VLOOKUP(B24,Boulangerie!A:C,3,0),"")</f>
        <v/>
      </c>
      <c r="N24" s="11" t="str">
        <f>IFERROR(IF(VLOOKUP(B24,Pas_encore_trouve!A:A,1,0)=B24,"Dispo","Non"),"Non")</f>
        <v>Non</v>
      </c>
      <c r="O24" s="9" t="str">
        <f>IF(N24="Dispo",VLOOKUP(B24,Pas_encore_trouve!A:C,3,0),"")</f>
        <v/>
      </c>
      <c r="P24" s="20">
        <f t="shared" si="0"/>
        <v>1.75</v>
      </c>
      <c r="Q24" s="1" t="str">
        <f t="shared" si="1"/>
        <v>Transgourmet</v>
      </c>
    </row>
    <row r="25" spans="1:17" hidden="1" x14ac:dyDescent="0.25">
      <c r="A25" s="1" t="s">
        <v>26</v>
      </c>
      <c r="B25" s="1" t="s">
        <v>59</v>
      </c>
      <c r="C25" s="1" t="s">
        <v>44</v>
      </c>
      <c r="D25" s="11" t="str">
        <f>IFERROR(IF(VLOOKUP(B25,transgourmet!A:A,1,0)=B25,"Dispo","Non"),"Non")</f>
        <v>Dispo</v>
      </c>
      <c r="E25" s="9">
        <f>IF(D25="Dispo",VLOOKUP(B25,transgourmet!A:C,3,0),"")</f>
        <v>4.5</v>
      </c>
      <c r="F25" s="11" t="str">
        <f>IFERROR(IF(VLOOKUP(B25,'Chateau express'!A:A,1,0)=B25,"Dispo","Non"),"Non")</f>
        <v>Non</v>
      </c>
      <c r="G25" s="9" t="str">
        <f>IF(F25="Dispo",VLOOKUP(B25,'Chateau express'!A:C,3,0),"")</f>
        <v/>
      </c>
      <c r="H25" s="11" t="str">
        <f>IFERROR(IF(VLOOKUP(B25,Eurizia!A:A,1,0)=B25,"Dispo","Non"),"Non")</f>
        <v>Non</v>
      </c>
      <c r="I25" s="9" t="str">
        <f>IF(H25="Dispo",VLOOKUP(B25,Eurizia!A:C,3,0),"")</f>
        <v/>
      </c>
      <c r="J25" s="11" t="str">
        <f>IFERROR(IF(VLOOKUP(B25,Cambodge!A:A,1,0)=B25,"Dispo","Non"),"Non")</f>
        <v>Non</v>
      </c>
      <c r="K25" s="9" t="str">
        <f>IF(J25="Dispo",VLOOKUP(B25,Cambodge!A:C,3,0),"")</f>
        <v/>
      </c>
      <c r="L25" s="11" t="str">
        <f>IFERROR(IF(VLOOKUP(B25,Boulangerie!A:A,1,0)=B25,"Dispo","Non"),"Non")</f>
        <v>Non</v>
      </c>
      <c r="M25" s="9" t="str">
        <f>IF(L25="Dispo",VLOOKUP(B25,Boulangerie!A:C,3,0),"")</f>
        <v/>
      </c>
      <c r="N25" s="11" t="str">
        <f>IFERROR(IF(VLOOKUP(B25,Pas_encore_trouve!A:A,1,0)=B25,"Dispo","Non"),"Non")</f>
        <v>Non</v>
      </c>
      <c r="O25" s="9" t="str">
        <f>IF(N25="Dispo",VLOOKUP(B25,Pas_encore_trouve!A:C,3,0),"")</f>
        <v/>
      </c>
      <c r="P25" s="20">
        <f t="shared" si="0"/>
        <v>4.5</v>
      </c>
      <c r="Q25" s="1" t="str">
        <f t="shared" si="1"/>
        <v>Transgourmet</v>
      </c>
    </row>
    <row r="26" spans="1:17" hidden="1" x14ac:dyDescent="0.25">
      <c r="A26" s="1" t="s">
        <v>26</v>
      </c>
      <c r="B26" s="1" t="s">
        <v>235</v>
      </c>
      <c r="C26" s="1" t="s">
        <v>44</v>
      </c>
      <c r="D26" s="11" t="str">
        <f>IFERROR(IF(VLOOKUP(B26,transgourmet!A:A,1,0)=B26,"Dispo","Non"),"Non")</f>
        <v>Dispo</v>
      </c>
      <c r="E26" s="9">
        <f>IF(D26="Dispo",VLOOKUP(B26,transgourmet!A:C,3,0),"")</f>
        <v>4.5</v>
      </c>
      <c r="F26" s="11" t="str">
        <f>IFERROR(IF(VLOOKUP(B26,'Chateau express'!A:A,1,0)=B26,"Dispo","Non"),"Non")</f>
        <v>Non</v>
      </c>
      <c r="G26" s="9" t="str">
        <f>IF(F26="Dispo",VLOOKUP(B26,'Chateau express'!A:C,3,0),"")</f>
        <v/>
      </c>
      <c r="H26" s="11" t="str">
        <f>IFERROR(IF(VLOOKUP(B26,Eurizia!A:A,1,0)=B26,"Dispo","Non"),"Non")</f>
        <v>Non</v>
      </c>
      <c r="I26" s="9" t="str">
        <f>IF(H26="Dispo",VLOOKUP(B26,Eurizia!A:C,3,0),"")</f>
        <v/>
      </c>
      <c r="J26" s="11" t="str">
        <f>IFERROR(IF(VLOOKUP(B26,Cambodge!A:A,1,0)=B26,"Dispo","Non"),"Non")</f>
        <v>Non</v>
      </c>
      <c r="K26" s="9" t="str">
        <f>IF(J26="Dispo",VLOOKUP(B26,Cambodge!A:C,3,0),"")</f>
        <v/>
      </c>
      <c r="L26" s="11" t="str">
        <f>IFERROR(IF(VLOOKUP(B26,Boulangerie!A:A,1,0)=B26,"Dispo","Non"),"Non")</f>
        <v>Non</v>
      </c>
      <c r="M26" s="9" t="str">
        <f>IF(L26="Dispo",VLOOKUP(B26,Boulangerie!A:C,3,0),"")</f>
        <v/>
      </c>
      <c r="N26" s="11" t="str">
        <f>IFERROR(IF(VLOOKUP(B26,Pas_encore_trouve!A:A,1,0)=B26,"Dispo","Non"),"Non")</f>
        <v>Non</v>
      </c>
      <c r="O26" s="9" t="str">
        <f>IF(N26="Dispo",VLOOKUP(B26,Pas_encore_trouve!A:C,3,0),"")</f>
        <v/>
      </c>
      <c r="P26" s="20">
        <f t="shared" si="0"/>
        <v>4.5</v>
      </c>
      <c r="Q26" s="1" t="str">
        <f t="shared" si="1"/>
        <v>Transgourmet</v>
      </c>
    </row>
    <row r="27" spans="1:17" hidden="1" x14ac:dyDescent="0.25">
      <c r="A27" s="1" t="s">
        <v>26</v>
      </c>
      <c r="B27" s="1" t="s">
        <v>60</v>
      </c>
      <c r="C27" s="1" t="s">
        <v>44</v>
      </c>
      <c r="D27" s="11" t="str">
        <f>IFERROR(IF(VLOOKUP(B27,transgourmet!A:A,1,0)=B27,"Dispo","Non"),"Non")</f>
        <v>Non</v>
      </c>
      <c r="E27" s="9" t="str">
        <f>IF(D27="Dispo",VLOOKUP(B27,transgourmet!A:C,3,0),"")</f>
        <v/>
      </c>
      <c r="F27" s="11" t="str">
        <f>IFERROR(IF(VLOOKUP(B27,'Chateau express'!A:A,1,0)=B27,"Dispo","Non"),"Non")</f>
        <v>Non</v>
      </c>
      <c r="G27" s="9" t="str">
        <f>IF(F27="Dispo",VLOOKUP(B27,'Chateau express'!A:C,3,0),"")</f>
        <v/>
      </c>
      <c r="H27" s="11" t="str">
        <f>IFERROR(IF(VLOOKUP(B27,Eurizia!A:A,1,0)=B27,"Dispo","Non"),"Non")</f>
        <v>Non</v>
      </c>
      <c r="I27" s="9" t="str">
        <f>IF(H27="Dispo",VLOOKUP(B27,Eurizia!A:C,3,0),"")</f>
        <v/>
      </c>
      <c r="J27" s="11" t="str">
        <f>IFERROR(IF(VLOOKUP(B27,Cambodge!A:A,1,0)=B27,"Dispo","Non"),"Non")</f>
        <v>Non</v>
      </c>
      <c r="K27" s="9" t="str">
        <f>IF(J27="Dispo",VLOOKUP(B27,Cambodge!A:C,3,0),"")</f>
        <v/>
      </c>
      <c r="L27" s="11" t="str">
        <f>IFERROR(IF(VLOOKUP(B27,Boulangerie!A:A,1,0)=B27,"Dispo","Non"),"Non")</f>
        <v>Non</v>
      </c>
      <c r="M27" s="9" t="str">
        <f>IF(L27="Dispo",VLOOKUP(B27,Boulangerie!A:C,3,0),"")</f>
        <v/>
      </c>
      <c r="N27" s="11" t="str">
        <f>IFERROR(IF(VLOOKUP(B27,Pas_encore_trouve!A:A,1,0)=B27,"Dispo","Non"),"Non")</f>
        <v>Non</v>
      </c>
      <c r="O27" s="9" t="str">
        <f>IF(N27="Dispo",VLOOKUP(B27,Pas_encore_trouve!A:C,3,0),"")</f>
        <v/>
      </c>
      <c r="P27" s="20">
        <f t="shared" si="0"/>
        <v>0</v>
      </c>
      <c r="Q27" s="1" t="str">
        <f t="shared" si="1"/>
        <v/>
      </c>
    </row>
    <row r="28" spans="1:17" hidden="1" x14ac:dyDescent="0.25">
      <c r="A28" s="1" t="s">
        <v>28</v>
      </c>
      <c r="B28" s="1" t="s">
        <v>2</v>
      </c>
      <c r="C28" s="1" t="s">
        <v>11</v>
      </c>
      <c r="D28" s="11" t="str">
        <f>IFERROR(IF(VLOOKUP(B28,transgourmet!A:A,1,0)=B28,"Dispo","Non"),"Non")</f>
        <v>Dispo</v>
      </c>
      <c r="E28" s="9">
        <f>IF(D28="Dispo",VLOOKUP(B28,transgourmet!A:C,3,0),"")</f>
        <v>8.9499999999999993</v>
      </c>
      <c r="F28" s="11" t="str">
        <f>IFERROR(IF(VLOOKUP(B28,'Chateau express'!A:A,1,0)=B28,"Dispo","Non"),"Non")</f>
        <v>Non</v>
      </c>
      <c r="G28" s="9" t="str">
        <f>IF(F28="Dispo",VLOOKUP(B28,'Chateau express'!A:C,3,0),"")</f>
        <v/>
      </c>
      <c r="H28" s="11" t="str">
        <f>IFERROR(IF(VLOOKUP(B28,Eurizia!A:A,1,0)=B28,"Dispo","Non"),"Non")</f>
        <v>Non</v>
      </c>
      <c r="I28" s="9" t="str">
        <f>IF(H28="Dispo",VLOOKUP(B28,Eurizia!A:C,3,0),"")</f>
        <v/>
      </c>
      <c r="J28" s="11" t="str">
        <f>IFERROR(IF(VLOOKUP(B28,Cambodge!A:A,1,0)=B28,"Dispo","Non"),"Non")</f>
        <v>Non</v>
      </c>
      <c r="K28" s="9" t="str">
        <f>IF(J28="Dispo",VLOOKUP(B28,Cambodge!A:C,3,0),"")</f>
        <v/>
      </c>
      <c r="L28" s="11" t="str">
        <f>IFERROR(IF(VLOOKUP(B28,Boulangerie!A:A,1,0)=B28,"Dispo","Non"),"Non")</f>
        <v>Non</v>
      </c>
      <c r="M28" s="9" t="str">
        <f>IF(L28="Dispo",VLOOKUP(B28,Boulangerie!A:C,3,0),"")</f>
        <v/>
      </c>
      <c r="N28" s="11" t="str">
        <f>IFERROR(IF(VLOOKUP(B28,Pas_encore_trouve!A:A,1,0)=B28,"Dispo","Non"),"Non")</f>
        <v>Non</v>
      </c>
      <c r="O28" s="9" t="str">
        <f>IF(N28="Dispo",VLOOKUP(B28,Pas_encore_trouve!A:C,3,0),"")</f>
        <v/>
      </c>
      <c r="P28" s="20">
        <f t="shared" si="0"/>
        <v>8.9499999999999993</v>
      </c>
      <c r="Q28" s="1" t="str">
        <f t="shared" si="1"/>
        <v>Transgourmet</v>
      </c>
    </row>
    <row r="29" spans="1:17" hidden="1" x14ac:dyDescent="0.25">
      <c r="A29" s="1" t="s">
        <v>28</v>
      </c>
      <c r="B29" s="1" t="s">
        <v>248</v>
      </c>
      <c r="C29" s="1" t="s">
        <v>11</v>
      </c>
      <c r="D29" s="11" t="str">
        <f>IFERROR(IF(VLOOKUP(B29,transgourmet!A:A,1,0)=B29,"Dispo","Non"),"Non")</f>
        <v>Dispo</v>
      </c>
      <c r="E29" s="9">
        <f>IF(D29="Dispo",VLOOKUP(B29,transgourmet!A:C,3,0),"")</f>
        <v>13.1</v>
      </c>
      <c r="F29" s="11" t="str">
        <f>IFERROR(IF(VLOOKUP(B29,'Chateau express'!A:A,1,0)=B29,"Dispo","Non"),"Non")</f>
        <v>Non</v>
      </c>
      <c r="G29" s="9" t="str">
        <f>IF(F29="Dispo",VLOOKUP(B29,'Chateau express'!A:C,3,0),"")</f>
        <v/>
      </c>
      <c r="H29" s="11" t="str">
        <f>IFERROR(IF(VLOOKUP(B29,Eurizia!A:A,1,0)=B29,"Dispo","Non"),"Non")</f>
        <v>Non</v>
      </c>
      <c r="I29" s="9" t="str">
        <f>IF(H29="Dispo",VLOOKUP(B29,Eurizia!A:C,3,0),"")</f>
        <v/>
      </c>
      <c r="J29" s="11" t="str">
        <f>IFERROR(IF(VLOOKUP(B29,Cambodge!A:A,1,0)=B29,"Dispo","Non"),"Non")</f>
        <v>Non</v>
      </c>
      <c r="K29" s="9" t="str">
        <f>IF(J29="Dispo",VLOOKUP(B29,Cambodge!A:C,3,0),"")</f>
        <v/>
      </c>
      <c r="L29" s="11" t="str">
        <f>IFERROR(IF(VLOOKUP(B29,Boulangerie!A:A,1,0)=B29,"Dispo","Non"),"Non")</f>
        <v>Non</v>
      </c>
      <c r="M29" s="9" t="str">
        <f>IF(L29="Dispo",VLOOKUP(B29,Boulangerie!A:C,3,0),"")</f>
        <v/>
      </c>
      <c r="N29" s="11" t="str">
        <f>IFERROR(IF(VLOOKUP(B29,Pas_encore_trouve!A:A,1,0)=B29,"Dispo","Non"),"Non")</f>
        <v>Non</v>
      </c>
      <c r="O29" s="9" t="str">
        <f>IF(N29="Dispo",VLOOKUP(B29,Pas_encore_trouve!A:C,3,0),"")</f>
        <v/>
      </c>
      <c r="P29" s="20">
        <f t="shared" si="0"/>
        <v>13.1</v>
      </c>
      <c r="Q29" s="1" t="str">
        <f t="shared" si="1"/>
        <v>Transgourmet</v>
      </c>
    </row>
    <row r="30" spans="1:17" hidden="1" x14ac:dyDescent="0.25">
      <c r="A30" s="1" t="s">
        <v>28</v>
      </c>
      <c r="B30" s="1" t="s">
        <v>16</v>
      </c>
      <c r="C30" s="1" t="s">
        <v>11</v>
      </c>
      <c r="D30" s="11" t="str">
        <f>IFERROR(IF(VLOOKUP(B30,transgourmet!A:A,1,0)=B30,"Dispo","Non"),"Non")</f>
        <v>Non</v>
      </c>
      <c r="E30" s="9" t="str">
        <f>IF(D30="Dispo",VLOOKUP(B30,transgourmet!A:C,3,0),"")</f>
        <v/>
      </c>
      <c r="F30" s="11" t="str">
        <f>IFERROR(IF(VLOOKUP(B30,'Chateau express'!A:A,1,0)=B30,"Dispo","Non"),"Non")</f>
        <v>Non</v>
      </c>
      <c r="G30" s="9" t="str">
        <f>IF(F30="Dispo",VLOOKUP(B30,'Chateau express'!A:C,3,0),"")</f>
        <v/>
      </c>
      <c r="H30" s="11" t="str">
        <f>IFERROR(IF(VLOOKUP(B30,Eurizia!A:A,1,0)=B30,"Dispo","Non"),"Non")</f>
        <v>Non</v>
      </c>
      <c r="I30" s="9" t="str">
        <f>IF(H30="Dispo",VLOOKUP(B30,Eurizia!A:C,3,0),"")</f>
        <v/>
      </c>
      <c r="J30" s="11" t="str">
        <f>IFERROR(IF(VLOOKUP(B30,Cambodge!A:A,1,0)=B30,"Dispo","Non"),"Non")</f>
        <v>Non</v>
      </c>
      <c r="K30" s="9" t="str">
        <f>IF(J30="Dispo",VLOOKUP(B30,Cambodge!A:C,3,0),"")</f>
        <v/>
      </c>
      <c r="L30" s="11" t="str">
        <f>IFERROR(IF(VLOOKUP(B30,Boulangerie!A:A,1,0)=B30,"Dispo","Non"),"Non")</f>
        <v>Non</v>
      </c>
      <c r="M30" s="9" t="str">
        <f>IF(L30="Dispo",VLOOKUP(B30,Boulangerie!A:C,3,0),"")</f>
        <v/>
      </c>
      <c r="N30" s="11" t="str">
        <f>IFERROR(IF(VLOOKUP(B30,Pas_encore_trouve!A:A,1,0)=B30,"Dispo","Non"),"Non")</f>
        <v>Dispo</v>
      </c>
      <c r="O30" s="9">
        <f>IF(N30="Dispo",VLOOKUP(B30,Pas_encore_trouve!A:C,3,0),"")</f>
        <v>30.52</v>
      </c>
      <c r="P30" s="20">
        <f t="shared" si="0"/>
        <v>30.52</v>
      </c>
      <c r="Q30" s="1" t="str">
        <f t="shared" si="1"/>
        <v>Pas encore trouvé</v>
      </c>
    </row>
    <row r="31" spans="1:17" hidden="1" x14ac:dyDescent="0.25">
      <c r="A31" s="1" t="s">
        <v>28</v>
      </c>
      <c r="B31" s="1" t="s">
        <v>65</v>
      </c>
      <c r="C31" s="1" t="s">
        <v>11</v>
      </c>
      <c r="D31" s="11" t="str">
        <f>IFERROR(IF(VLOOKUP(B31,transgourmet!A:A,1,0)=B31,"Dispo","Non"),"Non")</f>
        <v>Non</v>
      </c>
      <c r="E31" s="9" t="str">
        <f>IF(D31="Dispo",VLOOKUP(B31,transgourmet!A:C,3,0),"")</f>
        <v/>
      </c>
      <c r="F31" s="11" t="str">
        <f>IFERROR(IF(VLOOKUP(B31,'Chateau express'!A:A,1,0)=B31,"Dispo","Non"),"Non")</f>
        <v>Non</v>
      </c>
      <c r="G31" s="9" t="str">
        <f>IF(F31="Dispo",VLOOKUP(B31,'Chateau express'!A:C,3,0),"")</f>
        <v/>
      </c>
      <c r="H31" s="11" t="str">
        <f>IFERROR(IF(VLOOKUP(B31,Eurizia!A:A,1,0)=B31,"Dispo","Non"),"Non")</f>
        <v>Non</v>
      </c>
      <c r="I31" s="9" t="str">
        <f>IF(H31="Dispo",VLOOKUP(B31,Eurizia!A:C,3,0),"")</f>
        <v/>
      </c>
      <c r="J31" s="11" t="str">
        <f>IFERROR(IF(VLOOKUP(B31,Cambodge!A:A,1,0)=B31,"Dispo","Non"),"Non")</f>
        <v>Non</v>
      </c>
      <c r="K31" s="9" t="str">
        <f>IF(J31="Dispo",VLOOKUP(B31,Cambodge!A:C,3,0),"")</f>
        <v/>
      </c>
      <c r="L31" s="11" t="str">
        <f>IFERROR(IF(VLOOKUP(B31,Boulangerie!A:A,1,0)=B31,"Dispo","Non"),"Non")</f>
        <v>Non</v>
      </c>
      <c r="M31" s="9" t="str">
        <f>IF(L31="Dispo",VLOOKUP(B31,Boulangerie!A:C,3,0),"")</f>
        <v/>
      </c>
      <c r="N31" s="11" t="str">
        <f>IFERROR(IF(VLOOKUP(B31,Pas_encore_trouve!A:A,1,0)=B31,"Dispo","Non"),"Non")</f>
        <v>Non</v>
      </c>
      <c r="O31" s="9" t="str">
        <f>IF(N31="Dispo",VLOOKUP(B31,Pas_encore_trouve!A:C,3,0),"")</f>
        <v/>
      </c>
      <c r="P31" s="20">
        <f t="shared" si="0"/>
        <v>0</v>
      </c>
      <c r="Q31" s="1" t="str">
        <f t="shared" si="1"/>
        <v/>
      </c>
    </row>
    <row r="32" spans="1:17" hidden="1" x14ac:dyDescent="0.25">
      <c r="A32" s="1" t="s">
        <v>28</v>
      </c>
      <c r="B32" s="1" t="s">
        <v>66</v>
      </c>
      <c r="C32" s="1" t="s">
        <v>11</v>
      </c>
      <c r="D32" s="11" t="str">
        <f>IFERROR(IF(VLOOKUP(B32,transgourmet!A:A,1,0)=B32,"Dispo","Non"),"Non")</f>
        <v>Non</v>
      </c>
      <c r="E32" s="9" t="str">
        <f>IF(D32="Dispo",VLOOKUP(B32,transgourmet!A:C,3,0),"")</f>
        <v/>
      </c>
      <c r="F32" s="11" t="str">
        <f>IFERROR(IF(VLOOKUP(B32,'Chateau express'!A:A,1,0)=B32,"Dispo","Non"),"Non")</f>
        <v>Non</v>
      </c>
      <c r="G32" s="9" t="str">
        <f>IF(F32="Dispo",VLOOKUP(B32,'Chateau express'!A:C,3,0),"")</f>
        <v/>
      </c>
      <c r="H32" s="11" t="str">
        <f>IFERROR(IF(VLOOKUP(B32,Eurizia!A:A,1,0)=B32,"Dispo","Non"),"Non")</f>
        <v>Non</v>
      </c>
      <c r="I32" s="9" t="str">
        <f>IF(H32="Dispo",VLOOKUP(B32,Eurizia!A:C,3,0),"")</f>
        <v/>
      </c>
      <c r="J32" s="11" t="str">
        <f>IFERROR(IF(VLOOKUP(B32,Cambodge!A:A,1,0)=B32,"Dispo","Non"),"Non")</f>
        <v>Non</v>
      </c>
      <c r="K32" s="9" t="str">
        <f>IF(J32="Dispo",VLOOKUP(B32,Cambodge!A:C,3,0),"")</f>
        <v/>
      </c>
      <c r="L32" s="11" t="str">
        <f>IFERROR(IF(VLOOKUP(B32,Boulangerie!A:A,1,0)=B32,"Dispo","Non"),"Non")</f>
        <v>Non</v>
      </c>
      <c r="M32" s="9" t="str">
        <f>IF(L32="Dispo",VLOOKUP(B32,Boulangerie!A:C,3,0),"")</f>
        <v/>
      </c>
      <c r="N32" s="11" t="str">
        <f>IFERROR(IF(VLOOKUP(B32,Pas_encore_trouve!A:A,1,0)=B32,"Dispo","Non"),"Non")</f>
        <v>Dispo</v>
      </c>
      <c r="O32" s="9">
        <v>50</v>
      </c>
      <c r="P32" s="20">
        <f t="shared" si="0"/>
        <v>50</v>
      </c>
      <c r="Q32" s="1" t="str">
        <f t="shared" si="1"/>
        <v>Pas encore trouvé</v>
      </c>
    </row>
    <row r="33" spans="1:17" hidden="1" x14ac:dyDescent="0.25">
      <c r="A33" s="1" t="s">
        <v>28</v>
      </c>
      <c r="B33" s="1" t="s">
        <v>5</v>
      </c>
      <c r="C33" s="1" t="s">
        <v>11</v>
      </c>
      <c r="D33" s="11" t="str">
        <f>IFERROR(IF(VLOOKUP(B33,transgourmet!A:A,1,0)=B33,"Dispo","Non"),"Non")</f>
        <v>Dispo</v>
      </c>
      <c r="E33" s="9">
        <f>IF(D33="Dispo",VLOOKUP(B33,transgourmet!A:C,3,0),"")</f>
        <v>9.1999999999999993</v>
      </c>
      <c r="F33" s="11" t="str">
        <f>IFERROR(IF(VLOOKUP(B33,'Chateau express'!A:A,1,0)=B33,"Dispo","Non"),"Non")</f>
        <v>Non</v>
      </c>
      <c r="G33" s="9" t="str">
        <f>IF(F33="Dispo",VLOOKUP(B33,'Chateau express'!A:C,3,0),"")</f>
        <v/>
      </c>
      <c r="H33" s="11" t="str">
        <f>IFERROR(IF(VLOOKUP(B33,Eurizia!A:A,1,0)=B33,"Dispo","Non"),"Non")</f>
        <v>Non</v>
      </c>
      <c r="I33" s="9" t="str">
        <f>IF(H33="Dispo",VLOOKUP(B33,Eurizia!A:C,3,0),"")</f>
        <v/>
      </c>
      <c r="J33" s="11" t="str">
        <f>IFERROR(IF(VLOOKUP(B33,Cambodge!A:A,1,0)=B33,"Dispo","Non"),"Non")</f>
        <v>Non</v>
      </c>
      <c r="K33" s="9" t="str">
        <f>IF(J33="Dispo",VLOOKUP(B33,Cambodge!A:C,3,0),"")</f>
        <v/>
      </c>
      <c r="L33" s="11" t="str">
        <f>IFERROR(IF(VLOOKUP(B33,Boulangerie!A:A,1,0)=B33,"Dispo","Non"),"Non")</f>
        <v>Non</v>
      </c>
      <c r="M33" s="9" t="str">
        <f>IF(L33="Dispo",VLOOKUP(B33,Boulangerie!A:C,3,0),"")</f>
        <v/>
      </c>
      <c r="N33" s="11" t="str">
        <f>IFERROR(IF(VLOOKUP(B33,Pas_encore_trouve!A:A,1,0)=B33,"Dispo","Non"),"Non")</f>
        <v>Non</v>
      </c>
      <c r="O33" s="9" t="str">
        <f>IF(N33="Dispo",VLOOKUP(B33,Pas_encore_trouve!A:C,3,0),"")</f>
        <v/>
      </c>
      <c r="P33" s="20">
        <f t="shared" si="0"/>
        <v>9.1999999999999993</v>
      </c>
      <c r="Q33" s="1" t="str">
        <f t="shared" si="1"/>
        <v>Transgourmet</v>
      </c>
    </row>
    <row r="34" spans="1:17" hidden="1" x14ac:dyDescent="0.25">
      <c r="A34" s="1" t="s">
        <v>28</v>
      </c>
      <c r="B34" s="1" t="s">
        <v>67</v>
      </c>
      <c r="C34" s="1" t="s">
        <v>11</v>
      </c>
      <c r="D34" s="11" t="str">
        <f>IFERROR(IF(VLOOKUP(B34,transgourmet!A:A,1,0)=B34,"Dispo","Non"),"Non")</f>
        <v>Dispo</v>
      </c>
      <c r="E34" s="9">
        <f>IF(D34="Dispo",VLOOKUP(B34,transgourmet!A:C,3,0),"")</f>
        <v>32.700000000000003</v>
      </c>
      <c r="F34" s="11" t="str">
        <f>IFERROR(IF(VLOOKUP(B34,'Chateau express'!A:A,1,0)=B34,"Dispo","Non"),"Non")</f>
        <v>Non</v>
      </c>
      <c r="G34" s="9" t="str">
        <f>IF(F34="Dispo",VLOOKUP(B34,'Chateau express'!A:C,3,0),"")</f>
        <v/>
      </c>
      <c r="H34" s="11" t="str">
        <f>IFERROR(IF(VLOOKUP(B34,Eurizia!A:A,1,0)=B34,"Dispo","Non"),"Non")</f>
        <v>Non</v>
      </c>
      <c r="I34" s="9" t="str">
        <f>IF(H34="Dispo",VLOOKUP(B34,Eurizia!A:C,3,0),"")</f>
        <v/>
      </c>
      <c r="J34" s="11" t="str">
        <f>IFERROR(IF(VLOOKUP(B34,Cambodge!A:A,1,0)=B34,"Dispo","Non"),"Non")</f>
        <v>Non</v>
      </c>
      <c r="K34" s="9" t="str">
        <f>IF(J34="Dispo",VLOOKUP(B34,Cambodge!A:C,3,0),"")</f>
        <v/>
      </c>
      <c r="L34" s="11" t="str">
        <f>IFERROR(IF(VLOOKUP(B34,Boulangerie!A:A,1,0)=B34,"Dispo","Non"),"Non")</f>
        <v>Non</v>
      </c>
      <c r="M34" s="9" t="str">
        <f>IF(L34="Dispo",VLOOKUP(B34,Boulangerie!A:C,3,0),"")</f>
        <v/>
      </c>
      <c r="N34" s="11" t="str">
        <f>IFERROR(IF(VLOOKUP(B34,Pas_encore_trouve!A:A,1,0)=B34,"Dispo","Non"),"Non")</f>
        <v>Non</v>
      </c>
      <c r="O34" s="9" t="str">
        <f>IF(N34="Dispo",VLOOKUP(B34,Pas_encore_trouve!A:C,3,0),"")</f>
        <v/>
      </c>
      <c r="P34" s="20">
        <f t="shared" si="0"/>
        <v>32.700000000000003</v>
      </c>
      <c r="Q34" s="1" t="str">
        <f t="shared" si="1"/>
        <v>Transgourmet</v>
      </c>
    </row>
    <row r="35" spans="1:17" hidden="1" x14ac:dyDescent="0.25">
      <c r="A35" s="1" t="s">
        <v>28</v>
      </c>
      <c r="B35" s="1" t="s">
        <v>68</v>
      </c>
      <c r="C35" s="1" t="s">
        <v>11</v>
      </c>
      <c r="D35" s="11" t="str">
        <f>IFERROR(IF(VLOOKUP(B35,transgourmet!A:A,1,0)=B35,"Dispo","Non"),"Non")</f>
        <v>Non</v>
      </c>
      <c r="E35" s="9" t="str">
        <f>IF(D35="Dispo",VLOOKUP(B35,transgourmet!A:C,3,0),"")</f>
        <v/>
      </c>
      <c r="F35" s="11" t="str">
        <f>IFERROR(IF(VLOOKUP(B35,'Chateau express'!A:A,1,0)=B35,"Dispo","Non"),"Non")</f>
        <v>Non</v>
      </c>
      <c r="G35" s="9" t="str">
        <f>IF(F35="Dispo",VLOOKUP(B35,'Chateau express'!A:C,3,0),"")</f>
        <v/>
      </c>
      <c r="H35" s="11" t="str">
        <f>IFERROR(IF(VLOOKUP(B35,Eurizia!A:A,1,0)=B35,"Dispo","Non"),"Non")</f>
        <v>Non</v>
      </c>
      <c r="I35" s="9" t="str">
        <f>IF(H35="Dispo",VLOOKUP(B35,Eurizia!A:C,3,0),"")</f>
        <v/>
      </c>
      <c r="J35" s="11" t="str">
        <f>IFERROR(IF(VLOOKUP(B35,Cambodge!A:A,1,0)=B35,"Dispo","Non"),"Non")</f>
        <v>Non</v>
      </c>
      <c r="K35" s="9" t="str">
        <f>IF(J35="Dispo",VLOOKUP(B35,Cambodge!A:C,3,0),"")</f>
        <v/>
      </c>
      <c r="L35" s="11" t="str">
        <f>IFERROR(IF(VLOOKUP(B35,Boulangerie!A:A,1,0)=B35,"Dispo","Non"),"Non")</f>
        <v>Non</v>
      </c>
      <c r="M35" s="9" t="str">
        <f>IF(L35="Dispo",VLOOKUP(B35,Boulangerie!A:C,3,0),"")</f>
        <v/>
      </c>
      <c r="N35" s="11" t="str">
        <f>IFERROR(IF(VLOOKUP(B35,Pas_encore_trouve!A:A,1,0)=B35,"Dispo","Non"),"Non")</f>
        <v>Non</v>
      </c>
      <c r="O35" s="9" t="str">
        <f>IF(N35="Dispo",VLOOKUP(B35,Pas_encore_trouve!A:C,3,0),"")</f>
        <v/>
      </c>
      <c r="P35" s="20">
        <f t="shared" si="0"/>
        <v>0</v>
      </c>
      <c r="Q35" s="1" t="str">
        <f t="shared" si="1"/>
        <v/>
      </c>
    </row>
    <row r="36" spans="1:17" hidden="1" x14ac:dyDescent="0.25">
      <c r="A36" s="1" t="s">
        <v>28</v>
      </c>
      <c r="B36" s="1" t="s">
        <v>69</v>
      </c>
      <c r="C36" s="1" t="s">
        <v>11</v>
      </c>
      <c r="D36" s="11" t="str">
        <f>IFERROR(IF(VLOOKUP(B36,transgourmet!A:A,1,0)=B36,"Dispo","Non"),"Non")</f>
        <v>Non</v>
      </c>
      <c r="E36" s="9" t="str">
        <f>IF(D36="Dispo",VLOOKUP(B36,transgourmet!A:C,3,0),"")</f>
        <v/>
      </c>
      <c r="F36" s="11" t="str">
        <f>IFERROR(IF(VLOOKUP(B36,'Chateau express'!A:A,1,0)=B36,"Dispo","Non"),"Non")</f>
        <v>Non</v>
      </c>
      <c r="G36" s="9" t="str">
        <f>IF(F36="Dispo",VLOOKUP(B36,'Chateau express'!A:C,3,0),"")</f>
        <v/>
      </c>
      <c r="H36" s="11" t="str">
        <f>IFERROR(IF(VLOOKUP(B36,Eurizia!A:A,1,0)=B36,"Dispo","Non"),"Non")</f>
        <v>Non</v>
      </c>
      <c r="I36" s="9" t="str">
        <f>IF(H36="Dispo",VLOOKUP(B36,Eurizia!A:C,3,0),"")</f>
        <v/>
      </c>
      <c r="J36" s="11" t="str">
        <f>IFERROR(IF(VLOOKUP(B36,Cambodge!A:A,1,0)=B36,"Dispo","Non"),"Non")</f>
        <v>Non</v>
      </c>
      <c r="K36" s="9" t="str">
        <f>IF(J36="Dispo",VLOOKUP(B36,Cambodge!A:C,3,0),"")</f>
        <v/>
      </c>
      <c r="L36" s="11" t="str">
        <f>IFERROR(IF(VLOOKUP(B36,Boulangerie!A:A,1,0)=B36,"Dispo","Non"),"Non")</f>
        <v>Non</v>
      </c>
      <c r="M36" s="9" t="str">
        <f>IF(L36="Dispo",VLOOKUP(B36,Boulangerie!A:C,3,0),"")</f>
        <v/>
      </c>
      <c r="N36" s="11" t="str">
        <f>IFERROR(IF(VLOOKUP(B36,Pas_encore_trouve!A:A,1,0)=B36,"Dispo","Non"),"Non")</f>
        <v>Dispo</v>
      </c>
      <c r="O36" s="9">
        <f>IF(N36="Dispo",VLOOKUP(B36,Pas_encore_trouve!A:C,3,0),"")</f>
        <v>9.5500000000000007</v>
      </c>
      <c r="P36" s="20">
        <f t="shared" si="0"/>
        <v>9.5500000000000007</v>
      </c>
      <c r="Q36" s="1" t="str">
        <f t="shared" si="1"/>
        <v>Pas encore trouvé</v>
      </c>
    </row>
    <row r="37" spans="1:17" hidden="1" x14ac:dyDescent="0.25">
      <c r="A37" s="1" t="s">
        <v>28</v>
      </c>
      <c r="B37" s="19" t="s">
        <v>300</v>
      </c>
      <c r="C37" s="1" t="s">
        <v>11</v>
      </c>
      <c r="D37" s="11" t="str">
        <f>IFERROR(IF(VLOOKUP(B37,transgourmet!A:A,1,0)=B37,"Dispo","Non"),"Non")</f>
        <v>Dispo</v>
      </c>
      <c r="E37" s="9">
        <f>IF(D37="Dispo",VLOOKUP(B37,transgourmet!A:C,3,0),"")</f>
        <v>2.5099999999999998</v>
      </c>
      <c r="F37" s="11" t="str">
        <f>IFERROR(IF(VLOOKUP(B37,'Chateau express'!A:A,1,0)=B37,"Dispo","Non"),"Non")</f>
        <v>Non</v>
      </c>
      <c r="G37" s="9" t="str">
        <f>IF(F37="Dispo",VLOOKUP(B37,'Chateau express'!A:C,3,0),"")</f>
        <v/>
      </c>
      <c r="H37" s="11" t="str">
        <f>IFERROR(IF(VLOOKUP(B37,Eurizia!A:A,1,0)=B37,"Dispo","Non"),"Non")</f>
        <v>Non</v>
      </c>
      <c r="I37" s="9" t="str">
        <f>IF(H37="Dispo",VLOOKUP(B37,Eurizia!A:C,3,0),"")</f>
        <v/>
      </c>
      <c r="J37" s="11" t="str">
        <f>IFERROR(IF(VLOOKUP(B37,Cambodge!A:A,1,0)=B37,"Dispo","Non"),"Non")</f>
        <v>Non</v>
      </c>
      <c r="K37" s="9" t="str">
        <f>IF(J37="Dispo",VLOOKUP(B37,Cambodge!A:C,3,0),"")</f>
        <v/>
      </c>
      <c r="L37" s="11" t="str">
        <f>IFERROR(IF(VLOOKUP(B37,Boulangerie!A:A,1,0)=B37,"Dispo","Non"),"Non")</f>
        <v>Non</v>
      </c>
      <c r="M37" s="9" t="str">
        <f>IF(L37="Dispo",VLOOKUP(B37,Boulangerie!A:C,3,0),"")</f>
        <v/>
      </c>
      <c r="N37" s="11" t="str">
        <f>IFERROR(IF(VLOOKUP(B37,Pas_encore_trouve!A:A,1,0)=B37,"Dispo","Non"),"Non")</f>
        <v>Non</v>
      </c>
      <c r="O37" s="9" t="str">
        <f>IF(N37="Dispo",VLOOKUP(B37,Pas_encore_trouve!A:C,3,0),"")</f>
        <v/>
      </c>
      <c r="P37" s="20">
        <f t="shared" si="0"/>
        <v>2.5099999999999998</v>
      </c>
      <c r="Q37" s="1" t="str">
        <f t="shared" si="1"/>
        <v>Transgourmet</v>
      </c>
    </row>
    <row r="38" spans="1:17" hidden="1" x14ac:dyDescent="0.25">
      <c r="A38" s="1" t="s">
        <v>28</v>
      </c>
      <c r="B38" s="1" t="s">
        <v>71</v>
      </c>
      <c r="C38" s="1" t="s">
        <v>39</v>
      </c>
      <c r="D38" s="11" t="str">
        <f>IFERROR(IF(VLOOKUP(B38,transgourmet!A:A,1,0)=B38,"Dispo","Non"),"Non")</f>
        <v>Non</v>
      </c>
      <c r="E38" s="9" t="str">
        <f>IF(D38="Dispo",VLOOKUP(B38,transgourmet!A:C,3,0),"")</f>
        <v/>
      </c>
      <c r="F38" s="11" t="str">
        <f>IFERROR(IF(VLOOKUP(B38,'Chateau express'!A:A,1,0)=B38,"Dispo","Non"),"Non")</f>
        <v>Dispo</v>
      </c>
      <c r="G38" s="9">
        <f>IF(F38="Dispo",VLOOKUP(B38,'Chateau express'!A:C,3,0),"")</f>
        <v>4.6666666666666662E-2</v>
      </c>
      <c r="H38" s="11" t="str">
        <f>IFERROR(IF(VLOOKUP(B38,Eurizia!A:A,1,0)=B38,"Dispo","Non"),"Non")</f>
        <v>Non</v>
      </c>
      <c r="I38" s="9" t="str">
        <f>IF(H38="Dispo",VLOOKUP(B38,Eurizia!A:C,3,0),"")</f>
        <v/>
      </c>
      <c r="J38" s="11" t="str">
        <f>IFERROR(IF(VLOOKUP(B38,Cambodge!A:A,1,0)=B38,"Dispo","Non"),"Non")</f>
        <v>Non</v>
      </c>
      <c r="K38" s="9" t="str">
        <f>IF(J38="Dispo",VLOOKUP(B38,Cambodge!A:C,3,0),"")</f>
        <v/>
      </c>
      <c r="L38" s="11" t="str">
        <f>IFERROR(IF(VLOOKUP(B38,Boulangerie!A:A,1,0)=B38,"Dispo","Non"),"Non")</f>
        <v>Non</v>
      </c>
      <c r="M38" s="9" t="str">
        <f>IF(L38="Dispo",VLOOKUP(B38,Boulangerie!A:C,3,0),"")</f>
        <v/>
      </c>
      <c r="N38" s="11" t="str">
        <f>IFERROR(IF(VLOOKUP(B38,Pas_encore_trouve!A:A,1,0)=B38,"Dispo","Non"),"Non")</f>
        <v>Non</v>
      </c>
      <c r="O38" s="9" t="str">
        <f>IF(N38="Dispo",VLOOKUP(B38,Pas_encore_trouve!A:C,3,0),"")</f>
        <v/>
      </c>
      <c r="P38" s="20">
        <f t="shared" si="0"/>
        <v>4.6666666666666662E-2</v>
      </c>
      <c r="Q38" s="1" t="str">
        <f t="shared" si="1"/>
        <v>Château Express</v>
      </c>
    </row>
    <row r="39" spans="1:17" hidden="1" x14ac:dyDescent="0.25">
      <c r="A39" s="1" t="s">
        <v>28</v>
      </c>
      <c r="B39" s="1" t="s">
        <v>3</v>
      </c>
      <c r="C39" s="1" t="s">
        <v>11</v>
      </c>
      <c r="D39" s="11" t="str">
        <f>IFERROR(IF(VLOOKUP(B39,transgourmet!A:A,1,0)=B39,"Dispo","Non"),"Non")</f>
        <v>Non</v>
      </c>
      <c r="E39" s="9" t="str">
        <f>IF(D39="Dispo",VLOOKUP(B39,transgourmet!A:C,3,0),"")</f>
        <v/>
      </c>
      <c r="F39" s="11" t="str">
        <f>IFERROR(IF(VLOOKUP(B39,'Chateau express'!A:A,1,0)=B39,"Dispo","Non"),"Non")</f>
        <v>Non</v>
      </c>
      <c r="G39" s="9" t="str">
        <f>IF(F39="Dispo",VLOOKUP(B39,'Chateau express'!A:C,3,0),"")</f>
        <v/>
      </c>
      <c r="H39" s="11" t="str">
        <f>IFERROR(IF(VLOOKUP(B39,Eurizia!A:A,1,0)=B39,"Dispo","Non"),"Non")</f>
        <v>Non</v>
      </c>
      <c r="I39" s="9" t="str">
        <f>IF(H39="Dispo",VLOOKUP(B39,Eurizia!A:C,3,0),"")</f>
        <v/>
      </c>
      <c r="J39" s="11" t="str">
        <f>IFERROR(IF(VLOOKUP(B39,Cambodge!A:A,1,0)=B39,"Dispo","Non"),"Non")</f>
        <v>Non</v>
      </c>
      <c r="K39" s="9" t="str">
        <f>IF(J39="Dispo",VLOOKUP(B39,Cambodge!A:C,3,0),"")</f>
        <v/>
      </c>
      <c r="L39" s="11" t="str">
        <f>IFERROR(IF(VLOOKUP(B39,Boulangerie!A:A,1,0)=B39,"Dispo","Non"),"Non")</f>
        <v>Non</v>
      </c>
      <c r="M39" s="9" t="str">
        <f>IF(L39="Dispo",VLOOKUP(B39,Boulangerie!A:C,3,0),"")</f>
        <v/>
      </c>
      <c r="N39" s="11" t="str">
        <f>IFERROR(IF(VLOOKUP(B39,Pas_encore_trouve!A:A,1,0)=B39,"Dispo","Non"),"Non")</f>
        <v>Dispo</v>
      </c>
      <c r="O39" s="9">
        <f>IF(N39="Dispo",VLOOKUP(B39,Pas_encore_trouve!A:C,3,0),"")</f>
        <v>29.2</v>
      </c>
      <c r="P39" s="20">
        <f t="shared" si="0"/>
        <v>29.2</v>
      </c>
      <c r="Q39" s="1" t="str">
        <f t="shared" si="1"/>
        <v>Pas encore trouvé</v>
      </c>
    </row>
    <row r="40" spans="1:17" hidden="1" x14ac:dyDescent="0.25">
      <c r="A40" s="1" t="s">
        <v>28</v>
      </c>
      <c r="B40" s="1" t="s">
        <v>15</v>
      </c>
      <c r="C40" s="1" t="s">
        <v>11</v>
      </c>
      <c r="D40" s="11" t="str">
        <f>IFERROR(IF(VLOOKUP(B40,transgourmet!A:A,1,0)=B40,"Dispo","Non"),"Non")</f>
        <v>Non</v>
      </c>
      <c r="E40" s="9" t="str">
        <f>IF(D40="Dispo",VLOOKUP(B40,transgourmet!A:C,3,0),"")</f>
        <v/>
      </c>
      <c r="F40" s="11" t="str">
        <f>IFERROR(IF(VLOOKUP(B40,'Chateau express'!A:A,1,0)=B40,"Dispo","Non"),"Non")</f>
        <v>Dispo</v>
      </c>
      <c r="G40" s="9">
        <f>IF(F40="Dispo",VLOOKUP(B40,'Chateau express'!A:C,3,0),"")</f>
        <v>25</v>
      </c>
      <c r="H40" s="11" t="str">
        <f>IFERROR(IF(VLOOKUP(B40,Eurizia!A:A,1,0)=B40,"Dispo","Non"),"Non")</f>
        <v>Non</v>
      </c>
      <c r="I40" s="9" t="str">
        <f>IF(H40="Dispo",VLOOKUP(B40,Eurizia!A:C,3,0),"")</f>
        <v/>
      </c>
      <c r="J40" s="11" t="str">
        <f>IFERROR(IF(VLOOKUP(B40,Cambodge!A:A,1,0)=B40,"Dispo","Non"),"Non")</f>
        <v>Non</v>
      </c>
      <c r="K40" s="9" t="str">
        <f>IF(J40="Dispo",VLOOKUP(B40,Cambodge!A:C,3,0),"")</f>
        <v/>
      </c>
      <c r="L40" s="11" t="str">
        <f>IFERROR(IF(VLOOKUP(B40,Boulangerie!A:A,1,0)=B40,"Dispo","Non"),"Non")</f>
        <v>Non</v>
      </c>
      <c r="M40" s="9" t="str">
        <f>IF(L40="Dispo",VLOOKUP(B40,Boulangerie!A:C,3,0),"")</f>
        <v/>
      </c>
      <c r="N40" s="11" t="str">
        <f>IFERROR(IF(VLOOKUP(B40,Pas_encore_trouve!A:A,1,0)=B40,"Dispo","Non"),"Non")</f>
        <v>Non</v>
      </c>
      <c r="O40" s="9" t="str">
        <f>IF(N40="Dispo",VLOOKUP(B40,Pas_encore_trouve!A:C,3,0),"")</f>
        <v/>
      </c>
      <c r="P40" s="20">
        <f t="shared" si="0"/>
        <v>25</v>
      </c>
      <c r="Q40" s="1" t="str">
        <f t="shared" si="1"/>
        <v>Château Express</v>
      </c>
    </row>
    <row r="41" spans="1:17" hidden="1" x14ac:dyDescent="0.25">
      <c r="A41" s="1" t="s">
        <v>28</v>
      </c>
      <c r="B41" s="1" t="s">
        <v>6</v>
      </c>
      <c r="C41" s="1" t="s">
        <v>11</v>
      </c>
      <c r="D41" s="11" t="str">
        <f>IFERROR(IF(VLOOKUP(B41,transgourmet!A:A,1,0)=B41,"Dispo","Non"),"Non")</f>
        <v>Dispo</v>
      </c>
      <c r="E41" s="9">
        <f>IF(D41="Dispo",VLOOKUP(B41,transgourmet!A:C,3,0),"")</f>
        <v>12.68</v>
      </c>
      <c r="F41" s="11" t="str">
        <f>IFERROR(IF(VLOOKUP(B41,'Chateau express'!A:A,1,0)=B41,"Dispo","Non"),"Non")</f>
        <v>Non</v>
      </c>
      <c r="G41" s="9" t="str">
        <f>IF(F41="Dispo",VLOOKUP(B41,'Chateau express'!A:C,3,0),"")</f>
        <v/>
      </c>
      <c r="H41" s="11" t="str">
        <f>IFERROR(IF(VLOOKUP(B41,Eurizia!A:A,1,0)=B41,"Dispo","Non"),"Non")</f>
        <v>Non</v>
      </c>
      <c r="I41" s="9" t="str">
        <f>IF(H41="Dispo",VLOOKUP(B41,Eurizia!A:C,3,0),"")</f>
        <v/>
      </c>
      <c r="J41" s="11" t="str">
        <f>IFERROR(IF(VLOOKUP(B41,Cambodge!A:A,1,0)=B41,"Dispo","Non"),"Non")</f>
        <v>Non</v>
      </c>
      <c r="K41" s="9" t="str">
        <f>IF(J41="Dispo",VLOOKUP(B41,Cambodge!A:C,3,0),"")</f>
        <v/>
      </c>
      <c r="L41" s="11" t="str">
        <f>IFERROR(IF(VLOOKUP(B41,Boulangerie!A:A,1,0)=B41,"Dispo","Non"),"Non")</f>
        <v>Non</v>
      </c>
      <c r="M41" s="9" t="str">
        <f>IF(L41="Dispo",VLOOKUP(B41,Boulangerie!A:C,3,0),"")</f>
        <v/>
      </c>
      <c r="N41" s="11" t="str">
        <f>IFERROR(IF(VLOOKUP(B41,Pas_encore_trouve!A:A,1,0)=B41,"Dispo","Non"),"Non")</f>
        <v>Non</v>
      </c>
      <c r="O41" s="9" t="str">
        <f>IF(N41="Dispo",VLOOKUP(B41,Pas_encore_trouve!A:C,3,0),"")</f>
        <v/>
      </c>
      <c r="P41" s="20">
        <f t="shared" si="0"/>
        <v>12.68</v>
      </c>
      <c r="Q41" s="1" t="str">
        <f t="shared" si="1"/>
        <v>Transgourmet</v>
      </c>
    </row>
    <row r="42" spans="1:17" hidden="1" x14ac:dyDescent="0.25">
      <c r="A42" s="1" t="s">
        <v>28</v>
      </c>
      <c r="B42" s="1" t="s">
        <v>72</v>
      </c>
      <c r="C42" s="1" t="s">
        <v>11</v>
      </c>
      <c r="D42" s="11" t="str">
        <f>IFERROR(IF(VLOOKUP(B42,transgourmet!A:A,1,0)=B42,"Dispo","Non"),"Non")</f>
        <v>Non</v>
      </c>
      <c r="E42" s="9" t="str">
        <f>IF(D42="Dispo",VLOOKUP(B42,transgourmet!A:C,3,0),"")</f>
        <v/>
      </c>
      <c r="F42" s="11" t="str">
        <f>IFERROR(IF(VLOOKUP(B42,'Chateau express'!A:A,1,0)=B42,"Dispo","Non"),"Non")</f>
        <v>Non</v>
      </c>
      <c r="G42" s="9" t="str">
        <f>IF(F42="Dispo",VLOOKUP(B42,'Chateau express'!A:C,3,0),"")</f>
        <v/>
      </c>
      <c r="H42" s="11" t="str">
        <f>IFERROR(IF(VLOOKUP(B42,Eurizia!A:A,1,0)=B42,"Dispo","Non"),"Non")</f>
        <v>Non</v>
      </c>
      <c r="I42" s="9" t="str">
        <f>IF(H42="Dispo",VLOOKUP(B42,Eurizia!A:C,3,0),"")</f>
        <v/>
      </c>
      <c r="J42" s="11" t="str">
        <f>IFERROR(IF(VLOOKUP(B42,Cambodge!A:A,1,0)=B42,"Dispo","Non"),"Non")</f>
        <v>Non</v>
      </c>
      <c r="K42" s="9" t="str">
        <f>IF(J42="Dispo",VLOOKUP(B42,Cambodge!A:C,3,0),"")</f>
        <v/>
      </c>
      <c r="L42" s="11" t="str">
        <f>IFERROR(IF(VLOOKUP(B42,Boulangerie!A:A,1,0)=B42,"Dispo","Non"),"Non")</f>
        <v>Non</v>
      </c>
      <c r="M42" s="9" t="str">
        <f>IF(L42="Dispo",VLOOKUP(B42,Boulangerie!A:C,3,0),"")</f>
        <v/>
      </c>
      <c r="N42" s="11" t="str">
        <f>IFERROR(IF(VLOOKUP(B42,Pas_encore_trouve!A:A,1,0)=B42,"Dispo","Non"),"Non")</f>
        <v>Non</v>
      </c>
      <c r="O42" s="9" t="str">
        <f>IF(N42="Dispo",VLOOKUP(B42,Pas_encore_trouve!A:C,3,0),"")</f>
        <v/>
      </c>
      <c r="P42" s="20">
        <f t="shared" si="0"/>
        <v>0</v>
      </c>
      <c r="Q42" s="1" t="str">
        <f t="shared" si="1"/>
        <v/>
      </c>
    </row>
    <row r="43" spans="1:17" hidden="1" x14ac:dyDescent="0.25">
      <c r="A43" s="1" t="s">
        <v>28</v>
      </c>
      <c r="B43" s="1" t="s">
        <v>73</v>
      </c>
      <c r="C43" s="1" t="s">
        <v>11</v>
      </c>
      <c r="D43" s="11" t="str">
        <f>IFERROR(IF(VLOOKUP(B43,transgourmet!A:A,1,0)=B43,"Dispo","Non"),"Non")</f>
        <v>Dispo</v>
      </c>
      <c r="E43" s="9">
        <f>IF(D43="Dispo",VLOOKUP(B43,transgourmet!A:C,3,0),"")</f>
        <v>7.95</v>
      </c>
      <c r="F43" s="11" t="str">
        <f>IFERROR(IF(VLOOKUP(B43,'Chateau express'!A:A,1,0)=B43,"Dispo","Non"),"Non")</f>
        <v>Non</v>
      </c>
      <c r="G43" s="9" t="str">
        <f>IF(F43="Dispo",VLOOKUP(B43,'Chateau express'!A:C,3,0),"")</f>
        <v/>
      </c>
      <c r="H43" s="11" t="str">
        <f>IFERROR(IF(VLOOKUP(B43,Eurizia!A:A,1,0)=B43,"Dispo","Non"),"Non")</f>
        <v>Non</v>
      </c>
      <c r="I43" s="9" t="str">
        <f>IF(H43="Dispo",VLOOKUP(B43,Eurizia!A:C,3,0),"")</f>
        <v/>
      </c>
      <c r="J43" s="11" t="str">
        <f>IFERROR(IF(VLOOKUP(B43,Cambodge!A:A,1,0)=B43,"Dispo","Non"),"Non")</f>
        <v>Non</v>
      </c>
      <c r="K43" s="9" t="str">
        <f>IF(J43="Dispo",VLOOKUP(B43,Cambodge!A:C,3,0),"")</f>
        <v/>
      </c>
      <c r="L43" s="11" t="str">
        <f>IFERROR(IF(VLOOKUP(B43,Boulangerie!A:A,1,0)=B43,"Dispo","Non"),"Non")</f>
        <v>Non</v>
      </c>
      <c r="M43" s="9" t="str">
        <f>IF(L43="Dispo",VLOOKUP(B43,Boulangerie!A:C,3,0),"")</f>
        <v/>
      </c>
      <c r="N43" s="11" t="str">
        <f>IFERROR(IF(VLOOKUP(B43,Pas_encore_trouve!A:A,1,0)=B43,"Dispo","Non"),"Non")</f>
        <v>Non</v>
      </c>
      <c r="O43" s="9" t="str">
        <f>IF(N43="Dispo",VLOOKUP(B43,Pas_encore_trouve!A:C,3,0),"")</f>
        <v/>
      </c>
      <c r="P43" s="20">
        <f t="shared" si="0"/>
        <v>7.95</v>
      </c>
      <c r="Q43" s="1" t="str">
        <f t="shared" si="1"/>
        <v>Transgourmet</v>
      </c>
    </row>
    <row r="44" spans="1:17" hidden="1" x14ac:dyDescent="0.25">
      <c r="A44" s="1" t="s">
        <v>28</v>
      </c>
      <c r="B44" s="1" t="s">
        <v>74</v>
      </c>
      <c r="C44" s="1" t="s">
        <v>11</v>
      </c>
      <c r="D44" s="11" t="str">
        <f>IFERROR(IF(VLOOKUP(B44,transgourmet!A:A,1,0)=B44,"Dispo","Non"),"Non")</f>
        <v>Non</v>
      </c>
      <c r="E44" s="9" t="str">
        <f>IF(D44="Dispo",VLOOKUP(B44,transgourmet!A:C,3,0),"")</f>
        <v/>
      </c>
      <c r="F44" s="11" t="str">
        <f>IFERROR(IF(VLOOKUP(B44,'Chateau express'!A:A,1,0)=B44,"Dispo","Non"),"Non")</f>
        <v>Non</v>
      </c>
      <c r="G44" s="9" t="str">
        <f>IF(F44="Dispo",VLOOKUP(B44,'Chateau express'!A:C,3,0),"")</f>
        <v/>
      </c>
      <c r="H44" s="11" t="str">
        <f>IFERROR(IF(VLOOKUP(B44,Eurizia!A:A,1,0)=B44,"Dispo","Non"),"Non")</f>
        <v>Non</v>
      </c>
      <c r="I44" s="9" t="str">
        <f>IF(H44="Dispo",VLOOKUP(B44,Eurizia!A:C,3,0),"")</f>
        <v/>
      </c>
      <c r="J44" s="11" t="str">
        <f>IFERROR(IF(VLOOKUP(B44,Cambodge!A:A,1,0)=B44,"Dispo","Non"),"Non")</f>
        <v>Non</v>
      </c>
      <c r="K44" s="9" t="str">
        <f>IF(J44="Dispo",VLOOKUP(B44,Cambodge!A:C,3,0),"")</f>
        <v/>
      </c>
      <c r="L44" s="11" t="str">
        <f>IFERROR(IF(VLOOKUP(B44,Boulangerie!A:A,1,0)=B44,"Dispo","Non"),"Non")</f>
        <v>Non</v>
      </c>
      <c r="M44" s="9" t="str">
        <f>IF(L44="Dispo",VLOOKUP(B44,Boulangerie!A:C,3,0),"")</f>
        <v/>
      </c>
      <c r="N44" s="11" t="str">
        <f>IFERROR(IF(VLOOKUP(B44,Pas_encore_trouve!A:A,1,0)=B44,"Dispo","Non"),"Non")</f>
        <v>Non</v>
      </c>
      <c r="O44" s="9" t="str">
        <f>IF(N44="Dispo",VLOOKUP(B44,Pas_encore_trouve!A:C,3,0),"")</f>
        <v/>
      </c>
      <c r="P44" s="20">
        <f t="shared" si="0"/>
        <v>0</v>
      </c>
      <c r="Q44" s="1" t="str">
        <f t="shared" si="1"/>
        <v/>
      </c>
    </row>
    <row r="45" spans="1:17" hidden="1" x14ac:dyDescent="0.25">
      <c r="A45" s="1" t="s">
        <v>28</v>
      </c>
      <c r="B45" s="1" t="s">
        <v>104</v>
      </c>
      <c r="C45" s="1" t="s">
        <v>11</v>
      </c>
      <c r="D45" s="11" t="str">
        <f>IFERROR(IF(VLOOKUP(B45,transgourmet!A:A,1,0)=B45,"Dispo","Non"),"Non")</f>
        <v>Non</v>
      </c>
      <c r="E45" s="9" t="str">
        <f>IF(D45="Dispo",VLOOKUP(B45,transgourmet!A:C,3,0),"")</f>
        <v/>
      </c>
      <c r="F45" s="11" t="str">
        <f>IFERROR(IF(VLOOKUP(B45,'Chateau express'!A:A,1,0)=B45,"Dispo","Non"),"Non")</f>
        <v>Non</v>
      </c>
      <c r="G45" s="9" t="str">
        <f>IF(F45="Dispo",VLOOKUP(B45,'Chateau express'!A:C,3,0),"")</f>
        <v/>
      </c>
      <c r="H45" s="11" t="str">
        <f>IFERROR(IF(VLOOKUP(B45,Eurizia!A:A,1,0)=B45,"Dispo","Non"),"Non")</f>
        <v>Non</v>
      </c>
      <c r="I45" s="9" t="str">
        <f>IF(H45="Dispo",VLOOKUP(B45,Eurizia!A:C,3,0),"")</f>
        <v/>
      </c>
      <c r="J45" s="11" t="str">
        <f>IFERROR(IF(VLOOKUP(B45,Cambodge!A:A,1,0)=B45,"Dispo","Non"),"Non")</f>
        <v>Dispo</v>
      </c>
      <c r="K45" s="9">
        <f>IF(J45="Dispo",VLOOKUP(B45,Cambodge!A:C,3,0),"")</f>
        <v>18</v>
      </c>
      <c r="L45" s="11" t="str">
        <f>IFERROR(IF(VLOOKUP(B45,Boulangerie!A:A,1,0)=B45,"Dispo","Non"),"Non")</f>
        <v>Non</v>
      </c>
      <c r="M45" s="9" t="str">
        <f>IF(L45="Dispo",VLOOKUP(B45,Boulangerie!A:C,3,0),"")</f>
        <v/>
      </c>
      <c r="N45" s="11" t="str">
        <f>IFERROR(IF(VLOOKUP(B45,Pas_encore_trouve!A:A,1,0)=B45,"Dispo","Non"),"Non")</f>
        <v>Non</v>
      </c>
      <c r="O45" s="9" t="str">
        <f>IF(N45="Dispo",VLOOKUP(B45,Pas_encore_trouve!A:C,3,0),"")</f>
        <v/>
      </c>
      <c r="P45" s="20">
        <f t="shared" si="0"/>
        <v>18</v>
      </c>
      <c r="Q45" s="1" t="str">
        <f t="shared" si="1"/>
        <v>Cambodge</v>
      </c>
    </row>
    <row r="46" spans="1:17" hidden="1" x14ac:dyDescent="0.25">
      <c r="A46" s="1" t="s">
        <v>29</v>
      </c>
      <c r="B46" s="1" t="s">
        <v>75</v>
      </c>
      <c r="C46" s="1" t="s">
        <v>11</v>
      </c>
      <c r="D46" s="11" t="str">
        <f>IFERROR(IF(VLOOKUP(B46,transgourmet!A:A,1,0)=B46,"Dispo","Non"),"Non")</f>
        <v>Dispo</v>
      </c>
      <c r="E46" s="9">
        <f>IF(D46="Dispo",VLOOKUP(B46,transgourmet!A:C,3,0),"")</f>
        <v>1.0078125</v>
      </c>
      <c r="F46" s="11" t="str">
        <f>IFERROR(IF(VLOOKUP(B46,'Chateau express'!A:A,1,0)=B46,"Dispo","Non"),"Non")</f>
        <v>Non</v>
      </c>
      <c r="G46" s="9" t="str">
        <f>IF(F46="Dispo",VLOOKUP(B46,'Chateau express'!A:C,3,0),"")</f>
        <v/>
      </c>
      <c r="H46" s="11" t="str">
        <f>IFERROR(IF(VLOOKUP(B46,Eurizia!A:A,1,0)=B46,"Dispo","Non"),"Non")</f>
        <v>Non</v>
      </c>
      <c r="I46" s="9" t="str">
        <f>IF(H46="Dispo",VLOOKUP(B46,Eurizia!A:C,3,0),"")</f>
        <v/>
      </c>
      <c r="J46" s="11" t="str">
        <f>IFERROR(IF(VLOOKUP(B46,Cambodge!A:A,1,0)=B46,"Dispo","Non"),"Non")</f>
        <v>Non</v>
      </c>
      <c r="K46" s="9" t="str">
        <f>IF(J46="Dispo",VLOOKUP(B46,Cambodge!A:C,3,0),"")</f>
        <v/>
      </c>
      <c r="L46" s="11" t="str">
        <f>IFERROR(IF(VLOOKUP(B46,Boulangerie!A:A,1,0)=B46,"Dispo","Non"),"Non")</f>
        <v>Non</v>
      </c>
      <c r="M46" s="9" t="str">
        <f>IF(L46="Dispo",VLOOKUP(B46,Boulangerie!A:C,3,0),"")</f>
        <v/>
      </c>
      <c r="N46" s="11" t="str">
        <f>IFERROR(IF(VLOOKUP(B46,Pas_encore_trouve!A:A,1,0)=B46,"Dispo","Non"),"Non")</f>
        <v>Non</v>
      </c>
      <c r="O46" s="9" t="str">
        <f>IF(N46="Dispo",VLOOKUP(B46,Pas_encore_trouve!A:C,3,0),"")</f>
        <v/>
      </c>
      <c r="P46" s="20">
        <f t="shared" si="0"/>
        <v>1.0078125</v>
      </c>
      <c r="Q46" s="1" t="str">
        <f t="shared" si="1"/>
        <v>Transgourmet</v>
      </c>
    </row>
    <row r="47" spans="1:17" hidden="1" x14ac:dyDescent="0.25">
      <c r="A47" s="1" t="s">
        <v>29</v>
      </c>
      <c r="B47" s="1" t="s">
        <v>140</v>
      </c>
      <c r="C47" s="1" t="s">
        <v>11</v>
      </c>
      <c r="D47" s="11" t="str">
        <f>IFERROR(IF(VLOOKUP(B47,transgourmet!A:A,1,0)=B47,"Dispo","Non"),"Non")</f>
        <v>Dispo</v>
      </c>
      <c r="E47" s="9">
        <f>IF(D47="Dispo",VLOOKUP(B47,transgourmet!A:C,3,0),"")</f>
        <v>1.6900000000000002</v>
      </c>
      <c r="F47" s="11" t="str">
        <f>IFERROR(IF(VLOOKUP(B47,'Chateau express'!A:A,1,0)=B47,"Dispo","Non"),"Non")</f>
        <v>Non</v>
      </c>
      <c r="G47" s="9" t="str">
        <f>IF(F47="Dispo",VLOOKUP(B47,'Chateau express'!A:C,3,0),"")</f>
        <v/>
      </c>
      <c r="H47" s="11" t="str">
        <f>IFERROR(IF(VLOOKUP(B47,Eurizia!A:A,1,0)=B47,"Dispo","Non"),"Non")</f>
        <v>Non</v>
      </c>
      <c r="I47" s="9" t="str">
        <f>IF(H47="Dispo",VLOOKUP(B47,Eurizia!A:C,3,0),"")</f>
        <v/>
      </c>
      <c r="J47" s="11" t="str">
        <f>IFERROR(IF(VLOOKUP(B47,Cambodge!A:A,1,0)=B47,"Dispo","Non"),"Non")</f>
        <v>Non</v>
      </c>
      <c r="K47" s="9" t="str">
        <f>IF(J47="Dispo",VLOOKUP(B47,Cambodge!A:C,3,0),"")</f>
        <v/>
      </c>
      <c r="L47" s="11" t="str">
        <f>IFERROR(IF(VLOOKUP(B47,Boulangerie!A:A,1,0)=B47,"Dispo","Non"),"Non")</f>
        <v>Non</v>
      </c>
      <c r="M47" s="9" t="str">
        <f>IF(L47="Dispo",VLOOKUP(B47,Boulangerie!A:C,3,0),"")</f>
        <v/>
      </c>
      <c r="N47" s="11" t="str">
        <f>IFERROR(IF(VLOOKUP(B47,Pas_encore_trouve!A:A,1,0)=B47,"Dispo","Non"),"Non")</f>
        <v>Non</v>
      </c>
      <c r="O47" s="9" t="str">
        <f>IF(N47="Dispo",VLOOKUP(B47,Pas_encore_trouve!A:C,3,0),"")</f>
        <v/>
      </c>
      <c r="P47" s="20">
        <f t="shared" si="0"/>
        <v>1.6900000000000002</v>
      </c>
      <c r="Q47" s="1" t="str">
        <f t="shared" si="1"/>
        <v>Transgourmet</v>
      </c>
    </row>
    <row r="48" spans="1:17" hidden="1" x14ac:dyDescent="0.25">
      <c r="A48" s="1" t="s">
        <v>29</v>
      </c>
      <c r="B48" s="1" t="s">
        <v>139</v>
      </c>
      <c r="C48" s="1" t="s">
        <v>11</v>
      </c>
      <c r="D48" s="11" t="str">
        <f>IFERROR(IF(VLOOKUP(B48,transgourmet!A:A,1,0)=B48,"Dispo","Non"),"Non")</f>
        <v>Dispo</v>
      </c>
      <c r="E48" s="9">
        <f>IF(D48="Dispo",VLOOKUP(B48,transgourmet!A:C,3,0),"")</f>
        <v>3.75</v>
      </c>
      <c r="F48" s="11" t="str">
        <f>IFERROR(IF(VLOOKUP(B48,'Chateau express'!A:A,1,0)=B48,"Dispo","Non"),"Non")</f>
        <v>Non</v>
      </c>
      <c r="G48" s="9" t="str">
        <f>IF(F48="Dispo",VLOOKUP(B48,'Chateau express'!A:C,3,0),"")</f>
        <v/>
      </c>
      <c r="H48" s="11" t="str">
        <f>IFERROR(IF(VLOOKUP(B48,Eurizia!A:A,1,0)=B48,"Dispo","Non"),"Non")</f>
        <v>Non</v>
      </c>
      <c r="I48" s="9" t="str">
        <f>IF(H48="Dispo",VLOOKUP(B48,Eurizia!A:C,3,0),"")</f>
        <v/>
      </c>
      <c r="J48" s="11" t="str">
        <f>IFERROR(IF(VLOOKUP(B48,Cambodge!A:A,1,0)=B48,"Dispo","Non"),"Non")</f>
        <v>Non</v>
      </c>
      <c r="K48" s="9" t="str">
        <f>IF(J48="Dispo",VLOOKUP(B48,Cambodge!A:C,3,0),"")</f>
        <v/>
      </c>
      <c r="L48" s="11" t="str">
        <f>IFERROR(IF(VLOOKUP(B48,Boulangerie!A:A,1,0)=B48,"Dispo","Non"),"Non")</f>
        <v>Non</v>
      </c>
      <c r="M48" s="9" t="str">
        <f>IF(L48="Dispo",VLOOKUP(B48,Boulangerie!A:C,3,0),"")</f>
        <v/>
      </c>
      <c r="N48" s="11" t="str">
        <f>IFERROR(IF(VLOOKUP(B48,Pas_encore_trouve!A:A,1,0)=B48,"Dispo","Non"),"Non")</f>
        <v>Non</v>
      </c>
      <c r="O48" s="9" t="str">
        <f>IF(N48="Dispo",VLOOKUP(B48,Pas_encore_trouve!A:C,3,0),"")</f>
        <v/>
      </c>
      <c r="P48" s="20">
        <f t="shared" si="0"/>
        <v>3.75</v>
      </c>
      <c r="Q48" s="1" t="str">
        <f t="shared" si="1"/>
        <v>Transgourmet</v>
      </c>
    </row>
    <row r="49" spans="1:17" hidden="1" x14ac:dyDescent="0.25">
      <c r="A49" s="1" t="s">
        <v>29</v>
      </c>
      <c r="B49" s="1" t="s">
        <v>236</v>
      </c>
      <c r="C49" s="1" t="s">
        <v>11</v>
      </c>
      <c r="D49" s="11" t="str">
        <f>IFERROR(IF(VLOOKUP(B49,transgourmet!A:A,1,0)=B49,"Dispo","Non"),"Non")</f>
        <v>Dispo</v>
      </c>
      <c r="E49" s="9">
        <f>IF(D49="Dispo",VLOOKUP(B49,transgourmet!A:C,3,0),"")</f>
        <v>5.6</v>
      </c>
      <c r="F49" s="11" t="str">
        <f>IFERROR(IF(VLOOKUP(B49,'Chateau express'!A:A,1,0)=B49,"Dispo","Non"),"Non")</f>
        <v>Non</v>
      </c>
      <c r="G49" s="9" t="str">
        <f>IF(F49="Dispo",VLOOKUP(B49,'Chateau express'!A:C,3,0),"")</f>
        <v/>
      </c>
      <c r="H49" s="11" t="str">
        <f>IFERROR(IF(VLOOKUP(B49,Eurizia!A:A,1,0)=B49,"Dispo","Non"),"Non")</f>
        <v>Non</v>
      </c>
      <c r="I49" s="9" t="str">
        <f>IF(H49="Dispo",VLOOKUP(B49,Eurizia!A:C,3,0),"")</f>
        <v/>
      </c>
      <c r="J49" s="11" t="str">
        <f>IFERROR(IF(VLOOKUP(B49,Cambodge!A:A,1,0)=B49,"Dispo","Non"),"Non")</f>
        <v>Non</v>
      </c>
      <c r="K49" s="9" t="str">
        <f>IF(J49="Dispo",VLOOKUP(B49,Cambodge!A:C,3,0),"")</f>
        <v/>
      </c>
      <c r="L49" s="11" t="str">
        <f>IFERROR(IF(VLOOKUP(B49,Boulangerie!A:A,1,0)=B49,"Dispo","Non"),"Non")</f>
        <v>Non</v>
      </c>
      <c r="M49" s="9" t="str">
        <f>IF(L49="Dispo",VLOOKUP(B49,Boulangerie!A:C,3,0),"")</f>
        <v/>
      </c>
      <c r="N49" s="11" t="str">
        <f>IFERROR(IF(VLOOKUP(B49,Pas_encore_trouve!A:A,1,0)=B49,"Dispo","Non"),"Non")</f>
        <v>Non</v>
      </c>
      <c r="O49" s="9" t="str">
        <f>IF(N49="Dispo",VLOOKUP(B49,Pas_encore_trouve!A:C,3,0),"")</f>
        <v/>
      </c>
      <c r="P49" s="20">
        <f t="shared" si="0"/>
        <v>5.6</v>
      </c>
      <c r="Q49" s="1" t="str">
        <f t="shared" si="1"/>
        <v>Transgourmet</v>
      </c>
    </row>
    <row r="50" spans="1:17" hidden="1" x14ac:dyDescent="0.25">
      <c r="A50" s="1" t="s">
        <v>29</v>
      </c>
      <c r="B50" s="1" t="s">
        <v>237</v>
      </c>
      <c r="C50" s="1" t="s">
        <v>11</v>
      </c>
      <c r="D50" s="11" t="str">
        <f>IFERROR(IF(VLOOKUP(B50,transgourmet!A:A,1,0)=B50,"Dispo","Non"),"Non")</f>
        <v>Dispo</v>
      </c>
      <c r="E50" s="9">
        <f>IF(D50="Dispo",VLOOKUP(B50,transgourmet!A:C,3,0),"")</f>
        <v>9.9</v>
      </c>
      <c r="F50" s="11" t="str">
        <f>IFERROR(IF(VLOOKUP(B50,'Chateau express'!A:A,1,0)=B50,"Dispo","Non"),"Non")</f>
        <v>Non</v>
      </c>
      <c r="G50" s="9" t="str">
        <f>IF(F50="Dispo",VLOOKUP(B50,'Chateau express'!A:C,3,0),"")</f>
        <v/>
      </c>
      <c r="H50" s="11" t="str">
        <f>IFERROR(IF(VLOOKUP(B50,Eurizia!A:A,1,0)=B50,"Dispo","Non"),"Non")</f>
        <v>Non</v>
      </c>
      <c r="I50" s="9" t="str">
        <f>IF(H50="Dispo",VLOOKUP(B50,Eurizia!A:C,3,0),"")</f>
        <v/>
      </c>
      <c r="J50" s="11" t="str">
        <f>IFERROR(IF(VLOOKUP(B50,Cambodge!A:A,1,0)=B50,"Dispo","Non"),"Non")</f>
        <v>Non</v>
      </c>
      <c r="K50" s="9" t="str">
        <f>IF(J50="Dispo",VLOOKUP(B50,Cambodge!A:C,3,0),"")</f>
        <v/>
      </c>
      <c r="L50" s="11" t="str">
        <f>IFERROR(IF(VLOOKUP(B50,Boulangerie!A:A,1,0)=B50,"Dispo","Non"),"Non")</f>
        <v>Non</v>
      </c>
      <c r="M50" s="9" t="str">
        <f>IF(L50="Dispo",VLOOKUP(B50,Boulangerie!A:C,3,0),"")</f>
        <v/>
      </c>
      <c r="N50" s="11" t="str">
        <f>IFERROR(IF(VLOOKUP(B50,Pas_encore_trouve!A:A,1,0)=B50,"Dispo","Non"),"Non")</f>
        <v>Non</v>
      </c>
      <c r="O50" s="9" t="str">
        <f>IF(N50="Dispo",VLOOKUP(B50,Pas_encore_trouve!A:C,3,0),"")</f>
        <v/>
      </c>
      <c r="P50" s="20">
        <f t="shared" si="0"/>
        <v>9.9</v>
      </c>
      <c r="Q50" s="1" t="str">
        <f t="shared" si="1"/>
        <v>Transgourmet</v>
      </c>
    </row>
    <row r="51" spans="1:17" hidden="1" x14ac:dyDescent="0.25">
      <c r="A51" s="1" t="s">
        <v>29</v>
      </c>
      <c r="B51" s="1" t="s">
        <v>238</v>
      </c>
      <c r="C51" s="1" t="s">
        <v>11</v>
      </c>
      <c r="D51" s="11" t="str">
        <f>IFERROR(IF(VLOOKUP(B51,transgourmet!A:A,1,0)=B51,"Dispo","Non"),"Non")</f>
        <v>Dispo</v>
      </c>
      <c r="E51" s="9">
        <f>IF(D51="Dispo",VLOOKUP(B51,transgourmet!A:C,3,0),"")</f>
        <v>9.99</v>
      </c>
      <c r="F51" s="11" t="str">
        <f>IFERROR(IF(VLOOKUP(B51,'Chateau express'!A:A,1,0)=B51,"Dispo","Non"),"Non")</f>
        <v>Non</v>
      </c>
      <c r="G51" s="9" t="str">
        <f>IF(F51="Dispo",VLOOKUP(B51,'Chateau express'!A:C,3,0),"")</f>
        <v/>
      </c>
      <c r="H51" s="11" t="str">
        <f>IFERROR(IF(VLOOKUP(B51,Eurizia!A:A,1,0)=B51,"Dispo","Non"),"Non")</f>
        <v>Non</v>
      </c>
      <c r="I51" s="9" t="str">
        <f>IF(H51="Dispo",VLOOKUP(B51,Eurizia!A:C,3,0),"")</f>
        <v/>
      </c>
      <c r="J51" s="11" t="str">
        <f>IFERROR(IF(VLOOKUP(B51,Cambodge!A:A,1,0)=B51,"Dispo","Non"),"Non")</f>
        <v>Non</v>
      </c>
      <c r="K51" s="9" t="str">
        <f>IF(J51="Dispo",VLOOKUP(B51,Cambodge!A:C,3,0),"")</f>
        <v/>
      </c>
      <c r="L51" s="11" t="str">
        <f>IFERROR(IF(VLOOKUP(B51,Boulangerie!A:A,1,0)=B51,"Dispo","Non"),"Non")</f>
        <v>Non</v>
      </c>
      <c r="M51" s="9" t="str">
        <f>IF(L51="Dispo",VLOOKUP(B51,Boulangerie!A:C,3,0),"")</f>
        <v/>
      </c>
      <c r="N51" s="11" t="str">
        <f>IFERROR(IF(VLOOKUP(B51,Pas_encore_trouve!A:A,1,0)=B51,"Dispo","Non"),"Non")</f>
        <v>Non</v>
      </c>
      <c r="O51" s="9" t="str">
        <f>IF(N51="Dispo",VLOOKUP(B51,Pas_encore_trouve!A:C,3,0),"")</f>
        <v/>
      </c>
      <c r="P51" s="20">
        <f t="shared" si="0"/>
        <v>9.99</v>
      </c>
      <c r="Q51" s="1" t="str">
        <f t="shared" si="1"/>
        <v>Transgourmet</v>
      </c>
    </row>
    <row r="52" spans="1:17" hidden="1" x14ac:dyDescent="0.25">
      <c r="A52" s="1" t="s">
        <v>29</v>
      </c>
      <c r="B52" s="1" t="s">
        <v>239</v>
      </c>
      <c r="C52" s="1" t="s">
        <v>11</v>
      </c>
      <c r="D52" s="11" t="str">
        <f>IFERROR(IF(VLOOKUP(B52,transgourmet!A:A,1,0)=B52,"Dispo","Non"),"Non")</f>
        <v>Dispo</v>
      </c>
      <c r="E52" s="9">
        <f>IF(D52="Dispo",VLOOKUP(B52,transgourmet!A:C,3,0),"")</f>
        <v>3.2142857142857144</v>
      </c>
      <c r="F52" s="11" t="str">
        <f>IFERROR(IF(VLOOKUP(B52,'Chateau express'!A:A,1,0)=B52,"Dispo","Non"),"Non")</f>
        <v>Non</v>
      </c>
      <c r="G52" s="9" t="str">
        <f>IF(F52="Dispo",VLOOKUP(B52,'Chateau express'!A:C,3,0),"")</f>
        <v/>
      </c>
      <c r="H52" s="11" t="str">
        <f>IFERROR(IF(VLOOKUP(B52,Eurizia!A:A,1,0)=B52,"Dispo","Non"),"Non")</f>
        <v>Non</v>
      </c>
      <c r="I52" s="9" t="str">
        <f>IF(H52="Dispo",VLOOKUP(B52,Eurizia!A:C,3,0),"")</f>
        <v/>
      </c>
      <c r="J52" s="11" t="str">
        <f>IFERROR(IF(VLOOKUP(B52,Cambodge!A:A,1,0)=B52,"Dispo","Non"),"Non")</f>
        <v>Non</v>
      </c>
      <c r="K52" s="9" t="str">
        <f>IF(J52="Dispo",VLOOKUP(B52,Cambodge!A:C,3,0),"")</f>
        <v/>
      </c>
      <c r="L52" s="11" t="str">
        <f>IFERROR(IF(VLOOKUP(B52,Boulangerie!A:A,1,0)=B52,"Dispo","Non"),"Non")</f>
        <v>Non</v>
      </c>
      <c r="M52" s="9" t="str">
        <f>IF(L52="Dispo",VLOOKUP(B52,Boulangerie!A:C,3,0),"")</f>
        <v/>
      </c>
      <c r="N52" s="11" t="str">
        <f>IFERROR(IF(VLOOKUP(B52,Pas_encore_trouve!A:A,1,0)=B52,"Dispo","Non"),"Non")</f>
        <v>Non</v>
      </c>
      <c r="O52" s="9" t="str">
        <f>IF(N52="Dispo",VLOOKUP(B52,Pas_encore_trouve!A:C,3,0),"")</f>
        <v/>
      </c>
      <c r="P52" s="20">
        <f t="shared" si="0"/>
        <v>3.2142857142857144</v>
      </c>
      <c r="Q52" s="1" t="str">
        <f t="shared" si="1"/>
        <v>Transgourmet</v>
      </c>
    </row>
    <row r="53" spans="1:17" hidden="1" x14ac:dyDescent="0.25">
      <c r="A53" s="1" t="s">
        <v>29</v>
      </c>
      <c r="B53" s="1" t="s">
        <v>240</v>
      </c>
      <c r="C53" s="1" t="s">
        <v>11</v>
      </c>
      <c r="D53" s="11" t="str">
        <f>IFERROR(IF(VLOOKUP(B53,transgourmet!A:A,1,0)=B53,"Dispo","Non"),"Non")</f>
        <v>Dispo</v>
      </c>
      <c r="E53" s="9">
        <f>IF(D53="Dispo",VLOOKUP(B53,transgourmet!A:C,3,0),"")</f>
        <v>44.8</v>
      </c>
      <c r="F53" s="11" t="str">
        <f>IFERROR(IF(VLOOKUP(B53,'Chateau express'!A:A,1,0)=B53,"Dispo","Non"),"Non")</f>
        <v>Non</v>
      </c>
      <c r="G53" s="9" t="str">
        <f>IF(F53="Dispo",VLOOKUP(B53,'Chateau express'!A:C,3,0),"")</f>
        <v/>
      </c>
      <c r="H53" s="11" t="str">
        <f>IFERROR(IF(VLOOKUP(B53,Eurizia!A:A,1,0)=B53,"Dispo","Non"),"Non")</f>
        <v>Non</v>
      </c>
      <c r="I53" s="9" t="str">
        <f>IF(H53="Dispo",VLOOKUP(B53,Eurizia!A:C,3,0),"")</f>
        <v/>
      </c>
      <c r="J53" s="11" t="str">
        <f>IFERROR(IF(VLOOKUP(B53,Cambodge!A:A,1,0)=B53,"Dispo","Non"),"Non")</f>
        <v>Non</v>
      </c>
      <c r="K53" s="9" t="str">
        <f>IF(J53="Dispo",VLOOKUP(B53,Cambodge!A:C,3,0),"")</f>
        <v/>
      </c>
      <c r="L53" s="11" t="str">
        <f>IFERROR(IF(VLOOKUP(B53,Boulangerie!A:A,1,0)=B53,"Dispo","Non"),"Non")</f>
        <v>Non</v>
      </c>
      <c r="M53" s="9" t="str">
        <f>IF(L53="Dispo",VLOOKUP(B53,Boulangerie!A:C,3,0),"")</f>
        <v/>
      </c>
      <c r="N53" s="11" t="str">
        <f>IFERROR(IF(VLOOKUP(B53,Pas_encore_trouve!A:A,1,0)=B53,"Dispo","Non"),"Non")</f>
        <v>Non</v>
      </c>
      <c r="O53" s="9" t="str">
        <f>IF(N53="Dispo",VLOOKUP(B53,Pas_encore_trouve!A:C,3,0),"")</f>
        <v/>
      </c>
      <c r="P53" s="20">
        <f t="shared" si="0"/>
        <v>44.8</v>
      </c>
      <c r="Q53" s="1" t="str">
        <f t="shared" si="1"/>
        <v>Transgourmet</v>
      </c>
    </row>
    <row r="54" spans="1:17" hidden="1" x14ac:dyDescent="0.25">
      <c r="A54" s="1" t="s">
        <v>29</v>
      </c>
      <c r="B54" s="1" t="s">
        <v>241</v>
      </c>
      <c r="C54" s="1" t="s">
        <v>11</v>
      </c>
      <c r="D54" s="11" t="str">
        <f>IFERROR(IF(VLOOKUP(B54,transgourmet!A:A,1,0)=B54,"Dispo","Non"),"Non")</f>
        <v>Dispo</v>
      </c>
      <c r="E54" s="9">
        <f>IF(D54="Dispo",VLOOKUP(B54,transgourmet!A:C,3,0),"")</f>
        <v>0.3</v>
      </c>
      <c r="F54" s="11" t="str">
        <f>IFERROR(IF(VLOOKUP(B54,'Chateau express'!A:A,1,0)=B54,"Dispo","Non"),"Non")</f>
        <v>Non</v>
      </c>
      <c r="G54" s="9" t="str">
        <f>IF(F54="Dispo",VLOOKUP(B54,'Chateau express'!A:C,3,0),"")</f>
        <v/>
      </c>
      <c r="H54" s="11" t="str">
        <f>IFERROR(IF(VLOOKUP(B54,Eurizia!A:A,1,0)=B54,"Dispo","Non"),"Non")</f>
        <v>Non</v>
      </c>
      <c r="I54" s="9" t="str">
        <f>IF(H54="Dispo",VLOOKUP(B54,Eurizia!A:C,3,0),"")</f>
        <v/>
      </c>
      <c r="J54" s="11" t="str">
        <f>IFERROR(IF(VLOOKUP(B54,Cambodge!A:A,1,0)=B54,"Dispo","Non"),"Non")</f>
        <v>Non</v>
      </c>
      <c r="K54" s="9" t="str">
        <f>IF(J54="Dispo",VLOOKUP(B54,Cambodge!A:C,3,0),"")</f>
        <v/>
      </c>
      <c r="L54" s="11" t="str">
        <f>IFERROR(IF(VLOOKUP(B54,Boulangerie!A:A,1,0)=B54,"Dispo","Non"),"Non")</f>
        <v>Non</v>
      </c>
      <c r="M54" s="9" t="str">
        <f>IF(L54="Dispo",VLOOKUP(B54,Boulangerie!A:C,3,0),"")</f>
        <v/>
      </c>
      <c r="N54" s="11" t="str">
        <f>IFERROR(IF(VLOOKUP(B54,Pas_encore_trouve!A:A,1,0)=B54,"Dispo","Non"),"Non")</f>
        <v>Non</v>
      </c>
      <c r="O54" s="9" t="str">
        <f>IF(N54="Dispo",VLOOKUP(B54,Pas_encore_trouve!A:C,3,0),"")</f>
        <v/>
      </c>
      <c r="P54" s="20">
        <f t="shared" si="0"/>
        <v>0.3</v>
      </c>
      <c r="Q54" s="1" t="str">
        <f t="shared" si="1"/>
        <v>Transgourmet</v>
      </c>
    </row>
    <row r="55" spans="1:17" hidden="1" x14ac:dyDescent="0.25">
      <c r="A55" s="1" t="s">
        <v>29</v>
      </c>
      <c r="B55" s="1" t="s">
        <v>76</v>
      </c>
      <c r="C55" s="1" t="s">
        <v>44</v>
      </c>
      <c r="D55" s="11" t="str">
        <f>IFERROR(IF(VLOOKUP(B55,transgourmet!A:A,1,0)=B55,"Dispo","Non"),"Non")</f>
        <v>Dispo</v>
      </c>
      <c r="E55" s="9">
        <f>IF(D55="Dispo",VLOOKUP(B55,transgourmet!A:C,3,0),"")</f>
        <v>4.1500000000000004</v>
      </c>
      <c r="F55" s="11" t="str">
        <f>IFERROR(IF(VLOOKUP(B55,'Chateau express'!A:A,1,0)=B55,"Dispo","Non"),"Non")</f>
        <v>Non</v>
      </c>
      <c r="G55" s="9" t="str">
        <f>IF(F55="Dispo",VLOOKUP(B55,'Chateau express'!A:C,3,0),"")</f>
        <v/>
      </c>
      <c r="H55" s="11" t="str">
        <f>IFERROR(IF(VLOOKUP(B55,Eurizia!A:A,1,0)=B55,"Dispo","Non"),"Non")</f>
        <v>Non</v>
      </c>
      <c r="I55" s="9" t="str">
        <f>IF(H55="Dispo",VLOOKUP(B55,Eurizia!A:C,3,0),"")</f>
        <v/>
      </c>
      <c r="J55" s="11" t="str">
        <f>IFERROR(IF(VLOOKUP(B55,Cambodge!A:A,1,0)=B55,"Dispo","Non"),"Non")</f>
        <v>Non</v>
      </c>
      <c r="K55" s="9" t="str">
        <f>IF(J55="Dispo",VLOOKUP(B55,Cambodge!A:C,3,0),"")</f>
        <v/>
      </c>
      <c r="L55" s="11" t="str">
        <f>IFERROR(IF(VLOOKUP(B55,Boulangerie!A:A,1,0)=B55,"Dispo","Non"),"Non")</f>
        <v>Non</v>
      </c>
      <c r="M55" s="9" t="str">
        <f>IF(L55="Dispo",VLOOKUP(B55,Boulangerie!A:C,3,0),"")</f>
        <v/>
      </c>
      <c r="N55" s="11" t="str">
        <f>IFERROR(IF(VLOOKUP(B55,Pas_encore_trouve!A:A,1,0)=B55,"Dispo","Non"),"Non")</f>
        <v>Non</v>
      </c>
      <c r="O55" s="9" t="str">
        <f>IF(N55="Dispo",VLOOKUP(B55,Pas_encore_trouve!A:C,3,0),"")</f>
        <v/>
      </c>
      <c r="P55" s="20">
        <f t="shared" si="0"/>
        <v>4.1500000000000004</v>
      </c>
      <c r="Q55" s="1" t="str">
        <f t="shared" si="1"/>
        <v>Transgourmet</v>
      </c>
    </row>
    <row r="56" spans="1:17" hidden="1" x14ac:dyDescent="0.25">
      <c r="A56" s="1" t="s">
        <v>29</v>
      </c>
      <c r="B56" s="1" t="s">
        <v>77</v>
      </c>
      <c r="C56" s="1" t="s">
        <v>11</v>
      </c>
      <c r="D56" s="11" t="str">
        <f>IFERROR(IF(VLOOKUP(B56,transgourmet!A:A,1,0)=B56,"Dispo","Non"),"Non")</f>
        <v>Dispo</v>
      </c>
      <c r="E56" s="9">
        <f>IF(D56="Dispo",VLOOKUP(B56,transgourmet!A:C,3,0),"")</f>
        <v>2.4</v>
      </c>
      <c r="F56" s="11" t="str">
        <f>IFERROR(IF(VLOOKUP(B56,'Chateau express'!A:A,1,0)=B56,"Dispo","Non"),"Non")</f>
        <v>Non</v>
      </c>
      <c r="G56" s="9" t="str">
        <f>IF(F56="Dispo",VLOOKUP(B56,'Chateau express'!A:C,3,0),"")</f>
        <v/>
      </c>
      <c r="H56" s="11" t="str">
        <f>IFERROR(IF(VLOOKUP(B56,Eurizia!A:A,1,0)=B56,"Dispo","Non"),"Non")</f>
        <v>Non</v>
      </c>
      <c r="I56" s="9" t="str">
        <f>IF(H56="Dispo",VLOOKUP(B56,Eurizia!A:C,3,0),"")</f>
        <v/>
      </c>
      <c r="J56" s="11" t="str">
        <f>IFERROR(IF(VLOOKUP(B56,Cambodge!A:A,1,0)=B56,"Dispo","Non"),"Non")</f>
        <v>Non</v>
      </c>
      <c r="K56" s="9" t="str">
        <f>IF(J56="Dispo",VLOOKUP(B56,Cambodge!A:C,3,0),"")</f>
        <v/>
      </c>
      <c r="L56" s="11" t="str">
        <f>IFERROR(IF(VLOOKUP(B56,Boulangerie!A:A,1,0)=B56,"Dispo","Non"),"Non")</f>
        <v>Non</v>
      </c>
      <c r="M56" s="9" t="str">
        <f>IF(L56="Dispo",VLOOKUP(B56,Boulangerie!A:C,3,0),"")</f>
        <v/>
      </c>
      <c r="N56" s="11" t="str">
        <f>IFERROR(IF(VLOOKUP(B56,Pas_encore_trouve!A:A,1,0)=B56,"Dispo","Non"),"Non")</f>
        <v>Non</v>
      </c>
      <c r="O56" s="9" t="str">
        <f>IF(N56="Dispo",VLOOKUP(B56,Pas_encore_trouve!A:C,3,0),"")</f>
        <v/>
      </c>
      <c r="P56" s="20">
        <f t="shared" si="0"/>
        <v>2.4</v>
      </c>
      <c r="Q56" s="1" t="str">
        <f t="shared" si="1"/>
        <v>Transgourmet</v>
      </c>
    </row>
    <row r="57" spans="1:17" hidden="1" x14ac:dyDescent="0.25">
      <c r="A57" s="1" t="s">
        <v>29</v>
      </c>
      <c r="B57" s="1" t="s">
        <v>127</v>
      </c>
      <c r="C57" s="1" t="s">
        <v>11</v>
      </c>
      <c r="D57" s="11" t="str">
        <f>IFERROR(IF(VLOOKUP(B57,transgourmet!A:A,1,0)=B57,"Dispo","Non"),"Non")</f>
        <v>Dispo</v>
      </c>
      <c r="E57" s="9">
        <f>IF(D57="Dispo",VLOOKUP(B57,transgourmet!A:C,3,0),"")</f>
        <v>2.99</v>
      </c>
      <c r="F57" s="11" t="str">
        <f>IFERROR(IF(VLOOKUP(B57,'Chateau express'!A:A,1,0)=B57,"Dispo","Non"),"Non")</f>
        <v>Non</v>
      </c>
      <c r="G57" s="9" t="str">
        <f>IF(F57="Dispo",VLOOKUP(B57,'Chateau express'!A:C,3,0),"")</f>
        <v/>
      </c>
      <c r="H57" s="11" t="str">
        <f>IFERROR(IF(VLOOKUP(B57,Eurizia!A:A,1,0)=B57,"Dispo","Non"),"Non")</f>
        <v>Non</v>
      </c>
      <c r="I57" s="9" t="str">
        <f>IF(H57="Dispo",VLOOKUP(B57,Eurizia!A:C,3,0),"")</f>
        <v/>
      </c>
      <c r="J57" s="11" t="str">
        <f>IFERROR(IF(VLOOKUP(B57,Cambodge!A:A,1,0)=B57,"Dispo","Non"),"Non")</f>
        <v>Non</v>
      </c>
      <c r="K57" s="9" t="str">
        <f>IF(J57="Dispo",VLOOKUP(B57,Cambodge!A:C,3,0),"")</f>
        <v/>
      </c>
      <c r="L57" s="11" t="str">
        <f>IFERROR(IF(VLOOKUP(B57,Boulangerie!A:A,1,0)=B57,"Dispo","Non"),"Non")</f>
        <v>Non</v>
      </c>
      <c r="M57" s="9" t="str">
        <f>IF(L57="Dispo",VLOOKUP(B57,Boulangerie!A:C,3,0),"")</f>
        <v/>
      </c>
      <c r="N57" s="11" t="str">
        <f>IFERROR(IF(VLOOKUP(B57,Pas_encore_trouve!A:A,1,0)=B57,"Dispo","Non"),"Non")</f>
        <v>Non</v>
      </c>
      <c r="O57" s="9" t="str">
        <f>IF(N57="Dispo",VLOOKUP(B57,Pas_encore_trouve!A:C,3,0),"")</f>
        <v/>
      </c>
      <c r="P57" s="20">
        <f t="shared" si="0"/>
        <v>2.99</v>
      </c>
      <c r="Q57" s="1" t="str">
        <f t="shared" si="1"/>
        <v>Transgourmet</v>
      </c>
    </row>
    <row r="58" spans="1:17" hidden="1" x14ac:dyDescent="0.25">
      <c r="A58" s="1" t="s">
        <v>29</v>
      </c>
      <c r="B58" s="1" t="s">
        <v>242</v>
      </c>
      <c r="C58" s="1" t="s">
        <v>11</v>
      </c>
      <c r="D58" s="11" t="str">
        <f>IFERROR(IF(VLOOKUP(B58,transgourmet!A:A,1,0)=B58,"Dispo","Non"),"Non")</f>
        <v>Dispo</v>
      </c>
      <c r="E58" s="9">
        <f>IF(D58="Dispo",VLOOKUP(B58,transgourmet!A:C,3,0),"")</f>
        <v>18.399999999999999</v>
      </c>
      <c r="F58" s="11" t="str">
        <f>IFERROR(IF(VLOOKUP(B58,'Chateau express'!A:A,1,0)=B58,"Dispo","Non"),"Non")</f>
        <v>Non</v>
      </c>
      <c r="G58" s="9" t="str">
        <f>IF(F58="Dispo",VLOOKUP(B58,'Chateau express'!A:C,3,0),"")</f>
        <v/>
      </c>
      <c r="H58" s="11" t="str">
        <f>IFERROR(IF(VLOOKUP(B58,Eurizia!A:A,1,0)=B58,"Dispo","Non"),"Non")</f>
        <v>Non</v>
      </c>
      <c r="I58" s="9" t="str">
        <f>IF(H58="Dispo",VLOOKUP(B58,Eurizia!A:C,3,0),"")</f>
        <v/>
      </c>
      <c r="J58" s="11" t="str">
        <f>IFERROR(IF(VLOOKUP(B58,Cambodge!A:A,1,0)=B58,"Dispo","Non"),"Non")</f>
        <v>Non</v>
      </c>
      <c r="K58" s="9" t="str">
        <f>IF(J58="Dispo",VLOOKUP(B58,Cambodge!A:C,3,0),"")</f>
        <v/>
      </c>
      <c r="L58" s="11" t="str">
        <f>IFERROR(IF(VLOOKUP(B58,Boulangerie!A:A,1,0)=B58,"Dispo","Non"),"Non")</f>
        <v>Non</v>
      </c>
      <c r="M58" s="9" t="str">
        <f>IF(L58="Dispo",VLOOKUP(B58,Boulangerie!A:C,3,0),"")</f>
        <v/>
      </c>
      <c r="N58" s="11" t="str">
        <f>IFERROR(IF(VLOOKUP(B58,Pas_encore_trouve!A:A,1,0)=B58,"Dispo","Non"),"Non")</f>
        <v>Non</v>
      </c>
      <c r="O58" s="9" t="str">
        <f>IF(N58="Dispo",VLOOKUP(B58,Pas_encore_trouve!A:C,3,0),"")</f>
        <v/>
      </c>
      <c r="P58" s="20">
        <f t="shared" si="0"/>
        <v>18.399999999999999</v>
      </c>
      <c r="Q58" s="1" t="str">
        <f t="shared" si="1"/>
        <v>Transgourmet</v>
      </c>
    </row>
    <row r="59" spans="1:17" hidden="1" x14ac:dyDescent="0.25">
      <c r="A59" s="1" t="s">
        <v>29</v>
      </c>
      <c r="B59" s="1" t="s">
        <v>243</v>
      </c>
      <c r="C59" s="1" t="s">
        <v>11</v>
      </c>
      <c r="D59" s="11" t="str">
        <f>IFERROR(IF(VLOOKUP(B59,transgourmet!A:A,1,0)=B59,"Dispo","Non"),"Non")</f>
        <v>Dispo</v>
      </c>
      <c r="E59" s="9">
        <f>IF(D59="Dispo",VLOOKUP(B59,transgourmet!A:C,3,0),"")</f>
        <v>13.6</v>
      </c>
      <c r="F59" s="11" t="str">
        <f>IFERROR(IF(VLOOKUP(B59,'Chateau express'!A:A,1,0)=B59,"Dispo","Non"),"Non")</f>
        <v>Non</v>
      </c>
      <c r="G59" s="9" t="str">
        <f>IF(F59="Dispo",VLOOKUP(B59,'Chateau express'!A:C,3,0),"")</f>
        <v/>
      </c>
      <c r="H59" s="11" t="str">
        <f>IFERROR(IF(VLOOKUP(B59,Eurizia!A:A,1,0)=B59,"Dispo","Non"),"Non")</f>
        <v>Non</v>
      </c>
      <c r="I59" s="9" t="str">
        <f>IF(H59="Dispo",VLOOKUP(B59,Eurizia!A:C,3,0),"")</f>
        <v/>
      </c>
      <c r="J59" s="11" t="str">
        <f>IFERROR(IF(VLOOKUP(B59,Cambodge!A:A,1,0)=B59,"Dispo","Non"),"Non")</f>
        <v>Non</v>
      </c>
      <c r="K59" s="9" t="str">
        <f>IF(J59="Dispo",VLOOKUP(B59,Cambodge!A:C,3,0),"")</f>
        <v/>
      </c>
      <c r="L59" s="11" t="str">
        <f>IFERROR(IF(VLOOKUP(B59,Boulangerie!A:A,1,0)=B59,"Dispo","Non"),"Non")</f>
        <v>Non</v>
      </c>
      <c r="M59" s="9" t="str">
        <f>IF(L59="Dispo",VLOOKUP(B59,Boulangerie!A:C,3,0),"")</f>
        <v/>
      </c>
      <c r="N59" s="11" t="str">
        <f>IFERROR(IF(VLOOKUP(B59,Pas_encore_trouve!A:A,1,0)=B59,"Dispo","Non"),"Non")</f>
        <v>Non</v>
      </c>
      <c r="O59" s="9" t="str">
        <f>IF(N59="Dispo",VLOOKUP(B59,Pas_encore_trouve!A:C,3,0),"")</f>
        <v/>
      </c>
      <c r="P59" s="20">
        <f t="shared" si="0"/>
        <v>13.6</v>
      </c>
      <c r="Q59" s="1" t="str">
        <f t="shared" si="1"/>
        <v>Transgourmet</v>
      </c>
    </row>
    <row r="60" spans="1:17" hidden="1" x14ac:dyDescent="0.25">
      <c r="A60" s="1" t="s">
        <v>29</v>
      </c>
      <c r="B60" s="1" t="s">
        <v>245</v>
      </c>
      <c r="C60" s="1" t="s">
        <v>11</v>
      </c>
      <c r="D60" s="11" t="str">
        <f>IFERROR(IF(VLOOKUP(B60,transgourmet!A:A,1,0)=B60,"Dispo","Non"),"Non")</f>
        <v>Dispo</v>
      </c>
      <c r="E60" s="9">
        <f>IF(D60="Dispo",VLOOKUP(B60,transgourmet!A:C,3,0),"")</f>
        <v>0.99</v>
      </c>
      <c r="F60" s="11" t="str">
        <f>IFERROR(IF(VLOOKUP(B60,'Chateau express'!A:A,1,0)=B60,"Dispo","Non"),"Non")</f>
        <v>Non</v>
      </c>
      <c r="G60" s="9" t="str">
        <f>IF(F60="Dispo",VLOOKUP(B60,'Chateau express'!A:C,3,0),"")</f>
        <v/>
      </c>
      <c r="H60" s="11" t="str">
        <f>IFERROR(IF(VLOOKUP(B60,Eurizia!A:A,1,0)=B60,"Dispo","Non"),"Non")</f>
        <v>Non</v>
      </c>
      <c r="I60" s="9" t="str">
        <f>IF(H60="Dispo",VLOOKUP(B60,Eurizia!A:C,3,0),"")</f>
        <v/>
      </c>
      <c r="J60" s="11" t="str">
        <f>IFERROR(IF(VLOOKUP(B60,Cambodge!A:A,1,0)=B60,"Dispo","Non"),"Non")</f>
        <v>Non</v>
      </c>
      <c r="K60" s="9" t="str">
        <f>IF(J60="Dispo",VLOOKUP(B60,Cambodge!A:C,3,0),"")</f>
        <v/>
      </c>
      <c r="L60" s="11" t="str">
        <f>IFERROR(IF(VLOOKUP(B60,Boulangerie!A:A,1,0)=B60,"Dispo","Non"),"Non")</f>
        <v>Non</v>
      </c>
      <c r="M60" s="9" t="str">
        <f>IF(L60="Dispo",VLOOKUP(B60,Boulangerie!A:C,3,0),"")</f>
        <v/>
      </c>
      <c r="N60" s="11" t="str">
        <f>IFERROR(IF(VLOOKUP(B60,Pas_encore_trouve!A:A,1,0)=B60,"Dispo","Non"),"Non")</f>
        <v>Non</v>
      </c>
      <c r="O60" s="9" t="str">
        <f>IF(N60="Dispo",VLOOKUP(B60,Pas_encore_trouve!A:C,3,0),"")</f>
        <v/>
      </c>
      <c r="P60" s="20">
        <f t="shared" si="0"/>
        <v>0.99</v>
      </c>
      <c r="Q60" s="1" t="str">
        <f t="shared" si="1"/>
        <v>Transgourmet</v>
      </c>
    </row>
    <row r="61" spans="1:17" hidden="1" x14ac:dyDescent="0.25">
      <c r="A61" s="1" t="s">
        <v>29</v>
      </c>
      <c r="B61" s="1" t="s">
        <v>244</v>
      </c>
      <c r="C61" s="1" t="s">
        <v>11</v>
      </c>
      <c r="D61" s="11" t="str">
        <f>IFERROR(IF(VLOOKUP(B61,transgourmet!A:A,1,0)=B61,"Dispo","Non"),"Non")</f>
        <v>Dispo</v>
      </c>
      <c r="E61" s="9">
        <f>IF(D61="Dispo",VLOOKUP(B61,transgourmet!A:C,3,0),"")</f>
        <v>2.3666666666666667</v>
      </c>
      <c r="F61" s="11" t="str">
        <f>IFERROR(IF(VLOOKUP(B61,'Chateau express'!A:A,1,0)=B61,"Dispo","Non"),"Non")</f>
        <v>Non</v>
      </c>
      <c r="G61" s="9" t="str">
        <f>IF(F61="Dispo",VLOOKUP(B61,'Chateau express'!A:C,3,0),"")</f>
        <v/>
      </c>
      <c r="H61" s="11" t="str">
        <f>IFERROR(IF(VLOOKUP(B61,Eurizia!A:A,1,0)=B61,"Dispo","Non"),"Non")</f>
        <v>Non</v>
      </c>
      <c r="I61" s="9" t="str">
        <f>IF(H61="Dispo",VLOOKUP(B61,Eurizia!A:C,3,0),"")</f>
        <v/>
      </c>
      <c r="J61" s="11" t="str">
        <f>IFERROR(IF(VLOOKUP(B61,Cambodge!A:A,1,0)=B61,"Dispo","Non"),"Non")</f>
        <v>Non</v>
      </c>
      <c r="K61" s="9" t="str">
        <f>IF(J61="Dispo",VLOOKUP(B61,Cambodge!A:C,3,0),"")</f>
        <v/>
      </c>
      <c r="L61" s="11" t="str">
        <f>IFERROR(IF(VLOOKUP(B61,Boulangerie!A:A,1,0)=B61,"Dispo","Non"),"Non")</f>
        <v>Non</v>
      </c>
      <c r="M61" s="9" t="str">
        <f>IF(L61="Dispo",VLOOKUP(B61,Boulangerie!A:C,3,0),"")</f>
        <v/>
      </c>
      <c r="N61" s="11" t="str">
        <f>IFERROR(IF(VLOOKUP(B61,Pas_encore_trouve!A:A,1,0)=B61,"Dispo","Non"),"Non")</f>
        <v>Non</v>
      </c>
      <c r="O61" s="9" t="str">
        <f>IF(N61="Dispo",VLOOKUP(B61,Pas_encore_trouve!A:C,3,0),"")</f>
        <v/>
      </c>
      <c r="P61" s="20">
        <f t="shared" si="0"/>
        <v>2.3666666666666667</v>
      </c>
      <c r="Q61" s="1" t="str">
        <f t="shared" si="1"/>
        <v>Transgourmet</v>
      </c>
    </row>
    <row r="62" spans="1:17" hidden="1" x14ac:dyDescent="0.25">
      <c r="A62" s="1" t="s">
        <v>29</v>
      </c>
      <c r="B62" s="1" t="s">
        <v>78</v>
      </c>
      <c r="C62" s="1" t="s">
        <v>11</v>
      </c>
      <c r="D62" s="11" t="str">
        <f>IFERROR(IF(VLOOKUP(B62,transgourmet!A:A,1,0)=B62,"Dispo","Non"),"Non")</f>
        <v>Non</v>
      </c>
      <c r="E62" s="9" t="str">
        <f>IF(D62="Dispo",VLOOKUP(B62,transgourmet!A:C,3,0),"")</f>
        <v/>
      </c>
      <c r="F62" s="11" t="str">
        <f>IFERROR(IF(VLOOKUP(B62,'Chateau express'!A:A,1,0)=B62,"Dispo","Non"),"Non")</f>
        <v>Non</v>
      </c>
      <c r="G62" s="9" t="str">
        <f>IF(F62="Dispo",VLOOKUP(B62,'Chateau express'!A:C,3,0),"")</f>
        <v/>
      </c>
      <c r="H62" s="11" t="str">
        <f>IFERROR(IF(VLOOKUP(B62,Eurizia!A:A,1,0)=B62,"Dispo","Non"),"Non")</f>
        <v>Non</v>
      </c>
      <c r="I62" s="9" t="str">
        <f>IF(H62="Dispo",VLOOKUP(B62,Eurizia!A:C,3,0),"")</f>
        <v/>
      </c>
      <c r="J62" s="11" t="str">
        <f>IFERROR(IF(VLOOKUP(B62,Cambodge!A:A,1,0)=B62,"Dispo","Non"),"Non")</f>
        <v>Non</v>
      </c>
      <c r="K62" s="9" t="str">
        <f>IF(J62="Dispo",VLOOKUP(B62,Cambodge!A:C,3,0),"")</f>
        <v/>
      </c>
      <c r="L62" s="11" t="str">
        <f>IFERROR(IF(VLOOKUP(B62,Boulangerie!A:A,1,0)=B62,"Dispo","Non"),"Non")</f>
        <v>Non</v>
      </c>
      <c r="M62" s="9" t="str">
        <f>IF(L62="Dispo",VLOOKUP(B62,Boulangerie!A:C,3,0),"")</f>
        <v/>
      </c>
      <c r="N62" s="11" t="str">
        <f>IFERROR(IF(VLOOKUP(B62,Pas_encore_trouve!A:A,1,0)=B62,"Dispo","Non"),"Non")</f>
        <v>Non</v>
      </c>
      <c r="O62" s="9" t="str">
        <f>IF(N62="Dispo",VLOOKUP(B62,Pas_encore_trouve!A:C,3,0),"")</f>
        <v/>
      </c>
      <c r="P62" s="20">
        <f t="shared" si="0"/>
        <v>0</v>
      </c>
      <c r="Q62" s="1" t="str">
        <f t="shared" si="1"/>
        <v/>
      </c>
    </row>
    <row r="63" spans="1:17" hidden="1" x14ac:dyDescent="0.25">
      <c r="A63" s="1" t="s">
        <v>29</v>
      </c>
      <c r="B63" s="1" t="s">
        <v>246</v>
      </c>
      <c r="C63" s="1" t="s">
        <v>11</v>
      </c>
      <c r="D63" s="11" t="str">
        <f>IFERROR(IF(VLOOKUP(B63,transgourmet!A:A,1,0)=B63,"Dispo","Non"),"Non")</f>
        <v>Dispo</v>
      </c>
      <c r="E63" s="9">
        <f>IF(D63="Dispo",VLOOKUP(B63,transgourmet!A:C,3,0),"")</f>
        <v>1.9</v>
      </c>
      <c r="F63" s="11" t="str">
        <f>IFERROR(IF(VLOOKUP(B63,'Chateau express'!A:A,1,0)=B63,"Dispo","Non"),"Non")</f>
        <v>Non</v>
      </c>
      <c r="G63" s="9" t="str">
        <f>IF(F63="Dispo",VLOOKUP(B63,'Chateau express'!A:C,3,0),"")</f>
        <v/>
      </c>
      <c r="H63" s="11" t="str">
        <f>IFERROR(IF(VLOOKUP(B63,Eurizia!A:A,1,0)=B63,"Dispo","Non"),"Non")</f>
        <v>Non</v>
      </c>
      <c r="I63" s="9" t="str">
        <f>IF(H63="Dispo",VLOOKUP(B63,Eurizia!A:C,3,0),"")</f>
        <v/>
      </c>
      <c r="J63" s="11" t="str">
        <f>IFERROR(IF(VLOOKUP(B63,Cambodge!A:A,1,0)=B63,"Dispo","Non"),"Non")</f>
        <v>Non</v>
      </c>
      <c r="K63" s="9" t="str">
        <f>IF(J63="Dispo",VLOOKUP(B63,Cambodge!A:C,3,0),"")</f>
        <v/>
      </c>
      <c r="L63" s="11" t="str">
        <f>IFERROR(IF(VLOOKUP(B63,Boulangerie!A:A,1,0)=B63,"Dispo","Non"),"Non")</f>
        <v>Non</v>
      </c>
      <c r="M63" s="9" t="str">
        <f>IF(L63="Dispo",VLOOKUP(B63,Boulangerie!A:C,3,0),"")</f>
        <v/>
      </c>
      <c r="N63" s="11" t="str">
        <f>IFERROR(IF(VLOOKUP(B63,Pas_encore_trouve!A:A,1,0)=B63,"Dispo","Non"),"Non")</f>
        <v>Non</v>
      </c>
      <c r="O63" s="9" t="str">
        <f>IF(N63="Dispo",VLOOKUP(B63,Pas_encore_trouve!A:C,3,0),"")</f>
        <v/>
      </c>
      <c r="P63" s="20">
        <f t="shared" si="0"/>
        <v>1.9</v>
      </c>
      <c r="Q63" s="1" t="str">
        <f t="shared" si="1"/>
        <v>Transgourmet</v>
      </c>
    </row>
    <row r="64" spans="1:17" hidden="1" x14ac:dyDescent="0.25">
      <c r="A64" s="1" t="s">
        <v>29</v>
      </c>
      <c r="B64" s="1" t="s">
        <v>247</v>
      </c>
      <c r="C64" s="1" t="s">
        <v>11</v>
      </c>
      <c r="D64" s="11" t="str">
        <f>IFERROR(IF(VLOOKUP(B64,transgourmet!A:A,1,0)=B64,"Dispo","Non"),"Non")</f>
        <v>Dispo</v>
      </c>
      <c r="E64" s="9">
        <f>IF(D64="Dispo",VLOOKUP(B64,transgourmet!A:C,3,0),"")</f>
        <v>1.8000000000000003</v>
      </c>
      <c r="F64" s="11" t="str">
        <f>IFERROR(IF(VLOOKUP(B64,'Chateau express'!A:A,1,0)=B64,"Dispo","Non"),"Non")</f>
        <v>Non</v>
      </c>
      <c r="G64" s="9" t="str">
        <f>IF(F64="Dispo",VLOOKUP(B64,'Chateau express'!A:C,3,0),"")</f>
        <v/>
      </c>
      <c r="H64" s="11" t="str">
        <f>IFERROR(IF(VLOOKUP(B64,Eurizia!A:A,1,0)=B64,"Dispo","Non"),"Non")</f>
        <v>Non</v>
      </c>
      <c r="I64" s="9" t="str">
        <f>IF(H64="Dispo",VLOOKUP(B64,Eurizia!A:C,3,0),"")</f>
        <v/>
      </c>
      <c r="J64" s="11" t="str">
        <f>IFERROR(IF(VLOOKUP(B64,Cambodge!A:A,1,0)=B64,"Dispo","Non"),"Non")</f>
        <v>Non</v>
      </c>
      <c r="K64" s="9" t="str">
        <f>IF(J64="Dispo",VLOOKUP(B64,Cambodge!A:C,3,0),"")</f>
        <v/>
      </c>
      <c r="L64" s="11" t="str">
        <f>IFERROR(IF(VLOOKUP(B64,Boulangerie!A:A,1,0)=B64,"Dispo","Non"),"Non")</f>
        <v>Non</v>
      </c>
      <c r="M64" s="9" t="str">
        <f>IF(L64="Dispo",VLOOKUP(B64,Boulangerie!A:C,3,0),"")</f>
        <v/>
      </c>
      <c r="N64" s="11" t="str">
        <f>IFERROR(IF(VLOOKUP(B64,Pas_encore_trouve!A:A,1,0)=B64,"Dispo","Non"),"Non")</f>
        <v>Non</v>
      </c>
      <c r="O64" s="9" t="str">
        <f>IF(N64="Dispo",VLOOKUP(B64,Pas_encore_trouve!A:C,3,0),"")</f>
        <v/>
      </c>
      <c r="P64" s="20">
        <f t="shared" si="0"/>
        <v>1.8000000000000003</v>
      </c>
      <c r="Q64" s="1" t="str">
        <f t="shared" si="1"/>
        <v>Transgourmet</v>
      </c>
    </row>
    <row r="65" spans="1:17" ht="15.75" hidden="1" x14ac:dyDescent="0.25">
      <c r="A65" s="1" t="s">
        <v>29</v>
      </c>
      <c r="B65" s="10" t="s">
        <v>271</v>
      </c>
      <c r="C65" s="1" t="s">
        <v>11</v>
      </c>
      <c r="D65" s="11" t="str">
        <f>IFERROR(IF(VLOOKUP(B65,transgourmet!A:A,1,0)=B65,"Dispo","Non"),"Non")</f>
        <v>Dispo</v>
      </c>
      <c r="E65" s="9">
        <f>IF(D65="Dispo",VLOOKUP(B65,transgourmet!A:C,3,0),"")</f>
        <v>1.6999999999999997</v>
      </c>
      <c r="F65" s="11" t="str">
        <f>IFERROR(IF(VLOOKUP(B65,'Chateau express'!A:A,1,0)=B65,"Dispo","Non"),"Non")</f>
        <v>Non</v>
      </c>
      <c r="G65" s="9" t="str">
        <f>IF(F65="Dispo",VLOOKUP(B65,'Chateau express'!A:C,3,0),"")</f>
        <v/>
      </c>
      <c r="H65" s="11" t="str">
        <f>IFERROR(IF(VLOOKUP(B65,Eurizia!A:A,1,0)=B65,"Dispo","Non"),"Non")</f>
        <v>Non</v>
      </c>
      <c r="I65" s="9" t="str">
        <f>IF(H65="Dispo",VLOOKUP(B65,Eurizia!A:C,3,0),"")</f>
        <v/>
      </c>
      <c r="J65" s="11" t="str">
        <f>IFERROR(IF(VLOOKUP(B65,Cambodge!A:A,1,0)=B65,"Dispo","Non"),"Non")</f>
        <v>Non</v>
      </c>
      <c r="K65" s="9" t="str">
        <f>IF(J65="Dispo",VLOOKUP(B65,Cambodge!A:C,3,0),"")</f>
        <v/>
      </c>
      <c r="L65" s="11" t="str">
        <f>IFERROR(IF(VLOOKUP(B65,Boulangerie!A:A,1,0)=B65,"Dispo","Non"),"Non")</f>
        <v>Non</v>
      </c>
      <c r="M65" s="9" t="str">
        <f>IF(L65="Dispo",VLOOKUP(B65,Boulangerie!A:C,3,0),"")</f>
        <v/>
      </c>
      <c r="N65" s="11" t="str">
        <f>IFERROR(IF(VLOOKUP(B65,Pas_encore_trouve!A:A,1,0)=B65,"Dispo","Non"),"Non")</f>
        <v>Non</v>
      </c>
      <c r="O65" s="9" t="str">
        <f>IF(N65="Dispo",VLOOKUP(B65,Pas_encore_trouve!A:C,3,0),"")</f>
        <v/>
      </c>
      <c r="P65" s="20">
        <f t="shared" si="0"/>
        <v>1.6999999999999997</v>
      </c>
      <c r="Q65" s="1" t="str">
        <f t="shared" si="1"/>
        <v>Transgourmet</v>
      </c>
    </row>
    <row r="66" spans="1:17" hidden="1" x14ac:dyDescent="0.25">
      <c r="A66" s="1" t="s">
        <v>30</v>
      </c>
      <c r="B66" s="8" t="s">
        <v>272</v>
      </c>
      <c r="C66" s="1" t="s">
        <v>11</v>
      </c>
      <c r="D66" s="11" t="str">
        <f>IFERROR(IF(VLOOKUP(B66,transgourmet!A:A,1,0)=B66,"Dispo","Non"),"Non")</f>
        <v>Dispo</v>
      </c>
      <c r="E66" s="9">
        <f>IF(D66="Dispo",VLOOKUP(B66,transgourmet!A:C,3,0),"")</f>
        <v>9.99</v>
      </c>
      <c r="F66" s="11" t="str">
        <f>IFERROR(IF(VLOOKUP(B66,'Chateau express'!A:A,1,0)=B66,"Dispo","Non"),"Non")</f>
        <v>Non</v>
      </c>
      <c r="G66" s="9" t="str">
        <f>IF(F66="Dispo",VLOOKUP(B66,'Chateau express'!A:C,3,0),"")</f>
        <v/>
      </c>
      <c r="H66" s="11" t="str">
        <f>IFERROR(IF(VLOOKUP(B66,Eurizia!A:A,1,0)=B66,"Dispo","Non"),"Non")</f>
        <v>Non</v>
      </c>
      <c r="I66" s="9" t="str">
        <f>IF(H66="Dispo",VLOOKUP(B66,Eurizia!A:C,3,0),"")</f>
        <v/>
      </c>
      <c r="J66" s="11" t="str">
        <f>IFERROR(IF(VLOOKUP(B66,Cambodge!A:A,1,0)=B66,"Dispo","Non"),"Non")</f>
        <v>Non</v>
      </c>
      <c r="K66" s="9" t="str">
        <f>IF(J66="Dispo",VLOOKUP(B66,Cambodge!A:C,3,0),"")</f>
        <v/>
      </c>
      <c r="L66" s="11" t="str">
        <f>IFERROR(IF(VLOOKUP(B66,Boulangerie!A:A,1,0)=B66,"Dispo","Non"),"Non")</f>
        <v>Non</v>
      </c>
      <c r="M66" s="9" t="str">
        <f>IF(L66="Dispo",VLOOKUP(B66,Boulangerie!A:C,3,0),"")</f>
        <v/>
      </c>
      <c r="N66" s="11" t="str">
        <f>IFERROR(IF(VLOOKUP(B66,Pas_encore_trouve!A:A,1,0)=B66,"Dispo","Non"),"Non")</f>
        <v>Non</v>
      </c>
      <c r="O66" s="9" t="str">
        <f>IF(N66="Dispo",VLOOKUP(B66,Pas_encore_trouve!A:C,3,0),"")</f>
        <v/>
      </c>
      <c r="P66" s="20">
        <f t="shared" si="0"/>
        <v>9.99</v>
      </c>
      <c r="Q66" s="1" t="str">
        <f t="shared" si="1"/>
        <v>Transgourmet</v>
      </c>
    </row>
    <row r="67" spans="1:17" hidden="1" x14ac:dyDescent="0.25">
      <c r="A67" s="1" t="s">
        <v>30</v>
      </c>
      <c r="B67" s="1" t="s">
        <v>249</v>
      </c>
      <c r="C67" s="1" t="s">
        <v>11</v>
      </c>
      <c r="D67" s="11" t="str">
        <f>IFERROR(IF(VLOOKUP(B67,transgourmet!A:A,1,0)=B67,"Dispo","Non"),"Non")</f>
        <v>Dispo</v>
      </c>
      <c r="E67" s="9">
        <f>IF(D67="Dispo",VLOOKUP(B67,transgourmet!A:C,3,0),"")</f>
        <v>10.5</v>
      </c>
      <c r="F67" s="11" t="str">
        <f>IFERROR(IF(VLOOKUP(B67,'Chateau express'!A:A,1,0)=B67,"Dispo","Non"),"Non")</f>
        <v>Non</v>
      </c>
      <c r="G67" s="9" t="str">
        <f>IF(F67="Dispo",VLOOKUP(B67,'Chateau express'!A:C,3,0),"")</f>
        <v/>
      </c>
      <c r="H67" s="11" t="str">
        <f>IFERROR(IF(VLOOKUP(B67,Eurizia!A:A,1,0)=B67,"Dispo","Non"),"Non")</f>
        <v>Non</v>
      </c>
      <c r="I67" s="9" t="str">
        <f>IF(H67="Dispo",VLOOKUP(B67,Eurizia!A:C,3,0),"")</f>
        <v/>
      </c>
      <c r="J67" s="11" t="str">
        <f>IFERROR(IF(VLOOKUP(B67,Cambodge!A:A,1,0)=B67,"Dispo","Non"),"Non")</f>
        <v>Non</v>
      </c>
      <c r="K67" s="9" t="str">
        <f>IF(J67="Dispo",VLOOKUP(B67,Cambodge!A:C,3,0),"")</f>
        <v/>
      </c>
      <c r="L67" s="11" t="str">
        <f>IFERROR(IF(VLOOKUP(B67,Boulangerie!A:A,1,0)=B67,"Dispo","Non"),"Non")</f>
        <v>Non</v>
      </c>
      <c r="M67" s="9" t="str">
        <f>IF(L67="Dispo",VLOOKUP(B67,Boulangerie!A:C,3,0),"")</f>
        <v/>
      </c>
      <c r="N67" s="11" t="str">
        <f>IFERROR(IF(VLOOKUP(B67,Pas_encore_trouve!A:A,1,0)=B67,"Dispo","Non"),"Non")</f>
        <v>Non</v>
      </c>
      <c r="O67" s="9" t="str">
        <f>IF(N67="Dispo",VLOOKUP(B67,Pas_encore_trouve!A:C,3,0),"")</f>
        <v/>
      </c>
      <c r="P67" s="20">
        <f t="shared" si="0"/>
        <v>10.5</v>
      </c>
      <c r="Q67" s="1" t="str">
        <f t="shared" si="1"/>
        <v>Transgourmet</v>
      </c>
    </row>
    <row r="68" spans="1:17" hidden="1" x14ac:dyDescent="0.25">
      <c r="A68" s="1" t="s">
        <v>30</v>
      </c>
      <c r="B68" s="1" t="s">
        <v>250</v>
      </c>
      <c r="C68" s="1" t="s">
        <v>11</v>
      </c>
      <c r="D68" s="11" t="str">
        <f>IFERROR(IF(VLOOKUP(B68,transgourmet!A:A,1,0)=B68,"Dispo","Non"),"Non")</f>
        <v>Dispo</v>
      </c>
      <c r="E68" s="9">
        <f>IF(D68="Dispo",VLOOKUP(B68,transgourmet!A:C,3,0),"")</f>
        <v>10.199999999999999</v>
      </c>
      <c r="F68" s="11" t="str">
        <f>IFERROR(IF(VLOOKUP(B68,'Chateau express'!A:A,1,0)=B68,"Dispo","Non"),"Non")</f>
        <v>Non</v>
      </c>
      <c r="G68" s="9" t="str">
        <f>IF(F68="Dispo",VLOOKUP(B68,'Chateau express'!A:C,3,0),"")</f>
        <v/>
      </c>
      <c r="H68" s="11" t="str">
        <f>IFERROR(IF(VLOOKUP(B68,Eurizia!A:A,1,0)=B68,"Dispo","Non"),"Non")</f>
        <v>Non</v>
      </c>
      <c r="I68" s="9" t="str">
        <f>IF(H68="Dispo",VLOOKUP(B68,Eurizia!A:C,3,0),"")</f>
        <v/>
      </c>
      <c r="J68" s="11" t="str">
        <f>IFERROR(IF(VLOOKUP(B68,Cambodge!A:A,1,0)=B68,"Dispo","Non"),"Non")</f>
        <v>Non</v>
      </c>
      <c r="K68" s="9" t="str">
        <f>IF(J68="Dispo",VLOOKUP(B68,Cambodge!A:C,3,0),"")</f>
        <v/>
      </c>
      <c r="L68" s="11" t="str">
        <f>IFERROR(IF(VLOOKUP(B68,Boulangerie!A:A,1,0)=B68,"Dispo","Non"),"Non")</f>
        <v>Non</v>
      </c>
      <c r="M68" s="9" t="str">
        <f>IF(L68="Dispo",VLOOKUP(B68,Boulangerie!A:C,3,0),"")</f>
        <v/>
      </c>
      <c r="N68" s="11" t="str">
        <f>IFERROR(IF(VLOOKUP(B68,Pas_encore_trouve!A:A,1,0)=B68,"Dispo","Non"),"Non")</f>
        <v>Non</v>
      </c>
      <c r="O68" s="9" t="str">
        <f>IF(N68="Dispo",VLOOKUP(B68,Pas_encore_trouve!A:C,3,0),"")</f>
        <v/>
      </c>
      <c r="P68" s="20">
        <f t="shared" si="0"/>
        <v>10.199999999999999</v>
      </c>
      <c r="Q68" s="1" t="str">
        <f t="shared" si="1"/>
        <v>Transgourmet</v>
      </c>
    </row>
    <row r="69" spans="1:17" hidden="1" x14ac:dyDescent="0.25">
      <c r="A69" s="1" t="s">
        <v>30</v>
      </c>
      <c r="B69" s="1" t="s">
        <v>79</v>
      </c>
      <c r="C69" s="1" t="s">
        <v>11</v>
      </c>
      <c r="D69" s="11" t="str">
        <f>IFERROR(IF(VLOOKUP(B69,transgourmet!A:A,1,0)=B69,"Dispo","Non"),"Non")</f>
        <v>Dispo</v>
      </c>
      <c r="E69" s="9">
        <f>IF(D69="Dispo",VLOOKUP(B69,transgourmet!A:C,3,0),"")</f>
        <v>1.69</v>
      </c>
      <c r="F69" s="11" t="str">
        <f>IFERROR(IF(VLOOKUP(B69,'Chateau express'!A:A,1,0)=B69,"Dispo","Non"),"Non")</f>
        <v>Non</v>
      </c>
      <c r="G69" s="9" t="str">
        <f>IF(F69="Dispo",VLOOKUP(B69,'Chateau express'!A:C,3,0),"")</f>
        <v/>
      </c>
      <c r="H69" s="11" t="str">
        <f>IFERROR(IF(VLOOKUP(B69,Eurizia!A:A,1,0)=B69,"Dispo","Non"),"Non")</f>
        <v>Non</v>
      </c>
      <c r="I69" s="9" t="str">
        <f>IF(H69="Dispo",VLOOKUP(B69,Eurizia!A:C,3,0),"")</f>
        <v/>
      </c>
      <c r="J69" s="11" t="str">
        <f>IFERROR(IF(VLOOKUP(B69,Cambodge!A:A,1,0)=B69,"Dispo","Non"),"Non")</f>
        <v>Non</v>
      </c>
      <c r="K69" s="9" t="str">
        <f>IF(J69="Dispo",VLOOKUP(B69,Cambodge!A:C,3,0),"")</f>
        <v/>
      </c>
      <c r="L69" s="11" t="str">
        <f>IFERROR(IF(VLOOKUP(B69,Boulangerie!A:A,1,0)=B69,"Dispo","Non"),"Non")</f>
        <v>Non</v>
      </c>
      <c r="M69" s="9" t="str">
        <f>IF(L69="Dispo",VLOOKUP(B69,Boulangerie!A:C,3,0),"")</f>
        <v/>
      </c>
      <c r="N69" s="11" t="str">
        <f>IFERROR(IF(VLOOKUP(B69,Pas_encore_trouve!A:A,1,0)=B69,"Dispo","Non"),"Non")</f>
        <v>Non</v>
      </c>
      <c r="O69" s="9" t="str">
        <f>IF(N69="Dispo",VLOOKUP(B69,Pas_encore_trouve!A:C,3,0),"")</f>
        <v/>
      </c>
      <c r="P69" s="20">
        <f t="shared" ref="P69:P123" si="2">MIN(E69,G69,I69,K69,M69,O69)</f>
        <v>1.69</v>
      </c>
      <c r="Q69" s="1" t="str">
        <f t="shared" ref="Q69:Q123" si="3">IF(P69=E69,D$1,IF(P69=G69,F$1,IF(P69=I69,H$1,IF(P69=K69,J$1,IF(P69=M69,L$1,IF(P69=O69,N$1,""))))))</f>
        <v>Transgourmet</v>
      </c>
    </row>
    <row r="70" spans="1:17" hidden="1" x14ac:dyDescent="0.25">
      <c r="A70" s="1" t="s">
        <v>30</v>
      </c>
      <c r="B70" s="1" t="s">
        <v>251</v>
      </c>
      <c r="C70" s="1" t="s">
        <v>11</v>
      </c>
      <c r="D70" s="11" t="str">
        <f>IFERROR(IF(VLOOKUP(B70,transgourmet!A:A,1,0)=B70,"Dispo","Non"),"Non")</f>
        <v>Dispo</v>
      </c>
      <c r="E70" s="9">
        <f>IF(D70="Dispo",VLOOKUP(B70,transgourmet!A:C,3,0),"")</f>
        <v>0.75</v>
      </c>
      <c r="F70" s="11" t="str">
        <f>IFERROR(IF(VLOOKUP(B70,'Chateau express'!A:A,1,0)=B70,"Dispo","Non"),"Non")</f>
        <v>Non</v>
      </c>
      <c r="G70" s="9" t="str">
        <f>IF(F70="Dispo",VLOOKUP(B70,'Chateau express'!A:C,3,0),"")</f>
        <v/>
      </c>
      <c r="H70" s="11" t="str">
        <f>IFERROR(IF(VLOOKUP(B70,Eurizia!A:A,1,0)=B70,"Dispo","Non"),"Non")</f>
        <v>Non</v>
      </c>
      <c r="I70" s="9" t="str">
        <f>IF(H70="Dispo",VLOOKUP(B70,Eurizia!A:C,3,0),"")</f>
        <v/>
      </c>
      <c r="J70" s="11" t="str">
        <f>IFERROR(IF(VLOOKUP(B70,Cambodge!A:A,1,0)=B70,"Dispo","Non"),"Non")</f>
        <v>Non</v>
      </c>
      <c r="K70" s="9" t="str">
        <f>IF(J70="Dispo",VLOOKUP(B70,Cambodge!A:C,3,0),"")</f>
        <v/>
      </c>
      <c r="L70" s="11" t="str">
        <f>IFERROR(IF(VLOOKUP(B70,Boulangerie!A:A,1,0)=B70,"Dispo","Non"),"Non")</f>
        <v>Non</v>
      </c>
      <c r="M70" s="9" t="str">
        <f>IF(L70="Dispo",VLOOKUP(B70,Boulangerie!A:C,3,0),"")</f>
        <v/>
      </c>
      <c r="N70" s="11" t="str">
        <f>IFERROR(IF(VLOOKUP(B70,Pas_encore_trouve!A:A,1,0)=B70,"Dispo","Non"),"Non")</f>
        <v>Non</v>
      </c>
      <c r="O70" s="9" t="str">
        <f>IF(N70="Dispo",VLOOKUP(B70,Pas_encore_trouve!A:C,3,0),"")</f>
        <v/>
      </c>
      <c r="P70" s="20">
        <f t="shared" si="2"/>
        <v>0.75</v>
      </c>
      <c r="Q70" s="1" t="str">
        <f t="shared" si="3"/>
        <v>Transgourmet</v>
      </c>
    </row>
    <row r="71" spans="1:17" hidden="1" x14ac:dyDescent="0.25">
      <c r="A71" s="1" t="s">
        <v>30</v>
      </c>
      <c r="B71" s="1" t="s">
        <v>252</v>
      </c>
      <c r="C71" s="1" t="s">
        <v>11</v>
      </c>
      <c r="D71" s="11" t="str">
        <f>IFERROR(IF(VLOOKUP(B71,transgourmet!A:A,1,0)=B71,"Dispo","Non"),"Non")</f>
        <v>Dispo</v>
      </c>
      <c r="E71" s="9">
        <f>IF(D71="Dispo",VLOOKUP(B71,transgourmet!A:C,3,0),"")</f>
        <v>0.98999999999999988</v>
      </c>
      <c r="F71" s="11" t="str">
        <f>IFERROR(IF(VLOOKUP(B71,'Chateau express'!A:A,1,0)=B71,"Dispo","Non"),"Non")</f>
        <v>Non</v>
      </c>
      <c r="G71" s="9" t="str">
        <f>IF(F71="Dispo",VLOOKUP(B71,'Chateau express'!A:C,3,0),"")</f>
        <v/>
      </c>
      <c r="H71" s="11" t="str">
        <f>IFERROR(IF(VLOOKUP(B71,Eurizia!A:A,1,0)=B71,"Dispo","Non"),"Non")</f>
        <v>Non</v>
      </c>
      <c r="I71" s="9" t="str">
        <f>IF(H71="Dispo",VLOOKUP(B71,Eurizia!A:C,3,0),"")</f>
        <v/>
      </c>
      <c r="J71" s="11" t="str">
        <f>IFERROR(IF(VLOOKUP(B71,Cambodge!A:A,1,0)=B71,"Dispo","Non"),"Non")</f>
        <v>Non</v>
      </c>
      <c r="K71" s="9" t="str">
        <f>IF(J71="Dispo",VLOOKUP(B71,Cambodge!A:C,3,0),"")</f>
        <v/>
      </c>
      <c r="L71" s="11" t="str">
        <f>IFERROR(IF(VLOOKUP(B71,Boulangerie!A:A,1,0)=B71,"Dispo","Non"),"Non")</f>
        <v>Non</v>
      </c>
      <c r="M71" s="9" t="str">
        <f>IF(L71="Dispo",VLOOKUP(B71,Boulangerie!A:C,3,0),"")</f>
        <v/>
      </c>
      <c r="N71" s="11" t="str">
        <f>IFERROR(IF(VLOOKUP(B71,Pas_encore_trouve!A:A,1,0)=B71,"Dispo","Non"),"Non")</f>
        <v>Non</v>
      </c>
      <c r="O71" s="9" t="str">
        <f>IF(N71="Dispo",VLOOKUP(B71,Pas_encore_trouve!A:C,3,0),"")</f>
        <v/>
      </c>
      <c r="P71" s="20">
        <f t="shared" si="2"/>
        <v>0.98999999999999988</v>
      </c>
      <c r="Q71" s="1" t="str">
        <f t="shared" si="3"/>
        <v>Transgourmet</v>
      </c>
    </row>
    <row r="72" spans="1:17" hidden="1" x14ac:dyDescent="0.25">
      <c r="A72" s="1" t="s">
        <v>30</v>
      </c>
      <c r="B72" s="1" t="s">
        <v>80</v>
      </c>
      <c r="C72" s="1" t="s">
        <v>11</v>
      </c>
      <c r="D72" s="11" t="str">
        <f>IFERROR(IF(VLOOKUP(B72,transgourmet!A:A,1,0)=B72,"Dispo","Non"),"Non")</f>
        <v>Non</v>
      </c>
      <c r="E72" s="9" t="str">
        <f>IF(D72="Dispo",VLOOKUP(B72,transgourmet!A:C,3,0),"")</f>
        <v/>
      </c>
      <c r="F72" s="11" t="str">
        <f>IFERROR(IF(VLOOKUP(B72,'Chateau express'!A:A,1,0)=B72,"Dispo","Non"),"Non")</f>
        <v>Non</v>
      </c>
      <c r="G72" s="9" t="str">
        <f>IF(F72="Dispo",VLOOKUP(B72,'Chateau express'!A:C,3,0),"")</f>
        <v/>
      </c>
      <c r="H72" s="11" t="str">
        <f>IFERROR(IF(VLOOKUP(B72,Eurizia!A:A,1,0)=B72,"Dispo","Non"),"Non")</f>
        <v>Non</v>
      </c>
      <c r="I72" s="9" t="str">
        <f>IF(H72="Dispo",VLOOKUP(B72,Eurizia!A:C,3,0),"")</f>
        <v/>
      </c>
      <c r="J72" s="11" t="str">
        <f>IFERROR(IF(VLOOKUP(B72,Cambodge!A:A,1,0)=B72,"Dispo","Non"),"Non")</f>
        <v>Non</v>
      </c>
      <c r="K72" s="9" t="str">
        <f>IF(J72="Dispo",VLOOKUP(B72,Cambodge!A:C,3,0),"")</f>
        <v/>
      </c>
      <c r="L72" s="11" t="str">
        <f>IFERROR(IF(VLOOKUP(B72,Boulangerie!A:A,1,0)=B72,"Dispo","Non"),"Non")</f>
        <v>Non</v>
      </c>
      <c r="M72" s="9" t="str">
        <f>IF(L72="Dispo",VLOOKUP(B72,Boulangerie!A:C,3,0),"")</f>
        <v/>
      </c>
      <c r="N72" s="11" t="str">
        <f>IFERROR(IF(VLOOKUP(B72,Pas_encore_trouve!A:A,1,0)=B72,"Dispo","Non"),"Non")</f>
        <v>Non</v>
      </c>
      <c r="O72" s="9" t="str">
        <f>IF(N72="Dispo",VLOOKUP(B72,Pas_encore_trouve!A:C,3,0),"")</f>
        <v/>
      </c>
      <c r="P72" s="20">
        <f t="shared" si="2"/>
        <v>0</v>
      </c>
      <c r="Q72" s="1" t="str">
        <f t="shared" si="3"/>
        <v/>
      </c>
    </row>
    <row r="73" spans="1:17" hidden="1" x14ac:dyDescent="0.25">
      <c r="A73" s="1" t="s">
        <v>30</v>
      </c>
      <c r="B73" s="1" t="s">
        <v>81</v>
      </c>
      <c r="C73" s="1" t="s">
        <v>11</v>
      </c>
      <c r="D73" s="11" t="str">
        <f>IFERROR(IF(VLOOKUP(B73,transgourmet!A:A,1,0)=B73,"Dispo","Non"),"Non")</f>
        <v>Dispo</v>
      </c>
      <c r="E73" s="9">
        <f>IF(D73="Dispo",VLOOKUP(B73,transgourmet!A:C,3,0),"")</f>
        <v>1.59</v>
      </c>
      <c r="F73" s="11" t="str">
        <f>IFERROR(IF(VLOOKUP(B73,'Chateau express'!A:A,1,0)=B73,"Dispo","Non"),"Non")</f>
        <v>Non</v>
      </c>
      <c r="G73" s="9" t="str">
        <f>IF(F73="Dispo",VLOOKUP(B73,'Chateau express'!A:C,3,0),"")</f>
        <v/>
      </c>
      <c r="H73" s="11" t="str">
        <f>IFERROR(IF(VLOOKUP(B73,Eurizia!A:A,1,0)=B73,"Dispo","Non"),"Non")</f>
        <v>Non</v>
      </c>
      <c r="I73" s="9" t="str">
        <f>IF(H73="Dispo",VLOOKUP(B73,Eurizia!A:C,3,0),"")</f>
        <v/>
      </c>
      <c r="J73" s="11" t="str">
        <f>IFERROR(IF(VLOOKUP(B73,Cambodge!A:A,1,0)=B73,"Dispo","Non"),"Non")</f>
        <v>Non</v>
      </c>
      <c r="K73" s="9" t="str">
        <f>IF(J73="Dispo",VLOOKUP(B73,Cambodge!A:C,3,0),"")</f>
        <v/>
      </c>
      <c r="L73" s="11" t="str">
        <f>IFERROR(IF(VLOOKUP(B73,Boulangerie!A:A,1,0)=B73,"Dispo","Non"),"Non")</f>
        <v>Non</v>
      </c>
      <c r="M73" s="9" t="str">
        <f>IF(L73="Dispo",VLOOKUP(B73,Boulangerie!A:C,3,0),"")</f>
        <v/>
      </c>
      <c r="N73" s="11" t="str">
        <f>IFERROR(IF(VLOOKUP(B73,Pas_encore_trouve!A:A,1,0)=B73,"Dispo","Non"),"Non")</f>
        <v>Non</v>
      </c>
      <c r="O73" s="9" t="str">
        <f>IF(N73="Dispo",VLOOKUP(B73,Pas_encore_trouve!A:C,3,0),"")</f>
        <v/>
      </c>
      <c r="P73" s="20">
        <f t="shared" si="2"/>
        <v>1.59</v>
      </c>
      <c r="Q73" s="1" t="str">
        <f t="shared" si="3"/>
        <v>Transgourmet</v>
      </c>
    </row>
    <row r="74" spans="1:17" hidden="1" x14ac:dyDescent="0.25">
      <c r="A74" s="1" t="s">
        <v>30</v>
      </c>
      <c r="B74" s="1" t="s">
        <v>253</v>
      </c>
      <c r="C74" s="1" t="s">
        <v>11</v>
      </c>
      <c r="D74" s="11" t="str">
        <f>IFERROR(IF(VLOOKUP(B74,transgourmet!A:A,1,0)=B74,"Dispo","Non"),"Non")</f>
        <v>Dispo</v>
      </c>
      <c r="E74" s="9">
        <f>IF(D74="Dispo",VLOOKUP(B74,transgourmet!A:C,3,0),"")</f>
        <v>3.2000000000000006</v>
      </c>
      <c r="F74" s="11" t="str">
        <f>IFERROR(IF(VLOOKUP(B74,'Chateau express'!A:A,1,0)=B74,"Dispo","Non"),"Non")</f>
        <v>Non</v>
      </c>
      <c r="G74" s="9" t="str">
        <f>IF(F74="Dispo",VLOOKUP(B74,'Chateau express'!A:C,3,0),"")</f>
        <v/>
      </c>
      <c r="H74" s="11" t="str">
        <f>IFERROR(IF(VLOOKUP(B74,Eurizia!A:A,1,0)=B74,"Dispo","Non"),"Non")</f>
        <v>Non</v>
      </c>
      <c r="I74" s="9" t="str">
        <f>IF(H74="Dispo",VLOOKUP(B74,Eurizia!A:C,3,0),"")</f>
        <v/>
      </c>
      <c r="J74" s="11" t="str">
        <f>IFERROR(IF(VLOOKUP(B74,Cambodge!A:A,1,0)=B74,"Dispo","Non"),"Non")</f>
        <v>Non</v>
      </c>
      <c r="K74" s="9" t="str">
        <f>IF(J74="Dispo",VLOOKUP(B74,Cambodge!A:C,3,0),"")</f>
        <v/>
      </c>
      <c r="L74" s="11" t="str">
        <f>IFERROR(IF(VLOOKUP(B74,Boulangerie!A:A,1,0)=B74,"Dispo","Non"),"Non")</f>
        <v>Non</v>
      </c>
      <c r="M74" s="9" t="str">
        <f>IF(L74="Dispo",VLOOKUP(B74,Boulangerie!A:C,3,0),"")</f>
        <v/>
      </c>
      <c r="N74" s="11" t="str">
        <f>IFERROR(IF(VLOOKUP(B74,Pas_encore_trouve!A:A,1,0)=B74,"Dispo","Non"),"Non")</f>
        <v>Non</v>
      </c>
      <c r="O74" s="9" t="str">
        <f>IF(N74="Dispo",VLOOKUP(B74,Pas_encore_trouve!A:C,3,0),"")</f>
        <v/>
      </c>
      <c r="P74" s="20">
        <f t="shared" si="2"/>
        <v>3.2000000000000006</v>
      </c>
      <c r="Q74" s="1" t="str">
        <f t="shared" si="3"/>
        <v>Transgourmet</v>
      </c>
    </row>
    <row r="75" spans="1:17" hidden="1" x14ac:dyDescent="0.25">
      <c r="A75" s="1" t="s">
        <v>30</v>
      </c>
      <c r="B75" s="1" t="s">
        <v>82</v>
      </c>
      <c r="C75" s="1" t="s">
        <v>11</v>
      </c>
      <c r="D75" s="11" t="str">
        <f>IFERROR(IF(VLOOKUP(B75,transgourmet!A:A,1,0)=B75,"Dispo","Non"),"Non")</f>
        <v>Non</v>
      </c>
      <c r="E75" s="9" t="str">
        <f>IF(D75="Dispo",VLOOKUP(B75,transgourmet!A:C,3,0),"")</f>
        <v/>
      </c>
      <c r="F75" s="11" t="str">
        <f>IFERROR(IF(VLOOKUP(B75,'Chateau express'!A:A,1,0)=B75,"Dispo","Non"),"Non")</f>
        <v>Dispo</v>
      </c>
      <c r="G75" s="9">
        <f>IF(F75="Dispo",VLOOKUP(B75,'Chateau express'!A:C,3,0),"")</f>
        <v>17.98</v>
      </c>
      <c r="H75" s="11" t="str">
        <f>IFERROR(IF(VLOOKUP(B75,Eurizia!A:A,1,0)=B75,"Dispo","Non"),"Non")</f>
        <v>Non</v>
      </c>
      <c r="I75" s="9" t="str">
        <f>IF(H75="Dispo",VLOOKUP(B75,Eurizia!A:C,3,0),"")</f>
        <v/>
      </c>
      <c r="J75" s="11" t="str">
        <f>IFERROR(IF(VLOOKUP(B75,Cambodge!A:A,1,0)=B75,"Dispo","Non"),"Non")</f>
        <v>Non</v>
      </c>
      <c r="K75" s="9" t="str">
        <f>IF(J75="Dispo",VLOOKUP(B75,Cambodge!A:C,3,0),"")</f>
        <v/>
      </c>
      <c r="L75" s="11" t="str">
        <f>IFERROR(IF(VLOOKUP(B75,Boulangerie!A:A,1,0)=B75,"Dispo","Non"),"Non")</f>
        <v>Non</v>
      </c>
      <c r="M75" s="9" t="str">
        <f>IF(L75="Dispo",VLOOKUP(B75,Boulangerie!A:C,3,0),"")</f>
        <v/>
      </c>
      <c r="N75" s="11" t="str">
        <f>IFERROR(IF(VLOOKUP(B75,Pas_encore_trouve!A:A,1,0)=B75,"Dispo","Non"),"Non")</f>
        <v>Non</v>
      </c>
      <c r="O75" s="9" t="str">
        <f>IF(N75="Dispo",VLOOKUP(B75,Pas_encore_trouve!A:C,3,0),"")</f>
        <v/>
      </c>
      <c r="P75" s="20">
        <f t="shared" si="2"/>
        <v>17.98</v>
      </c>
      <c r="Q75" s="1" t="str">
        <f t="shared" si="3"/>
        <v>Château Express</v>
      </c>
    </row>
    <row r="76" spans="1:17" hidden="1" x14ac:dyDescent="0.25">
      <c r="A76" s="1" t="s">
        <v>30</v>
      </c>
      <c r="B76" s="1" t="s">
        <v>83</v>
      </c>
      <c r="C76" s="1" t="s">
        <v>11</v>
      </c>
      <c r="D76" s="11" t="str">
        <f>IFERROR(IF(VLOOKUP(B76,transgourmet!A:A,1,0)=B76,"Dispo","Non"),"Non")</f>
        <v>Non</v>
      </c>
      <c r="E76" s="9" t="str">
        <f>IF(D76="Dispo",VLOOKUP(B76,transgourmet!A:C,3,0),"")</f>
        <v/>
      </c>
      <c r="F76" s="11" t="str">
        <f>IFERROR(IF(VLOOKUP(B76,'Chateau express'!A:A,1,0)=B76,"Dispo","Non"),"Non")</f>
        <v>Non</v>
      </c>
      <c r="G76" s="9" t="str">
        <f>IF(F76="Dispo",VLOOKUP(B76,'Chateau express'!A:C,3,0),"")</f>
        <v/>
      </c>
      <c r="H76" s="11" t="str">
        <f>IFERROR(IF(VLOOKUP(B76,Eurizia!A:A,1,0)=B76,"Dispo","Non"),"Non")</f>
        <v>Non</v>
      </c>
      <c r="I76" s="9" t="str">
        <f>IF(H76="Dispo",VLOOKUP(B76,Eurizia!A:C,3,0),"")</f>
        <v/>
      </c>
      <c r="J76" s="11" t="str">
        <f>IFERROR(IF(VLOOKUP(B76,Cambodge!A:A,1,0)=B76,"Dispo","Non"),"Non")</f>
        <v>Non</v>
      </c>
      <c r="K76" s="9" t="str">
        <f>IF(J76="Dispo",VLOOKUP(B76,Cambodge!A:C,3,0),"")</f>
        <v/>
      </c>
      <c r="L76" s="11" t="str">
        <f>IFERROR(IF(VLOOKUP(B76,Boulangerie!A:A,1,0)=B76,"Dispo","Non"),"Non")</f>
        <v>Non</v>
      </c>
      <c r="M76" s="9" t="str">
        <f>IF(L76="Dispo",VLOOKUP(B76,Boulangerie!A:C,3,0),"")</f>
        <v/>
      </c>
      <c r="N76" s="11" t="str">
        <f>IFERROR(IF(VLOOKUP(B76,Pas_encore_trouve!A:A,1,0)=B76,"Dispo","Non"),"Non")</f>
        <v>Non</v>
      </c>
      <c r="O76" s="9" t="str">
        <f>IF(N76="Dispo",VLOOKUP(B76,Pas_encore_trouve!A:C,3,0),"")</f>
        <v/>
      </c>
      <c r="P76" s="20">
        <f t="shared" si="2"/>
        <v>0</v>
      </c>
      <c r="Q76" s="1" t="str">
        <f t="shared" si="3"/>
        <v/>
      </c>
    </row>
    <row r="77" spans="1:17" hidden="1" x14ac:dyDescent="0.25">
      <c r="A77" s="1" t="s">
        <v>30</v>
      </c>
      <c r="B77" s="1" t="s">
        <v>0</v>
      </c>
      <c r="C77" s="1" t="s">
        <v>11</v>
      </c>
      <c r="D77" s="11" t="str">
        <f>IFERROR(IF(VLOOKUP(B77,transgourmet!A:A,1,0)=B77,"Dispo","Non"),"Non")</f>
        <v>Dispo</v>
      </c>
      <c r="E77" s="9">
        <f>IF(D77="Dispo",VLOOKUP(B77,transgourmet!A:C,3,0),"")</f>
        <v>2.69</v>
      </c>
      <c r="F77" s="11" t="str">
        <f>IFERROR(IF(VLOOKUP(B77,'Chateau express'!A:A,1,0)=B77,"Dispo","Non"),"Non")</f>
        <v>Non</v>
      </c>
      <c r="G77" s="9" t="str">
        <f>IF(F77="Dispo",VLOOKUP(B77,'Chateau express'!A:C,3,0),"")</f>
        <v/>
      </c>
      <c r="H77" s="11" t="str">
        <f>IFERROR(IF(VLOOKUP(B77,Eurizia!A:A,1,0)=B77,"Dispo","Non"),"Non")</f>
        <v>Non</v>
      </c>
      <c r="I77" s="9" t="str">
        <f>IF(H77="Dispo",VLOOKUP(B77,Eurizia!A:C,3,0),"")</f>
        <v/>
      </c>
      <c r="J77" s="11" t="str">
        <f>IFERROR(IF(VLOOKUP(B77,Cambodge!A:A,1,0)=B77,"Dispo","Non"),"Non")</f>
        <v>Non</v>
      </c>
      <c r="K77" s="9" t="str">
        <f>IF(J77="Dispo",VLOOKUP(B77,Cambodge!A:C,3,0),"")</f>
        <v/>
      </c>
      <c r="L77" s="11" t="str">
        <f>IFERROR(IF(VLOOKUP(B77,Boulangerie!A:A,1,0)=B77,"Dispo","Non"),"Non")</f>
        <v>Non</v>
      </c>
      <c r="M77" s="9" t="str">
        <f>IF(L77="Dispo",VLOOKUP(B77,Boulangerie!A:C,3,0),"")</f>
        <v/>
      </c>
      <c r="N77" s="11" t="str">
        <f>IFERROR(IF(VLOOKUP(B77,Pas_encore_trouve!A:A,1,0)=B77,"Dispo","Non"),"Non")</f>
        <v>Non</v>
      </c>
      <c r="O77" s="9" t="str">
        <f>IF(N77="Dispo",VLOOKUP(B77,Pas_encore_trouve!A:C,3,0),"")</f>
        <v/>
      </c>
      <c r="P77" s="20">
        <f t="shared" si="2"/>
        <v>2.69</v>
      </c>
      <c r="Q77" s="1" t="str">
        <f t="shared" si="3"/>
        <v>Transgourmet</v>
      </c>
    </row>
    <row r="78" spans="1:17" hidden="1" x14ac:dyDescent="0.25">
      <c r="A78" s="1" t="s">
        <v>30</v>
      </c>
      <c r="B78" s="1" t="s">
        <v>84</v>
      </c>
      <c r="C78" s="1" t="s">
        <v>11</v>
      </c>
      <c r="D78" s="11" t="str">
        <f>IFERROR(IF(VLOOKUP(B78,transgourmet!A:A,1,0)=B78,"Dispo","Non"),"Non")</f>
        <v>Non</v>
      </c>
      <c r="E78" s="9" t="str">
        <f>IF(D78="Dispo",VLOOKUP(B78,transgourmet!A:C,3,0),"")</f>
        <v/>
      </c>
      <c r="F78" s="11" t="str">
        <f>IFERROR(IF(VLOOKUP(B78,'Chateau express'!A:A,1,0)=B78,"Dispo","Non"),"Non")</f>
        <v>Non</v>
      </c>
      <c r="G78" s="9" t="str">
        <f>IF(F78="Dispo",VLOOKUP(B78,'Chateau express'!A:C,3,0),"")</f>
        <v/>
      </c>
      <c r="H78" s="11" t="str">
        <f>IFERROR(IF(VLOOKUP(B78,Eurizia!A:A,1,0)=B78,"Dispo","Non"),"Non")</f>
        <v>Non</v>
      </c>
      <c r="I78" s="9" t="str">
        <f>IF(H78="Dispo",VLOOKUP(B78,Eurizia!A:C,3,0),"")</f>
        <v/>
      </c>
      <c r="J78" s="11" t="str">
        <f>IFERROR(IF(VLOOKUP(B78,Cambodge!A:A,1,0)=B78,"Dispo","Non"),"Non")</f>
        <v>Non</v>
      </c>
      <c r="K78" s="9" t="str">
        <f>IF(J78="Dispo",VLOOKUP(B78,Cambodge!A:C,3,0),"")</f>
        <v/>
      </c>
      <c r="L78" s="11" t="str">
        <f>IFERROR(IF(VLOOKUP(B78,Boulangerie!A:A,1,0)=B78,"Dispo","Non"),"Non")</f>
        <v>Non</v>
      </c>
      <c r="M78" s="9" t="str">
        <f>IF(L78="Dispo",VLOOKUP(B78,Boulangerie!A:C,3,0),"")</f>
        <v/>
      </c>
      <c r="N78" s="11" t="str">
        <f>IFERROR(IF(VLOOKUP(B78,Pas_encore_trouve!A:A,1,0)=B78,"Dispo","Non"),"Non")</f>
        <v>Non</v>
      </c>
      <c r="O78" s="9" t="str">
        <f>IF(N78="Dispo",VLOOKUP(B78,Pas_encore_trouve!A:C,3,0),"")</f>
        <v/>
      </c>
      <c r="P78" s="20">
        <f t="shared" si="2"/>
        <v>0</v>
      </c>
      <c r="Q78" s="1" t="str">
        <f t="shared" si="3"/>
        <v/>
      </c>
    </row>
    <row r="79" spans="1:17" hidden="1" x14ac:dyDescent="0.25">
      <c r="A79" s="1" t="s">
        <v>30</v>
      </c>
      <c r="B79" s="1" t="s">
        <v>254</v>
      </c>
      <c r="C79" s="1" t="s">
        <v>11</v>
      </c>
      <c r="D79" s="11" t="str">
        <f>IFERROR(IF(VLOOKUP(B79,transgourmet!A:A,1,0)=B79,"Dispo","Non"),"Non")</f>
        <v>Dispo</v>
      </c>
      <c r="E79" s="9">
        <f>IF(D79="Dispo",VLOOKUP(B79,transgourmet!A:C,3,0),"")</f>
        <v>2.79</v>
      </c>
      <c r="F79" s="11" t="str">
        <f>IFERROR(IF(VLOOKUP(B79,'Chateau express'!A:A,1,0)=B79,"Dispo","Non"),"Non")</f>
        <v>Non</v>
      </c>
      <c r="G79" s="9" t="str">
        <f>IF(F79="Dispo",VLOOKUP(B79,'Chateau express'!A:C,3,0),"")</f>
        <v/>
      </c>
      <c r="H79" s="11" t="str">
        <f>IFERROR(IF(VLOOKUP(B79,Eurizia!A:A,1,0)=B79,"Dispo","Non"),"Non")</f>
        <v>Non</v>
      </c>
      <c r="I79" s="9" t="str">
        <f>IF(H79="Dispo",VLOOKUP(B79,Eurizia!A:C,3,0),"")</f>
        <v/>
      </c>
      <c r="J79" s="11" t="str">
        <f>IFERROR(IF(VLOOKUP(B79,Cambodge!A:A,1,0)=B79,"Dispo","Non"),"Non")</f>
        <v>Non</v>
      </c>
      <c r="K79" s="9" t="str">
        <f>IF(J79="Dispo",VLOOKUP(B79,Cambodge!A:C,3,0),"")</f>
        <v/>
      </c>
      <c r="L79" s="11" t="str">
        <f>IFERROR(IF(VLOOKUP(B79,Boulangerie!A:A,1,0)=B79,"Dispo","Non"),"Non")</f>
        <v>Non</v>
      </c>
      <c r="M79" s="9" t="str">
        <f>IF(L79="Dispo",VLOOKUP(B79,Boulangerie!A:C,3,0),"")</f>
        <v/>
      </c>
      <c r="N79" s="11" t="str">
        <f>IFERROR(IF(VLOOKUP(B79,Pas_encore_trouve!A:A,1,0)=B79,"Dispo","Non"),"Non")</f>
        <v>Non</v>
      </c>
      <c r="O79" s="9" t="str">
        <f>IF(N79="Dispo",VLOOKUP(B79,Pas_encore_trouve!A:C,3,0),"")</f>
        <v/>
      </c>
      <c r="P79" s="20">
        <f t="shared" si="2"/>
        <v>2.79</v>
      </c>
      <c r="Q79" s="1" t="str">
        <f t="shared" si="3"/>
        <v>Transgourmet</v>
      </c>
    </row>
    <row r="80" spans="1:17" hidden="1" x14ac:dyDescent="0.25">
      <c r="A80" s="1" t="s">
        <v>30</v>
      </c>
      <c r="B80" s="1" t="s">
        <v>4</v>
      </c>
      <c r="C80" s="1" t="s">
        <v>11</v>
      </c>
      <c r="D80" s="11" t="str">
        <f>IFERROR(IF(VLOOKUP(B80,transgourmet!A:A,1,0)=B80,"Dispo","Non"),"Non")</f>
        <v>Dispo</v>
      </c>
      <c r="E80" s="9">
        <f>IF(D80="Dispo",VLOOKUP(B80,transgourmet!A:C,3,0),"")</f>
        <v>3.5</v>
      </c>
      <c r="F80" s="11" t="str">
        <f>IFERROR(IF(VLOOKUP(B80,'Chateau express'!A:A,1,0)=B80,"Dispo","Non"),"Non")</f>
        <v>Non</v>
      </c>
      <c r="G80" s="9" t="str">
        <f>IF(F80="Dispo",VLOOKUP(B80,'Chateau express'!A:C,3,0),"")</f>
        <v/>
      </c>
      <c r="H80" s="11" t="str">
        <f>IFERROR(IF(VLOOKUP(B80,Eurizia!A:A,1,0)=B80,"Dispo","Non"),"Non")</f>
        <v>Non</v>
      </c>
      <c r="I80" s="9" t="str">
        <f>IF(H80="Dispo",VLOOKUP(B80,Eurizia!A:C,3,0),"")</f>
        <v/>
      </c>
      <c r="J80" s="11" t="str">
        <f>IFERROR(IF(VLOOKUP(B80,Cambodge!A:A,1,0)=B80,"Dispo","Non"),"Non")</f>
        <v>Non</v>
      </c>
      <c r="K80" s="9" t="str">
        <f>IF(J80="Dispo",VLOOKUP(B80,Cambodge!A:C,3,0),"")</f>
        <v/>
      </c>
      <c r="L80" s="11" t="str">
        <f>IFERROR(IF(VLOOKUP(B80,Boulangerie!A:A,1,0)=B80,"Dispo","Non"),"Non")</f>
        <v>Non</v>
      </c>
      <c r="M80" s="9" t="str">
        <f>IF(L80="Dispo",VLOOKUP(B80,Boulangerie!A:C,3,0),"")</f>
        <v/>
      </c>
      <c r="N80" s="11" t="str">
        <f>IFERROR(IF(VLOOKUP(B80,Pas_encore_trouve!A:A,1,0)=B80,"Dispo","Non"),"Non")</f>
        <v>Non</v>
      </c>
      <c r="O80" s="9" t="str">
        <f>IF(N80="Dispo",VLOOKUP(B80,Pas_encore_trouve!A:C,3,0),"")</f>
        <v/>
      </c>
      <c r="P80" s="20">
        <f t="shared" si="2"/>
        <v>3.5</v>
      </c>
      <c r="Q80" s="1" t="str">
        <f t="shared" si="3"/>
        <v>Transgourmet</v>
      </c>
    </row>
    <row r="81" spans="1:17" hidden="1" x14ac:dyDescent="0.25">
      <c r="A81" s="1" t="s">
        <v>30</v>
      </c>
      <c r="B81" s="1" t="s">
        <v>85</v>
      </c>
      <c r="C81" s="1" t="s">
        <v>11</v>
      </c>
      <c r="D81" s="11" t="str">
        <f>IFERROR(IF(VLOOKUP(B81,transgourmet!A:A,1,0)=B81,"Dispo","Non"),"Non")</f>
        <v>Dispo</v>
      </c>
      <c r="E81" s="9">
        <f>IF(D81="Dispo",VLOOKUP(B81,transgourmet!A:C,3,0),"")</f>
        <v>0.80000000000000016</v>
      </c>
      <c r="F81" s="11" t="str">
        <f>IFERROR(IF(VLOOKUP(B81,'Chateau express'!A:A,1,0)=B81,"Dispo","Non"),"Non")</f>
        <v>Non</v>
      </c>
      <c r="G81" s="9" t="str">
        <f>IF(F81="Dispo",VLOOKUP(B81,'Chateau express'!A:C,3,0),"")</f>
        <v/>
      </c>
      <c r="H81" s="11" t="str">
        <f>IFERROR(IF(VLOOKUP(B81,Eurizia!A:A,1,0)=B81,"Dispo","Non"),"Non")</f>
        <v>Non</v>
      </c>
      <c r="I81" s="9" t="str">
        <f>IF(H81="Dispo",VLOOKUP(B81,Eurizia!A:C,3,0),"")</f>
        <v/>
      </c>
      <c r="J81" s="11" t="str">
        <f>IFERROR(IF(VLOOKUP(B81,Cambodge!A:A,1,0)=B81,"Dispo","Non"),"Non")</f>
        <v>Non</v>
      </c>
      <c r="K81" s="9" t="str">
        <f>IF(J81="Dispo",VLOOKUP(B81,Cambodge!A:C,3,0),"")</f>
        <v/>
      </c>
      <c r="L81" s="11" t="str">
        <f>IFERROR(IF(VLOOKUP(B81,Boulangerie!A:A,1,0)=B81,"Dispo","Non"),"Non")</f>
        <v>Non</v>
      </c>
      <c r="M81" s="9" t="str">
        <f>IF(L81="Dispo",VLOOKUP(B81,Boulangerie!A:C,3,0),"")</f>
        <v/>
      </c>
      <c r="N81" s="11" t="str">
        <f>IFERROR(IF(VLOOKUP(B81,Pas_encore_trouve!A:A,1,0)=B81,"Dispo","Non"),"Non")</f>
        <v>Non</v>
      </c>
      <c r="O81" s="9" t="str">
        <f>IF(N81="Dispo",VLOOKUP(B81,Pas_encore_trouve!A:C,3,0),"")</f>
        <v/>
      </c>
      <c r="P81" s="20">
        <f t="shared" si="2"/>
        <v>0.80000000000000016</v>
      </c>
      <c r="Q81" s="1" t="str">
        <f t="shared" si="3"/>
        <v>Transgourmet</v>
      </c>
    </row>
    <row r="82" spans="1:17" hidden="1" x14ac:dyDescent="0.25">
      <c r="A82" s="1" t="s">
        <v>30</v>
      </c>
      <c r="B82" s="1" t="s">
        <v>86</v>
      </c>
      <c r="C82" s="1" t="s">
        <v>11</v>
      </c>
      <c r="D82" s="11" t="str">
        <f>IFERROR(IF(VLOOKUP(B82,transgourmet!A:A,1,0)=B82,"Dispo","Non"),"Non")</f>
        <v>Dispo</v>
      </c>
      <c r="E82" s="9">
        <f>IF(D82="Dispo",VLOOKUP(B82,transgourmet!A:C,3,0),"")</f>
        <v>1.89</v>
      </c>
      <c r="F82" s="11" t="str">
        <f>IFERROR(IF(VLOOKUP(B82,'Chateau express'!A:A,1,0)=B82,"Dispo","Non"),"Non")</f>
        <v>Non</v>
      </c>
      <c r="G82" s="9" t="str">
        <f>IF(F82="Dispo",VLOOKUP(B82,'Chateau express'!A:C,3,0),"")</f>
        <v/>
      </c>
      <c r="H82" s="11" t="str">
        <f>IFERROR(IF(VLOOKUP(B82,Eurizia!A:A,1,0)=B82,"Dispo","Non"),"Non")</f>
        <v>Non</v>
      </c>
      <c r="I82" s="9" t="str">
        <f>IF(H82="Dispo",VLOOKUP(B82,Eurizia!A:C,3,0),"")</f>
        <v/>
      </c>
      <c r="J82" s="11" t="str">
        <f>IFERROR(IF(VLOOKUP(B82,Cambodge!A:A,1,0)=B82,"Dispo","Non"),"Non")</f>
        <v>Non</v>
      </c>
      <c r="K82" s="9" t="str">
        <f>IF(J82="Dispo",VLOOKUP(B82,Cambodge!A:C,3,0),"")</f>
        <v/>
      </c>
      <c r="L82" s="11" t="str">
        <f>IFERROR(IF(VLOOKUP(B82,Boulangerie!A:A,1,0)=B82,"Dispo","Non"),"Non")</f>
        <v>Non</v>
      </c>
      <c r="M82" s="9" t="str">
        <f>IF(L82="Dispo",VLOOKUP(B82,Boulangerie!A:C,3,0),"")</f>
        <v/>
      </c>
      <c r="N82" s="11" t="str">
        <f>IFERROR(IF(VLOOKUP(B82,Pas_encore_trouve!A:A,1,0)=B82,"Dispo","Non"),"Non")</f>
        <v>Non</v>
      </c>
      <c r="O82" s="9" t="str">
        <f>IF(N82="Dispo",VLOOKUP(B82,Pas_encore_trouve!A:C,3,0),"")</f>
        <v/>
      </c>
      <c r="P82" s="20">
        <f t="shared" si="2"/>
        <v>1.89</v>
      </c>
      <c r="Q82" s="1" t="str">
        <f t="shared" si="3"/>
        <v>Transgourmet</v>
      </c>
    </row>
    <row r="83" spans="1:17" hidden="1" x14ac:dyDescent="0.25">
      <c r="A83" s="1" t="s">
        <v>30</v>
      </c>
      <c r="B83" s="1" t="s">
        <v>87</v>
      </c>
      <c r="C83" s="1" t="s">
        <v>11</v>
      </c>
      <c r="D83" s="11" t="str">
        <f>IFERROR(IF(VLOOKUP(B83,transgourmet!A:A,1,0)=B83,"Dispo","Non"),"Non")</f>
        <v>Non</v>
      </c>
      <c r="E83" s="9" t="str">
        <f>IF(D83="Dispo",VLOOKUP(B83,transgourmet!A:C,3,0),"")</f>
        <v/>
      </c>
      <c r="F83" s="11" t="str">
        <f>IFERROR(IF(VLOOKUP(B83,'Chateau express'!A:A,1,0)=B83,"Dispo","Non"),"Non")</f>
        <v>Non</v>
      </c>
      <c r="G83" s="9" t="str">
        <f>IF(F83="Dispo",VLOOKUP(B83,'Chateau express'!A:C,3,0),"")</f>
        <v/>
      </c>
      <c r="H83" s="11" t="str">
        <f>IFERROR(IF(VLOOKUP(B83,Eurizia!A:A,1,0)=B83,"Dispo","Non"),"Non")</f>
        <v>Non</v>
      </c>
      <c r="I83" s="9" t="str">
        <f>IF(H83="Dispo",VLOOKUP(B83,Eurizia!A:C,3,0),"")</f>
        <v/>
      </c>
      <c r="J83" s="11" t="str">
        <f>IFERROR(IF(VLOOKUP(B83,Cambodge!A:A,1,0)=B83,"Dispo","Non"),"Non")</f>
        <v>Non</v>
      </c>
      <c r="K83" s="9" t="str">
        <f>IF(J83="Dispo",VLOOKUP(B83,Cambodge!A:C,3,0),"")</f>
        <v/>
      </c>
      <c r="L83" s="11" t="str">
        <f>IFERROR(IF(VLOOKUP(B83,Boulangerie!A:A,1,0)=B83,"Dispo","Non"),"Non")</f>
        <v>Non</v>
      </c>
      <c r="M83" s="9" t="str">
        <f>IF(L83="Dispo",VLOOKUP(B83,Boulangerie!A:C,3,0),"")</f>
        <v/>
      </c>
      <c r="N83" s="11" t="str">
        <f>IFERROR(IF(VLOOKUP(B83,Pas_encore_trouve!A:A,1,0)=B83,"Dispo","Non"),"Non")</f>
        <v>Non</v>
      </c>
      <c r="O83" s="9" t="str">
        <f>IF(N83="Dispo",VLOOKUP(B83,Pas_encore_trouve!A:C,3,0),"")</f>
        <v/>
      </c>
      <c r="P83" s="20">
        <f t="shared" si="2"/>
        <v>0</v>
      </c>
      <c r="Q83" s="1" t="str">
        <f t="shared" si="3"/>
        <v/>
      </c>
    </row>
    <row r="84" spans="1:17" hidden="1" x14ac:dyDescent="0.25">
      <c r="A84" s="1" t="s">
        <v>30</v>
      </c>
      <c r="B84" s="1" t="s">
        <v>257</v>
      </c>
      <c r="C84" s="1" t="s">
        <v>11</v>
      </c>
      <c r="D84" s="11" t="str">
        <f>IFERROR(IF(VLOOKUP(B84,transgourmet!A:A,1,0)=B84,"Dispo","Non"),"Non")</f>
        <v>Dispo</v>
      </c>
      <c r="E84" s="9">
        <f>IF(D84="Dispo",VLOOKUP(B84,transgourmet!A:C,3,0),"")</f>
        <v>2.75</v>
      </c>
      <c r="F84" s="11" t="str">
        <f>IFERROR(IF(VLOOKUP(B84,'Chateau express'!A:A,1,0)=B84,"Dispo","Non"),"Non")</f>
        <v>Non</v>
      </c>
      <c r="G84" s="9" t="str">
        <f>IF(F84="Dispo",VLOOKUP(B84,'Chateau express'!A:C,3,0),"")</f>
        <v/>
      </c>
      <c r="H84" s="11" t="str">
        <f>IFERROR(IF(VLOOKUP(B84,Eurizia!A:A,1,0)=B84,"Dispo","Non"),"Non")</f>
        <v>Non</v>
      </c>
      <c r="I84" s="9" t="str">
        <f>IF(H84="Dispo",VLOOKUP(B84,Eurizia!A:C,3,0),"")</f>
        <v/>
      </c>
      <c r="J84" s="11" t="str">
        <f>IFERROR(IF(VLOOKUP(B84,Cambodge!A:A,1,0)=B84,"Dispo","Non"),"Non")</f>
        <v>Non</v>
      </c>
      <c r="K84" s="9" t="str">
        <f>IF(J84="Dispo",VLOOKUP(B84,Cambodge!A:C,3,0),"")</f>
        <v/>
      </c>
      <c r="L84" s="11" t="str">
        <f>IFERROR(IF(VLOOKUP(B84,Boulangerie!A:A,1,0)=B84,"Dispo","Non"),"Non")</f>
        <v>Non</v>
      </c>
      <c r="M84" s="9" t="str">
        <f>IF(L84="Dispo",VLOOKUP(B84,Boulangerie!A:C,3,0),"")</f>
        <v/>
      </c>
      <c r="N84" s="11" t="str">
        <f>IFERROR(IF(VLOOKUP(B84,Pas_encore_trouve!A:A,1,0)=B84,"Dispo","Non"),"Non")</f>
        <v>Non</v>
      </c>
      <c r="O84" s="9" t="str">
        <f>IF(N84="Dispo",VLOOKUP(B84,Pas_encore_trouve!A:C,3,0),"")</f>
        <v/>
      </c>
      <c r="P84" s="20">
        <f t="shared" si="2"/>
        <v>2.75</v>
      </c>
      <c r="Q84" s="1" t="str">
        <f t="shared" si="3"/>
        <v>Transgourmet</v>
      </c>
    </row>
    <row r="85" spans="1:17" hidden="1" x14ac:dyDescent="0.25">
      <c r="A85" s="1" t="s">
        <v>30</v>
      </c>
      <c r="B85" s="1" t="s">
        <v>88</v>
      </c>
      <c r="C85" s="1" t="s">
        <v>11</v>
      </c>
      <c r="D85" s="11" t="str">
        <f>IFERROR(IF(VLOOKUP(B85,transgourmet!A:A,1,0)=B85,"Dispo","Non"),"Non")</f>
        <v>Non</v>
      </c>
      <c r="E85" s="9" t="str">
        <f>IF(D85="Dispo",VLOOKUP(B85,transgourmet!A:C,3,0),"")</f>
        <v/>
      </c>
      <c r="F85" s="11" t="str">
        <f>IFERROR(IF(VLOOKUP(B85,'Chateau express'!A:A,1,0)=B85,"Dispo","Non"),"Non")</f>
        <v>Non</v>
      </c>
      <c r="G85" s="9" t="str">
        <f>IF(F85="Dispo",VLOOKUP(B85,'Chateau express'!A:C,3,0),"")</f>
        <v/>
      </c>
      <c r="H85" s="11" t="str">
        <f>IFERROR(IF(VLOOKUP(B85,Eurizia!A:A,1,0)=B85,"Dispo","Non"),"Non")</f>
        <v>Non</v>
      </c>
      <c r="I85" s="9" t="str">
        <f>IF(H85="Dispo",VLOOKUP(B85,Eurizia!A:C,3,0),"")</f>
        <v/>
      </c>
      <c r="J85" s="11" t="str">
        <f>IFERROR(IF(VLOOKUP(B85,Cambodge!A:A,1,0)=B85,"Dispo","Non"),"Non")</f>
        <v>Non</v>
      </c>
      <c r="K85" s="9" t="str">
        <f>IF(J85="Dispo",VLOOKUP(B85,Cambodge!A:C,3,0),"")</f>
        <v/>
      </c>
      <c r="L85" s="11" t="str">
        <f>IFERROR(IF(VLOOKUP(B85,Boulangerie!A:A,1,0)=B85,"Dispo","Non"),"Non")</f>
        <v>Non</v>
      </c>
      <c r="M85" s="9" t="str">
        <f>IF(L85="Dispo",VLOOKUP(B85,Boulangerie!A:C,3,0),"")</f>
        <v/>
      </c>
      <c r="N85" s="11" t="str">
        <f>IFERROR(IF(VLOOKUP(B85,Pas_encore_trouve!A:A,1,0)=B85,"Dispo","Non"),"Non")</f>
        <v>Non</v>
      </c>
      <c r="O85" s="9" t="str">
        <f>IF(N85="Dispo",VLOOKUP(B85,Pas_encore_trouve!A:C,3,0),"")</f>
        <v/>
      </c>
      <c r="P85" s="20">
        <f t="shared" si="2"/>
        <v>0</v>
      </c>
      <c r="Q85" s="1" t="str">
        <f t="shared" si="3"/>
        <v/>
      </c>
    </row>
    <row r="86" spans="1:17" hidden="1" x14ac:dyDescent="0.25">
      <c r="A86" s="1" t="s">
        <v>30</v>
      </c>
      <c r="B86" s="1" t="s">
        <v>259</v>
      </c>
      <c r="C86" s="1" t="s">
        <v>11</v>
      </c>
      <c r="D86" s="11" t="str">
        <f>IFERROR(IF(VLOOKUP(B86,transgourmet!A:A,1,0)=B86,"Dispo","Non"),"Non")</f>
        <v>Dispo</v>
      </c>
      <c r="E86" s="9">
        <f>IF(D86="Dispo",VLOOKUP(B86,transgourmet!A:C,3,0),"")</f>
        <v>0.99</v>
      </c>
      <c r="F86" s="11" t="str">
        <f>IFERROR(IF(VLOOKUP(B86,'Chateau express'!A:A,1,0)=B86,"Dispo","Non"),"Non")</f>
        <v>Non</v>
      </c>
      <c r="G86" s="9" t="str">
        <f>IF(F86="Dispo",VLOOKUP(B86,'Chateau express'!A:C,3,0),"")</f>
        <v/>
      </c>
      <c r="H86" s="11" t="str">
        <f>IFERROR(IF(VLOOKUP(B86,Eurizia!A:A,1,0)=B86,"Dispo","Non"),"Non")</f>
        <v>Non</v>
      </c>
      <c r="I86" s="9" t="str">
        <f>IF(H86="Dispo",VLOOKUP(B86,Eurizia!A:C,3,0),"")</f>
        <v/>
      </c>
      <c r="J86" s="11" t="str">
        <f>IFERROR(IF(VLOOKUP(B86,Cambodge!A:A,1,0)=B86,"Dispo","Non"),"Non")</f>
        <v>Non</v>
      </c>
      <c r="K86" s="9" t="str">
        <f>IF(J86="Dispo",VLOOKUP(B86,Cambodge!A:C,3,0),"")</f>
        <v/>
      </c>
      <c r="L86" s="11" t="str">
        <f>IFERROR(IF(VLOOKUP(B86,Boulangerie!A:A,1,0)=B86,"Dispo","Non"),"Non")</f>
        <v>Non</v>
      </c>
      <c r="M86" s="9" t="str">
        <f>IF(L86="Dispo",VLOOKUP(B86,Boulangerie!A:C,3,0),"")</f>
        <v/>
      </c>
      <c r="N86" s="11" t="str">
        <f>IFERROR(IF(VLOOKUP(B86,Pas_encore_trouve!A:A,1,0)=B86,"Dispo","Non"),"Non")</f>
        <v>Non</v>
      </c>
      <c r="O86" s="9" t="str">
        <f>IF(N86="Dispo",VLOOKUP(B86,Pas_encore_trouve!A:C,3,0),"")</f>
        <v/>
      </c>
      <c r="P86" s="20">
        <f t="shared" si="2"/>
        <v>0.99</v>
      </c>
      <c r="Q86" s="1" t="str">
        <f t="shared" si="3"/>
        <v>Transgourmet</v>
      </c>
    </row>
    <row r="87" spans="1:17" hidden="1" x14ac:dyDescent="0.25">
      <c r="A87" s="1" t="s">
        <v>30</v>
      </c>
      <c r="B87" s="1" t="s">
        <v>260</v>
      </c>
      <c r="C87" s="1" t="s">
        <v>11</v>
      </c>
      <c r="D87" s="11" t="str">
        <f>IFERROR(IF(VLOOKUP(B87,transgourmet!A:A,1,0)=B87,"Dispo","Non"),"Non")</f>
        <v>Dispo</v>
      </c>
      <c r="E87" s="9">
        <f>IF(D87="Dispo",VLOOKUP(B87,transgourmet!A:C,3,0),"")</f>
        <v>2.3000000000000003</v>
      </c>
      <c r="F87" s="11" t="str">
        <f>IFERROR(IF(VLOOKUP(B87,'Chateau express'!A:A,1,0)=B87,"Dispo","Non"),"Non")</f>
        <v>Non</v>
      </c>
      <c r="G87" s="9" t="str">
        <f>IF(F87="Dispo",VLOOKUP(B87,'Chateau express'!A:C,3,0),"")</f>
        <v/>
      </c>
      <c r="H87" s="11" t="str">
        <f>IFERROR(IF(VLOOKUP(B87,Eurizia!A:A,1,0)=B87,"Dispo","Non"),"Non")</f>
        <v>Non</v>
      </c>
      <c r="I87" s="9" t="str">
        <f>IF(H87="Dispo",VLOOKUP(B87,Eurizia!A:C,3,0),"")</f>
        <v/>
      </c>
      <c r="J87" s="11" t="str">
        <f>IFERROR(IF(VLOOKUP(B87,Cambodge!A:A,1,0)=B87,"Dispo","Non"),"Non")</f>
        <v>Non</v>
      </c>
      <c r="K87" s="9" t="str">
        <f>IF(J87="Dispo",VLOOKUP(B87,Cambodge!A:C,3,0),"")</f>
        <v/>
      </c>
      <c r="L87" s="11" t="str">
        <f>IFERROR(IF(VLOOKUP(B87,Boulangerie!A:A,1,0)=B87,"Dispo","Non"),"Non")</f>
        <v>Non</v>
      </c>
      <c r="M87" s="9" t="str">
        <f>IF(L87="Dispo",VLOOKUP(B87,Boulangerie!A:C,3,0),"")</f>
        <v/>
      </c>
      <c r="N87" s="11" t="str">
        <f>IFERROR(IF(VLOOKUP(B87,Pas_encore_trouve!A:A,1,0)=B87,"Dispo","Non"),"Non")</f>
        <v>Non</v>
      </c>
      <c r="O87" s="9" t="str">
        <f>IF(N87="Dispo",VLOOKUP(B87,Pas_encore_trouve!A:C,3,0),"")</f>
        <v/>
      </c>
      <c r="P87" s="20">
        <f t="shared" si="2"/>
        <v>2.3000000000000003</v>
      </c>
      <c r="Q87" s="1" t="str">
        <f t="shared" si="3"/>
        <v>Transgourmet</v>
      </c>
    </row>
    <row r="88" spans="1:17" hidden="1" x14ac:dyDescent="0.25">
      <c r="A88" s="1" t="s">
        <v>30</v>
      </c>
      <c r="B88" s="1" t="s">
        <v>172</v>
      </c>
      <c r="C88" s="1" t="s">
        <v>11</v>
      </c>
      <c r="D88" s="11" t="str">
        <f>IFERROR(IF(VLOOKUP(B88,transgourmet!A:A,1,0)=B88,"Dispo","Non"),"Non")</f>
        <v>Dispo</v>
      </c>
      <c r="E88" s="9">
        <f>IF(D88="Dispo",VLOOKUP(B88,transgourmet!A:C,3,0),"")</f>
        <v>7.8</v>
      </c>
      <c r="F88" s="11" t="str">
        <f>IFERROR(IF(VLOOKUP(B88,'Chateau express'!A:A,1,0)=B88,"Dispo","Non"),"Non")</f>
        <v>Non</v>
      </c>
      <c r="G88" s="9" t="str">
        <f>IF(F88="Dispo",VLOOKUP(B88,'Chateau express'!A:C,3,0),"")</f>
        <v/>
      </c>
      <c r="H88" s="11" t="str">
        <f>IFERROR(IF(VLOOKUP(B88,Eurizia!A:A,1,0)=B88,"Dispo","Non"),"Non")</f>
        <v>Non</v>
      </c>
      <c r="I88" s="9" t="str">
        <f>IF(H88="Dispo",VLOOKUP(B88,Eurizia!A:C,3,0),"")</f>
        <v/>
      </c>
      <c r="J88" s="11" t="str">
        <f>IFERROR(IF(VLOOKUP(B88,Cambodge!A:A,1,0)=B88,"Dispo","Non"),"Non")</f>
        <v>Non</v>
      </c>
      <c r="K88" s="9" t="str">
        <f>IF(J88="Dispo",VLOOKUP(B88,Cambodge!A:C,3,0),"")</f>
        <v/>
      </c>
      <c r="L88" s="11" t="str">
        <f>IFERROR(IF(VLOOKUP(B88,Boulangerie!A:A,1,0)=B88,"Dispo","Non"),"Non")</f>
        <v>Non</v>
      </c>
      <c r="M88" s="9" t="str">
        <f>IF(L88="Dispo",VLOOKUP(B88,Boulangerie!A:C,3,0),"")</f>
        <v/>
      </c>
      <c r="N88" s="11" t="str">
        <f>IFERROR(IF(VLOOKUP(B88,Pas_encore_trouve!A:A,1,0)=B88,"Dispo","Non"),"Non")</f>
        <v>Non</v>
      </c>
      <c r="O88" s="9" t="str">
        <f>IF(N88="Dispo",VLOOKUP(B88,Pas_encore_trouve!A:C,3,0),"")</f>
        <v/>
      </c>
      <c r="P88" s="20">
        <f t="shared" si="2"/>
        <v>7.8</v>
      </c>
      <c r="Q88" s="1" t="str">
        <f t="shared" si="3"/>
        <v>Transgourmet</v>
      </c>
    </row>
    <row r="89" spans="1:17" hidden="1" x14ac:dyDescent="0.25">
      <c r="A89" s="1" t="s">
        <v>30</v>
      </c>
      <c r="B89" s="1" t="s">
        <v>261</v>
      </c>
      <c r="C89" s="1" t="s">
        <v>11</v>
      </c>
      <c r="D89" s="11" t="str">
        <f>IFERROR(IF(VLOOKUP(B89,transgourmet!A:A,1,0)=B89,"Dispo","Non"),"Non")</f>
        <v>Dispo</v>
      </c>
      <c r="E89" s="9">
        <f>IF(D89="Dispo",VLOOKUP(B89,transgourmet!A:C,3,0),"")</f>
        <v>1.9899999999999998</v>
      </c>
      <c r="F89" s="11" t="str">
        <f>IFERROR(IF(VLOOKUP(B89,'Chateau express'!A:A,1,0)=B89,"Dispo","Non"),"Non")</f>
        <v>Non</v>
      </c>
      <c r="G89" s="9" t="str">
        <f>IF(F89="Dispo",VLOOKUP(B89,'Chateau express'!A:C,3,0),"")</f>
        <v/>
      </c>
      <c r="H89" s="11" t="str">
        <f>IFERROR(IF(VLOOKUP(B89,Eurizia!A:A,1,0)=B89,"Dispo","Non"),"Non")</f>
        <v>Non</v>
      </c>
      <c r="I89" s="9" t="str">
        <f>IF(H89="Dispo",VLOOKUP(B89,Eurizia!A:C,3,0),"")</f>
        <v/>
      </c>
      <c r="J89" s="11" t="str">
        <f>IFERROR(IF(VLOOKUP(B89,Cambodge!A:A,1,0)=B89,"Dispo","Non"),"Non")</f>
        <v>Non</v>
      </c>
      <c r="K89" s="9" t="str">
        <f>IF(J89="Dispo",VLOOKUP(B89,Cambodge!A:C,3,0),"")</f>
        <v/>
      </c>
      <c r="L89" s="11" t="str">
        <f>IFERROR(IF(VLOOKUP(B89,Boulangerie!A:A,1,0)=B89,"Dispo","Non"),"Non")</f>
        <v>Non</v>
      </c>
      <c r="M89" s="9" t="str">
        <f>IF(L89="Dispo",VLOOKUP(B89,Boulangerie!A:C,3,0),"")</f>
        <v/>
      </c>
      <c r="N89" s="11" t="str">
        <f>IFERROR(IF(VLOOKUP(B89,Pas_encore_trouve!A:A,1,0)=B89,"Dispo","Non"),"Non")</f>
        <v>Non</v>
      </c>
      <c r="O89" s="9" t="str">
        <f>IF(N89="Dispo",VLOOKUP(B89,Pas_encore_trouve!A:C,3,0),"")</f>
        <v/>
      </c>
      <c r="P89" s="20">
        <f t="shared" si="2"/>
        <v>1.9899999999999998</v>
      </c>
      <c r="Q89" s="1" t="str">
        <f t="shared" si="3"/>
        <v>Transgourmet</v>
      </c>
    </row>
    <row r="90" spans="1:17" hidden="1" x14ac:dyDescent="0.25">
      <c r="A90" s="1" t="s">
        <v>30</v>
      </c>
      <c r="B90" s="1" t="s">
        <v>262</v>
      </c>
      <c r="C90" s="1" t="s">
        <v>11</v>
      </c>
      <c r="D90" s="11" t="str">
        <f>IFERROR(IF(VLOOKUP(B90,transgourmet!A:A,1,0)=B90,"Dispo","Non"),"Non")</f>
        <v>Dispo</v>
      </c>
      <c r="E90" s="9">
        <f>IF(D90="Dispo",VLOOKUP(B90,transgourmet!A:C,3,0),"")</f>
        <v>5.8</v>
      </c>
      <c r="F90" s="11" t="str">
        <f>IFERROR(IF(VLOOKUP(B90,'Chateau express'!A:A,1,0)=B90,"Dispo","Non"),"Non")</f>
        <v>Non</v>
      </c>
      <c r="G90" s="9" t="str">
        <f>IF(F90="Dispo",VLOOKUP(B90,'Chateau express'!A:C,3,0),"")</f>
        <v/>
      </c>
      <c r="H90" s="11" t="str">
        <f>IFERROR(IF(VLOOKUP(B90,Eurizia!A:A,1,0)=B90,"Dispo","Non"),"Non")</f>
        <v>Non</v>
      </c>
      <c r="I90" s="9" t="str">
        <f>IF(H90="Dispo",VLOOKUP(B90,Eurizia!A:C,3,0),"")</f>
        <v/>
      </c>
      <c r="J90" s="11" t="str">
        <f>IFERROR(IF(VLOOKUP(B90,Cambodge!A:A,1,0)=B90,"Dispo","Non"),"Non")</f>
        <v>Non</v>
      </c>
      <c r="K90" s="9" t="str">
        <f>IF(J90="Dispo",VLOOKUP(B90,Cambodge!A:C,3,0),"")</f>
        <v/>
      </c>
      <c r="L90" s="11" t="str">
        <f>IFERROR(IF(VLOOKUP(B90,Boulangerie!A:A,1,0)=B90,"Dispo","Non"),"Non")</f>
        <v>Non</v>
      </c>
      <c r="M90" s="9" t="str">
        <f>IF(L90="Dispo",VLOOKUP(B90,Boulangerie!A:C,3,0),"")</f>
        <v/>
      </c>
      <c r="N90" s="11" t="str">
        <f>IFERROR(IF(VLOOKUP(B90,Pas_encore_trouve!A:A,1,0)=B90,"Dispo","Non"),"Non")</f>
        <v>Non</v>
      </c>
      <c r="O90" s="9" t="str">
        <f>IF(N90="Dispo",VLOOKUP(B90,Pas_encore_trouve!A:C,3,0),"")</f>
        <v/>
      </c>
      <c r="P90" s="20">
        <f t="shared" si="2"/>
        <v>5.8</v>
      </c>
      <c r="Q90" s="1" t="str">
        <f t="shared" si="3"/>
        <v>Transgourmet</v>
      </c>
    </row>
    <row r="91" spans="1:17" hidden="1" x14ac:dyDescent="0.25">
      <c r="A91" s="1" t="s">
        <v>30</v>
      </c>
      <c r="B91" s="1" t="s">
        <v>89</v>
      </c>
      <c r="C91" s="1" t="s">
        <v>11</v>
      </c>
      <c r="D91" s="11" t="str">
        <f>IFERROR(IF(VLOOKUP(B91,transgourmet!A:A,1,0)=B91,"Dispo","Non"),"Non")</f>
        <v>Dispo</v>
      </c>
      <c r="E91" s="9">
        <f>IF(D91="Dispo",VLOOKUP(B91,transgourmet!A:C,3,0),"")</f>
        <v>4.2</v>
      </c>
      <c r="F91" s="11" t="str">
        <f>IFERROR(IF(VLOOKUP(B91,'Chateau express'!A:A,1,0)=B91,"Dispo","Non"),"Non")</f>
        <v>Non</v>
      </c>
      <c r="G91" s="9" t="str">
        <f>IF(F91="Dispo",VLOOKUP(B91,'Chateau express'!A:C,3,0),"")</f>
        <v/>
      </c>
      <c r="H91" s="11" t="str">
        <f>IFERROR(IF(VLOOKUP(B91,Eurizia!A:A,1,0)=B91,"Dispo","Non"),"Non")</f>
        <v>Non</v>
      </c>
      <c r="I91" s="9" t="str">
        <f>IF(H91="Dispo",VLOOKUP(B91,Eurizia!A:C,3,0),"")</f>
        <v/>
      </c>
      <c r="J91" s="11" t="str">
        <f>IFERROR(IF(VLOOKUP(B91,Cambodge!A:A,1,0)=B91,"Dispo","Non"),"Non")</f>
        <v>Non</v>
      </c>
      <c r="K91" s="9" t="str">
        <f>IF(J91="Dispo",VLOOKUP(B91,Cambodge!A:C,3,0),"")</f>
        <v/>
      </c>
      <c r="L91" s="11" t="str">
        <f>IFERROR(IF(VLOOKUP(B91,Boulangerie!A:A,1,0)=B91,"Dispo","Non"),"Non")</f>
        <v>Non</v>
      </c>
      <c r="M91" s="9" t="str">
        <f>IF(L91="Dispo",VLOOKUP(B91,Boulangerie!A:C,3,0),"")</f>
        <v/>
      </c>
      <c r="N91" s="11" t="str">
        <f>IFERROR(IF(VLOOKUP(B91,Pas_encore_trouve!A:A,1,0)=B91,"Dispo","Non"),"Non")</f>
        <v>Non</v>
      </c>
      <c r="O91" s="9" t="str">
        <f>IF(N91="Dispo",VLOOKUP(B91,Pas_encore_trouve!A:C,3,0),"")</f>
        <v/>
      </c>
      <c r="P91" s="20">
        <f t="shared" si="2"/>
        <v>4.2</v>
      </c>
      <c r="Q91" s="1" t="str">
        <f t="shared" si="3"/>
        <v>Transgourmet</v>
      </c>
    </row>
    <row r="92" spans="1:17" hidden="1" x14ac:dyDescent="0.25">
      <c r="A92" s="1" t="s">
        <v>30</v>
      </c>
      <c r="B92" s="1" t="s">
        <v>90</v>
      </c>
      <c r="C92" s="1" t="s">
        <v>11</v>
      </c>
      <c r="D92" s="11" t="str">
        <f>IFERROR(IF(VLOOKUP(B92,transgourmet!A:A,1,0)=B92,"Dispo","Non"),"Non")</f>
        <v>Dispo</v>
      </c>
      <c r="E92" s="9">
        <f>IF(D92="Dispo",VLOOKUP(B92,transgourmet!A:C,3,0),"")</f>
        <v>2.4230769230769229</v>
      </c>
      <c r="F92" s="11" t="str">
        <f>IFERROR(IF(VLOOKUP(B92,'Chateau express'!A:A,1,0)=B92,"Dispo","Non"),"Non")</f>
        <v>Non</v>
      </c>
      <c r="G92" s="9" t="str">
        <f>IF(F92="Dispo",VLOOKUP(B92,'Chateau express'!A:C,3,0),"")</f>
        <v/>
      </c>
      <c r="H92" s="11" t="str">
        <f>IFERROR(IF(VLOOKUP(B92,Eurizia!A:A,1,0)=B92,"Dispo","Non"),"Non")</f>
        <v>Non</v>
      </c>
      <c r="I92" s="9" t="str">
        <f>IF(H92="Dispo",VLOOKUP(B92,Eurizia!A:C,3,0),"")</f>
        <v/>
      </c>
      <c r="J92" s="11" t="str">
        <f>IFERROR(IF(VLOOKUP(B92,Cambodge!A:A,1,0)=B92,"Dispo","Non"),"Non")</f>
        <v>Non</v>
      </c>
      <c r="K92" s="9" t="str">
        <f>IF(J92="Dispo",VLOOKUP(B92,Cambodge!A:C,3,0),"")</f>
        <v/>
      </c>
      <c r="L92" s="11" t="str">
        <f>IFERROR(IF(VLOOKUP(B92,Boulangerie!A:A,1,0)=B92,"Dispo","Non"),"Non")</f>
        <v>Non</v>
      </c>
      <c r="M92" s="9" t="str">
        <f>IF(L92="Dispo",VLOOKUP(B92,Boulangerie!A:C,3,0),"")</f>
        <v/>
      </c>
      <c r="N92" s="11" t="str">
        <f>IFERROR(IF(VLOOKUP(B92,Pas_encore_trouve!A:A,1,0)=B92,"Dispo","Non"),"Non")</f>
        <v>Non</v>
      </c>
      <c r="O92" s="9" t="str">
        <f>IF(N92="Dispo",VLOOKUP(B92,Pas_encore_trouve!A:C,3,0),"")</f>
        <v/>
      </c>
      <c r="P92" s="20">
        <f t="shared" si="2"/>
        <v>2.4230769230769229</v>
      </c>
      <c r="Q92" s="1" t="str">
        <f t="shared" si="3"/>
        <v>Transgourmet</v>
      </c>
    </row>
    <row r="93" spans="1:17" hidden="1" x14ac:dyDescent="0.25">
      <c r="A93" s="1" t="s">
        <v>30</v>
      </c>
      <c r="B93" s="1" t="s">
        <v>91</v>
      </c>
      <c r="C93" s="1" t="s">
        <v>11</v>
      </c>
      <c r="D93" s="11" t="str">
        <f>IFERROR(IF(VLOOKUP(B93,transgourmet!A:A,1,0)=B93,"Dispo","Non"),"Non")</f>
        <v>Dispo</v>
      </c>
      <c r="E93" s="9">
        <f>IF(D93="Dispo",VLOOKUP(B93,transgourmet!A:C,3,0),"")</f>
        <v>4.2</v>
      </c>
      <c r="F93" s="11" t="str">
        <f>IFERROR(IF(VLOOKUP(B93,'Chateau express'!A:A,1,0)=B93,"Dispo","Non"),"Non")</f>
        <v>Non</v>
      </c>
      <c r="G93" s="9" t="str">
        <f>IF(F93="Dispo",VLOOKUP(B93,'Chateau express'!A:C,3,0),"")</f>
        <v/>
      </c>
      <c r="H93" s="11" t="str">
        <f>IFERROR(IF(VLOOKUP(B93,Eurizia!A:A,1,0)=B93,"Dispo","Non"),"Non")</f>
        <v>Non</v>
      </c>
      <c r="I93" s="9" t="str">
        <f>IF(H93="Dispo",VLOOKUP(B93,Eurizia!A:C,3,0),"")</f>
        <v/>
      </c>
      <c r="J93" s="11" t="str">
        <f>IFERROR(IF(VLOOKUP(B93,Cambodge!A:A,1,0)=B93,"Dispo","Non"),"Non")</f>
        <v>Non</v>
      </c>
      <c r="K93" s="9" t="str">
        <f>IF(J93="Dispo",VLOOKUP(B93,Cambodge!A:C,3,0),"")</f>
        <v/>
      </c>
      <c r="L93" s="11" t="str">
        <f>IFERROR(IF(VLOOKUP(B93,Boulangerie!A:A,1,0)=B93,"Dispo","Non"),"Non")</f>
        <v>Non</v>
      </c>
      <c r="M93" s="9" t="str">
        <f>IF(L93="Dispo",VLOOKUP(B93,Boulangerie!A:C,3,0),"")</f>
        <v/>
      </c>
      <c r="N93" s="11" t="str">
        <f>IFERROR(IF(VLOOKUP(B93,Pas_encore_trouve!A:A,1,0)=B93,"Dispo","Non"),"Non")</f>
        <v>Non</v>
      </c>
      <c r="O93" s="9" t="str">
        <f>IF(N93="Dispo",VLOOKUP(B93,Pas_encore_trouve!A:C,3,0),"")</f>
        <v/>
      </c>
      <c r="P93" s="20">
        <f t="shared" si="2"/>
        <v>4.2</v>
      </c>
      <c r="Q93" s="1" t="str">
        <f t="shared" si="3"/>
        <v>Transgourmet</v>
      </c>
    </row>
    <row r="94" spans="1:17" hidden="1" x14ac:dyDescent="0.25">
      <c r="A94" s="1" t="s">
        <v>30</v>
      </c>
      <c r="B94" s="8" t="s">
        <v>273</v>
      </c>
      <c r="C94" s="1" t="s">
        <v>11</v>
      </c>
      <c r="D94" s="11" t="str">
        <f>IFERROR(IF(VLOOKUP(B94,transgourmet!A:A,1,0)=B94,"Dispo","Non"),"Non")</f>
        <v>Dispo</v>
      </c>
      <c r="E94" s="9">
        <f>IF(D94="Dispo",VLOOKUP(B94,transgourmet!A:C,3,0),"")</f>
        <v>0.99</v>
      </c>
      <c r="F94" s="11" t="str">
        <f>IFERROR(IF(VLOOKUP(B94,'Chateau express'!A:A,1,0)=B94,"Dispo","Non"),"Non")</f>
        <v>Non</v>
      </c>
      <c r="G94" s="9" t="str">
        <f>IF(F94="Dispo",VLOOKUP(B94,'Chateau express'!A:C,3,0),"")</f>
        <v/>
      </c>
      <c r="H94" s="11" t="str">
        <f>IFERROR(IF(VLOOKUP(B94,Eurizia!A:A,1,0)=B94,"Dispo","Non"),"Non")</f>
        <v>Non</v>
      </c>
      <c r="I94" s="9" t="str">
        <f>IF(H94="Dispo",VLOOKUP(B94,Eurizia!A:C,3,0),"")</f>
        <v/>
      </c>
      <c r="J94" s="11" t="str">
        <f>IFERROR(IF(VLOOKUP(B94,Cambodge!A:A,1,0)=B94,"Dispo","Non"),"Non")</f>
        <v>Non</v>
      </c>
      <c r="K94" s="9" t="str">
        <f>IF(J94="Dispo",VLOOKUP(B94,Cambodge!A:C,3,0),"")</f>
        <v/>
      </c>
      <c r="L94" s="11" t="str">
        <f>IFERROR(IF(VLOOKUP(B94,Boulangerie!A:A,1,0)=B94,"Dispo","Non"),"Non")</f>
        <v>Non</v>
      </c>
      <c r="M94" s="9" t="str">
        <f>IF(L94="Dispo",VLOOKUP(B94,Boulangerie!A:C,3,0),"")</f>
        <v/>
      </c>
      <c r="N94" s="11" t="str">
        <f>IFERROR(IF(VLOOKUP(B94,Pas_encore_trouve!A:A,1,0)=B94,"Dispo","Non"),"Non")</f>
        <v>Non</v>
      </c>
      <c r="O94" s="9" t="str">
        <f>IF(N94="Dispo",VLOOKUP(B94,Pas_encore_trouve!A:C,3,0),"")</f>
        <v/>
      </c>
      <c r="P94" s="20">
        <f t="shared" si="2"/>
        <v>0.99</v>
      </c>
      <c r="Q94" s="1" t="str">
        <f t="shared" si="3"/>
        <v>Transgourmet</v>
      </c>
    </row>
    <row r="95" spans="1:17" hidden="1" x14ac:dyDescent="0.25">
      <c r="A95" s="1" t="s">
        <v>30</v>
      </c>
      <c r="B95" s="8" t="s">
        <v>274</v>
      </c>
      <c r="C95" s="1" t="s">
        <v>11</v>
      </c>
      <c r="D95" s="11" t="str">
        <f>IFERROR(IF(VLOOKUP(B95,transgourmet!A:A,1,0)=B95,"Dispo","Non"),"Non")</f>
        <v>Dispo</v>
      </c>
      <c r="E95" s="9">
        <f>IF(D95="Dispo",VLOOKUP(B95,transgourmet!A:C,3,0),"")</f>
        <v>0.99</v>
      </c>
      <c r="F95" s="11" t="str">
        <f>IFERROR(IF(VLOOKUP(B95,'Chateau express'!A:A,1,0)=B95,"Dispo","Non"),"Non")</f>
        <v>Non</v>
      </c>
      <c r="G95" s="9" t="str">
        <f>IF(F95="Dispo",VLOOKUP(B95,'Chateau express'!A:C,3,0),"")</f>
        <v/>
      </c>
      <c r="H95" s="11" t="str">
        <f>IFERROR(IF(VLOOKUP(B95,Eurizia!A:A,1,0)=B95,"Dispo","Non"),"Non")</f>
        <v>Non</v>
      </c>
      <c r="I95" s="9" t="str">
        <f>IF(H95="Dispo",VLOOKUP(B95,Eurizia!A:C,3,0),"")</f>
        <v/>
      </c>
      <c r="J95" s="11" t="str">
        <f>IFERROR(IF(VLOOKUP(B95,Cambodge!A:A,1,0)=B95,"Dispo","Non"),"Non")</f>
        <v>Non</v>
      </c>
      <c r="K95" s="9" t="str">
        <f>IF(J95="Dispo",VLOOKUP(B95,Cambodge!A:C,3,0),"")</f>
        <v/>
      </c>
      <c r="L95" s="11" t="str">
        <f>IFERROR(IF(VLOOKUP(B95,Boulangerie!A:A,1,0)=B95,"Dispo","Non"),"Non")</f>
        <v>Non</v>
      </c>
      <c r="M95" s="9" t="str">
        <f>IF(L95="Dispo",VLOOKUP(B95,Boulangerie!A:C,3,0),"")</f>
        <v/>
      </c>
      <c r="N95" s="11" t="str">
        <f>IFERROR(IF(VLOOKUP(B95,Pas_encore_trouve!A:A,1,0)=B95,"Dispo","Non"),"Non")</f>
        <v>Non</v>
      </c>
      <c r="O95" s="9" t="str">
        <f>IF(N95="Dispo",VLOOKUP(B95,Pas_encore_trouve!A:C,3,0),"")</f>
        <v/>
      </c>
      <c r="P95" s="20">
        <f t="shared" si="2"/>
        <v>0.99</v>
      </c>
      <c r="Q95" s="1" t="str">
        <f t="shared" si="3"/>
        <v>Transgourmet</v>
      </c>
    </row>
    <row r="96" spans="1:17" hidden="1" x14ac:dyDescent="0.25">
      <c r="A96" s="1" t="s">
        <v>30</v>
      </c>
      <c r="B96" s="8" t="s">
        <v>275</v>
      </c>
      <c r="C96" s="1" t="s">
        <v>11</v>
      </c>
      <c r="D96" s="11" t="str">
        <f>IFERROR(IF(VLOOKUP(B96,transgourmet!A:A,1,0)=B96,"Dispo","Non"),"Non")</f>
        <v>Dispo</v>
      </c>
      <c r="E96" s="9">
        <f>IF(D96="Dispo",VLOOKUP(B96,transgourmet!A:C,3,0),"")</f>
        <v>0.99</v>
      </c>
      <c r="F96" s="11" t="str">
        <f>IFERROR(IF(VLOOKUP(B96,'Chateau express'!A:A,1,0)=B96,"Dispo","Non"),"Non")</f>
        <v>Non</v>
      </c>
      <c r="G96" s="9" t="str">
        <f>IF(F96="Dispo",VLOOKUP(B96,'Chateau express'!A:C,3,0),"")</f>
        <v/>
      </c>
      <c r="H96" s="11" t="str">
        <f>IFERROR(IF(VLOOKUP(B96,Eurizia!A:A,1,0)=B96,"Dispo","Non"),"Non")</f>
        <v>Non</v>
      </c>
      <c r="I96" s="9" t="str">
        <f>IF(H96="Dispo",VLOOKUP(B96,Eurizia!A:C,3,0),"")</f>
        <v/>
      </c>
      <c r="J96" s="11" t="str">
        <f>IFERROR(IF(VLOOKUP(B96,Cambodge!A:A,1,0)=B96,"Dispo","Non"),"Non")</f>
        <v>Non</v>
      </c>
      <c r="K96" s="9" t="str">
        <f>IF(J96="Dispo",VLOOKUP(B96,Cambodge!A:C,3,0),"")</f>
        <v/>
      </c>
      <c r="L96" s="11" t="str">
        <f>IFERROR(IF(VLOOKUP(B96,Boulangerie!A:A,1,0)=B96,"Dispo","Non"),"Non")</f>
        <v>Non</v>
      </c>
      <c r="M96" s="9" t="str">
        <f>IF(L96="Dispo",VLOOKUP(B96,Boulangerie!A:C,3,0),"")</f>
        <v/>
      </c>
      <c r="N96" s="11" t="str">
        <f>IFERROR(IF(VLOOKUP(B96,Pas_encore_trouve!A:A,1,0)=B96,"Dispo","Non"),"Non")</f>
        <v>Non</v>
      </c>
      <c r="O96" s="9" t="str">
        <f>IF(N96="Dispo",VLOOKUP(B96,Pas_encore_trouve!A:C,3,0),"")</f>
        <v/>
      </c>
      <c r="P96" s="20">
        <f t="shared" si="2"/>
        <v>0.99</v>
      </c>
      <c r="Q96" s="1" t="str">
        <f t="shared" si="3"/>
        <v>Transgourmet</v>
      </c>
    </row>
    <row r="97" spans="1:17" hidden="1" x14ac:dyDescent="0.25">
      <c r="A97" s="1" t="s">
        <v>30</v>
      </c>
      <c r="B97" s="8" t="s">
        <v>276</v>
      </c>
      <c r="C97" s="1" t="s">
        <v>11</v>
      </c>
      <c r="D97" s="11" t="str">
        <f>IFERROR(IF(VLOOKUP(B97,transgourmet!A:A,1,0)=B97,"Dispo","Non"),"Non")</f>
        <v>Dispo</v>
      </c>
      <c r="E97" s="9">
        <f>IF(D97="Dispo",VLOOKUP(B97,transgourmet!A:C,3,0),"")</f>
        <v>1.69</v>
      </c>
      <c r="F97" s="11" t="str">
        <f>IFERROR(IF(VLOOKUP(B97,'Chateau express'!A:A,1,0)=B97,"Dispo","Non"),"Non")</f>
        <v>Non</v>
      </c>
      <c r="G97" s="9" t="str">
        <f>IF(F97="Dispo",VLOOKUP(B97,'Chateau express'!A:C,3,0),"")</f>
        <v/>
      </c>
      <c r="H97" s="11" t="str">
        <f>IFERROR(IF(VLOOKUP(B97,Eurizia!A:A,1,0)=B97,"Dispo","Non"),"Non")</f>
        <v>Non</v>
      </c>
      <c r="I97" s="9" t="str">
        <f>IF(H97="Dispo",VLOOKUP(B97,Eurizia!A:C,3,0),"")</f>
        <v/>
      </c>
      <c r="J97" s="11" t="str">
        <f>IFERROR(IF(VLOOKUP(B97,Cambodge!A:A,1,0)=B97,"Dispo","Non"),"Non")</f>
        <v>Non</v>
      </c>
      <c r="K97" s="9" t="str">
        <f>IF(J97="Dispo",VLOOKUP(B97,Cambodge!A:C,3,0),"")</f>
        <v/>
      </c>
      <c r="L97" s="11" t="str">
        <f>IFERROR(IF(VLOOKUP(B97,Boulangerie!A:A,1,0)=B97,"Dispo","Non"),"Non")</f>
        <v>Non</v>
      </c>
      <c r="M97" s="9" t="str">
        <f>IF(L97="Dispo",VLOOKUP(B97,Boulangerie!A:C,3,0),"")</f>
        <v/>
      </c>
      <c r="N97" s="11" t="str">
        <f>IFERROR(IF(VLOOKUP(B97,Pas_encore_trouve!A:A,1,0)=B97,"Dispo","Non"),"Non")</f>
        <v>Non</v>
      </c>
      <c r="O97" s="9" t="str">
        <f>IF(N97="Dispo",VLOOKUP(B97,Pas_encore_trouve!A:C,3,0),"")</f>
        <v/>
      </c>
      <c r="P97" s="20">
        <f t="shared" si="2"/>
        <v>1.69</v>
      </c>
      <c r="Q97" s="1" t="str">
        <f t="shared" si="3"/>
        <v>Transgourmet</v>
      </c>
    </row>
    <row r="98" spans="1:17" hidden="1" x14ac:dyDescent="0.25">
      <c r="A98" s="1" t="s">
        <v>30</v>
      </c>
      <c r="B98" s="1" t="s">
        <v>263</v>
      </c>
      <c r="C98" s="1" t="s">
        <v>11</v>
      </c>
      <c r="D98" s="11" t="str">
        <f>IFERROR(IF(VLOOKUP(B98,transgourmet!A:A,1,0)=B98,"Dispo","Non"),"Non")</f>
        <v>Dispo</v>
      </c>
      <c r="E98" s="9">
        <f>IF(D98="Dispo",VLOOKUP(B98,transgourmet!A:C,3,0),"")</f>
        <v>1.95</v>
      </c>
      <c r="F98" s="11" t="str">
        <f>IFERROR(IF(VLOOKUP(B98,'Chateau express'!A:A,1,0)=B98,"Dispo","Non"),"Non")</f>
        <v>Non</v>
      </c>
      <c r="G98" s="9" t="str">
        <f>IF(F98="Dispo",VLOOKUP(B98,'Chateau express'!A:C,3,0),"")</f>
        <v/>
      </c>
      <c r="H98" s="11" t="str">
        <f>IFERROR(IF(VLOOKUP(B98,Eurizia!A:A,1,0)=B98,"Dispo","Non"),"Non")</f>
        <v>Non</v>
      </c>
      <c r="I98" s="9" t="str">
        <f>IF(H98="Dispo",VLOOKUP(B98,Eurizia!A:C,3,0),"")</f>
        <v/>
      </c>
      <c r="J98" s="11" t="str">
        <f>IFERROR(IF(VLOOKUP(B98,Cambodge!A:A,1,0)=B98,"Dispo","Non"),"Non")</f>
        <v>Non</v>
      </c>
      <c r="K98" s="9" t="str">
        <f>IF(J98="Dispo",VLOOKUP(B98,Cambodge!A:C,3,0),"")</f>
        <v/>
      </c>
      <c r="L98" s="11" t="str">
        <f>IFERROR(IF(VLOOKUP(B98,Boulangerie!A:A,1,0)=B98,"Dispo","Non"),"Non")</f>
        <v>Non</v>
      </c>
      <c r="M98" s="9" t="str">
        <f>IF(L98="Dispo",VLOOKUP(B98,Boulangerie!A:C,3,0),"")</f>
        <v/>
      </c>
      <c r="N98" s="11" t="str">
        <f>IFERROR(IF(VLOOKUP(B98,Pas_encore_trouve!A:A,1,0)=B98,"Dispo","Non"),"Non")</f>
        <v>Non</v>
      </c>
      <c r="O98" s="9" t="str">
        <f>IF(N98="Dispo",VLOOKUP(B98,Pas_encore_trouve!A:C,3,0),"")</f>
        <v/>
      </c>
      <c r="P98" s="20">
        <f t="shared" si="2"/>
        <v>1.95</v>
      </c>
      <c r="Q98" s="1" t="str">
        <f t="shared" si="3"/>
        <v>Transgourmet</v>
      </c>
    </row>
    <row r="99" spans="1:17" hidden="1" x14ac:dyDescent="0.25">
      <c r="A99" s="1" t="s">
        <v>30</v>
      </c>
      <c r="B99" s="1" t="s">
        <v>264</v>
      </c>
      <c r="C99" s="1" t="s">
        <v>11</v>
      </c>
      <c r="D99" s="11" t="str">
        <f>IFERROR(IF(VLOOKUP(B99,transgourmet!A:A,1,0)=B99,"Dispo","Non"),"Non")</f>
        <v>Dispo</v>
      </c>
      <c r="E99" s="9">
        <f>IF(D99="Dispo",VLOOKUP(B99,transgourmet!A:C,3,0),"")</f>
        <v>2.73</v>
      </c>
      <c r="F99" s="11" t="str">
        <f>IFERROR(IF(VLOOKUP(B99,'Chateau express'!A:A,1,0)=B99,"Dispo","Non"),"Non")</f>
        <v>Non</v>
      </c>
      <c r="G99" s="9" t="str">
        <f>IF(F99="Dispo",VLOOKUP(B99,'Chateau express'!A:C,3,0),"")</f>
        <v/>
      </c>
      <c r="H99" s="11" t="str">
        <f>IFERROR(IF(VLOOKUP(B99,Eurizia!A:A,1,0)=B99,"Dispo","Non"),"Non")</f>
        <v>Non</v>
      </c>
      <c r="I99" s="9" t="str">
        <f>IF(H99="Dispo",VLOOKUP(B99,Eurizia!A:C,3,0),"")</f>
        <v/>
      </c>
      <c r="J99" s="11" t="str">
        <f>IFERROR(IF(VLOOKUP(B99,Cambodge!A:A,1,0)=B99,"Dispo","Non"),"Non")</f>
        <v>Non</v>
      </c>
      <c r="K99" s="9" t="str">
        <f>IF(J99="Dispo",VLOOKUP(B99,Cambodge!A:C,3,0),"")</f>
        <v/>
      </c>
      <c r="L99" s="11" t="str">
        <f>IFERROR(IF(VLOOKUP(B99,Boulangerie!A:A,1,0)=B99,"Dispo","Non"),"Non")</f>
        <v>Non</v>
      </c>
      <c r="M99" s="9" t="str">
        <f>IF(L99="Dispo",VLOOKUP(B99,Boulangerie!A:C,3,0),"")</f>
        <v/>
      </c>
      <c r="N99" s="11" t="str">
        <f>IFERROR(IF(VLOOKUP(B99,Pas_encore_trouve!A:A,1,0)=B99,"Dispo","Non"),"Non")</f>
        <v>Non</v>
      </c>
      <c r="O99" s="9" t="str">
        <f>IF(N99="Dispo",VLOOKUP(B99,Pas_encore_trouve!A:C,3,0),"")</f>
        <v/>
      </c>
      <c r="P99" s="20">
        <f t="shared" si="2"/>
        <v>2.73</v>
      </c>
      <c r="Q99" s="1" t="str">
        <f t="shared" si="3"/>
        <v>Transgourmet</v>
      </c>
    </row>
    <row r="100" spans="1:17" hidden="1" x14ac:dyDescent="0.25">
      <c r="A100" s="1" t="s">
        <v>30</v>
      </c>
      <c r="B100" s="1" t="s">
        <v>266</v>
      </c>
      <c r="C100" s="1" t="s">
        <v>11</v>
      </c>
      <c r="D100" s="11" t="str">
        <f>IFERROR(IF(VLOOKUP(B100,transgourmet!A:A,1,0)=B100,"Dispo","Non"),"Non")</f>
        <v>Dispo</v>
      </c>
      <c r="E100" s="9">
        <f>IF(D100="Dispo",VLOOKUP(B100,transgourmet!A:C,3,0),"")</f>
        <v>4.5</v>
      </c>
      <c r="F100" s="11" t="str">
        <f>IFERROR(IF(VLOOKUP(B100,'Chateau express'!A:A,1,0)=B100,"Dispo","Non"),"Non")</f>
        <v>Non</v>
      </c>
      <c r="G100" s="9" t="str">
        <f>IF(F100="Dispo",VLOOKUP(B100,'Chateau express'!A:C,3,0),"")</f>
        <v/>
      </c>
      <c r="H100" s="11" t="str">
        <f>IFERROR(IF(VLOOKUP(B100,Eurizia!A:A,1,0)=B100,"Dispo","Non"),"Non")</f>
        <v>Non</v>
      </c>
      <c r="I100" s="9" t="str">
        <f>IF(H100="Dispo",VLOOKUP(B100,Eurizia!A:C,3,0),"")</f>
        <v/>
      </c>
      <c r="J100" s="11" t="str">
        <f>IFERROR(IF(VLOOKUP(B100,Cambodge!A:A,1,0)=B100,"Dispo","Non"),"Non")</f>
        <v>Non</v>
      </c>
      <c r="K100" s="9" t="str">
        <f>IF(J100="Dispo",VLOOKUP(B100,Cambodge!A:C,3,0),"")</f>
        <v/>
      </c>
      <c r="L100" s="11" t="str">
        <f>IFERROR(IF(VLOOKUP(B100,Boulangerie!A:A,1,0)=B100,"Dispo","Non"),"Non")</f>
        <v>Non</v>
      </c>
      <c r="M100" s="9" t="str">
        <f>IF(L100="Dispo",VLOOKUP(B100,Boulangerie!A:C,3,0),"")</f>
        <v/>
      </c>
      <c r="N100" s="11" t="str">
        <f>IFERROR(IF(VLOOKUP(B100,Pas_encore_trouve!A:A,1,0)=B100,"Dispo","Non"),"Non")</f>
        <v>Non</v>
      </c>
      <c r="O100" s="9" t="str">
        <f>IF(N100="Dispo",VLOOKUP(B100,Pas_encore_trouve!A:C,3,0),"")</f>
        <v/>
      </c>
      <c r="P100" s="20">
        <f t="shared" si="2"/>
        <v>4.5</v>
      </c>
      <c r="Q100" s="1" t="str">
        <f t="shared" si="3"/>
        <v>Transgourmet</v>
      </c>
    </row>
    <row r="101" spans="1:17" hidden="1" x14ac:dyDescent="0.25">
      <c r="A101" s="1" t="s">
        <v>30</v>
      </c>
      <c r="B101" s="1" t="s">
        <v>255</v>
      </c>
      <c r="C101" s="1" t="s">
        <v>11</v>
      </c>
      <c r="D101" s="11" t="str">
        <f>IFERROR(IF(VLOOKUP(B101,transgourmet!A:A,1,0)=B101,"Dispo","Non"),"Non")</f>
        <v>Dispo</v>
      </c>
      <c r="E101" s="9">
        <f>IF(D101="Dispo",VLOOKUP(B101,transgourmet!A:C,3,0),"")</f>
        <v>1.0900000000000001</v>
      </c>
      <c r="F101" s="11" t="str">
        <f>IFERROR(IF(VLOOKUP(B101,'Chateau express'!A:A,1,0)=B101,"Dispo","Non"),"Non")</f>
        <v>Non</v>
      </c>
      <c r="G101" s="9" t="str">
        <f>IF(F101="Dispo",VLOOKUP(B101,'Chateau express'!A:C,3,0),"")</f>
        <v/>
      </c>
      <c r="H101" s="11" t="str">
        <f>IFERROR(IF(VLOOKUP(B101,Eurizia!A:A,1,0)=B101,"Dispo","Non"),"Non")</f>
        <v>Non</v>
      </c>
      <c r="I101" s="9" t="str">
        <f>IF(H101="Dispo",VLOOKUP(B101,Eurizia!A:C,3,0),"")</f>
        <v/>
      </c>
      <c r="J101" s="11" t="str">
        <f>IFERROR(IF(VLOOKUP(B101,Cambodge!A:A,1,0)=B101,"Dispo","Non"),"Non")</f>
        <v>Non</v>
      </c>
      <c r="K101" s="9" t="str">
        <f>IF(J101="Dispo",VLOOKUP(B101,Cambodge!A:C,3,0),"")</f>
        <v/>
      </c>
      <c r="L101" s="11" t="str">
        <f>IFERROR(IF(VLOOKUP(B101,Boulangerie!A:A,1,0)=B101,"Dispo","Non"),"Non")</f>
        <v>Non</v>
      </c>
      <c r="M101" s="9" t="str">
        <f>IF(L101="Dispo",VLOOKUP(B101,Boulangerie!A:C,3,0),"")</f>
        <v/>
      </c>
      <c r="N101" s="11" t="str">
        <f>IFERROR(IF(VLOOKUP(B101,Pas_encore_trouve!A:A,1,0)=B101,"Dispo","Non"),"Non")</f>
        <v>Non</v>
      </c>
      <c r="O101" s="9" t="str">
        <f>IF(N101="Dispo",VLOOKUP(B101,Pas_encore_trouve!A:C,3,0),"")</f>
        <v/>
      </c>
      <c r="P101" s="20">
        <f t="shared" si="2"/>
        <v>1.0900000000000001</v>
      </c>
      <c r="Q101" s="1" t="str">
        <f t="shared" si="3"/>
        <v>Transgourmet</v>
      </c>
    </row>
    <row r="102" spans="1:17" hidden="1" x14ac:dyDescent="0.25">
      <c r="A102" s="1" t="s">
        <v>30</v>
      </c>
      <c r="B102" s="1" t="s">
        <v>256</v>
      </c>
      <c r="C102" s="1" t="s">
        <v>11</v>
      </c>
      <c r="D102" s="11" t="str">
        <f>IFERROR(IF(VLOOKUP(B102,transgourmet!A:A,1,0)=B102,"Dispo","Non"),"Non")</f>
        <v>Dispo</v>
      </c>
      <c r="E102" s="9">
        <f>IF(D102="Dispo",VLOOKUP(B102,transgourmet!A:C,3,0),"")</f>
        <v>1.1000000000000001</v>
      </c>
      <c r="F102" s="11" t="str">
        <f>IFERROR(IF(VLOOKUP(B102,'Chateau express'!A:A,1,0)=B102,"Dispo","Non"),"Non")</f>
        <v>Non</v>
      </c>
      <c r="G102" s="9" t="str">
        <f>IF(F102="Dispo",VLOOKUP(B102,'Chateau express'!A:C,3,0),"")</f>
        <v/>
      </c>
      <c r="H102" s="11" t="str">
        <f>IFERROR(IF(VLOOKUP(B102,Eurizia!A:A,1,0)=B102,"Dispo","Non"),"Non")</f>
        <v>Non</v>
      </c>
      <c r="I102" s="9" t="str">
        <f>IF(H102="Dispo",VLOOKUP(B102,Eurizia!A:C,3,0),"")</f>
        <v/>
      </c>
      <c r="J102" s="11" t="str">
        <f>IFERROR(IF(VLOOKUP(B102,Cambodge!A:A,1,0)=B102,"Dispo","Non"),"Non")</f>
        <v>Non</v>
      </c>
      <c r="K102" s="9" t="str">
        <f>IF(J102="Dispo",VLOOKUP(B102,Cambodge!A:C,3,0),"")</f>
        <v/>
      </c>
      <c r="L102" s="11" t="str">
        <f>IFERROR(IF(VLOOKUP(B102,Boulangerie!A:A,1,0)=B102,"Dispo","Non"),"Non")</f>
        <v>Non</v>
      </c>
      <c r="M102" s="9" t="str">
        <f>IF(L102="Dispo",VLOOKUP(B102,Boulangerie!A:C,3,0),"")</f>
        <v/>
      </c>
      <c r="N102" s="11" t="str">
        <f>IFERROR(IF(VLOOKUP(B102,Pas_encore_trouve!A:A,1,0)=B102,"Dispo","Non"),"Non")</f>
        <v>Non</v>
      </c>
      <c r="O102" s="9" t="str">
        <f>IF(N102="Dispo",VLOOKUP(B102,Pas_encore_trouve!A:C,3,0),"")</f>
        <v/>
      </c>
      <c r="P102" s="20">
        <f t="shared" si="2"/>
        <v>1.1000000000000001</v>
      </c>
      <c r="Q102" s="1" t="str">
        <f t="shared" si="3"/>
        <v>Transgourmet</v>
      </c>
    </row>
    <row r="103" spans="1:17" hidden="1" x14ac:dyDescent="0.25">
      <c r="A103" s="1" t="s">
        <v>30</v>
      </c>
      <c r="B103" s="1" t="s">
        <v>267</v>
      </c>
      <c r="C103" s="1" t="s">
        <v>11</v>
      </c>
      <c r="D103" s="11" t="str">
        <f>IFERROR(IF(VLOOKUP(B103,transgourmet!A:A,1,0)=B103,"Dispo","Non"),"Non")</f>
        <v>Dispo</v>
      </c>
      <c r="E103" s="9">
        <f>IF(D103="Dispo",VLOOKUP(B103,transgourmet!A:C,3,0),"")</f>
        <v>1.4</v>
      </c>
      <c r="F103" s="11" t="str">
        <f>IFERROR(IF(VLOOKUP(B103,'Chateau express'!A:A,1,0)=B103,"Dispo","Non"),"Non")</f>
        <v>Non</v>
      </c>
      <c r="G103" s="9" t="str">
        <f>IF(F103="Dispo",VLOOKUP(B103,'Chateau express'!A:C,3,0),"")</f>
        <v/>
      </c>
      <c r="H103" s="11" t="str">
        <f>IFERROR(IF(VLOOKUP(B103,Eurizia!A:A,1,0)=B103,"Dispo","Non"),"Non")</f>
        <v>Non</v>
      </c>
      <c r="I103" s="9" t="str">
        <f>IF(H103="Dispo",VLOOKUP(B103,Eurizia!A:C,3,0),"")</f>
        <v/>
      </c>
      <c r="J103" s="11" t="str">
        <f>IFERROR(IF(VLOOKUP(B103,Cambodge!A:A,1,0)=B103,"Dispo","Non"),"Non")</f>
        <v>Non</v>
      </c>
      <c r="K103" s="9" t="str">
        <f>IF(J103="Dispo",VLOOKUP(B103,Cambodge!A:C,3,0),"")</f>
        <v/>
      </c>
      <c r="L103" s="11" t="str">
        <f>IFERROR(IF(VLOOKUP(B103,Boulangerie!A:A,1,0)=B103,"Dispo","Non"),"Non")</f>
        <v>Non</v>
      </c>
      <c r="M103" s="9" t="str">
        <f>IF(L103="Dispo",VLOOKUP(B103,Boulangerie!A:C,3,0),"")</f>
        <v/>
      </c>
      <c r="N103" s="11" t="str">
        <f>IFERROR(IF(VLOOKUP(B103,Pas_encore_trouve!A:A,1,0)=B103,"Dispo","Non"),"Non")</f>
        <v>Non</v>
      </c>
      <c r="O103" s="9" t="str">
        <f>IF(N103="Dispo",VLOOKUP(B103,Pas_encore_trouve!A:C,3,0),"")</f>
        <v/>
      </c>
      <c r="P103" s="20">
        <f t="shared" si="2"/>
        <v>1.4</v>
      </c>
      <c r="Q103" s="1" t="str">
        <f t="shared" si="3"/>
        <v>Transgourmet</v>
      </c>
    </row>
    <row r="104" spans="1:17" hidden="1" x14ac:dyDescent="0.25">
      <c r="A104" s="1" t="s">
        <v>30</v>
      </c>
      <c r="B104" s="1" t="s">
        <v>258</v>
      </c>
      <c r="C104" s="1" t="s">
        <v>11</v>
      </c>
      <c r="D104" s="11" t="str">
        <f>IFERROR(IF(VLOOKUP(B104,transgourmet!A:A,1,0)=B104,"Dispo","Non"),"Non")</f>
        <v>Dispo</v>
      </c>
      <c r="E104" s="9">
        <f>IF(D104="Dispo",VLOOKUP(B104,transgourmet!A:C,3,0),"")</f>
        <v>6.5</v>
      </c>
      <c r="F104" s="11" t="str">
        <f>IFERROR(IF(VLOOKUP(B104,'Chateau express'!A:A,1,0)=B104,"Dispo","Non"),"Non")</f>
        <v>Non</v>
      </c>
      <c r="G104" s="9" t="str">
        <f>IF(F104="Dispo",VLOOKUP(B104,'Chateau express'!A:C,3,0),"")</f>
        <v/>
      </c>
      <c r="H104" s="11" t="str">
        <f>IFERROR(IF(VLOOKUP(B104,Eurizia!A:A,1,0)=B104,"Dispo","Non"),"Non")</f>
        <v>Non</v>
      </c>
      <c r="I104" s="9" t="str">
        <f>IF(H104="Dispo",VLOOKUP(B104,Eurizia!A:C,3,0),"")</f>
        <v/>
      </c>
      <c r="J104" s="11" t="str">
        <f>IFERROR(IF(VLOOKUP(B104,Cambodge!A:A,1,0)=B104,"Dispo","Non"),"Non")</f>
        <v>Non</v>
      </c>
      <c r="K104" s="9" t="str">
        <f>IF(J104="Dispo",VLOOKUP(B104,Cambodge!A:C,3,0),"")</f>
        <v/>
      </c>
      <c r="L104" s="11" t="str">
        <f>IFERROR(IF(VLOOKUP(B104,Boulangerie!A:A,1,0)=B104,"Dispo","Non"),"Non")</f>
        <v>Non</v>
      </c>
      <c r="M104" s="9" t="str">
        <f>IF(L104="Dispo",VLOOKUP(B104,Boulangerie!A:C,3,0),"")</f>
        <v/>
      </c>
      <c r="N104" s="11" t="str">
        <f>IFERROR(IF(VLOOKUP(B104,Pas_encore_trouve!A:A,1,0)=B104,"Dispo","Non"),"Non")</f>
        <v>Non</v>
      </c>
      <c r="O104" s="9" t="str">
        <f>IF(N104="Dispo",VLOOKUP(B104,Pas_encore_trouve!A:C,3,0),"")</f>
        <v/>
      </c>
      <c r="P104" s="20">
        <f t="shared" si="2"/>
        <v>6.5</v>
      </c>
      <c r="Q104" s="1" t="str">
        <f t="shared" si="3"/>
        <v>Transgourmet</v>
      </c>
    </row>
    <row r="105" spans="1:17" hidden="1" x14ac:dyDescent="0.25">
      <c r="A105" s="1" t="s">
        <v>30</v>
      </c>
      <c r="B105" s="1" t="s">
        <v>265</v>
      </c>
      <c r="C105" s="1" t="s">
        <v>11</v>
      </c>
      <c r="D105" s="11" t="str">
        <f>IFERROR(IF(VLOOKUP(B105,transgourmet!A:A,1,0)=B105,"Dispo","Non"),"Non")</f>
        <v>Dispo</v>
      </c>
      <c r="E105" s="9">
        <f>IF(D105="Dispo",VLOOKUP(B105,transgourmet!A:C,3,0),"")</f>
        <v>9.4</v>
      </c>
      <c r="F105" s="11" t="str">
        <f>IFERROR(IF(VLOOKUP(B105,'Chateau express'!A:A,1,0)=B105,"Dispo","Non"),"Non")</f>
        <v>Non</v>
      </c>
      <c r="G105" s="9" t="str">
        <f>IF(F105="Dispo",VLOOKUP(B105,'Chateau express'!A:C,3,0),"")</f>
        <v/>
      </c>
      <c r="H105" s="11" t="str">
        <f>IFERROR(IF(VLOOKUP(B105,Eurizia!A:A,1,0)=B105,"Dispo","Non"),"Non")</f>
        <v>Non</v>
      </c>
      <c r="I105" s="9" t="str">
        <f>IF(H105="Dispo",VLOOKUP(B105,Eurizia!A:C,3,0),"")</f>
        <v/>
      </c>
      <c r="J105" s="11" t="str">
        <f>IFERROR(IF(VLOOKUP(B105,Cambodge!A:A,1,0)=B105,"Dispo","Non"),"Non")</f>
        <v>Non</v>
      </c>
      <c r="K105" s="9" t="str">
        <f>IF(J105="Dispo",VLOOKUP(B105,Cambodge!A:C,3,0),"")</f>
        <v/>
      </c>
      <c r="L105" s="11" t="str">
        <f>IFERROR(IF(VLOOKUP(B105,Boulangerie!A:A,1,0)=B105,"Dispo","Non"),"Non")</f>
        <v>Non</v>
      </c>
      <c r="M105" s="9" t="str">
        <f>IF(L105="Dispo",VLOOKUP(B105,Boulangerie!A:C,3,0),"")</f>
        <v/>
      </c>
      <c r="N105" s="11" t="str">
        <f>IFERROR(IF(VLOOKUP(B105,Pas_encore_trouve!A:A,1,0)=B105,"Dispo","Non"),"Non")</f>
        <v>Non</v>
      </c>
      <c r="O105" s="9" t="str">
        <f>IF(N105="Dispo",VLOOKUP(B105,Pas_encore_trouve!A:C,3,0),"")</f>
        <v/>
      </c>
      <c r="P105" s="20">
        <f t="shared" si="2"/>
        <v>9.4</v>
      </c>
      <c r="Q105" s="1" t="str">
        <f t="shared" si="3"/>
        <v>Transgourmet</v>
      </c>
    </row>
    <row r="106" spans="1:17" hidden="1" x14ac:dyDescent="0.25">
      <c r="A106" s="1" t="s">
        <v>30</v>
      </c>
      <c r="B106" s="1" t="s">
        <v>269</v>
      </c>
      <c r="C106" s="1" t="s">
        <v>11</v>
      </c>
      <c r="D106" s="11" t="str">
        <f>IFERROR(IF(VLOOKUP(B106,transgourmet!A:A,1,0)=B106,"Dispo","Non"),"Non")</f>
        <v>Dispo</v>
      </c>
      <c r="E106" s="9">
        <f>IF(D106="Dispo",VLOOKUP(B106,transgourmet!A:C,3,0),"")</f>
        <v>1.8999999999999997</v>
      </c>
      <c r="F106" s="11" t="str">
        <f>IFERROR(IF(VLOOKUP(B106,'Chateau express'!A:A,1,0)=B106,"Dispo","Non"),"Non")</f>
        <v>Non</v>
      </c>
      <c r="G106" s="9" t="str">
        <f>IF(F106="Dispo",VLOOKUP(B106,'Chateau express'!A:C,3,0),"")</f>
        <v/>
      </c>
      <c r="H106" s="11" t="str">
        <f>IFERROR(IF(VLOOKUP(B106,Eurizia!A:A,1,0)=B106,"Dispo","Non"),"Non")</f>
        <v>Non</v>
      </c>
      <c r="I106" s="9" t="str">
        <f>IF(H106="Dispo",VLOOKUP(B106,Eurizia!A:C,3,0),"")</f>
        <v/>
      </c>
      <c r="J106" s="11" t="str">
        <f>IFERROR(IF(VLOOKUP(B106,Cambodge!A:A,1,0)=B106,"Dispo","Non"),"Non")</f>
        <v>Non</v>
      </c>
      <c r="K106" s="9" t="str">
        <f>IF(J106="Dispo",VLOOKUP(B106,Cambodge!A:C,3,0),"")</f>
        <v/>
      </c>
      <c r="L106" s="11" t="str">
        <f>IFERROR(IF(VLOOKUP(B106,Boulangerie!A:A,1,0)=B106,"Dispo","Non"),"Non")</f>
        <v>Non</v>
      </c>
      <c r="M106" s="9" t="str">
        <f>IF(L106="Dispo",VLOOKUP(B106,Boulangerie!A:C,3,0),"")</f>
        <v/>
      </c>
      <c r="N106" s="11" t="str">
        <f>IFERROR(IF(VLOOKUP(B106,Pas_encore_trouve!A:A,1,0)=B106,"Dispo","Non"),"Non")</f>
        <v>Non</v>
      </c>
      <c r="O106" s="9" t="str">
        <f>IF(N106="Dispo",VLOOKUP(B106,Pas_encore_trouve!A:C,3,0),"")</f>
        <v/>
      </c>
      <c r="P106" s="20">
        <f t="shared" si="2"/>
        <v>1.8999999999999997</v>
      </c>
      <c r="Q106" s="1" t="str">
        <f t="shared" si="3"/>
        <v>Transgourmet</v>
      </c>
    </row>
    <row r="107" spans="1:17" hidden="1" x14ac:dyDescent="0.25">
      <c r="A107" s="1" t="s">
        <v>30</v>
      </c>
      <c r="B107" s="1" t="s">
        <v>270</v>
      </c>
      <c r="C107" s="1" t="s">
        <v>11</v>
      </c>
      <c r="D107" s="11" t="str">
        <f>IFERROR(IF(VLOOKUP(B107,transgourmet!A:A,1,0)=B107,"Dispo","Non"),"Non")</f>
        <v>Dispo</v>
      </c>
      <c r="E107" s="9">
        <f>IF(D107="Dispo",VLOOKUP(B107,transgourmet!A:C,3,0),"")</f>
        <v>4.8499999999999996</v>
      </c>
      <c r="F107" s="11" t="str">
        <f>IFERROR(IF(VLOOKUP(B107,'Chateau express'!A:A,1,0)=B107,"Dispo","Non"),"Non")</f>
        <v>Non</v>
      </c>
      <c r="G107" s="9" t="str">
        <f>IF(F107="Dispo",VLOOKUP(B107,'Chateau express'!A:C,3,0),"")</f>
        <v/>
      </c>
      <c r="H107" s="11" t="str">
        <f>IFERROR(IF(VLOOKUP(B107,Eurizia!A:A,1,0)=B107,"Dispo","Non"),"Non")</f>
        <v>Non</v>
      </c>
      <c r="I107" s="9" t="str">
        <f>IF(H107="Dispo",VLOOKUP(B107,Eurizia!A:C,3,0),"")</f>
        <v/>
      </c>
      <c r="J107" s="11" t="str">
        <f>IFERROR(IF(VLOOKUP(B107,Cambodge!A:A,1,0)=B107,"Dispo","Non"),"Non")</f>
        <v>Non</v>
      </c>
      <c r="K107" s="9" t="str">
        <f>IF(J107="Dispo",VLOOKUP(B107,Cambodge!A:C,3,0),"")</f>
        <v/>
      </c>
      <c r="L107" s="11" t="str">
        <f>IFERROR(IF(VLOOKUP(B107,Boulangerie!A:A,1,0)=B107,"Dispo","Non"),"Non")</f>
        <v>Non</v>
      </c>
      <c r="M107" s="9" t="str">
        <f>IF(L107="Dispo",VLOOKUP(B107,Boulangerie!A:C,3,0),"")</f>
        <v/>
      </c>
      <c r="N107" s="11" t="str">
        <f>IFERROR(IF(VLOOKUP(B107,Pas_encore_trouve!A:A,1,0)=B107,"Dispo","Non"),"Non")</f>
        <v>Non</v>
      </c>
      <c r="O107" s="9" t="str">
        <f>IF(N107="Dispo",VLOOKUP(B107,Pas_encore_trouve!A:C,3,0),"")</f>
        <v/>
      </c>
      <c r="P107" s="20">
        <f t="shared" si="2"/>
        <v>4.8499999999999996</v>
      </c>
      <c r="Q107" s="1" t="str">
        <f t="shared" si="3"/>
        <v>Transgourmet</v>
      </c>
    </row>
    <row r="108" spans="1:17" hidden="1" x14ac:dyDescent="0.25">
      <c r="A108" s="1" t="s">
        <v>30</v>
      </c>
      <c r="B108" s="1" t="s">
        <v>268</v>
      </c>
      <c r="C108" s="1" t="s">
        <v>11</v>
      </c>
      <c r="D108" s="11" t="str">
        <f>IFERROR(IF(VLOOKUP(B108,transgourmet!A:A,1,0)=B108,"Dispo","Non"),"Non")</f>
        <v>Dispo</v>
      </c>
      <c r="E108" s="9">
        <f>IF(D108="Dispo",VLOOKUP(B108,transgourmet!A:C,3,0),"")</f>
        <v>3.6</v>
      </c>
      <c r="F108" s="11" t="str">
        <f>IFERROR(IF(VLOOKUP(B108,'Chateau express'!A:A,1,0)=B108,"Dispo","Non"),"Non")</f>
        <v>Non</v>
      </c>
      <c r="G108" s="9" t="str">
        <f>IF(F108="Dispo",VLOOKUP(B108,'Chateau express'!A:C,3,0),"")</f>
        <v/>
      </c>
      <c r="H108" s="11" t="str">
        <f>IFERROR(IF(VLOOKUP(B108,Eurizia!A:A,1,0)=B108,"Dispo","Non"),"Non")</f>
        <v>Non</v>
      </c>
      <c r="I108" s="9" t="str">
        <f>IF(H108="Dispo",VLOOKUP(B108,Eurizia!A:C,3,0),"")</f>
        <v/>
      </c>
      <c r="J108" s="11" t="str">
        <f>IFERROR(IF(VLOOKUP(B108,Cambodge!A:A,1,0)=B108,"Dispo","Non"),"Non")</f>
        <v>Non</v>
      </c>
      <c r="K108" s="9" t="str">
        <f>IF(J108="Dispo",VLOOKUP(B108,Cambodge!A:C,3,0),"")</f>
        <v/>
      </c>
      <c r="L108" s="11" t="str">
        <f>IFERROR(IF(VLOOKUP(B108,Boulangerie!A:A,1,0)=B108,"Dispo","Non"),"Non")</f>
        <v>Non</v>
      </c>
      <c r="M108" s="9" t="str">
        <f>IF(L108="Dispo",VLOOKUP(B108,Boulangerie!A:C,3,0),"")</f>
        <v/>
      </c>
      <c r="N108" s="11" t="str">
        <f>IFERROR(IF(VLOOKUP(B108,Pas_encore_trouve!A:A,1,0)=B108,"Dispo","Non"),"Non")</f>
        <v>Non</v>
      </c>
      <c r="O108" s="9" t="str">
        <f>IF(N108="Dispo",VLOOKUP(B108,Pas_encore_trouve!A:C,3,0),"")</f>
        <v/>
      </c>
      <c r="P108" s="20">
        <f t="shared" si="2"/>
        <v>3.6</v>
      </c>
      <c r="Q108" s="1" t="str">
        <f t="shared" si="3"/>
        <v>Transgourmet</v>
      </c>
    </row>
    <row r="109" spans="1:17" hidden="1" x14ac:dyDescent="0.25">
      <c r="A109" s="1" t="s">
        <v>41</v>
      </c>
      <c r="B109" s="19" t="s">
        <v>40</v>
      </c>
      <c r="C109" s="1" t="s">
        <v>39</v>
      </c>
      <c r="D109" s="11" t="str">
        <f>IFERROR(IF(VLOOKUP(B109,transgourmet!A:A,1,0)=B109,"Dispo","Non"),"Non")</f>
        <v>Dispo</v>
      </c>
      <c r="E109" s="9">
        <f>IF(D109="Dispo",VLOOKUP(B109,transgourmet!A:C,3,0),"")</f>
        <v>0.3332222222222222</v>
      </c>
      <c r="F109" s="11" t="str">
        <f>IFERROR(IF(VLOOKUP(B109,'Chateau express'!A:A,1,0)=B109,"Dispo","Non"),"Non")</f>
        <v>Non</v>
      </c>
      <c r="G109" s="9" t="str">
        <f>IF(F109="Dispo",VLOOKUP(B109,'Chateau express'!A:C,3,0),"")</f>
        <v/>
      </c>
      <c r="H109" s="11" t="str">
        <f>IFERROR(IF(VLOOKUP(B109,Eurizia!A:A,1,0)=B109,"Dispo","Non"),"Non")</f>
        <v>Non</v>
      </c>
      <c r="I109" s="9" t="str">
        <f>IF(H109="Dispo",VLOOKUP(B109,Eurizia!A:C,3,0),"")</f>
        <v/>
      </c>
      <c r="J109" s="11" t="str">
        <f>IFERROR(IF(VLOOKUP(B109,Cambodge!A:A,1,0)=B109,"Dispo","Non"),"Non")</f>
        <v>Non</v>
      </c>
      <c r="K109" s="9" t="str">
        <f>IF(J109="Dispo",VLOOKUP(B109,Cambodge!A:C,3,0),"")</f>
        <v/>
      </c>
      <c r="L109" s="11" t="str">
        <f>IFERROR(IF(VLOOKUP(B109,Boulangerie!A:A,1,0)=B109,"Dispo","Non"),"Non")</f>
        <v>Non</v>
      </c>
      <c r="M109" s="9" t="str">
        <f>IF(L109="Dispo",VLOOKUP(B109,Boulangerie!A:C,3,0),"")</f>
        <v/>
      </c>
      <c r="N109" s="11" t="str">
        <f>IFERROR(IF(VLOOKUP(B109,Pas_encore_trouve!A:A,1,0)=B109,"Dispo","Non"),"Non")</f>
        <v>Non</v>
      </c>
      <c r="O109" s="9" t="str">
        <f>IF(N109="Dispo",VLOOKUP(B109,Pas_encore_trouve!A:C,3,0),"")</f>
        <v/>
      </c>
      <c r="P109" s="20">
        <f t="shared" si="2"/>
        <v>0.3332222222222222</v>
      </c>
      <c r="Q109" s="1" t="str">
        <f t="shared" si="3"/>
        <v>Transgourmet</v>
      </c>
    </row>
    <row r="110" spans="1:17" hidden="1" x14ac:dyDescent="0.25">
      <c r="A110" s="1" t="s">
        <v>38</v>
      </c>
      <c r="B110" s="1" t="s">
        <v>36</v>
      </c>
      <c r="C110" s="1" t="s">
        <v>11</v>
      </c>
      <c r="D110" s="11" t="str">
        <f>IFERROR(IF(VLOOKUP(B110,transgourmet!A:A,1,0)=B110,"Dispo","Non"),"Non")</f>
        <v>Non</v>
      </c>
      <c r="E110" s="9" t="str">
        <f>IF(D110="Dispo",VLOOKUP(B110,transgourmet!A:C,3,0),"")</f>
        <v/>
      </c>
      <c r="F110" s="11" t="str">
        <f>IFERROR(IF(VLOOKUP(B110,'Chateau express'!A:A,1,0)=B110,"Dispo","Non"),"Non")</f>
        <v>Non</v>
      </c>
      <c r="G110" s="9" t="str">
        <f>IF(F110="Dispo",VLOOKUP(B110,'Chateau express'!A:C,3,0),"")</f>
        <v/>
      </c>
      <c r="H110" s="11" t="str">
        <f>IFERROR(IF(VLOOKUP(B110,Eurizia!A:A,1,0)=B110,"Dispo","Non"),"Non")</f>
        <v>Non</v>
      </c>
      <c r="I110" s="9" t="str">
        <f>IF(H110="Dispo",VLOOKUP(B110,Eurizia!A:C,3,0),"")</f>
        <v/>
      </c>
      <c r="J110" s="11" t="str">
        <f>IFERROR(IF(VLOOKUP(B110,Cambodge!A:A,1,0)=B110,"Dispo","Non"),"Non")</f>
        <v>Non</v>
      </c>
      <c r="K110" s="9" t="str">
        <f>IF(J110="Dispo",VLOOKUP(B110,Cambodge!A:C,3,0),"")</f>
        <v/>
      </c>
      <c r="L110" s="11" t="str">
        <f>IFERROR(IF(VLOOKUP(B110,Boulangerie!A:A,1,0)=B110,"Dispo","Non"),"Non")</f>
        <v>Non</v>
      </c>
      <c r="M110" s="9" t="str">
        <f>IF(L110="Dispo",VLOOKUP(B110,Boulangerie!A:C,3,0),"")</f>
        <v/>
      </c>
      <c r="N110" s="11" t="str">
        <f>IFERROR(IF(VLOOKUP(B110,Pas_encore_trouve!A:A,1,0)=B110,"Dispo","Non"),"Non")</f>
        <v>Non</v>
      </c>
      <c r="O110" s="9" t="str">
        <f>IF(N110="Dispo",VLOOKUP(B110,Pas_encore_trouve!A:C,3,0),"")</f>
        <v/>
      </c>
      <c r="P110" s="20">
        <f t="shared" si="2"/>
        <v>0</v>
      </c>
      <c r="Q110" s="1" t="str">
        <f t="shared" si="3"/>
        <v/>
      </c>
    </row>
    <row r="111" spans="1:17" hidden="1" x14ac:dyDescent="0.25">
      <c r="A111" s="1" t="s">
        <v>38</v>
      </c>
      <c r="B111" s="1" t="s">
        <v>37</v>
      </c>
      <c r="C111" s="1" t="s">
        <v>11</v>
      </c>
      <c r="D111" s="11" t="str">
        <f>IFERROR(IF(VLOOKUP(B111,transgourmet!A:A,1,0)=B111,"Dispo","Non"),"Non")</f>
        <v>Non</v>
      </c>
      <c r="E111" s="9" t="str">
        <f>IF(D111="Dispo",VLOOKUP(B111,transgourmet!A:C,3,0),"")</f>
        <v/>
      </c>
      <c r="F111" s="11" t="str">
        <f>IFERROR(IF(VLOOKUP(B111,'Chateau express'!A:A,1,0)=B111,"Dispo","Non"),"Non")</f>
        <v>Non</v>
      </c>
      <c r="G111" s="9" t="str">
        <f>IF(F111="Dispo",VLOOKUP(B111,'Chateau express'!A:C,3,0),"")</f>
        <v/>
      </c>
      <c r="H111" s="11" t="str">
        <f>IFERROR(IF(VLOOKUP(B111,Eurizia!A:A,1,0)=B111,"Dispo","Non"),"Non")</f>
        <v>Non</v>
      </c>
      <c r="I111" s="9" t="str">
        <f>IF(H111="Dispo",VLOOKUP(B111,Eurizia!A:C,3,0),"")</f>
        <v/>
      </c>
      <c r="J111" s="11" t="str">
        <f>IFERROR(IF(VLOOKUP(B111,Cambodge!A:A,1,0)=B111,"Dispo","Non"),"Non")</f>
        <v>Non</v>
      </c>
      <c r="K111" s="9" t="str">
        <f>IF(J111="Dispo",VLOOKUP(B111,Cambodge!A:C,3,0),"")</f>
        <v/>
      </c>
      <c r="L111" s="11" t="str">
        <f>IFERROR(IF(VLOOKUP(B111,Boulangerie!A:A,1,0)=B111,"Dispo","Non"),"Non")</f>
        <v>Non</v>
      </c>
      <c r="M111" s="9" t="str">
        <f>IF(L111="Dispo",VLOOKUP(B111,Boulangerie!A:C,3,0),"")</f>
        <v/>
      </c>
      <c r="N111" s="11" t="str">
        <f>IFERROR(IF(VLOOKUP(B111,Pas_encore_trouve!A:A,1,0)=B111,"Dispo","Non"),"Non")</f>
        <v>Non</v>
      </c>
      <c r="O111" s="9" t="str">
        <f>IF(N111="Dispo",VLOOKUP(B111,Pas_encore_trouve!A:C,3,0),"")</f>
        <v/>
      </c>
      <c r="P111" s="20">
        <f t="shared" si="2"/>
        <v>0</v>
      </c>
      <c r="Q111" s="1" t="str">
        <f t="shared" si="3"/>
        <v/>
      </c>
    </row>
    <row r="112" spans="1:17" hidden="1" x14ac:dyDescent="0.25">
      <c r="A112" s="1" t="s">
        <v>38</v>
      </c>
      <c r="B112" s="1" t="s">
        <v>35</v>
      </c>
      <c r="C112" s="1" t="s">
        <v>11</v>
      </c>
      <c r="D112" s="11" t="str">
        <f>IFERROR(IF(VLOOKUP(B112,transgourmet!A:A,1,0)=B112,"Dispo","Non"),"Non")</f>
        <v>Non</v>
      </c>
      <c r="E112" s="9" t="str">
        <f>IF(D112="Dispo",VLOOKUP(B112,transgourmet!A:C,3,0),"")</f>
        <v/>
      </c>
      <c r="F112" s="11" t="str">
        <f>IFERROR(IF(VLOOKUP(B112,'Chateau express'!A:A,1,0)=B112,"Dispo","Non"),"Non")</f>
        <v>Non</v>
      </c>
      <c r="G112" s="9" t="str">
        <f>IF(F112="Dispo",VLOOKUP(B112,'Chateau express'!A:C,3,0),"")</f>
        <v/>
      </c>
      <c r="H112" s="11" t="str">
        <f>IFERROR(IF(VLOOKUP(B112,Eurizia!A:A,1,0)=B112,"Dispo","Non"),"Non")</f>
        <v>Non</v>
      </c>
      <c r="I112" s="9" t="str">
        <f>IF(H112="Dispo",VLOOKUP(B112,Eurizia!A:C,3,0),"")</f>
        <v/>
      </c>
      <c r="J112" s="11" t="str">
        <f>IFERROR(IF(VLOOKUP(B112,Cambodge!A:A,1,0)=B112,"Dispo","Non"),"Non")</f>
        <v>Non</v>
      </c>
      <c r="K112" s="9" t="str">
        <f>IF(J112="Dispo",VLOOKUP(B112,Cambodge!A:C,3,0),"")</f>
        <v/>
      </c>
      <c r="L112" s="11" t="str">
        <f>IFERROR(IF(VLOOKUP(B112,Boulangerie!A:A,1,0)=B112,"Dispo","Non"),"Non")</f>
        <v>Non</v>
      </c>
      <c r="M112" s="9" t="str">
        <f>IF(L112="Dispo",VLOOKUP(B112,Boulangerie!A:C,3,0),"")</f>
        <v/>
      </c>
      <c r="N112" s="11" t="str">
        <f>IFERROR(IF(VLOOKUP(B112,Pas_encore_trouve!A:A,1,0)=B112,"Dispo","Non"),"Non")</f>
        <v>Non</v>
      </c>
      <c r="O112" s="9" t="str">
        <f>IF(N112="Dispo",VLOOKUP(B112,Pas_encore_trouve!A:C,3,0),"")</f>
        <v/>
      </c>
      <c r="P112" s="20">
        <f t="shared" si="2"/>
        <v>0</v>
      </c>
      <c r="Q112" s="1" t="str">
        <f t="shared" si="3"/>
        <v/>
      </c>
    </row>
    <row r="113" spans="1:17" hidden="1" x14ac:dyDescent="0.25">
      <c r="A113" s="1" t="s">
        <v>32</v>
      </c>
      <c r="B113" s="1" t="s">
        <v>94</v>
      </c>
      <c r="C113" s="19" t="s">
        <v>39</v>
      </c>
      <c r="D113" s="11" t="str">
        <f>IFERROR(IF(VLOOKUP(B113,transgourmet!A:A,1,0)=B113,"Dispo","Non"),"Non")</f>
        <v>Non</v>
      </c>
      <c r="E113" s="9" t="str">
        <f>IF(D113="Dispo",VLOOKUP(B113,transgourmet!A:C,3,0),"")</f>
        <v/>
      </c>
      <c r="F113" s="11" t="str">
        <f>IFERROR(IF(VLOOKUP(B113,'Chateau express'!A:A,1,0)=B113,"Dispo","Non"),"Non")</f>
        <v>Non</v>
      </c>
      <c r="G113" s="9" t="str">
        <f>IF(F113="Dispo",VLOOKUP(B113,'Chateau express'!A:C,3,0),"")</f>
        <v/>
      </c>
      <c r="H113" s="11" t="str">
        <f>IFERROR(IF(VLOOKUP(B113,Eurizia!A:A,1,0)=B113,"Dispo","Non"),"Non")</f>
        <v>Non</v>
      </c>
      <c r="I113" s="9" t="str">
        <f>IF(H113="Dispo",VLOOKUP(B113,Eurizia!A:C,3,0),"")</f>
        <v/>
      </c>
      <c r="J113" s="11" t="str">
        <f>IFERROR(IF(VLOOKUP(B113,Cambodge!A:A,1,0)=B113,"Dispo","Non"),"Non")</f>
        <v>Non</v>
      </c>
      <c r="K113" s="9" t="str">
        <f>IF(J113="Dispo",VLOOKUP(B113,Cambodge!A:C,3,0),"")</f>
        <v/>
      </c>
      <c r="L113" s="11" t="str">
        <f>IFERROR(IF(VLOOKUP(B113,Boulangerie!A:A,1,0)=B113,"Dispo","Non"),"Non")</f>
        <v>Dispo</v>
      </c>
      <c r="M113" s="9">
        <f>IF(L113="Dispo",VLOOKUP(B113,Boulangerie!A:C,3,0),"")</f>
        <v>1.4</v>
      </c>
      <c r="N113" s="11" t="str">
        <f>IFERROR(IF(VLOOKUP(B113,Pas_encore_trouve!A:A,1,0)=B113,"Dispo","Non"),"Non")</f>
        <v>Non</v>
      </c>
      <c r="O113" s="9" t="str">
        <f>IF(N113="Dispo",VLOOKUP(B113,Pas_encore_trouve!A:C,3,0),"")</f>
        <v/>
      </c>
      <c r="P113" s="20">
        <f t="shared" si="2"/>
        <v>1.4</v>
      </c>
      <c r="Q113" s="1" t="str">
        <f t="shared" si="3"/>
        <v>Boulangerie</v>
      </c>
    </row>
    <row r="114" spans="1:17" hidden="1" x14ac:dyDescent="0.25">
      <c r="A114" s="1" t="s">
        <v>31</v>
      </c>
      <c r="B114" s="1" t="s">
        <v>92</v>
      </c>
      <c r="C114" s="1" t="s">
        <v>11</v>
      </c>
      <c r="D114" s="11" t="str">
        <f>IFERROR(IF(VLOOKUP(B114,transgourmet!A:A,1,0)=B114,"Dispo","Non"),"Non")</f>
        <v>Non</v>
      </c>
      <c r="E114" s="9" t="str">
        <f>IF(D114="Dispo",VLOOKUP(B114,transgourmet!A:C,3,0),"")</f>
        <v/>
      </c>
      <c r="F114" s="11" t="str">
        <f>IFERROR(IF(VLOOKUP(B114,'Chateau express'!A:A,1,0)=B114,"Dispo","Non"),"Non")</f>
        <v>Non</v>
      </c>
      <c r="G114" s="9" t="str">
        <f>IF(F114="Dispo",VLOOKUP(B114,'Chateau express'!A:C,3,0),"")</f>
        <v/>
      </c>
      <c r="H114" s="11" t="str">
        <f>IFERROR(IF(VLOOKUP(B114,Eurizia!A:A,1,0)=B114,"Dispo","Non"),"Non")</f>
        <v>Non</v>
      </c>
      <c r="I114" s="9" t="str">
        <f>IF(H114="Dispo",VLOOKUP(B114,Eurizia!A:C,3,0),"")</f>
        <v/>
      </c>
      <c r="J114" s="11" t="str">
        <f>IFERROR(IF(VLOOKUP(B114,Cambodge!A:A,1,0)=B114,"Dispo","Non"),"Non")</f>
        <v>Non</v>
      </c>
      <c r="K114" s="9" t="str">
        <f>IF(J114="Dispo",VLOOKUP(B114,Cambodge!A:C,3,0),"")</f>
        <v/>
      </c>
      <c r="L114" s="11" t="str">
        <f>IFERROR(IF(VLOOKUP(B114,Boulangerie!A:A,1,0)=B114,"Dispo","Non"),"Non")</f>
        <v>Non</v>
      </c>
      <c r="M114" s="9" t="str">
        <f>IF(L114="Dispo",VLOOKUP(B114,Boulangerie!A:C,3,0),"")</f>
        <v/>
      </c>
      <c r="N114" s="11" t="str">
        <f>IFERROR(IF(VLOOKUP(B114,Pas_encore_trouve!A:A,1,0)=B114,"Dispo","Non"),"Non")</f>
        <v>Dispo</v>
      </c>
      <c r="O114" s="9">
        <f>IF(N114="Dispo",VLOOKUP(B114,Pas_encore_trouve!A:C,3,0),"")</f>
        <v>13.18</v>
      </c>
      <c r="P114" s="20">
        <f t="shared" si="2"/>
        <v>13.18</v>
      </c>
      <c r="Q114" s="1" t="str">
        <f t="shared" si="3"/>
        <v>Pas encore trouvé</v>
      </c>
    </row>
    <row r="115" spans="1:17" hidden="1" x14ac:dyDescent="0.25">
      <c r="A115" s="1" t="s">
        <v>31</v>
      </c>
      <c r="B115" s="1" t="s">
        <v>93</v>
      </c>
      <c r="C115" s="1" t="s">
        <v>44</v>
      </c>
      <c r="D115" s="11" t="str">
        <f>IFERROR(IF(VLOOKUP(B115,transgourmet!A:A,1,0)=B115,"Dispo","Non"),"Non")</f>
        <v>Dispo</v>
      </c>
      <c r="E115" s="9">
        <f>IF(D115="Dispo",VLOOKUP(B115,transgourmet!A:C,3,0),"")</f>
        <v>9.5E-4</v>
      </c>
      <c r="F115" s="11" t="str">
        <f>IFERROR(IF(VLOOKUP(B115,'Chateau express'!A:A,1,0)=B115,"Dispo","Non"),"Non")</f>
        <v>Non</v>
      </c>
      <c r="G115" s="9" t="str">
        <f>IF(F115="Dispo",VLOOKUP(B115,'Chateau express'!A:C,3,0),"")</f>
        <v/>
      </c>
      <c r="H115" s="11" t="str">
        <f>IFERROR(IF(VLOOKUP(B115,Eurizia!A:A,1,0)=B115,"Dispo","Non"),"Non")</f>
        <v>Non</v>
      </c>
      <c r="I115" s="9" t="str">
        <f>IF(H115="Dispo",VLOOKUP(B115,Eurizia!A:C,3,0),"")</f>
        <v/>
      </c>
      <c r="J115" s="11" t="str">
        <f>IFERROR(IF(VLOOKUP(B115,Cambodge!A:A,1,0)=B115,"Dispo","Non"),"Non")</f>
        <v>Non</v>
      </c>
      <c r="K115" s="9" t="str">
        <f>IF(J115="Dispo",VLOOKUP(B115,Cambodge!A:C,3,0),"")</f>
        <v/>
      </c>
      <c r="L115" s="11" t="str">
        <f>IFERROR(IF(VLOOKUP(B115,Boulangerie!A:A,1,0)=B115,"Dispo","Non"),"Non")</f>
        <v>Non</v>
      </c>
      <c r="M115" s="9" t="str">
        <f>IF(L115="Dispo",VLOOKUP(B115,Boulangerie!A:C,3,0),"")</f>
        <v/>
      </c>
      <c r="N115" s="11" t="str">
        <f>IFERROR(IF(VLOOKUP(B115,Pas_encore_trouve!A:A,1,0)=B115,"Dispo","Non"),"Non")</f>
        <v>Non</v>
      </c>
      <c r="O115" s="9" t="str">
        <f>IF(N115="Dispo",VLOOKUP(B115,Pas_encore_trouve!A:C,3,0),"")</f>
        <v/>
      </c>
      <c r="P115" s="20">
        <f t="shared" si="2"/>
        <v>9.5E-4</v>
      </c>
      <c r="Q115" s="1" t="str">
        <f t="shared" si="3"/>
        <v>Transgourmet</v>
      </c>
    </row>
    <row r="116" spans="1:17" hidden="1" x14ac:dyDescent="0.25">
      <c r="A116" s="1" t="s">
        <v>33</v>
      </c>
      <c r="B116" s="1" t="s">
        <v>95</v>
      </c>
      <c r="C116" s="1" t="s">
        <v>11</v>
      </c>
      <c r="D116" s="11" t="str">
        <f>IFERROR(IF(VLOOKUP(B116,transgourmet!A:A,1,0)=B116,"Dispo","Non"),"Non")</f>
        <v>Non</v>
      </c>
      <c r="E116" s="9" t="str">
        <f>IF(D116="Dispo",VLOOKUP(B116,transgourmet!A:C,3,0),"")</f>
        <v/>
      </c>
      <c r="F116" s="11" t="str">
        <f>IFERROR(IF(VLOOKUP(B116,'Chateau express'!A:A,1,0)=B116,"Dispo","Non"),"Non")</f>
        <v>Dispo</v>
      </c>
      <c r="G116" s="9">
        <f>IF(F116="Dispo",VLOOKUP(B116,'Chateau express'!A:C,3,0),"")</f>
        <v>0.1075</v>
      </c>
      <c r="H116" s="11" t="str">
        <f>IFERROR(IF(VLOOKUP(B116,Eurizia!A:A,1,0)=B116,"Dispo","Non"),"Non")</f>
        <v>Non</v>
      </c>
      <c r="I116" s="9" t="str">
        <f>IF(H116="Dispo",VLOOKUP(B116,Eurizia!A:C,3,0),"")</f>
        <v/>
      </c>
      <c r="J116" s="11" t="str">
        <f>IFERROR(IF(VLOOKUP(B116,Cambodge!A:A,1,0)=B116,"Dispo","Non"),"Non")</f>
        <v>Non</v>
      </c>
      <c r="K116" s="9" t="str">
        <f>IF(J116="Dispo",VLOOKUP(B116,Cambodge!A:C,3,0),"")</f>
        <v/>
      </c>
      <c r="L116" s="11" t="str">
        <f>IFERROR(IF(VLOOKUP(B116,Boulangerie!A:A,1,0)=B116,"Dispo","Non"),"Non")</f>
        <v>Non</v>
      </c>
      <c r="M116" s="9" t="str">
        <f>IF(L116="Dispo",VLOOKUP(B116,Boulangerie!A:C,3,0),"")</f>
        <v/>
      </c>
      <c r="N116" s="11" t="str">
        <f>IFERROR(IF(VLOOKUP(B116,Pas_encore_trouve!A:A,1,0)=B116,"Dispo","Non"),"Non")</f>
        <v>Non</v>
      </c>
      <c r="O116" s="9" t="str">
        <f>IF(N116="Dispo",VLOOKUP(B116,Pas_encore_trouve!A:C,3,0),"")</f>
        <v/>
      </c>
      <c r="P116" s="20">
        <f t="shared" si="2"/>
        <v>0.1075</v>
      </c>
      <c r="Q116" s="1" t="str">
        <f t="shared" si="3"/>
        <v>Château Express</v>
      </c>
    </row>
    <row r="117" spans="1:17" hidden="1" x14ac:dyDescent="0.25">
      <c r="A117" s="1" t="s">
        <v>34</v>
      </c>
      <c r="B117" s="1" t="s">
        <v>96</v>
      </c>
      <c r="C117" s="1" t="s">
        <v>11</v>
      </c>
      <c r="D117" s="11" t="str">
        <f>IFERROR(IF(VLOOKUP(B117,transgourmet!A:A,1,0)=B117,"Dispo","Non"),"Non")</f>
        <v>Non</v>
      </c>
      <c r="E117" s="9" t="str">
        <f>IF(D117="Dispo",VLOOKUP(B117,transgourmet!A:C,3,0),"")</f>
        <v/>
      </c>
      <c r="F117" s="11" t="str">
        <f>IFERROR(IF(VLOOKUP(B117,'Chateau express'!A:A,1,0)=B117,"Dispo","Non"),"Non")</f>
        <v>Non</v>
      </c>
      <c r="G117" s="9" t="str">
        <f>IF(F117="Dispo",VLOOKUP(B117,'Chateau express'!A:C,3,0),"")</f>
        <v/>
      </c>
      <c r="H117" s="11" t="str">
        <f>IFERROR(IF(VLOOKUP(B117,Eurizia!A:A,1,0)=B117,"Dispo","Non"),"Non")</f>
        <v>Non</v>
      </c>
      <c r="I117" s="9" t="str">
        <f>IF(H117="Dispo",VLOOKUP(B117,Eurizia!A:C,3,0),"")</f>
        <v/>
      </c>
      <c r="J117" s="11" t="str">
        <f>IFERROR(IF(VLOOKUP(B117,Cambodge!A:A,1,0)=B117,"Dispo","Non"),"Non")</f>
        <v>Non</v>
      </c>
      <c r="K117" s="9" t="str">
        <f>IF(J117="Dispo",VLOOKUP(B117,Cambodge!A:C,3,0),"")</f>
        <v/>
      </c>
      <c r="L117" s="11" t="str">
        <f>IFERROR(IF(VLOOKUP(B117,Boulangerie!A:A,1,0)=B117,"Dispo","Non"),"Non")</f>
        <v>Non</v>
      </c>
      <c r="M117" s="9" t="str">
        <f>IF(L117="Dispo",VLOOKUP(B117,Boulangerie!A:C,3,0),"")</f>
        <v/>
      </c>
      <c r="N117" s="11" t="str">
        <f>IFERROR(IF(VLOOKUP(B117,Pas_encore_trouve!A:A,1,0)=B117,"Dispo","Non"),"Non")</f>
        <v>Non</v>
      </c>
      <c r="O117" s="9" t="str">
        <f>IF(N117="Dispo",VLOOKUP(B117,Pas_encore_trouve!A:C,3,0),"")</f>
        <v/>
      </c>
      <c r="P117" s="20">
        <f t="shared" si="2"/>
        <v>0</v>
      </c>
      <c r="Q117" s="1" t="str">
        <f t="shared" si="3"/>
        <v/>
      </c>
    </row>
    <row r="118" spans="1:17" hidden="1" x14ac:dyDescent="0.25">
      <c r="A118" s="1" t="s">
        <v>34</v>
      </c>
      <c r="B118" s="19" t="s">
        <v>97</v>
      </c>
      <c r="C118" s="1" t="s">
        <v>11</v>
      </c>
      <c r="D118" s="11" t="str">
        <f>IFERROR(IF(VLOOKUP(B118,transgourmet!A:A,1,0)=B118,"Dispo","Non"),"Non")</f>
        <v>Dispo</v>
      </c>
      <c r="E118" s="9">
        <f>IF(D118="Dispo",VLOOKUP(B118,transgourmet!A:C,3,0),"")</f>
        <v>11.25</v>
      </c>
      <c r="F118" s="11" t="str">
        <f>IFERROR(IF(VLOOKUP(B118,'Chateau express'!A:A,1,0)=B118,"Dispo","Non"),"Non")</f>
        <v>Non</v>
      </c>
      <c r="G118" s="9" t="str">
        <f>IF(F118="Dispo",VLOOKUP(B118,'Chateau express'!A:C,3,0),"")</f>
        <v/>
      </c>
      <c r="H118" s="11" t="str">
        <f>IFERROR(IF(VLOOKUP(B118,Eurizia!A:A,1,0)=B118,"Dispo","Non"),"Non")</f>
        <v>Non</v>
      </c>
      <c r="I118" s="9" t="str">
        <f>IF(H118="Dispo",VLOOKUP(B118,Eurizia!A:C,3,0),"")</f>
        <v/>
      </c>
      <c r="J118" s="11" t="str">
        <f>IFERROR(IF(VLOOKUP(B118,Cambodge!A:A,1,0)=B118,"Dispo","Non"),"Non")</f>
        <v>Non</v>
      </c>
      <c r="K118" s="9" t="str">
        <f>IF(J118="Dispo",VLOOKUP(B118,Cambodge!A:C,3,0),"")</f>
        <v/>
      </c>
      <c r="L118" s="11" t="str">
        <f>IFERROR(IF(VLOOKUP(B118,Boulangerie!A:A,1,0)=B118,"Dispo","Non"),"Non")</f>
        <v>Non</v>
      </c>
      <c r="M118" s="9" t="str">
        <f>IF(L118="Dispo",VLOOKUP(B118,Boulangerie!A:C,3,0),"")</f>
        <v/>
      </c>
      <c r="N118" s="11" t="str">
        <f>IFERROR(IF(VLOOKUP(B118,Pas_encore_trouve!A:A,1,0)=B118,"Dispo","Non"),"Non")</f>
        <v>Non</v>
      </c>
      <c r="O118" s="9" t="str">
        <f>IF(N118="Dispo",VLOOKUP(B118,Pas_encore_trouve!A:C,3,0),"")</f>
        <v/>
      </c>
      <c r="P118" s="20">
        <f t="shared" si="2"/>
        <v>11.25</v>
      </c>
      <c r="Q118" s="1" t="str">
        <f t="shared" si="3"/>
        <v>Transgourmet</v>
      </c>
    </row>
    <row r="119" spans="1:17" hidden="1" x14ac:dyDescent="0.25">
      <c r="A119" s="1" t="s">
        <v>34</v>
      </c>
      <c r="B119" s="1" t="s">
        <v>98</v>
      </c>
      <c r="C119" s="1" t="s">
        <v>11</v>
      </c>
      <c r="D119" s="11" t="str">
        <f>IFERROR(IF(VLOOKUP(B119,transgourmet!A:A,1,0)=B119,"Dispo","Non"),"Non")</f>
        <v>Non</v>
      </c>
      <c r="E119" s="9" t="str">
        <f>IF(D119="Dispo",VLOOKUP(B119,transgourmet!A:C,3,0),"")</f>
        <v/>
      </c>
      <c r="F119" s="11" t="str">
        <f>IFERROR(IF(VLOOKUP(B119,'Chateau express'!A:A,1,0)=B119,"Dispo","Non"),"Non")</f>
        <v>Non</v>
      </c>
      <c r="G119" s="9" t="str">
        <f>IF(F119="Dispo",VLOOKUP(B119,'Chateau express'!A:C,3,0),"")</f>
        <v/>
      </c>
      <c r="H119" s="11" t="str">
        <f>IFERROR(IF(VLOOKUP(B119,Eurizia!A:A,1,0)=B119,"Dispo","Non"),"Non")</f>
        <v>Non</v>
      </c>
      <c r="I119" s="9" t="str">
        <f>IF(H119="Dispo",VLOOKUP(B119,Eurizia!A:C,3,0),"")</f>
        <v/>
      </c>
      <c r="J119" s="11" t="str">
        <f>IFERROR(IF(VLOOKUP(B119,Cambodge!A:A,1,0)=B119,"Dispo","Non"),"Non")</f>
        <v>Non</v>
      </c>
      <c r="K119" s="9" t="str">
        <f>IF(J119="Dispo",VLOOKUP(B119,Cambodge!A:C,3,0),"")</f>
        <v/>
      </c>
      <c r="L119" s="11" t="str">
        <f>IFERROR(IF(VLOOKUP(B119,Boulangerie!A:A,1,0)=B119,"Dispo","Non"),"Non")</f>
        <v>Non</v>
      </c>
      <c r="M119" s="9" t="str">
        <f>IF(L119="Dispo",VLOOKUP(B119,Boulangerie!A:C,3,0),"")</f>
        <v/>
      </c>
      <c r="N119" s="11" t="str">
        <f>IFERROR(IF(VLOOKUP(B119,Pas_encore_trouve!A:A,1,0)=B119,"Dispo","Non"),"Non")</f>
        <v>Non</v>
      </c>
      <c r="O119" s="9" t="str">
        <f>IF(N119="Dispo",VLOOKUP(B119,Pas_encore_trouve!A:C,3,0),"")</f>
        <v/>
      </c>
      <c r="P119" s="20">
        <f t="shared" si="2"/>
        <v>0</v>
      </c>
      <c r="Q119" s="1" t="str">
        <f t="shared" si="3"/>
        <v/>
      </c>
    </row>
    <row r="120" spans="1:17" hidden="1" x14ac:dyDescent="0.25">
      <c r="A120" s="1" t="s">
        <v>34</v>
      </c>
      <c r="B120" s="19" t="s">
        <v>99</v>
      </c>
      <c r="C120" s="1" t="s">
        <v>11</v>
      </c>
      <c r="D120" s="11" t="str">
        <f>IFERROR(IF(VLOOKUP(B120,transgourmet!A:A,1,0)=B120,"Dispo","Non"),"Non")</f>
        <v>Dispo</v>
      </c>
      <c r="E120" s="9">
        <f>IF(D120="Dispo",VLOOKUP(B120,transgourmet!A:C,3,0),"")</f>
        <v>8.8000000000000007</v>
      </c>
      <c r="F120" s="11" t="str">
        <f>IFERROR(IF(VLOOKUP(B120,'Chateau express'!A:A,1,0)=B120,"Dispo","Non"),"Non")</f>
        <v>Non</v>
      </c>
      <c r="G120" s="9" t="str">
        <f>IF(F120="Dispo",VLOOKUP(B120,'Chateau express'!A:C,3,0),"")</f>
        <v/>
      </c>
      <c r="H120" s="11" t="str">
        <f>IFERROR(IF(VLOOKUP(B120,Eurizia!A:A,1,0)=B120,"Dispo","Non"),"Non")</f>
        <v>Non</v>
      </c>
      <c r="I120" s="9" t="str">
        <f>IF(H120="Dispo",VLOOKUP(B120,Eurizia!A:C,3,0),"")</f>
        <v/>
      </c>
      <c r="J120" s="11" t="str">
        <f>IFERROR(IF(VLOOKUP(B120,Cambodge!A:A,1,0)=B120,"Dispo","Non"),"Non")</f>
        <v>Non</v>
      </c>
      <c r="K120" s="9" t="str">
        <f>IF(J120="Dispo",VLOOKUP(B120,Cambodge!A:C,3,0),"")</f>
        <v/>
      </c>
      <c r="L120" s="11" t="str">
        <f>IFERROR(IF(VLOOKUP(B120,Boulangerie!A:A,1,0)=B120,"Dispo","Non"),"Non")</f>
        <v>Non</v>
      </c>
      <c r="M120" s="9" t="str">
        <f>IF(L120="Dispo",VLOOKUP(B120,Boulangerie!A:C,3,0),"")</f>
        <v/>
      </c>
      <c r="N120" s="11" t="str">
        <f>IFERROR(IF(VLOOKUP(B120,Pas_encore_trouve!A:A,1,0)=B120,"Dispo","Non"),"Non")</f>
        <v>Non</v>
      </c>
      <c r="O120" s="9" t="str">
        <f>IF(N120="Dispo",VLOOKUP(B120,Pas_encore_trouve!A:C,3,0),"")</f>
        <v/>
      </c>
      <c r="P120" s="20">
        <f t="shared" si="2"/>
        <v>8.8000000000000007</v>
      </c>
      <c r="Q120" s="1" t="str">
        <f t="shared" si="3"/>
        <v>Transgourmet</v>
      </c>
    </row>
    <row r="121" spans="1:17" x14ac:dyDescent="0.25">
      <c r="A121" s="1" t="s">
        <v>34</v>
      </c>
      <c r="B121" s="1" t="s">
        <v>7</v>
      </c>
      <c r="C121" s="1" t="s">
        <v>11</v>
      </c>
      <c r="D121" s="11" t="str">
        <f>IFERROR(IF(VLOOKUP(B121,transgourmet!A:A,1,0)=B121,"Dispo","Non"),"Non")</f>
        <v>Dispo</v>
      </c>
      <c r="E121" s="9">
        <f>IF(D121="Dispo",VLOOKUP(B121,transgourmet!A:C,3,0),"")</f>
        <v>2.8800000000000003</v>
      </c>
      <c r="F121" s="11" t="str">
        <f>IFERROR(IF(VLOOKUP(B121,'Chateau express'!A:A,1,0)=B121,"Dispo","Non"),"Non")</f>
        <v>Non</v>
      </c>
      <c r="G121" s="9" t="str">
        <f>IF(F121="Dispo",VLOOKUP(B121,'Chateau express'!A:C,3,0),"")</f>
        <v/>
      </c>
      <c r="H121" s="11" t="str">
        <f>IFERROR(IF(VLOOKUP(B121,Eurizia!A:A,1,0)=B121,"Dispo","Non"),"Non")</f>
        <v>Non</v>
      </c>
      <c r="I121" s="9" t="str">
        <f>IF(H121="Dispo",VLOOKUP(B121,Eurizia!A:C,3,0),"")</f>
        <v/>
      </c>
      <c r="J121" s="11" t="str">
        <f>IFERROR(IF(VLOOKUP(B121,Cambodge!A:A,1,0)=B121,"Dispo","Non"),"Non")</f>
        <v>Non</v>
      </c>
      <c r="K121" s="9" t="str">
        <f>IF(J121="Dispo",VLOOKUP(B121,Cambodge!A:C,3,0),"")</f>
        <v/>
      </c>
      <c r="L121" s="11" t="str">
        <f>IFERROR(IF(VLOOKUP(B121,Boulangerie!A:A,1,0)=B121,"Dispo","Non"),"Non")</f>
        <v>Non</v>
      </c>
      <c r="M121" s="9" t="str">
        <f>IF(L121="Dispo",VLOOKUP(B121,Boulangerie!A:C,3,0),"")</f>
        <v/>
      </c>
      <c r="N121" s="11" t="str">
        <f>IFERROR(IF(VLOOKUP(B121,Pas_encore_trouve!A:A,1,0)=B121,"Dispo","Non"),"Non")</f>
        <v>Non</v>
      </c>
      <c r="O121" s="9" t="str">
        <f>IF(N121="Dispo",VLOOKUP(B121,Pas_encore_trouve!A:C,3,0),"")</f>
        <v/>
      </c>
      <c r="P121" s="20">
        <f t="shared" si="2"/>
        <v>2.8800000000000003</v>
      </c>
      <c r="Q121" s="1" t="str">
        <f t="shared" si="3"/>
        <v>Transgourmet</v>
      </c>
    </row>
    <row r="122" spans="1:17" hidden="1" x14ac:dyDescent="0.25">
      <c r="A122" s="1" t="s">
        <v>34</v>
      </c>
      <c r="B122" s="1" t="s">
        <v>100</v>
      </c>
      <c r="C122" s="1" t="s">
        <v>11</v>
      </c>
      <c r="D122" s="11" t="str">
        <f>IFERROR(IF(VLOOKUP(B122,transgourmet!A:A,1,0)=B122,"Dispo","Non"),"Non")</f>
        <v>Dispo</v>
      </c>
      <c r="E122" s="9">
        <f>IF(D122="Dispo",VLOOKUP(B122,transgourmet!A:C,3,0),"")</f>
        <v>10.979999999999999</v>
      </c>
      <c r="F122" s="11" t="str">
        <f>IFERROR(IF(VLOOKUP(B122,'Chateau express'!A:A,1,0)=B122,"Dispo","Non"),"Non")</f>
        <v>Non</v>
      </c>
      <c r="G122" s="9" t="str">
        <f>IF(F122="Dispo",VLOOKUP(B122,'Chateau express'!A:C,3,0),"")</f>
        <v/>
      </c>
      <c r="H122" s="11" t="str">
        <f>IFERROR(IF(VLOOKUP(B122,Eurizia!A:A,1,0)=B122,"Dispo","Non"),"Non")</f>
        <v>Non</v>
      </c>
      <c r="I122" s="9" t="str">
        <f>IF(H122="Dispo",VLOOKUP(B122,Eurizia!A:C,3,0),"")</f>
        <v/>
      </c>
      <c r="J122" s="11" t="str">
        <f>IFERROR(IF(VLOOKUP(B122,Cambodge!A:A,1,0)=B122,"Dispo","Non"),"Non")</f>
        <v>Non</v>
      </c>
      <c r="K122" s="9" t="str">
        <f>IF(J122="Dispo",VLOOKUP(B122,Cambodge!A:C,3,0),"")</f>
        <v/>
      </c>
      <c r="L122" s="11" t="str">
        <f>IFERROR(IF(VLOOKUP(B122,Boulangerie!A:A,1,0)=B122,"Dispo","Non"),"Non")</f>
        <v>Non</v>
      </c>
      <c r="M122" s="9" t="str">
        <f>IF(L122="Dispo",VLOOKUP(B122,Boulangerie!A:C,3,0),"")</f>
        <v/>
      </c>
      <c r="N122" s="11" t="str">
        <f>IFERROR(IF(VLOOKUP(B122,Pas_encore_trouve!A:A,1,0)=B122,"Dispo","Non"),"Non")</f>
        <v>Non</v>
      </c>
      <c r="O122" s="9" t="str">
        <f>IF(N122="Dispo",VLOOKUP(B122,Pas_encore_trouve!A:C,3,0),"")</f>
        <v/>
      </c>
      <c r="P122" s="20">
        <f t="shared" si="2"/>
        <v>10.979999999999999</v>
      </c>
      <c r="Q122" s="1" t="str">
        <f t="shared" si="3"/>
        <v>Transgourmet</v>
      </c>
    </row>
    <row r="123" spans="1:17" hidden="1" x14ac:dyDescent="0.25">
      <c r="A123" s="1" t="s">
        <v>34</v>
      </c>
      <c r="B123" s="1" t="s">
        <v>101</v>
      </c>
      <c r="C123" s="1" t="s">
        <v>11</v>
      </c>
      <c r="D123" s="11" t="str">
        <f>IFERROR(IF(VLOOKUP(B123,transgourmet!A:A,1,0)=B123,"Dispo","Non"),"Non")</f>
        <v>Non</v>
      </c>
      <c r="E123" s="9" t="str">
        <f>IF(D123="Dispo",VLOOKUP(B123,transgourmet!A:C,3,0),"")</f>
        <v/>
      </c>
      <c r="F123" s="11" t="str">
        <f>IFERROR(IF(VLOOKUP(B123,'Chateau express'!A:A,1,0)=B123,"Dispo","Non"),"Non")</f>
        <v>Non</v>
      </c>
      <c r="G123" s="9" t="str">
        <f>IF(F123="Dispo",VLOOKUP(B123,'Chateau express'!A:C,3,0),"")</f>
        <v/>
      </c>
      <c r="H123" s="11" t="str">
        <f>IFERROR(IF(VLOOKUP(B123,Eurizia!A:A,1,0)=B123,"Dispo","Non"),"Non")</f>
        <v>Non</v>
      </c>
      <c r="I123" s="9" t="str">
        <f>IF(H123="Dispo",VLOOKUP(B123,Eurizia!A:C,3,0),"")</f>
        <v/>
      </c>
      <c r="J123" s="11" t="str">
        <f>IFERROR(IF(VLOOKUP(B123,Cambodge!A:A,1,0)=B123,"Dispo","Non"),"Non")</f>
        <v>Non</v>
      </c>
      <c r="K123" s="9" t="str">
        <f>IF(J123="Dispo",VLOOKUP(B123,Cambodge!A:C,3,0),"")</f>
        <v/>
      </c>
      <c r="L123" s="11" t="str">
        <f>IFERROR(IF(VLOOKUP(B123,Boulangerie!A:A,1,0)=B123,"Dispo","Non"),"Non")</f>
        <v>Non</v>
      </c>
      <c r="M123" s="9" t="str">
        <f>IF(L123="Dispo",VLOOKUP(B123,Boulangerie!A:C,3,0),"")</f>
        <v/>
      </c>
      <c r="N123" s="11" t="str">
        <f>IFERROR(IF(VLOOKUP(B123,Pas_encore_trouve!A:A,1,0)=B123,"Dispo","Non"),"Non")</f>
        <v>Non</v>
      </c>
      <c r="O123" s="9" t="str">
        <f>IF(N123="Dispo",VLOOKUP(B123,Pas_encore_trouve!A:C,3,0),"")</f>
        <v/>
      </c>
      <c r="P123" s="20">
        <f t="shared" si="2"/>
        <v>0</v>
      </c>
      <c r="Q123" s="1" t="str">
        <f t="shared" si="3"/>
        <v/>
      </c>
    </row>
  </sheetData>
  <autoFilter ref="A2:C123" xr:uid="{C25922CA-EBEC-4857-BAFF-D28E1DDDC384}">
    <filterColumn colId="1">
      <filters>
        <filter val="Foie de poulet"/>
      </filters>
    </filterColumn>
  </autoFilter>
  <sortState xmlns:xlrd2="http://schemas.microsoft.com/office/spreadsheetml/2017/richdata2" ref="A3:C123">
    <sortCondition ref="A3:A123"/>
    <sortCondition ref="B3:B123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F7663-C4D0-4976-9B2C-6AA27A09E2E1}">
  <dimension ref="A1:J91"/>
  <sheetViews>
    <sheetView workbookViewId="0">
      <selection activeCell="I10" sqref="I10"/>
    </sheetView>
  </sheetViews>
  <sheetFormatPr baseColWidth="10" defaultRowHeight="15" x14ac:dyDescent="0.25"/>
  <cols>
    <col min="1" max="1" width="30.28515625" bestFit="1" customWidth="1"/>
    <col min="2" max="3" width="30.28515625" customWidth="1"/>
    <col min="4" max="4" width="7" bestFit="1" customWidth="1"/>
    <col min="5" max="5" width="49.7109375" bestFit="1" customWidth="1"/>
    <col min="6" max="6" width="15" bestFit="1" customWidth="1"/>
    <col min="7" max="7" width="15" customWidth="1"/>
    <col min="8" max="8" width="8.140625" bestFit="1" customWidth="1"/>
    <col min="9" max="9" width="13" bestFit="1" customWidth="1"/>
  </cols>
  <sheetData>
    <row r="1" spans="1:10" x14ac:dyDescent="0.25">
      <c r="A1" s="13" t="s">
        <v>233</v>
      </c>
      <c r="B1" s="13" t="s">
        <v>43</v>
      </c>
      <c r="C1" s="13" t="s">
        <v>279</v>
      </c>
      <c r="D1" s="13" t="s">
        <v>106</v>
      </c>
      <c r="E1" s="13" t="s">
        <v>107</v>
      </c>
      <c r="F1" s="13" t="s">
        <v>223</v>
      </c>
      <c r="G1" s="13" t="s">
        <v>277</v>
      </c>
      <c r="H1" s="13" t="s">
        <v>224</v>
      </c>
      <c r="I1" s="13" t="s">
        <v>278</v>
      </c>
      <c r="J1" s="13" t="s">
        <v>280</v>
      </c>
    </row>
    <row r="2" spans="1:10" x14ac:dyDescent="0.25">
      <c r="A2" s="1" t="s">
        <v>95</v>
      </c>
      <c r="B2" s="1" t="str">
        <f>VLOOKUP(A2,Ingrédients!B:C,2,0)</f>
        <v>KG</v>
      </c>
      <c r="C2" s="20">
        <f>J2/G2</f>
        <v>0.1075</v>
      </c>
      <c r="D2" s="1"/>
      <c r="E2" s="1" t="s">
        <v>10</v>
      </c>
      <c r="F2" s="21"/>
      <c r="G2" s="22">
        <v>20</v>
      </c>
      <c r="H2" s="8" t="s">
        <v>109</v>
      </c>
      <c r="I2" s="23">
        <f>J2/G2</f>
        <v>0.1075</v>
      </c>
      <c r="J2" s="23">
        <v>2.15</v>
      </c>
    </row>
    <row r="3" spans="1:10" x14ac:dyDescent="0.25">
      <c r="A3" s="1" t="s">
        <v>54</v>
      </c>
      <c r="B3" s="1" t="str">
        <f>VLOOKUP(A3,Ingrédients!B:C,2,0)</f>
        <v>Litre</v>
      </c>
      <c r="C3" s="20">
        <f t="shared" ref="C3:C10" si="0">J3/G3</f>
        <v>3.3311111111111114</v>
      </c>
      <c r="D3" s="1"/>
      <c r="E3" s="19" t="s">
        <v>283</v>
      </c>
      <c r="F3" s="1"/>
      <c r="G3" s="24">
        <v>4.5</v>
      </c>
      <c r="H3" s="25" t="s">
        <v>44</v>
      </c>
      <c r="I3" s="23">
        <f>J3/G3</f>
        <v>3.3311111111111114</v>
      </c>
      <c r="J3" s="23">
        <v>14.99</v>
      </c>
    </row>
    <row r="4" spans="1:10" x14ac:dyDescent="0.25">
      <c r="A4" s="1" t="s">
        <v>102</v>
      </c>
      <c r="B4" s="1" t="str">
        <f>VLOOKUP(A4,Ingrédients!B:C,2,0)</f>
        <v>Litre</v>
      </c>
      <c r="C4" s="20">
        <f t="shared" si="0"/>
        <v>4.22</v>
      </c>
      <c r="D4" s="1"/>
      <c r="E4" s="19" t="s">
        <v>284</v>
      </c>
      <c r="F4" s="1"/>
      <c r="G4" s="24">
        <v>4.5</v>
      </c>
      <c r="H4" s="25" t="s">
        <v>44</v>
      </c>
      <c r="I4" s="23">
        <f>J4/G4</f>
        <v>4.22</v>
      </c>
      <c r="J4" s="23">
        <v>18.989999999999998</v>
      </c>
    </row>
    <row r="5" spans="1:10" x14ac:dyDescent="0.25">
      <c r="A5" s="1" t="s">
        <v>55</v>
      </c>
      <c r="B5" s="1" t="str">
        <f>VLOOKUP(A5,Ingrédients!B:C,2,0)</f>
        <v>Litre</v>
      </c>
      <c r="C5" s="20">
        <f t="shared" si="0"/>
        <v>3.9977777777777774</v>
      </c>
      <c r="D5" s="1"/>
      <c r="E5" s="19" t="s">
        <v>285</v>
      </c>
      <c r="F5" s="21"/>
      <c r="G5" s="22">
        <v>4.5</v>
      </c>
      <c r="H5" s="25" t="s">
        <v>44</v>
      </c>
      <c r="I5" s="23">
        <f>J5/G5</f>
        <v>3.9977777777777774</v>
      </c>
      <c r="J5" s="23">
        <v>17.989999999999998</v>
      </c>
    </row>
    <row r="6" spans="1:10" x14ac:dyDescent="0.25">
      <c r="A6" s="1" t="s">
        <v>71</v>
      </c>
      <c r="B6" s="1" t="str">
        <f>VLOOKUP(A6,Ingrédients!B:C,2,0)</f>
        <v>Pièce</v>
      </c>
      <c r="C6" s="20">
        <f t="shared" si="0"/>
        <v>4.6666666666666662E-2</v>
      </c>
      <c r="D6" s="1"/>
      <c r="E6" s="1" t="s">
        <v>13</v>
      </c>
      <c r="F6" s="1"/>
      <c r="G6" s="24">
        <v>15</v>
      </c>
      <c r="H6" s="8" t="s">
        <v>109</v>
      </c>
      <c r="I6" s="23">
        <f>J6/G6</f>
        <v>4.6666666666666662E-2</v>
      </c>
      <c r="J6" s="23">
        <v>0.7</v>
      </c>
    </row>
    <row r="7" spans="1:10" x14ac:dyDescent="0.25">
      <c r="A7" s="1" t="s">
        <v>82</v>
      </c>
      <c r="B7" s="1" t="str">
        <f>VLOOKUP(A7,Ingrédients!B:C,2,0)</f>
        <v>KG</v>
      </c>
      <c r="C7" s="20">
        <f t="shared" si="0"/>
        <v>17.98</v>
      </c>
      <c r="D7" s="1"/>
      <c r="E7" s="1" t="s">
        <v>82</v>
      </c>
      <c r="F7" s="21"/>
      <c r="G7" s="22">
        <v>0.5</v>
      </c>
      <c r="H7" s="1" t="s">
        <v>11</v>
      </c>
      <c r="I7" s="23">
        <f>J7/G7</f>
        <v>17.98</v>
      </c>
      <c r="J7" s="23">
        <v>8.99</v>
      </c>
    </row>
    <row r="8" spans="1:10" x14ac:dyDescent="0.25">
      <c r="A8" s="1" t="s">
        <v>286</v>
      </c>
      <c r="B8" s="1" t="str">
        <f>VLOOKUP(A8,Ingrédients!B:C,2,0)</f>
        <v>Pièce</v>
      </c>
      <c r="C8" s="20">
        <f t="shared" si="0"/>
        <v>2.8</v>
      </c>
      <c r="D8" s="1"/>
      <c r="E8" s="19" t="s">
        <v>14</v>
      </c>
      <c r="F8" s="1"/>
      <c r="G8" s="24">
        <v>1</v>
      </c>
      <c r="H8" s="8" t="s">
        <v>109</v>
      </c>
      <c r="I8" s="23">
        <f>J8/G8</f>
        <v>2.8</v>
      </c>
      <c r="J8" s="23">
        <v>2.8</v>
      </c>
    </row>
    <row r="9" spans="1:10" x14ac:dyDescent="0.25">
      <c r="A9" s="1" t="s">
        <v>15</v>
      </c>
      <c r="B9" s="1" t="str">
        <f>VLOOKUP(A9,Ingrédients!B:C,2,0)</f>
        <v>KG</v>
      </c>
      <c r="C9" s="20">
        <f t="shared" si="0"/>
        <v>25</v>
      </c>
      <c r="D9" s="1"/>
      <c r="E9" s="1" t="s">
        <v>15</v>
      </c>
      <c r="F9" s="1"/>
      <c r="G9" s="22">
        <v>0.1</v>
      </c>
      <c r="H9" s="1" t="s">
        <v>11</v>
      </c>
      <c r="I9" s="23">
        <f>J9/G9</f>
        <v>25</v>
      </c>
      <c r="J9" s="23">
        <v>2.5</v>
      </c>
    </row>
    <row r="10" spans="1:10" x14ac:dyDescent="0.25">
      <c r="A10" t="s">
        <v>103</v>
      </c>
      <c r="B10" s="1" t="str">
        <f>VLOOKUP(A10,Ingrédients!B:C,2,0)</f>
        <v>KG</v>
      </c>
      <c r="C10" s="20">
        <f t="shared" si="0"/>
        <v>1.5</v>
      </c>
      <c r="E10" s="34" t="s">
        <v>310</v>
      </c>
      <c r="G10" s="41">
        <v>10</v>
      </c>
      <c r="H10" s="34" t="s">
        <v>11</v>
      </c>
      <c r="I10" s="2">
        <f>J10/G10</f>
        <v>1.5</v>
      </c>
      <c r="J10" s="2">
        <v>15</v>
      </c>
    </row>
    <row r="11" spans="1:10" x14ac:dyDescent="0.25">
      <c r="B11" s="5"/>
      <c r="C11" s="2"/>
      <c r="I11" s="2"/>
      <c r="J11" s="2"/>
    </row>
    <row r="12" spans="1:10" x14ac:dyDescent="0.25">
      <c r="C12" s="6"/>
      <c r="F12" s="3"/>
      <c r="G12" s="3"/>
      <c r="I12" s="2"/>
      <c r="J12" s="2"/>
    </row>
    <row r="13" spans="1:10" x14ac:dyDescent="0.25">
      <c r="C13" s="2"/>
      <c r="G13" s="3"/>
      <c r="I13" s="2"/>
      <c r="J13" s="2"/>
    </row>
    <row r="14" spans="1:10" x14ac:dyDescent="0.25">
      <c r="B14" s="5"/>
      <c r="C14" s="6"/>
      <c r="I14" s="2"/>
      <c r="J14" s="2"/>
    </row>
    <row r="15" spans="1:10" x14ac:dyDescent="0.25">
      <c r="C15" s="6"/>
      <c r="G15" s="3"/>
      <c r="I15" s="4"/>
      <c r="J15" s="6"/>
    </row>
    <row r="16" spans="1:10" x14ac:dyDescent="0.25">
      <c r="C16" s="6"/>
      <c r="I16" s="2"/>
      <c r="J16" s="2"/>
    </row>
    <row r="17" spans="2:10" x14ac:dyDescent="0.25">
      <c r="C17" s="2"/>
      <c r="I17" s="2"/>
      <c r="J17" s="2"/>
    </row>
    <row r="18" spans="2:10" x14ac:dyDescent="0.25">
      <c r="C18" s="6"/>
      <c r="G18" s="3"/>
      <c r="I18" s="2"/>
      <c r="J18" s="2"/>
    </row>
    <row r="19" spans="2:10" x14ac:dyDescent="0.25">
      <c r="C19" s="6"/>
      <c r="G19" s="3"/>
      <c r="I19" s="2"/>
      <c r="J19" s="2"/>
    </row>
    <row r="20" spans="2:10" x14ac:dyDescent="0.25">
      <c r="B20" s="5"/>
      <c r="C20" s="6"/>
      <c r="I20" s="2"/>
      <c r="J20" s="2"/>
    </row>
    <row r="21" spans="2:10" x14ac:dyDescent="0.25">
      <c r="C21" s="6"/>
      <c r="G21" s="3"/>
      <c r="I21" s="2"/>
      <c r="J21" s="2"/>
    </row>
    <row r="22" spans="2:10" x14ac:dyDescent="0.25">
      <c r="C22" s="2"/>
      <c r="I22" s="4"/>
      <c r="J22" s="6"/>
    </row>
    <row r="23" spans="2:10" x14ac:dyDescent="0.25">
      <c r="C23" s="6"/>
      <c r="G23" s="3"/>
      <c r="I23" s="2"/>
      <c r="J23" s="2"/>
    </row>
    <row r="24" spans="2:10" x14ac:dyDescent="0.25">
      <c r="C24" s="6"/>
      <c r="I24" s="2"/>
      <c r="J24" s="2"/>
    </row>
    <row r="25" spans="2:10" x14ac:dyDescent="0.25">
      <c r="C25" s="6"/>
      <c r="G25" s="3"/>
      <c r="I25" s="2"/>
      <c r="J25" s="2"/>
    </row>
    <row r="26" spans="2:10" x14ac:dyDescent="0.25">
      <c r="C26" s="2"/>
      <c r="I26" s="2"/>
      <c r="J26" s="2"/>
    </row>
    <row r="27" spans="2:10" x14ac:dyDescent="0.25">
      <c r="B27" s="5"/>
      <c r="C27" s="6"/>
      <c r="G27" s="3"/>
      <c r="I27" s="2"/>
      <c r="J27" s="2"/>
    </row>
    <row r="28" spans="2:10" x14ac:dyDescent="0.25">
      <c r="B28" s="5"/>
      <c r="C28" s="6"/>
      <c r="I28" s="2"/>
      <c r="J28" s="2"/>
    </row>
    <row r="29" spans="2:10" x14ac:dyDescent="0.25">
      <c r="C29" s="6"/>
      <c r="G29" s="3"/>
      <c r="I29" s="2"/>
      <c r="J29" s="2"/>
    </row>
    <row r="30" spans="2:10" x14ac:dyDescent="0.25">
      <c r="C30" s="6"/>
      <c r="I30" s="2"/>
      <c r="J30" s="2"/>
    </row>
    <row r="31" spans="2:10" x14ac:dyDescent="0.25">
      <c r="C31" s="2"/>
      <c r="G31" s="3"/>
      <c r="I31" s="2"/>
      <c r="J31" s="2"/>
    </row>
    <row r="32" spans="2:10" x14ac:dyDescent="0.25">
      <c r="C32" s="6"/>
      <c r="I32" s="2"/>
      <c r="J32" s="2"/>
    </row>
    <row r="33" spans="2:10" x14ac:dyDescent="0.25">
      <c r="C33" s="6"/>
      <c r="I33" s="2"/>
      <c r="J33" s="2"/>
    </row>
    <row r="34" spans="2:10" x14ac:dyDescent="0.25">
      <c r="C34" s="2"/>
      <c r="G34" s="3"/>
      <c r="I34" s="2"/>
      <c r="J34" s="2"/>
    </row>
    <row r="35" spans="2:10" x14ac:dyDescent="0.25">
      <c r="C35" s="6"/>
      <c r="G35" s="3"/>
      <c r="I35" s="2"/>
      <c r="J35" s="2"/>
    </row>
    <row r="36" spans="2:10" x14ac:dyDescent="0.25">
      <c r="C36" s="6"/>
      <c r="I36" s="2"/>
      <c r="J36" s="2"/>
    </row>
    <row r="37" spans="2:10" x14ac:dyDescent="0.25">
      <c r="C37" s="2"/>
      <c r="G37" s="3"/>
      <c r="I37" s="2"/>
      <c r="J37" s="2"/>
    </row>
    <row r="38" spans="2:10" x14ac:dyDescent="0.25">
      <c r="C38" s="2"/>
      <c r="I38" s="2"/>
      <c r="J38" s="2"/>
    </row>
    <row r="39" spans="2:10" x14ac:dyDescent="0.25">
      <c r="C39" s="2"/>
      <c r="G39" s="3"/>
      <c r="I39" s="4"/>
      <c r="J39" s="6"/>
    </row>
    <row r="40" spans="2:10" x14ac:dyDescent="0.25">
      <c r="C40" s="2"/>
      <c r="I40" s="4"/>
      <c r="J40" s="6"/>
    </row>
    <row r="41" spans="2:10" x14ac:dyDescent="0.25">
      <c r="B41" s="5"/>
      <c r="C41" s="2"/>
      <c r="G41" s="3"/>
      <c r="I41" s="2"/>
      <c r="J41" s="2"/>
    </row>
    <row r="42" spans="2:10" x14ac:dyDescent="0.25">
      <c r="C42" s="2"/>
      <c r="I42" s="4"/>
      <c r="J42" s="6"/>
    </row>
    <row r="43" spans="2:10" x14ac:dyDescent="0.25">
      <c r="C43" s="2"/>
      <c r="G43" s="3"/>
      <c r="I43" s="4"/>
      <c r="J43" s="6"/>
    </row>
    <row r="44" spans="2:10" x14ac:dyDescent="0.25">
      <c r="C44" s="2"/>
      <c r="I44" s="4"/>
      <c r="J44" s="6"/>
    </row>
    <row r="45" spans="2:10" x14ac:dyDescent="0.25">
      <c r="B45" s="5"/>
      <c r="C45" s="2"/>
      <c r="G45" s="3"/>
      <c r="I45" s="2"/>
      <c r="J45" s="2"/>
    </row>
    <row r="46" spans="2:10" x14ac:dyDescent="0.25">
      <c r="B46" s="5"/>
      <c r="C46" s="2"/>
      <c r="I46" s="2"/>
      <c r="J46" s="2"/>
    </row>
    <row r="47" spans="2:10" x14ac:dyDescent="0.25">
      <c r="B47" s="5"/>
      <c r="C47" s="2"/>
      <c r="G47" s="3"/>
      <c r="I47" s="2"/>
      <c r="J47" s="2"/>
    </row>
    <row r="48" spans="2:10" x14ac:dyDescent="0.25">
      <c r="C48" s="2"/>
      <c r="I48" s="2"/>
      <c r="J48" s="2"/>
    </row>
    <row r="49" spans="3:10" x14ac:dyDescent="0.25">
      <c r="C49" s="2"/>
      <c r="G49" s="3"/>
      <c r="I49" s="2"/>
      <c r="J49" s="2"/>
    </row>
    <row r="50" spans="3:10" x14ac:dyDescent="0.25">
      <c r="C50" s="2"/>
      <c r="I50" s="2"/>
      <c r="J50" s="2"/>
    </row>
    <row r="51" spans="3:10" x14ac:dyDescent="0.25">
      <c r="C51" s="2"/>
      <c r="G51" s="3"/>
      <c r="I51" s="2"/>
      <c r="J51" s="2"/>
    </row>
    <row r="52" spans="3:10" x14ac:dyDescent="0.25">
      <c r="C52" s="2"/>
      <c r="I52" s="2"/>
      <c r="J52" s="2"/>
    </row>
    <row r="53" spans="3:10" x14ac:dyDescent="0.25">
      <c r="C53" s="2"/>
      <c r="G53" s="3"/>
      <c r="I53" s="2"/>
      <c r="J53" s="2"/>
    </row>
    <row r="54" spans="3:10" x14ac:dyDescent="0.25">
      <c r="C54" s="2"/>
      <c r="I54" s="2"/>
      <c r="J54" s="2"/>
    </row>
    <row r="55" spans="3:10" x14ac:dyDescent="0.25">
      <c r="C55" s="2"/>
      <c r="G55" s="3"/>
      <c r="I55" s="2"/>
      <c r="J55" s="2"/>
    </row>
    <row r="56" spans="3:10" x14ac:dyDescent="0.25">
      <c r="C56" s="2"/>
      <c r="I56" s="2"/>
      <c r="J56" s="2"/>
    </row>
    <row r="57" spans="3:10" x14ac:dyDescent="0.25">
      <c r="C57" s="2"/>
      <c r="G57" s="3"/>
      <c r="I57" s="2"/>
      <c r="J57" s="2"/>
    </row>
    <row r="58" spans="3:10" x14ac:dyDescent="0.25">
      <c r="C58" s="2"/>
      <c r="I58" s="4"/>
      <c r="J58" s="2"/>
    </row>
    <row r="59" spans="3:10" x14ac:dyDescent="0.25">
      <c r="C59" s="2"/>
      <c r="G59" s="3"/>
      <c r="I59" s="2"/>
      <c r="J59" s="2"/>
    </row>
    <row r="60" spans="3:10" x14ac:dyDescent="0.25">
      <c r="C60" s="2"/>
      <c r="I60" s="2"/>
      <c r="J60" s="2"/>
    </row>
    <row r="61" spans="3:10" x14ac:dyDescent="0.25">
      <c r="C61" s="2"/>
      <c r="G61" s="3"/>
      <c r="I61" s="2"/>
      <c r="J61" s="2"/>
    </row>
    <row r="62" spans="3:10" x14ac:dyDescent="0.25">
      <c r="C62" s="2"/>
      <c r="I62" s="2"/>
      <c r="J62" s="2"/>
    </row>
    <row r="63" spans="3:10" x14ac:dyDescent="0.25">
      <c r="C63" s="2"/>
      <c r="G63" s="3"/>
      <c r="I63" s="2"/>
      <c r="J63" s="2"/>
    </row>
    <row r="64" spans="3:10" x14ac:dyDescent="0.25">
      <c r="C64" s="2"/>
      <c r="I64" s="2"/>
      <c r="J64" s="2"/>
    </row>
    <row r="65" spans="2:10" x14ac:dyDescent="0.25">
      <c r="C65" s="2"/>
      <c r="G65" s="3"/>
      <c r="I65" s="2"/>
      <c r="J65" s="2"/>
    </row>
    <row r="66" spans="2:10" x14ac:dyDescent="0.25">
      <c r="C66" s="2"/>
      <c r="I66" s="2"/>
      <c r="J66" s="2"/>
    </row>
    <row r="67" spans="2:10" x14ac:dyDescent="0.25">
      <c r="C67" s="2"/>
      <c r="G67" s="3"/>
      <c r="I67" s="2"/>
      <c r="J67" s="2"/>
    </row>
    <row r="68" spans="2:10" x14ac:dyDescent="0.25">
      <c r="C68" s="2"/>
      <c r="I68" s="2"/>
      <c r="J68" s="2"/>
    </row>
    <row r="69" spans="2:10" x14ac:dyDescent="0.25">
      <c r="C69" s="2"/>
      <c r="G69" s="3"/>
      <c r="I69" s="2"/>
      <c r="J69" s="2"/>
    </row>
    <row r="70" spans="2:10" x14ac:dyDescent="0.25">
      <c r="C70" s="2"/>
      <c r="I70" s="2"/>
      <c r="J70" s="2"/>
    </row>
    <row r="71" spans="2:10" x14ac:dyDescent="0.25">
      <c r="C71" s="2"/>
      <c r="G71" s="3"/>
      <c r="I71" s="2"/>
      <c r="J71" s="2"/>
    </row>
    <row r="72" spans="2:10" x14ac:dyDescent="0.25">
      <c r="C72" s="2"/>
      <c r="I72" s="2"/>
      <c r="J72" s="2"/>
    </row>
    <row r="73" spans="2:10" x14ac:dyDescent="0.25">
      <c r="C73" s="2"/>
      <c r="G73" s="3"/>
      <c r="I73" s="2"/>
      <c r="J73" s="2"/>
    </row>
    <row r="74" spans="2:10" x14ac:dyDescent="0.25">
      <c r="C74" s="2"/>
      <c r="I74" s="2"/>
      <c r="J74" s="2"/>
    </row>
    <row r="75" spans="2:10" x14ac:dyDescent="0.25">
      <c r="C75" s="2"/>
      <c r="G75" s="3"/>
      <c r="I75" s="2"/>
      <c r="J75" s="2"/>
    </row>
    <row r="76" spans="2:10" x14ac:dyDescent="0.25">
      <c r="C76" s="2"/>
      <c r="I76" s="2"/>
      <c r="J76" s="2"/>
    </row>
    <row r="77" spans="2:10" x14ac:dyDescent="0.25">
      <c r="C77" s="2"/>
      <c r="G77" s="3"/>
      <c r="I77" s="2"/>
      <c r="J77" s="2"/>
    </row>
    <row r="78" spans="2:10" x14ac:dyDescent="0.25">
      <c r="C78" s="2"/>
      <c r="I78" s="2"/>
      <c r="J78" s="2"/>
    </row>
    <row r="79" spans="2:10" x14ac:dyDescent="0.25">
      <c r="B79" s="5"/>
      <c r="C79" s="2"/>
      <c r="G79" s="3"/>
      <c r="I79" s="2"/>
      <c r="J79" s="2"/>
    </row>
    <row r="80" spans="2:10" x14ac:dyDescent="0.25">
      <c r="B80" s="5"/>
      <c r="C80" s="2"/>
      <c r="I80" s="2"/>
      <c r="J80" s="2"/>
    </row>
    <row r="81" spans="2:10" x14ac:dyDescent="0.25">
      <c r="B81" s="5"/>
      <c r="C81" s="2"/>
      <c r="G81" s="3"/>
      <c r="I81" s="2"/>
      <c r="J81" s="2"/>
    </row>
    <row r="82" spans="2:10" x14ac:dyDescent="0.25">
      <c r="C82" s="2"/>
      <c r="I82" s="2"/>
      <c r="J82" s="2"/>
    </row>
    <row r="83" spans="2:10" x14ac:dyDescent="0.25">
      <c r="C83" s="2"/>
      <c r="G83" s="3"/>
      <c r="I83" s="2"/>
      <c r="J83" s="2"/>
    </row>
    <row r="84" spans="2:10" x14ac:dyDescent="0.25">
      <c r="C84" s="2"/>
      <c r="I84" s="4"/>
      <c r="J84" s="2"/>
    </row>
    <row r="85" spans="2:10" x14ac:dyDescent="0.25">
      <c r="C85" s="2"/>
      <c r="G85" s="3"/>
      <c r="H85" s="5"/>
      <c r="I85" s="4"/>
      <c r="J85" s="2"/>
    </row>
    <row r="86" spans="2:10" x14ac:dyDescent="0.25">
      <c r="C86" s="2"/>
      <c r="I86" s="2"/>
      <c r="J86" s="2"/>
    </row>
    <row r="87" spans="2:10" x14ac:dyDescent="0.25">
      <c r="C87" s="2"/>
      <c r="G87" s="3"/>
      <c r="I87" s="2"/>
      <c r="J87" s="2"/>
    </row>
    <row r="88" spans="2:10" x14ac:dyDescent="0.25">
      <c r="C88" s="2"/>
      <c r="I88" s="2"/>
      <c r="J88" s="2"/>
    </row>
    <row r="89" spans="2:10" x14ac:dyDescent="0.25">
      <c r="C89" s="2"/>
      <c r="G89" s="3"/>
      <c r="I89" s="2"/>
      <c r="J89" s="2"/>
    </row>
    <row r="90" spans="2:10" x14ac:dyDescent="0.25">
      <c r="C90" s="2"/>
      <c r="I90" s="4"/>
      <c r="J90" s="6"/>
    </row>
    <row r="91" spans="2:10" x14ac:dyDescent="0.25">
      <c r="C91" s="2"/>
      <c r="G91" s="3"/>
      <c r="I91" s="4"/>
      <c r="J91" s="6"/>
    </row>
  </sheetData>
  <autoFilter ref="A1:J92" xr:uid="{A1CEFA4F-CB6A-4A2C-AA3D-3FB140EE3C0F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61F6D22-B7A8-4AC9-851B-EF1A83744C29}">
          <x14:formula1>
            <xm:f>Ingrédients!$B:$B</xm:f>
          </x14:formula1>
          <xm:sqref>A2:A91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67C8A-2412-415F-A680-ED3831CC23B6}">
  <dimension ref="A1:J91"/>
  <sheetViews>
    <sheetView workbookViewId="0">
      <selection sqref="A1:J1"/>
    </sheetView>
  </sheetViews>
  <sheetFormatPr baseColWidth="10" defaultRowHeight="15" x14ac:dyDescent="0.25"/>
  <cols>
    <col min="1" max="1" width="30.28515625" bestFit="1" customWidth="1"/>
    <col min="2" max="3" width="30.28515625" customWidth="1"/>
    <col min="4" max="4" width="7" bestFit="1" customWidth="1"/>
    <col min="5" max="5" width="49.7109375" bestFit="1" customWidth="1"/>
    <col min="6" max="6" width="15" bestFit="1" customWidth="1"/>
    <col min="7" max="7" width="15" customWidth="1"/>
    <col min="8" max="8" width="8.140625" bestFit="1" customWidth="1"/>
    <col min="9" max="9" width="13" bestFit="1" customWidth="1"/>
  </cols>
  <sheetData>
    <row r="1" spans="1:10" x14ac:dyDescent="0.25">
      <c r="A1" s="13" t="s">
        <v>233</v>
      </c>
      <c r="B1" s="13" t="s">
        <v>43</v>
      </c>
      <c r="C1" s="13" t="s">
        <v>279</v>
      </c>
      <c r="D1" s="13" t="s">
        <v>106</v>
      </c>
      <c r="E1" s="13" t="s">
        <v>107</v>
      </c>
      <c r="F1" s="13" t="s">
        <v>223</v>
      </c>
      <c r="G1" s="13" t="s">
        <v>277</v>
      </c>
      <c r="H1" s="13" t="s">
        <v>224</v>
      </c>
      <c r="I1" s="13" t="s">
        <v>278</v>
      </c>
      <c r="J1" s="13" t="s">
        <v>280</v>
      </c>
    </row>
    <row r="2" spans="1:10" x14ac:dyDescent="0.25">
      <c r="A2" s="1" t="s">
        <v>103</v>
      </c>
      <c r="B2" s="1" t="str">
        <f>VLOOKUP(A2,Ingrédients!B:C,2,0)</f>
        <v>KG</v>
      </c>
      <c r="C2" s="20">
        <f>J2/G2</f>
        <v>1.65</v>
      </c>
      <c r="D2" s="1"/>
      <c r="E2" s="19" t="s">
        <v>103</v>
      </c>
      <c r="F2" s="21"/>
      <c r="G2" s="22">
        <v>20</v>
      </c>
      <c r="H2" s="19" t="s">
        <v>11</v>
      </c>
      <c r="I2" s="23">
        <f>J2/G2</f>
        <v>1.65</v>
      </c>
      <c r="J2" s="23">
        <v>33</v>
      </c>
    </row>
    <row r="3" spans="1:10" x14ac:dyDescent="0.25">
      <c r="C3" s="6"/>
      <c r="E3" s="18"/>
      <c r="G3" s="17"/>
      <c r="H3" s="7"/>
      <c r="I3" s="2"/>
      <c r="J3" s="2"/>
    </row>
    <row r="4" spans="1:10" x14ac:dyDescent="0.25">
      <c r="C4" s="6"/>
      <c r="E4" s="18"/>
      <c r="G4" s="17"/>
      <c r="H4" s="7"/>
      <c r="I4" s="2"/>
      <c r="J4" s="2"/>
    </row>
    <row r="5" spans="1:10" x14ac:dyDescent="0.25">
      <c r="C5" s="6"/>
      <c r="E5" s="18"/>
      <c r="F5" s="3"/>
      <c r="G5" s="16"/>
      <c r="H5" s="7"/>
      <c r="I5" s="2"/>
      <c r="J5" s="2"/>
    </row>
    <row r="6" spans="1:10" x14ac:dyDescent="0.25">
      <c r="C6" s="6"/>
      <c r="G6" s="17"/>
      <c r="H6" s="5"/>
      <c r="I6" s="2"/>
      <c r="J6" s="2"/>
    </row>
    <row r="7" spans="1:10" x14ac:dyDescent="0.25">
      <c r="C7" s="6"/>
      <c r="F7" s="3"/>
      <c r="G7" s="16"/>
      <c r="I7" s="2"/>
      <c r="J7" s="2"/>
    </row>
    <row r="8" spans="1:10" x14ac:dyDescent="0.25">
      <c r="C8" s="6"/>
      <c r="E8" s="18"/>
      <c r="G8" s="17"/>
      <c r="H8" s="5"/>
      <c r="I8" s="2"/>
      <c r="J8" s="2"/>
    </row>
    <row r="9" spans="1:10" x14ac:dyDescent="0.25">
      <c r="C9" s="6"/>
      <c r="G9" s="16"/>
      <c r="I9" s="2"/>
      <c r="J9" s="2"/>
    </row>
    <row r="10" spans="1:10" x14ac:dyDescent="0.25">
      <c r="B10" s="5"/>
      <c r="C10" s="6"/>
      <c r="I10" s="2"/>
      <c r="J10" s="2"/>
    </row>
    <row r="11" spans="1:10" x14ac:dyDescent="0.25">
      <c r="B11" s="5"/>
      <c r="C11" s="2"/>
      <c r="I11" s="2"/>
      <c r="J11" s="2"/>
    </row>
    <row r="12" spans="1:10" x14ac:dyDescent="0.25">
      <c r="C12" s="6"/>
      <c r="F12" s="3"/>
      <c r="G12" s="3"/>
      <c r="I12" s="2"/>
      <c r="J12" s="2"/>
    </row>
    <row r="13" spans="1:10" x14ac:dyDescent="0.25">
      <c r="C13" s="2"/>
      <c r="G13" s="3"/>
      <c r="I13" s="2"/>
      <c r="J13" s="2"/>
    </row>
    <row r="14" spans="1:10" x14ac:dyDescent="0.25">
      <c r="B14" s="5"/>
      <c r="C14" s="6"/>
      <c r="I14" s="2"/>
      <c r="J14" s="2"/>
    </row>
    <row r="15" spans="1:10" x14ac:dyDescent="0.25">
      <c r="C15" s="6"/>
      <c r="G15" s="3"/>
      <c r="I15" s="4"/>
      <c r="J15" s="6"/>
    </row>
    <row r="16" spans="1:10" x14ac:dyDescent="0.25">
      <c r="C16" s="6"/>
      <c r="I16" s="2"/>
      <c r="J16" s="2"/>
    </row>
    <row r="17" spans="2:10" x14ac:dyDescent="0.25">
      <c r="C17" s="2"/>
      <c r="I17" s="2"/>
      <c r="J17" s="2"/>
    </row>
    <row r="18" spans="2:10" x14ac:dyDescent="0.25">
      <c r="C18" s="6"/>
      <c r="G18" s="3"/>
      <c r="I18" s="2"/>
      <c r="J18" s="2"/>
    </row>
    <row r="19" spans="2:10" x14ac:dyDescent="0.25">
      <c r="C19" s="6"/>
      <c r="G19" s="3"/>
      <c r="I19" s="2"/>
      <c r="J19" s="2"/>
    </row>
    <row r="20" spans="2:10" x14ac:dyDescent="0.25">
      <c r="B20" s="5"/>
      <c r="C20" s="6"/>
      <c r="I20" s="2"/>
      <c r="J20" s="2"/>
    </row>
    <row r="21" spans="2:10" x14ac:dyDescent="0.25">
      <c r="C21" s="6"/>
      <c r="G21" s="3"/>
      <c r="I21" s="2"/>
      <c r="J21" s="2"/>
    </row>
    <row r="22" spans="2:10" x14ac:dyDescent="0.25">
      <c r="C22" s="2"/>
      <c r="I22" s="4"/>
      <c r="J22" s="6"/>
    </row>
    <row r="23" spans="2:10" x14ac:dyDescent="0.25">
      <c r="C23" s="6"/>
      <c r="G23" s="3"/>
      <c r="I23" s="2"/>
      <c r="J23" s="2"/>
    </row>
    <row r="24" spans="2:10" x14ac:dyDescent="0.25">
      <c r="C24" s="6"/>
      <c r="I24" s="2"/>
      <c r="J24" s="2"/>
    </row>
    <row r="25" spans="2:10" x14ac:dyDescent="0.25">
      <c r="C25" s="6"/>
      <c r="G25" s="3"/>
      <c r="I25" s="2"/>
      <c r="J25" s="2"/>
    </row>
    <row r="26" spans="2:10" x14ac:dyDescent="0.25">
      <c r="C26" s="2"/>
      <c r="I26" s="2"/>
      <c r="J26" s="2"/>
    </row>
    <row r="27" spans="2:10" x14ac:dyDescent="0.25">
      <c r="B27" s="5"/>
      <c r="C27" s="6"/>
      <c r="G27" s="3"/>
      <c r="I27" s="2"/>
      <c r="J27" s="2"/>
    </row>
    <row r="28" spans="2:10" x14ac:dyDescent="0.25">
      <c r="B28" s="5"/>
      <c r="C28" s="6"/>
      <c r="I28" s="2"/>
      <c r="J28" s="2"/>
    </row>
    <row r="29" spans="2:10" x14ac:dyDescent="0.25">
      <c r="C29" s="6"/>
      <c r="G29" s="3"/>
      <c r="I29" s="2"/>
      <c r="J29" s="2"/>
    </row>
    <row r="30" spans="2:10" x14ac:dyDescent="0.25">
      <c r="C30" s="6"/>
      <c r="I30" s="2"/>
      <c r="J30" s="2"/>
    </row>
    <row r="31" spans="2:10" x14ac:dyDescent="0.25">
      <c r="C31" s="2"/>
      <c r="G31" s="3"/>
      <c r="I31" s="2"/>
      <c r="J31" s="2"/>
    </row>
    <row r="32" spans="2:10" x14ac:dyDescent="0.25">
      <c r="C32" s="6"/>
      <c r="I32" s="2"/>
      <c r="J32" s="2"/>
    </row>
    <row r="33" spans="2:10" x14ac:dyDescent="0.25">
      <c r="C33" s="6"/>
      <c r="I33" s="2"/>
      <c r="J33" s="2"/>
    </row>
    <row r="34" spans="2:10" x14ac:dyDescent="0.25">
      <c r="C34" s="2"/>
      <c r="G34" s="3"/>
      <c r="I34" s="2"/>
      <c r="J34" s="2"/>
    </row>
    <row r="35" spans="2:10" x14ac:dyDescent="0.25">
      <c r="C35" s="6"/>
      <c r="G35" s="3"/>
      <c r="I35" s="2"/>
      <c r="J35" s="2"/>
    </row>
    <row r="36" spans="2:10" x14ac:dyDescent="0.25">
      <c r="C36" s="6"/>
      <c r="I36" s="2"/>
      <c r="J36" s="2"/>
    </row>
    <row r="37" spans="2:10" x14ac:dyDescent="0.25">
      <c r="C37" s="2"/>
      <c r="G37" s="3"/>
      <c r="I37" s="2"/>
      <c r="J37" s="2"/>
    </row>
    <row r="38" spans="2:10" x14ac:dyDescent="0.25">
      <c r="C38" s="2"/>
      <c r="I38" s="2"/>
      <c r="J38" s="2"/>
    </row>
    <row r="39" spans="2:10" x14ac:dyDescent="0.25">
      <c r="C39" s="2"/>
      <c r="G39" s="3"/>
      <c r="I39" s="4"/>
      <c r="J39" s="6"/>
    </row>
    <row r="40" spans="2:10" x14ac:dyDescent="0.25">
      <c r="C40" s="2"/>
      <c r="I40" s="4"/>
      <c r="J40" s="6"/>
    </row>
    <row r="41" spans="2:10" x14ac:dyDescent="0.25">
      <c r="B41" s="5"/>
      <c r="C41" s="2"/>
      <c r="G41" s="3"/>
      <c r="I41" s="2"/>
      <c r="J41" s="2"/>
    </row>
    <row r="42" spans="2:10" x14ac:dyDescent="0.25">
      <c r="C42" s="2"/>
      <c r="I42" s="4"/>
      <c r="J42" s="6"/>
    </row>
    <row r="43" spans="2:10" x14ac:dyDescent="0.25">
      <c r="C43" s="2"/>
      <c r="G43" s="3"/>
      <c r="I43" s="4"/>
      <c r="J43" s="6"/>
    </row>
    <row r="44" spans="2:10" x14ac:dyDescent="0.25">
      <c r="C44" s="2"/>
      <c r="I44" s="4"/>
      <c r="J44" s="6"/>
    </row>
    <row r="45" spans="2:10" x14ac:dyDescent="0.25">
      <c r="B45" s="5"/>
      <c r="C45" s="2"/>
      <c r="G45" s="3"/>
      <c r="I45" s="2"/>
      <c r="J45" s="2"/>
    </row>
    <row r="46" spans="2:10" x14ac:dyDescent="0.25">
      <c r="B46" s="5"/>
      <c r="C46" s="2"/>
      <c r="I46" s="2"/>
      <c r="J46" s="2"/>
    </row>
    <row r="47" spans="2:10" x14ac:dyDescent="0.25">
      <c r="B47" s="5"/>
      <c r="C47" s="2"/>
      <c r="G47" s="3"/>
      <c r="I47" s="2"/>
      <c r="J47" s="2"/>
    </row>
    <row r="48" spans="2:10" x14ac:dyDescent="0.25">
      <c r="C48" s="2"/>
      <c r="I48" s="2"/>
      <c r="J48" s="2"/>
    </row>
    <row r="49" spans="3:10" x14ac:dyDescent="0.25">
      <c r="C49" s="2"/>
      <c r="G49" s="3"/>
      <c r="I49" s="2"/>
      <c r="J49" s="2"/>
    </row>
    <row r="50" spans="3:10" x14ac:dyDescent="0.25">
      <c r="C50" s="2"/>
      <c r="I50" s="2"/>
      <c r="J50" s="2"/>
    </row>
    <row r="51" spans="3:10" x14ac:dyDescent="0.25">
      <c r="C51" s="2"/>
      <c r="G51" s="3"/>
      <c r="I51" s="2"/>
      <c r="J51" s="2"/>
    </row>
    <row r="52" spans="3:10" x14ac:dyDescent="0.25">
      <c r="C52" s="2"/>
      <c r="I52" s="2"/>
      <c r="J52" s="2"/>
    </row>
    <row r="53" spans="3:10" x14ac:dyDescent="0.25">
      <c r="C53" s="2"/>
      <c r="G53" s="3"/>
      <c r="I53" s="2"/>
      <c r="J53" s="2"/>
    </row>
    <row r="54" spans="3:10" x14ac:dyDescent="0.25">
      <c r="C54" s="2"/>
      <c r="I54" s="2"/>
      <c r="J54" s="2"/>
    </row>
    <row r="55" spans="3:10" x14ac:dyDescent="0.25">
      <c r="C55" s="2"/>
      <c r="G55" s="3"/>
      <c r="I55" s="2"/>
      <c r="J55" s="2"/>
    </row>
    <row r="56" spans="3:10" x14ac:dyDescent="0.25">
      <c r="C56" s="2"/>
      <c r="I56" s="2"/>
      <c r="J56" s="2"/>
    </row>
    <row r="57" spans="3:10" x14ac:dyDescent="0.25">
      <c r="C57" s="2"/>
      <c r="G57" s="3"/>
      <c r="I57" s="2"/>
      <c r="J57" s="2"/>
    </row>
    <row r="58" spans="3:10" x14ac:dyDescent="0.25">
      <c r="C58" s="2"/>
      <c r="I58" s="4"/>
      <c r="J58" s="2"/>
    </row>
    <row r="59" spans="3:10" x14ac:dyDescent="0.25">
      <c r="C59" s="2"/>
      <c r="G59" s="3"/>
      <c r="I59" s="2"/>
      <c r="J59" s="2"/>
    </row>
    <row r="60" spans="3:10" x14ac:dyDescent="0.25">
      <c r="C60" s="2"/>
      <c r="I60" s="2"/>
      <c r="J60" s="2"/>
    </row>
    <row r="61" spans="3:10" x14ac:dyDescent="0.25">
      <c r="C61" s="2"/>
      <c r="G61" s="3"/>
      <c r="I61" s="2"/>
      <c r="J61" s="2"/>
    </row>
    <row r="62" spans="3:10" x14ac:dyDescent="0.25">
      <c r="C62" s="2"/>
      <c r="I62" s="2"/>
      <c r="J62" s="2"/>
    </row>
    <row r="63" spans="3:10" x14ac:dyDescent="0.25">
      <c r="C63" s="2"/>
      <c r="G63" s="3"/>
      <c r="I63" s="2"/>
      <c r="J63" s="2"/>
    </row>
    <row r="64" spans="3:10" x14ac:dyDescent="0.25">
      <c r="C64" s="2"/>
      <c r="I64" s="2"/>
      <c r="J64" s="2"/>
    </row>
    <row r="65" spans="2:10" x14ac:dyDescent="0.25">
      <c r="C65" s="2"/>
      <c r="G65" s="3"/>
      <c r="I65" s="2"/>
      <c r="J65" s="2"/>
    </row>
    <row r="66" spans="2:10" x14ac:dyDescent="0.25">
      <c r="C66" s="2"/>
      <c r="I66" s="2"/>
      <c r="J66" s="2"/>
    </row>
    <row r="67" spans="2:10" x14ac:dyDescent="0.25">
      <c r="C67" s="2"/>
      <c r="G67" s="3"/>
      <c r="I67" s="2"/>
      <c r="J67" s="2"/>
    </row>
    <row r="68" spans="2:10" x14ac:dyDescent="0.25">
      <c r="C68" s="2"/>
      <c r="I68" s="2"/>
      <c r="J68" s="2"/>
    </row>
    <row r="69" spans="2:10" x14ac:dyDescent="0.25">
      <c r="C69" s="2"/>
      <c r="G69" s="3"/>
      <c r="I69" s="2"/>
      <c r="J69" s="2"/>
    </row>
    <row r="70" spans="2:10" x14ac:dyDescent="0.25">
      <c r="C70" s="2"/>
      <c r="I70" s="2"/>
      <c r="J70" s="2"/>
    </row>
    <row r="71" spans="2:10" x14ac:dyDescent="0.25">
      <c r="C71" s="2"/>
      <c r="G71" s="3"/>
      <c r="I71" s="2"/>
      <c r="J71" s="2"/>
    </row>
    <row r="72" spans="2:10" x14ac:dyDescent="0.25">
      <c r="C72" s="2"/>
      <c r="I72" s="2"/>
      <c r="J72" s="2"/>
    </row>
    <row r="73" spans="2:10" x14ac:dyDescent="0.25">
      <c r="C73" s="2"/>
      <c r="G73" s="3"/>
      <c r="I73" s="2"/>
      <c r="J73" s="2"/>
    </row>
    <row r="74" spans="2:10" x14ac:dyDescent="0.25">
      <c r="C74" s="2"/>
      <c r="I74" s="2"/>
      <c r="J74" s="2"/>
    </row>
    <row r="75" spans="2:10" x14ac:dyDescent="0.25">
      <c r="C75" s="2"/>
      <c r="G75" s="3"/>
      <c r="I75" s="2"/>
      <c r="J75" s="2"/>
    </row>
    <row r="76" spans="2:10" x14ac:dyDescent="0.25">
      <c r="C76" s="2"/>
      <c r="I76" s="2"/>
      <c r="J76" s="2"/>
    </row>
    <row r="77" spans="2:10" x14ac:dyDescent="0.25">
      <c r="C77" s="2"/>
      <c r="G77" s="3"/>
      <c r="I77" s="2"/>
      <c r="J77" s="2"/>
    </row>
    <row r="78" spans="2:10" x14ac:dyDescent="0.25">
      <c r="C78" s="2"/>
      <c r="I78" s="2"/>
      <c r="J78" s="2"/>
    </row>
    <row r="79" spans="2:10" x14ac:dyDescent="0.25">
      <c r="B79" s="5"/>
      <c r="C79" s="2"/>
      <c r="G79" s="3"/>
      <c r="I79" s="2"/>
      <c r="J79" s="2"/>
    </row>
    <row r="80" spans="2:10" x14ac:dyDescent="0.25">
      <c r="B80" s="5"/>
      <c r="C80" s="2"/>
      <c r="I80" s="2"/>
      <c r="J80" s="2"/>
    </row>
    <row r="81" spans="2:10" x14ac:dyDescent="0.25">
      <c r="B81" s="5"/>
      <c r="C81" s="2"/>
      <c r="G81" s="3"/>
      <c r="I81" s="2"/>
      <c r="J81" s="2"/>
    </row>
    <row r="82" spans="2:10" x14ac:dyDescent="0.25">
      <c r="C82" s="2"/>
      <c r="I82" s="2"/>
      <c r="J82" s="2"/>
    </row>
    <row r="83" spans="2:10" x14ac:dyDescent="0.25">
      <c r="C83" s="2"/>
      <c r="G83" s="3"/>
      <c r="I83" s="2"/>
      <c r="J83" s="2"/>
    </row>
    <row r="84" spans="2:10" x14ac:dyDescent="0.25">
      <c r="C84" s="2"/>
      <c r="I84" s="4"/>
      <c r="J84" s="2"/>
    </row>
    <row r="85" spans="2:10" x14ac:dyDescent="0.25">
      <c r="C85" s="2"/>
      <c r="G85" s="3"/>
      <c r="H85" s="5"/>
      <c r="I85" s="4"/>
      <c r="J85" s="2"/>
    </row>
    <row r="86" spans="2:10" x14ac:dyDescent="0.25">
      <c r="C86" s="2"/>
      <c r="I86" s="2"/>
      <c r="J86" s="2"/>
    </row>
    <row r="87" spans="2:10" x14ac:dyDescent="0.25">
      <c r="C87" s="2"/>
      <c r="G87" s="3"/>
      <c r="I87" s="2"/>
      <c r="J87" s="2"/>
    </row>
    <row r="88" spans="2:10" x14ac:dyDescent="0.25">
      <c r="C88" s="2"/>
      <c r="I88" s="2"/>
      <c r="J88" s="2"/>
    </row>
    <row r="89" spans="2:10" x14ac:dyDescent="0.25">
      <c r="C89" s="2"/>
      <c r="G89" s="3"/>
      <c r="I89" s="2"/>
      <c r="J89" s="2"/>
    </row>
    <row r="90" spans="2:10" x14ac:dyDescent="0.25">
      <c r="C90" s="2"/>
      <c r="I90" s="4"/>
      <c r="J90" s="6"/>
    </row>
    <row r="91" spans="2:10" x14ac:dyDescent="0.25">
      <c r="C91" s="2"/>
      <c r="G91" s="3"/>
      <c r="I91" s="4"/>
      <c r="J91" s="6"/>
    </row>
  </sheetData>
  <autoFilter ref="A1:J92" xr:uid="{A1CEFA4F-CB6A-4A2C-AA3D-3FB140EE3C0F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26698B-57A2-4431-84AE-5BA74A6851A0}">
          <x14:formula1>
            <xm:f>Ingrédients!$B:$B</xm:f>
          </x14:formula1>
          <xm:sqref>A2:A91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5374A-ECF4-4E09-8ECA-4DFD216E36D3}">
  <dimension ref="A1:J91"/>
  <sheetViews>
    <sheetView workbookViewId="0">
      <selection activeCell="C9" sqref="C9"/>
    </sheetView>
  </sheetViews>
  <sheetFormatPr baseColWidth="10" defaultRowHeight="15" x14ac:dyDescent="0.25"/>
  <cols>
    <col min="1" max="1" width="30.28515625" bestFit="1" customWidth="1"/>
    <col min="2" max="3" width="30.28515625" customWidth="1"/>
    <col min="4" max="4" width="7" bestFit="1" customWidth="1"/>
    <col min="5" max="5" width="49.7109375" bestFit="1" customWidth="1"/>
    <col min="6" max="6" width="15" bestFit="1" customWidth="1"/>
    <col min="7" max="7" width="15" customWidth="1"/>
    <col min="8" max="8" width="8.140625" bestFit="1" customWidth="1"/>
    <col min="9" max="9" width="13" bestFit="1" customWidth="1"/>
  </cols>
  <sheetData>
    <row r="1" spans="1:10" x14ac:dyDescent="0.25">
      <c r="A1" s="13" t="s">
        <v>233</v>
      </c>
      <c r="B1" s="13" t="s">
        <v>43</v>
      </c>
      <c r="C1" s="13" t="s">
        <v>279</v>
      </c>
      <c r="D1" s="13" t="s">
        <v>106</v>
      </c>
      <c r="E1" s="13" t="s">
        <v>107</v>
      </c>
      <c r="F1" s="13" t="s">
        <v>223</v>
      </c>
      <c r="G1" s="13" t="s">
        <v>277</v>
      </c>
      <c r="H1" s="13" t="s">
        <v>224</v>
      </c>
      <c r="I1" s="13" t="s">
        <v>278</v>
      </c>
      <c r="J1" s="13" t="s">
        <v>280</v>
      </c>
    </row>
    <row r="2" spans="1:10" x14ac:dyDescent="0.25">
      <c r="A2" s="1" t="s">
        <v>104</v>
      </c>
      <c r="B2" s="1" t="str">
        <f>VLOOKUP(A2,Ingrédients!B:C,2,0)</f>
        <v>KG</v>
      </c>
      <c r="C2" s="20">
        <f>J2/G2</f>
        <v>18</v>
      </c>
      <c r="D2" s="1"/>
      <c r="E2" s="19" t="s">
        <v>104</v>
      </c>
      <c r="F2" s="21"/>
      <c r="G2" s="22">
        <v>1</v>
      </c>
      <c r="H2" s="19" t="s">
        <v>11</v>
      </c>
      <c r="I2" s="23">
        <f>J2/G2</f>
        <v>18</v>
      </c>
      <c r="J2" s="23">
        <v>18</v>
      </c>
    </row>
    <row r="3" spans="1:10" x14ac:dyDescent="0.25">
      <c r="C3" s="6"/>
      <c r="E3" s="18"/>
      <c r="G3" s="17"/>
      <c r="H3" s="7"/>
      <c r="I3" s="2"/>
      <c r="J3" s="2"/>
    </row>
    <row r="4" spans="1:10" x14ac:dyDescent="0.25">
      <c r="C4" s="6"/>
      <c r="E4" s="18"/>
      <c r="G4" s="17"/>
      <c r="H4" s="7"/>
      <c r="I4" s="2"/>
      <c r="J4" s="2"/>
    </row>
    <row r="5" spans="1:10" x14ac:dyDescent="0.25">
      <c r="C5" s="6"/>
      <c r="E5" s="18"/>
      <c r="F5" s="3"/>
      <c r="G5" s="16"/>
      <c r="H5" s="7"/>
      <c r="I5" s="2"/>
      <c r="J5" s="2"/>
    </row>
    <row r="6" spans="1:10" x14ac:dyDescent="0.25">
      <c r="C6" s="6"/>
      <c r="G6" s="17"/>
      <c r="H6" s="5"/>
      <c r="I6" s="2"/>
      <c r="J6" s="2"/>
    </row>
    <row r="7" spans="1:10" x14ac:dyDescent="0.25">
      <c r="C7" s="6"/>
      <c r="F7" s="3"/>
      <c r="G7" s="16"/>
      <c r="I7" s="2"/>
      <c r="J7" s="2"/>
    </row>
    <row r="8" spans="1:10" x14ac:dyDescent="0.25">
      <c r="C8" s="6"/>
      <c r="E8" s="18"/>
      <c r="G8" s="17"/>
      <c r="H8" s="5"/>
      <c r="I8" s="2"/>
      <c r="J8" s="2"/>
    </row>
    <row r="9" spans="1:10" x14ac:dyDescent="0.25">
      <c r="C9" s="6"/>
      <c r="G9" s="16"/>
      <c r="I9" s="2"/>
      <c r="J9" s="2"/>
    </row>
    <row r="10" spans="1:10" x14ac:dyDescent="0.25">
      <c r="B10" s="5"/>
      <c r="C10" s="6"/>
      <c r="I10" s="2"/>
      <c r="J10" s="2"/>
    </row>
    <row r="11" spans="1:10" x14ac:dyDescent="0.25">
      <c r="B11" s="5"/>
      <c r="C11" s="2"/>
      <c r="I11" s="2"/>
      <c r="J11" s="2"/>
    </row>
    <row r="12" spans="1:10" x14ac:dyDescent="0.25">
      <c r="C12" s="6"/>
      <c r="F12" s="3"/>
      <c r="G12" s="3"/>
      <c r="I12" s="2"/>
      <c r="J12" s="2"/>
    </row>
    <row r="13" spans="1:10" x14ac:dyDescent="0.25">
      <c r="C13" s="2"/>
      <c r="G13" s="3"/>
      <c r="I13" s="2"/>
      <c r="J13" s="2"/>
    </row>
    <row r="14" spans="1:10" x14ac:dyDescent="0.25">
      <c r="B14" s="5"/>
      <c r="C14" s="6"/>
      <c r="I14" s="2"/>
      <c r="J14" s="2"/>
    </row>
    <row r="15" spans="1:10" x14ac:dyDescent="0.25">
      <c r="C15" s="6"/>
      <c r="G15" s="3"/>
      <c r="I15" s="4"/>
      <c r="J15" s="6"/>
    </row>
    <row r="16" spans="1:10" x14ac:dyDescent="0.25">
      <c r="C16" s="6"/>
      <c r="I16" s="2"/>
      <c r="J16" s="2"/>
    </row>
    <row r="17" spans="2:10" x14ac:dyDescent="0.25">
      <c r="C17" s="2"/>
      <c r="I17" s="2"/>
      <c r="J17" s="2"/>
    </row>
    <row r="18" spans="2:10" x14ac:dyDescent="0.25">
      <c r="C18" s="6"/>
      <c r="G18" s="3"/>
      <c r="I18" s="2"/>
      <c r="J18" s="2"/>
    </row>
    <row r="19" spans="2:10" x14ac:dyDescent="0.25">
      <c r="C19" s="6"/>
      <c r="G19" s="3"/>
      <c r="I19" s="2"/>
      <c r="J19" s="2"/>
    </row>
    <row r="20" spans="2:10" x14ac:dyDescent="0.25">
      <c r="B20" s="5"/>
      <c r="C20" s="6"/>
      <c r="I20" s="2"/>
      <c r="J20" s="2"/>
    </row>
    <row r="21" spans="2:10" x14ac:dyDescent="0.25">
      <c r="C21" s="6"/>
      <c r="G21" s="3"/>
      <c r="I21" s="2"/>
      <c r="J21" s="2"/>
    </row>
    <row r="22" spans="2:10" x14ac:dyDescent="0.25">
      <c r="C22" s="2"/>
      <c r="I22" s="4"/>
      <c r="J22" s="6"/>
    </row>
    <row r="23" spans="2:10" x14ac:dyDescent="0.25">
      <c r="C23" s="6"/>
      <c r="G23" s="3"/>
      <c r="I23" s="2"/>
      <c r="J23" s="2"/>
    </row>
    <row r="24" spans="2:10" x14ac:dyDescent="0.25">
      <c r="C24" s="6"/>
      <c r="I24" s="2"/>
      <c r="J24" s="2"/>
    </row>
    <row r="25" spans="2:10" x14ac:dyDescent="0.25">
      <c r="C25" s="6"/>
      <c r="G25" s="3"/>
      <c r="I25" s="2"/>
      <c r="J25" s="2"/>
    </row>
    <row r="26" spans="2:10" x14ac:dyDescent="0.25">
      <c r="C26" s="2"/>
      <c r="I26" s="2"/>
      <c r="J26" s="2"/>
    </row>
    <row r="27" spans="2:10" x14ac:dyDescent="0.25">
      <c r="B27" s="5"/>
      <c r="C27" s="6"/>
      <c r="G27" s="3"/>
      <c r="I27" s="2"/>
      <c r="J27" s="2"/>
    </row>
    <row r="28" spans="2:10" x14ac:dyDescent="0.25">
      <c r="B28" s="5"/>
      <c r="C28" s="6"/>
      <c r="I28" s="2"/>
      <c r="J28" s="2"/>
    </row>
    <row r="29" spans="2:10" x14ac:dyDescent="0.25">
      <c r="C29" s="6"/>
      <c r="G29" s="3"/>
      <c r="I29" s="2"/>
      <c r="J29" s="2"/>
    </row>
    <row r="30" spans="2:10" x14ac:dyDescent="0.25">
      <c r="C30" s="6"/>
      <c r="I30" s="2"/>
      <c r="J30" s="2"/>
    </row>
    <row r="31" spans="2:10" x14ac:dyDescent="0.25">
      <c r="C31" s="2"/>
      <c r="G31" s="3"/>
      <c r="I31" s="2"/>
      <c r="J31" s="2"/>
    </row>
    <row r="32" spans="2:10" x14ac:dyDescent="0.25">
      <c r="C32" s="6"/>
      <c r="I32" s="2"/>
      <c r="J32" s="2"/>
    </row>
    <row r="33" spans="2:10" x14ac:dyDescent="0.25">
      <c r="C33" s="6"/>
      <c r="I33" s="2"/>
      <c r="J33" s="2"/>
    </row>
    <row r="34" spans="2:10" x14ac:dyDescent="0.25">
      <c r="C34" s="2"/>
      <c r="G34" s="3"/>
      <c r="I34" s="2"/>
      <c r="J34" s="2"/>
    </row>
    <row r="35" spans="2:10" x14ac:dyDescent="0.25">
      <c r="C35" s="6"/>
      <c r="G35" s="3"/>
      <c r="I35" s="2"/>
      <c r="J35" s="2"/>
    </row>
    <row r="36" spans="2:10" x14ac:dyDescent="0.25">
      <c r="C36" s="6"/>
      <c r="I36" s="2"/>
      <c r="J36" s="2"/>
    </row>
    <row r="37" spans="2:10" x14ac:dyDescent="0.25">
      <c r="C37" s="2"/>
      <c r="G37" s="3"/>
      <c r="I37" s="2"/>
      <c r="J37" s="2"/>
    </row>
    <row r="38" spans="2:10" x14ac:dyDescent="0.25">
      <c r="C38" s="2"/>
      <c r="I38" s="2"/>
      <c r="J38" s="2"/>
    </row>
    <row r="39" spans="2:10" x14ac:dyDescent="0.25">
      <c r="C39" s="2"/>
      <c r="G39" s="3"/>
      <c r="I39" s="4"/>
      <c r="J39" s="6"/>
    </row>
    <row r="40" spans="2:10" x14ac:dyDescent="0.25">
      <c r="C40" s="2"/>
      <c r="I40" s="4"/>
      <c r="J40" s="6"/>
    </row>
    <row r="41" spans="2:10" x14ac:dyDescent="0.25">
      <c r="B41" s="5"/>
      <c r="C41" s="2"/>
      <c r="G41" s="3"/>
      <c r="I41" s="2"/>
      <c r="J41" s="2"/>
    </row>
    <row r="42" spans="2:10" x14ac:dyDescent="0.25">
      <c r="C42" s="2"/>
      <c r="I42" s="4"/>
      <c r="J42" s="6"/>
    </row>
    <row r="43" spans="2:10" x14ac:dyDescent="0.25">
      <c r="C43" s="2"/>
      <c r="G43" s="3"/>
      <c r="I43" s="4"/>
      <c r="J43" s="6"/>
    </row>
    <row r="44" spans="2:10" x14ac:dyDescent="0.25">
      <c r="C44" s="2"/>
      <c r="I44" s="4"/>
      <c r="J44" s="6"/>
    </row>
    <row r="45" spans="2:10" x14ac:dyDescent="0.25">
      <c r="B45" s="5"/>
      <c r="C45" s="2"/>
      <c r="G45" s="3"/>
      <c r="I45" s="2"/>
      <c r="J45" s="2"/>
    </row>
    <row r="46" spans="2:10" x14ac:dyDescent="0.25">
      <c r="B46" s="5"/>
      <c r="C46" s="2"/>
      <c r="I46" s="2"/>
      <c r="J46" s="2"/>
    </row>
    <row r="47" spans="2:10" x14ac:dyDescent="0.25">
      <c r="B47" s="5"/>
      <c r="C47" s="2"/>
      <c r="G47" s="3"/>
      <c r="I47" s="2"/>
      <c r="J47" s="2"/>
    </row>
    <row r="48" spans="2:10" x14ac:dyDescent="0.25">
      <c r="C48" s="2"/>
      <c r="I48" s="2"/>
      <c r="J48" s="2"/>
    </row>
    <row r="49" spans="3:10" x14ac:dyDescent="0.25">
      <c r="C49" s="2"/>
      <c r="G49" s="3"/>
      <c r="I49" s="2"/>
      <c r="J49" s="2"/>
    </row>
    <row r="50" spans="3:10" x14ac:dyDescent="0.25">
      <c r="C50" s="2"/>
      <c r="I50" s="2"/>
      <c r="J50" s="2"/>
    </row>
    <row r="51" spans="3:10" x14ac:dyDescent="0.25">
      <c r="C51" s="2"/>
      <c r="G51" s="3"/>
      <c r="I51" s="2"/>
      <c r="J51" s="2"/>
    </row>
    <row r="52" spans="3:10" x14ac:dyDescent="0.25">
      <c r="C52" s="2"/>
      <c r="I52" s="2"/>
      <c r="J52" s="2"/>
    </row>
    <row r="53" spans="3:10" x14ac:dyDescent="0.25">
      <c r="C53" s="2"/>
      <c r="G53" s="3"/>
      <c r="I53" s="2"/>
      <c r="J53" s="2"/>
    </row>
    <row r="54" spans="3:10" x14ac:dyDescent="0.25">
      <c r="C54" s="2"/>
      <c r="I54" s="2"/>
      <c r="J54" s="2"/>
    </row>
    <row r="55" spans="3:10" x14ac:dyDescent="0.25">
      <c r="C55" s="2"/>
      <c r="G55" s="3"/>
      <c r="I55" s="2"/>
      <c r="J55" s="2"/>
    </row>
    <row r="56" spans="3:10" x14ac:dyDescent="0.25">
      <c r="C56" s="2"/>
      <c r="I56" s="2"/>
      <c r="J56" s="2"/>
    </row>
    <row r="57" spans="3:10" x14ac:dyDescent="0.25">
      <c r="C57" s="2"/>
      <c r="G57" s="3"/>
      <c r="I57" s="2"/>
      <c r="J57" s="2"/>
    </row>
    <row r="58" spans="3:10" x14ac:dyDescent="0.25">
      <c r="C58" s="2"/>
      <c r="I58" s="4"/>
      <c r="J58" s="2"/>
    </row>
    <row r="59" spans="3:10" x14ac:dyDescent="0.25">
      <c r="C59" s="2"/>
      <c r="G59" s="3"/>
      <c r="I59" s="2"/>
      <c r="J59" s="2"/>
    </row>
    <row r="60" spans="3:10" x14ac:dyDescent="0.25">
      <c r="C60" s="2"/>
      <c r="I60" s="2"/>
      <c r="J60" s="2"/>
    </row>
    <row r="61" spans="3:10" x14ac:dyDescent="0.25">
      <c r="C61" s="2"/>
      <c r="G61" s="3"/>
      <c r="I61" s="2"/>
      <c r="J61" s="2"/>
    </row>
    <row r="62" spans="3:10" x14ac:dyDescent="0.25">
      <c r="C62" s="2"/>
      <c r="I62" s="2"/>
      <c r="J62" s="2"/>
    </row>
    <row r="63" spans="3:10" x14ac:dyDescent="0.25">
      <c r="C63" s="2"/>
      <c r="G63" s="3"/>
      <c r="I63" s="2"/>
      <c r="J63" s="2"/>
    </row>
    <row r="64" spans="3:10" x14ac:dyDescent="0.25">
      <c r="C64" s="2"/>
      <c r="I64" s="2"/>
      <c r="J64" s="2"/>
    </row>
    <row r="65" spans="2:10" x14ac:dyDescent="0.25">
      <c r="C65" s="2"/>
      <c r="G65" s="3"/>
      <c r="I65" s="2"/>
      <c r="J65" s="2"/>
    </row>
    <row r="66" spans="2:10" x14ac:dyDescent="0.25">
      <c r="C66" s="2"/>
      <c r="I66" s="2"/>
      <c r="J66" s="2"/>
    </row>
    <row r="67" spans="2:10" x14ac:dyDescent="0.25">
      <c r="C67" s="2"/>
      <c r="G67" s="3"/>
      <c r="I67" s="2"/>
      <c r="J67" s="2"/>
    </row>
    <row r="68" spans="2:10" x14ac:dyDescent="0.25">
      <c r="C68" s="2"/>
      <c r="I68" s="2"/>
      <c r="J68" s="2"/>
    </row>
    <row r="69" spans="2:10" x14ac:dyDescent="0.25">
      <c r="C69" s="2"/>
      <c r="G69" s="3"/>
      <c r="I69" s="2"/>
      <c r="J69" s="2"/>
    </row>
    <row r="70" spans="2:10" x14ac:dyDescent="0.25">
      <c r="C70" s="2"/>
      <c r="I70" s="2"/>
      <c r="J70" s="2"/>
    </row>
    <row r="71" spans="2:10" x14ac:dyDescent="0.25">
      <c r="C71" s="2"/>
      <c r="G71" s="3"/>
      <c r="I71" s="2"/>
      <c r="J71" s="2"/>
    </row>
    <row r="72" spans="2:10" x14ac:dyDescent="0.25">
      <c r="C72" s="2"/>
      <c r="I72" s="2"/>
      <c r="J72" s="2"/>
    </row>
    <row r="73" spans="2:10" x14ac:dyDescent="0.25">
      <c r="C73" s="2"/>
      <c r="G73" s="3"/>
      <c r="I73" s="2"/>
      <c r="J73" s="2"/>
    </row>
    <row r="74" spans="2:10" x14ac:dyDescent="0.25">
      <c r="C74" s="2"/>
      <c r="I74" s="2"/>
      <c r="J74" s="2"/>
    </row>
    <row r="75" spans="2:10" x14ac:dyDescent="0.25">
      <c r="C75" s="2"/>
      <c r="G75" s="3"/>
      <c r="I75" s="2"/>
      <c r="J75" s="2"/>
    </row>
    <row r="76" spans="2:10" x14ac:dyDescent="0.25">
      <c r="C76" s="2"/>
      <c r="I76" s="2"/>
      <c r="J76" s="2"/>
    </row>
    <row r="77" spans="2:10" x14ac:dyDescent="0.25">
      <c r="C77" s="2"/>
      <c r="G77" s="3"/>
      <c r="I77" s="2"/>
      <c r="J77" s="2"/>
    </row>
    <row r="78" spans="2:10" x14ac:dyDescent="0.25">
      <c r="C78" s="2"/>
      <c r="I78" s="2"/>
      <c r="J78" s="2"/>
    </row>
    <row r="79" spans="2:10" x14ac:dyDescent="0.25">
      <c r="B79" s="5"/>
      <c r="C79" s="2"/>
      <c r="G79" s="3"/>
      <c r="I79" s="2"/>
      <c r="J79" s="2"/>
    </row>
    <row r="80" spans="2:10" x14ac:dyDescent="0.25">
      <c r="B80" s="5"/>
      <c r="C80" s="2"/>
      <c r="I80" s="2"/>
      <c r="J80" s="2"/>
    </row>
    <row r="81" spans="2:10" x14ac:dyDescent="0.25">
      <c r="B81" s="5"/>
      <c r="C81" s="2"/>
      <c r="G81" s="3"/>
      <c r="I81" s="2"/>
      <c r="J81" s="2"/>
    </row>
    <row r="82" spans="2:10" x14ac:dyDescent="0.25">
      <c r="C82" s="2"/>
      <c r="I82" s="2"/>
      <c r="J82" s="2"/>
    </row>
    <row r="83" spans="2:10" x14ac:dyDescent="0.25">
      <c r="C83" s="2"/>
      <c r="G83" s="3"/>
      <c r="I83" s="2"/>
      <c r="J83" s="2"/>
    </row>
    <row r="84" spans="2:10" x14ac:dyDescent="0.25">
      <c r="C84" s="2"/>
      <c r="I84" s="4"/>
      <c r="J84" s="2"/>
    </row>
    <row r="85" spans="2:10" x14ac:dyDescent="0.25">
      <c r="C85" s="2"/>
      <c r="G85" s="3"/>
      <c r="H85" s="5"/>
      <c r="I85" s="4"/>
      <c r="J85" s="2"/>
    </row>
    <row r="86" spans="2:10" x14ac:dyDescent="0.25">
      <c r="C86" s="2"/>
      <c r="I86" s="2"/>
      <c r="J86" s="2"/>
    </row>
    <row r="87" spans="2:10" x14ac:dyDescent="0.25">
      <c r="C87" s="2"/>
      <c r="G87" s="3"/>
      <c r="I87" s="2"/>
      <c r="J87" s="2"/>
    </row>
    <row r="88" spans="2:10" x14ac:dyDescent="0.25">
      <c r="C88" s="2"/>
      <c r="I88" s="2"/>
      <c r="J88" s="2"/>
    </row>
    <row r="89" spans="2:10" x14ac:dyDescent="0.25">
      <c r="C89" s="2"/>
      <c r="G89" s="3"/>
      <c r="I89" s="2"/>
      <c r="J89" s="2"/>
    </row>
    <row r="90" spans="2:10" x14ac:dyDescent="0.25">
      <c r="C90" s="2"/>
      <c r="I90" s="4"/>
      <c r="J90" s="6"/>
    </row>
    <row r="91" spans="2:10" x14ac:dyDescent="0.25">
      <c r="C91" s="2"/>
      <c r="G91" s="3"/>
      <c r="I91" s="4"/>
      <c r="J91" s="6"/>
    </row>
  </sheetData>
  <autoFilter ref="A1:J92" xr:uid="{A1CEFA4F-CB6A-4A2C-AA3D-3FB140EE3C0F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D020226-752D-433A-BA4F-D8C7FC0042BB}">
          <x14:formula1>
            <xm:f>Ingrédients!$B:$B</xm:f>
          </x14:formula1>
          <xm:sqref>A2:A91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52A65-3FD7-4895-A32A-2164CE3265DC}">
  <dimension ref="A1:J91"/>
  <sheetViews>
    <sheetView workbookViewId="0">
      <selection activeCell="A3" sqref="A3"/>
    </sheetView>
  </sheetViews>
  <sheetFormatPr baseColWidth="10" defaultRowHeight="15" x14ac:dyDescent="0.25"/>
  <cols>
    <col min="1" max="1" width="30.28515625" bestFit="1" customWidth="1"/>
    <col min="2" max="3" width="30.28515625" customWidth="1"/>
    <col min="4" max="4" width="7" bestFit="1" customWidth="1"/>
    <col min="5" max="5" width="49.7109375" bestFit="1" customWidth="1"/>
    <col min="6" max="6" width="15" bestFit="1" customWidth="1"/>
    <col min="7" max="7" width="15" customWidth="1"/>
    <col min="8" max="8" width="8.140625" bestFit="1" customWidth="1"/>
    <col min="9" max="9" width="13" bestFit="1" customWidth="1"/>
  </cols>
  <sheetData>
    <row r="1" spans="1:10" x14ac:dyDescent="0.25">
      <c r="A1" s="13" t="s">
        <v>233</v>
      </c>
      <c r="B1" s="13" t="s">
        <v>43</v>
      </c>
      <c r="C1" s="13" t="s">
        <v>279</v>
      </c>
      <c r="D1" s="13" t="s">
        <v>106</v>
      </c>
      <c r="E1" s="13" t="s">
        <v>107</v>
      </c>
      <c r="F1" s="13" t="s">
        <v>223</v>
      </c>
      <c r="G1" s="13" t="s">
        <v>277</v>
      </c>
      <c r="H1" s="13" t="s">
        <v>224</v>
      </c>
      <c r="I1" s="13" t="s">
        <v>278</v>
      </c>
      <c r="J1" s="13" t="s">
        <v>280</v>
      </c>
    </row>
    <row r="2" spans="1:10" x14ac:dyDescent="0.25">
      <c r="A2" s="1" t="s">
        <v>94</v>
      </c>
      <c r="B2" s="1" t="str">
        <f>VLOOKUP(A2,Ingrédients!B:C,2,0)</f>
        <v>Pièce</v>
      </c>
      <c r="C2" s="20">
        <f>J2/G2</f>
        <v>1.4</v>
      </c>
      <c r="D2" s="1"/>
      <c r="E2" s="19" t="s">
        <v>94</v>
      </c>
      <c r="F2" s="21"/>
      <c r="G2" s="22">
        <v>1</v>
      </c>
      <c r="H2" s="19" t="s">
        <v>39</v>
      </c>
      <c r="I2" s="23">
        <f>J2/G2</f>
        <v>1.4</v>
      </c>
      <c r="J2" s="23">
        <v>1.4</v>
      </c>
    </row>
    <row r="3" spans="1:10" x14ac:dyDescent="0.25">
      <c r="C3" s="6"/>
      <c r="E3" s="18"/>
      <c r="G3" s="17"/>
      <c r="H3" s="7"/>
      <c r="I3" s="2"/>
      <c r="J3" s="2"/>
    </row>
    <row r="4" spans="1:10" x14ac:dyDescent="0.25">
      <c r="C4" s="6"/>
      <c r="E4" s="18"/>
      <c r="G4" s="17"/>
      <c r="H4" s="7"/>
      <c r="I4" s="2"/>
      <c r="J4" s="2"/>
    </row>
    <row r="5" spans="1:10" x14ac:dyDescent="0.25">
      <c r="C5" s="6"/>
      <c r="E5" s="18"/>
      <c r="F5" s="3"/>
      <c r="G5" s="16"/>
      <c r="H5" s="7"/>
      <c r="I5" s="2"/>
      <c r="J5" s="2"/>
    </row>
    <row r="6" spans="1:10" x14ac:dyDescent="0.25">
      <c r="C6" s="6"/>
      <c r="G6" s="17"/>
      <c r="H6" s="5"/>
      <c r="I6" s="2"/>
      <c r="J6" s="2"/>
    </row>
    <row r="7" spans="1:10" x14ac:dyDescent="0.25">
      <c r="C7" s="6"/>
      <c r="F7" s="3"/>
      <c r="G7" s="16"/>
      <c r="I7" s="2"/>
      <c r="J7" s="2"/>
    </row>
    <row r="8" spans="1:10" x14ac:dyDescent="0.25">
      <c r="C8" s="6"/>
      <c r="E8" s="18"/>
      <c r="G8" s="17"/>
      <c r="H8" s="5"/>
      <c r="I8" s="2"/>
      <c r="J8" s="2"/>
    </row>
    <row r="9" spans="1:10" x14ac:dyDescent="0.25">
      <c r="C9" s="6"/>
      <c r="G9" s="16"/>
      <c r="I9" s="2"/>
      <c r="J9" s="2"/>
    </row>
    <row r="10" spans="1:10" x14ac:dyDescent="0.25">
      <c r="B10" s="5"/>
      <c r="C10" s="6"/>
      <c r="I10" s="2"/>
      <c r="J10" s="2"/>
    </row>
    <row r="11" spans="1:10" x14ac:dyDescent="0.25">
      <c r="B11" s="5"/>
      <c r="C11" s="2"/>
      <c r="I11" s="2"/>
      <c r="J11" s="2"/>
    </row>
    <row r="12" spans="1:10" x14ac:dyDescent="0.25">
      <c r="C12" s="6"/>
      <c r="F12" s="3"/>
      <c r="G12" s="3"/>
      <c r="I12" s="2"/>
      <c r="J12" s="2"/>
    </row>
    <row r="13" spans="1:10" x14ac:dyDescent="0.25">
      <c r="C13" s="2"/>
      <c r="G13" s="3"/>
      <c r="I13" s="2"/>
      <c r="J13" s="2"/>
    </row>
    <row r="14" spans="1:10" x14ac:dyDescent="0.25">
      <c r="B14" s="5"/>
      <c r="C14" s="6"/>
      <c r="I14" s="2"/>
      <c r="J14" s="2"/>
    </row>
    <row r="15" spans="1:10" x14ac:dyDescent="0.25">
      <c r="C15" s="6"/>
      <c r="G15" s="3"/>
      <c r="I15" s="4"/>
      <c r="J15" s="6"/>
    </row>
    <row r="16" spans="1:10" x14ac:dyDescent="0.25">
      <c r="C16" s="6"/>
      <c r="I16" s="2"/>
      <c r="J16" s="2"/>
    </row>
    <row r="17" spans="2:10" x14ac:dyDescent="0.25">
      <c r="C17" s="2"/>
      <c r="I17" s="2"/>
      <c r="J17" s="2"/>
    </row>
    <row r="18" spans="2:10" x14ac:dyDescent="0.25">
      <c r="C18" s="6"/>
      <c r="G18" s="3"/>
      <c r="I18" s="2"/>
      <c r="J18" s="2"/>
    </row>
    <row r="19" spans="2:10" x14ac:dyDescent="0.25">
      <c r="C19" s="6"/>
      <c r="G19" s="3"/>
      <c r="I19" s="2"/>
      <c r="J19" s="2"/>
    </row>
    <row r="20" spans="2:10" x14ac:dyDescent="0.25">
      <c r="B20" s="5"/>
      <c r="C20" s="6"/>
      <c r="I20" s="2"/>
      <c r="J20" s="2"/>
    </row>
    <row r="21" spans="2:10" x14ac:dyDescent="0.25">
      <c r="C21" s="6"/>
      <c r="G21" s="3"/>
      <c r="I21" s="2"/>
      <c r="J21" s="2"/>
    </row>
    <row r="22" spans="2:10" x14ac:dyDescent="0.25">
      <c r="C22" s="2"/>
      <c r="I22" s="4"/>
      <c r="J22" s="6"/>
    </row>
    <row r="23" spans="2:10" x14ac:dyDescent="0.25">
      <c r="C23" s="6"/>
      <c r="G23" s="3"/>
      <c r="I23" s="2"/>
      <c r="J23" s="2"/>
    </row>
    <row r="24" spans="2:10" x14ac:dyDescent="0.25">
      <c r="C24" s="6"/>
      <c r="I24" s="2"/>
      <c r="J24" s="2"/>
    </row>
    <row r="25" spans="2:10" x14ac:dyDescent="0.25">
      <c r="C25" s="6"/>
      <c r="G25" s="3"/>
      <c r="I25" s="2"/>
      <c r="J25" s="2"/>
    </row>
    <row r="26" spans="2:10" x14ac:dyDescent="0.25">
      <c r="C26" s="2"/>
      <c r="I26" s="2"/>
      <c r="J26" s="2"/>
    </row>
    <row r="27" spans="2:10" x14ac:dyDescent="0.25">
      <c r="B27" s="5"/>
      <c r="C27" s="6"/>
      <c r="G27" s="3"/>
      <c r="I27" s="2"/>
      <c r="J27" s="2"/>
    </row>
    <row r="28" spans="2:10" x14ac:dyDescent="0.25">
      <c r="B28" s="5"/>
      <c r="C28" s="6"/>
      <c r="I28" s="2"/>
      <c r="J28" s="2"/>
    </row>
    <row r="29" spans="2:10" x14ac:dyDescent="0.25">
      <c r="C29" s="6"/>
      <c r="G29" s="3"/>
      <c r="I29" s="2"/>
      <c r="J29" s="2"/>
    </row>
    <row r="30" spans="2:10" x14ac:dyDescent="0.25">
      <c r="C30" s="6"/>
      <c r="I30" s="2"/>
      <c r="J30" s="2"/>
    </row>
    <row r="31" spans="2:10" x14ac:dyDescent="0.25">
      <c r="C31" s="2"/>
      <c r="G31" s="3"/>
      <c r="I31" s="2"/>
      <c r="J31" s="2"/>
    </row>
    <row r="32" spans="2:10" x14ac:dyDescent="0.25">
      <c r="C32" s="6"/>
      <c r="I32" s="2"/>
      <c r="J32" s="2"/>
    </row>
    <row r="33" spans="2:10" x14ac:dyDescent="0.25">
      <c r="C33" s="6"/>
      <c r="I33" s="2"/>
      <c r="J33" s="2"/>
    </row>
    <row r="34" spans="2:10" x14ac:dyDescent="0.25">
      <c r="C34" s="2"/>
      <c r="G34" s="3"/>
      <c r="I34" s="2"/>
      <c r="J34" s="2"/>
    </row>
    <row r="35" spans="2:10" x14ac:dyDescent="0.25">
      <c r="C35" s="6"/>
      <c r="G35" s="3"/>
      <c r="I35" s="2"/>
      <c r="J35" s="2"/>
    </row>
    <row r="36" spans="2:10" x14ac:dyDescent="0.25">
      <c r="C36" s="6"/>
      <c r="I36" s="2"/>
      <c r="J36" s="2"/>
    </row>
    <row r="37" spans="2:10" x14ac:dyDescent="0.25">
      <c r="C37" s="2"/>
      <c r="G37" s="3"/>
      <c r="I37" s="2"/>
      <c r="J37" s="2"/>
    </row>
    <row r="38" spans="2:10" x14ac:dyDescent="0.25">
      <c r="C38" s="2"/>
      <c r="I38" s="2"/>
      <c r="J38" s="2"/>
    </row>
    <row r="39" spans="2:10" x14ac:dyDescent="0.25">
      <c r="C39" s="2"/>
      <c r="G39" s="3"/>
      <c r="I39" s="4"/>
      <c r="J39" s="6"/>
    </row>
    <row r="40" spans="2:10" x14ac:dyDescent="0.25">
      <c r="C40" s="2"/>
      <c r="I40" s="4"/>
      <c r="J40" s="6"/>
    </row>
    <row r="41" spans="2:10" x14ac:dyDescent="0.25">
      <c r="B41" s="5"/>
      <c r="C41" s="2"/>
      <c r="G41" s="3"/>
      <c r="I41" s="2"/>
      <c r="J41" s="2"/>
    </row>
    <row r="42" spans="2:10" x14ac:dyDescent="0.25">
      <c r="C42" s="2"/>
      <c r="I42" s="4"/>
      <c r="J42" s="6"/>
    </row>
    <row r="43" spans="2:10" x14ac:dyDescent="0.25">
      <c r="C43" s="2"/>
      <c r="G43" s="3"/>
      <c r="I43" s="4"/>
      <c r="J43" s="6"/>
    </row>
    <row r="44" spans="2:10" x14ac:dyDescent="0.25">
      <c r="C44" s="2"/>
      <c r="I44" s="4"/>
      <c r="J44" s="6"/>
    </row>
    <row r="45" spans="2:10" x14ac:dyDescent="0.25">
      <c r="B45" s="5"/>
      <c r="C45" s="2"/>
      <c r="G45" s="3"/>
      <c r="I45" s="2"/>
      <c r="J45" s="2"/>
    </row>
    <row r="46" spans="2:10" x14ac:dyDescent="0.25">
      <c r="B46" s="5"/>
      <c r="C46" s="2"/>
      <c r="I46" s="2"/>
      <c r="J46" s="2"/>
    </row>
    <row r="47" spans="2:10" x14ac:dyDescent="0.25">
      <c r="B47" s="5"/>
      <c r="C47" s="2"/>
      <c r="G47" s="3"/>
      <c r="I47" s="2"/>
      <c r="J47" s="2"/>
    </row>
    <row r="48" spans="2:10" x14ac:dyDescent="0.25">
      <c r="C48" s="2"/>
      <c r="I48" s="2"/>
      <c r="J48" s="2"/>
    </row>
    <row r="49" spans="3:10" x14ac:dyDescent="0.25">
      <c r="C49" s="2"/>
      <c r="G49" s="3"/>
      <c r="I49" s="2"/>
      <c r="J49" s="2"/>
    </row>
    <row r="50" spans="3:10" x14ac:dyDescent="0.25">
      <c r="C50" s="2"/>
      <c r="I50" s="2"/>
      <c r="J50" s="2"/>
    </row>
    <row r="51" spans="3:10" x14ac:dyDescent="0.25">
      <c r="C51" s="2"/>
      <c r="G51" s="3"/>
      <c r="I51" s="2"/>
      <c r="J51" s="2"/>
    </row>
    <row r="52" spans="3:10" x14ac:dyDescent="0.25">
      <c r="C52" s="2"/>
      <c r="I52" s="2"/>
      <c r="J52" s="2"/>
    </row>
    <row r="53" spans="3:10" x14ac:dyDescent="0.25">
      <c r="C53" s="2"/>
      <c r="G53" s="3"/>
      <c r="I53" s="2"/>
      <c r="J53" s="2"/>
    </row>
    <row r="54" spans="3:10" x14ac:dyDescent="0.25">
      <c r="C54" s="2"/>
      <c r="I54" s="2"/>
      <c r="J54" s="2"/>
    </row>
    <row r="55" spans="3:10" x14ac:dyDescent="0.25">
      <c r="C55" s="2"/>
      <c r="G55" s="3"/>
      <c r="I55" s="2"/>
      <c r="J55" s="2"/>
    </row>
    <row r="56" spans="3:10" x14ac:dyDescent="0.25">
      <c r="C56" s="2"/>
      <c r="I56" s="2"/>
      <c r="J56" s="2"/>
    </row>
    <row r="57" spans="3:10" x14ac:dyDescent="0.25">
      <c r="C57" s="2"/>
      <c r="G57" s="3"/>
      <c r="I57" s="2"/>
      <c r="J57" s="2"/>
    </row>
    <row r="58" spans="3:10" x14ac:dyDescent="0.25">
      <c r="C58" s="2"/>
      <c r="I58" s="4"/>
      <c r="J58" s="2"/>
    </row>
    <row r="59" spans="3:10" x14ac:dyDescent="0.25">
      <c r="C59" s="2"/>
      <c r="G59" s="3"/>
      <c r="I59" s="2"/>
      <c r="J59" s="2"/>
    </row>
    <row r="60" spans="3:10" x14ac:dyDescent="0.25">
      <c r="C60" s="2"/>
      <c r="I60" s="2"/>
      <c r="J60" s="2"/>
    </row>
    <row r="61" spans="3:10" x14ac:dyDescent="0.25">
      <c r="C61" s="2"/>
      <c r="G61" s="3"/>
      <c r="I61" s="2"/>
      <c r="J61" s="2"/>
    </row>
    <row r="62" spans="3:10" x14ac:dyDescent="0.25">
      <c r="C62" s="2"/>
      <c r="I62" s="2"/>
      <c r="J62" s="2"/>
    </row>
    <row r="63" spans="3:10" x14ac:dyDescent="0.25">
      <c r="C63" s="2"/>
      <c r="G63" s="3"/>
      <c r="I63" s="2"/>
      <c r="J63" s="2"/>
    </row>
    <row r="64" spans="3:10" x14ac:dyDescent="0.25">
      <c r="C64" s="2"/>
      <c r="I64" s="2"/>
      <c r="J64" s="2"/>
    </row>
    <row r="65" spans="2:10" x14ac:dyDescent="0.25">
      <c r="C65" s="2"/>
      <c r="G65" s="3"/>
      <c r="I65" s="2"/>
      <c r="J65" s="2"/>
    </row>
    <row r="66" spans="2:10" x14ac:dyDescent="0.25">
      <c r="C66" s="2"/>
      <c r="I66" s="2"/>
      <c r="J66" s="2"/>
    </row>
    <row r="67" spans="2:10" x14ac:dyDescent="0.25">
      <c r="C67" s="2"/>
      <c r="G67" s="3"/>
      <c r="I67" s="2"/>
      <c r="J67" s="2"/>
    </row>
    <row r="68" spans="2:10" x14ac:dyDescent="0.25">
      <c r="C68" s="2"/>
      <c r="I68" s="2"/>
      <c r="J68" s="2"/>
    </row>
    <row r="69" spans="2:10" x14ac:dyDescent="0.25">
      <c r="C69" s="2"/>
      <c r="G69" s="3"/>
      <c r="I69" s="2"/>
      <c r="J69" s="2"/>
    </row>
    <row r="70" spans="2:10" x14ac:dyDescent="0.25">
      <c r="C70" s="2"/>
      <c r="I70" s="2"/>
      <c r="J70" s="2"/>
    </row>
    <row r="71" spans="2:10" x14ac:dyDescent="0.25">
      <c r="C71" s="2"/>
      <c r="G71" s="3"/>
      <c r="I71" s="2"/>
      <c r="J71" s="2"/>
    </row>
    <row r="72" spans="2:10" x14ac:dyDescent="0.25">
      <c r="C72" s="2"/>
      <c r="I72" s="2"/>
      <c r="J72" s="2"/>
    </row>
    <row r="73" spans="2:10" x14ac:dyDescent="0.25">
      <c r="C73" s="2"/>
      <c r="G73" s="3"/>
      <c r="I73" s="2"/>
      <c r="J73" s="2"/>
    </row>
    <row r="74" spans="2:10" x14ac:dyDescent="0.25">
      <c r="C74" s="2"/>
      <c r="I74" s="2"/>
      <c r="J74" s="2"/>
    </row>
    <row r="75" spans="2:10" x14ac:dyDescent="0.25">
      <c r="C75" s="2"/>
      <c r="G75" s="3"/>
      <c r="I75" s="2"/>
      <c r="J75" s="2"/>
    </row>
    <row r="76" spans="2:10" x14ac:dyDescent="0.25">
      <c r="C76" s="2"/>
      <c r="I76" s="2"/>
      <c r="J76" s="2"/>
    </row>
    <row r="77" spans="2:10" x14ac:dyDescent="0.25">
      <c r="C77" s="2"/>
      <c r="G77" s="3"/>
      <c r="I77" s="2"/>
      <c r="J77" s="2"/>
    </row>
    <row r="78" spans="2:10" x14ac:dyDescent="0.25">
      <c r="C78" s="2"/>
      <c r="I78" s="2"/>
      <c r="J78" s="2"/>
    </row>
    <row r="79" spans="2:10" x14ac:dyDescent="0.25">
      <c r="B79" s="5"/>
      <c r="C79" s="2"/>
      <c r="G79" s="3"/>
      <c r="I79" s="2"/>
      <c r="J79" s="2"/>
    </row>
    <row r="80" spans="2:10" x14ac:dyDescent="0.25">
      <c r="B80" s="5"/>
      <c r="C80" s="2"/>
      <c r="I80" s="2"/>
      <c r="J80" s="2"/>
    </row>
    <row r="81" spans="2:10" x14ac:dyDescent="0.25">
      <c r="B81" s="5"/>
      <c r="C81" s="2"/>
      <c r="G81" s="3"/>
      <c r="I81" s="2"/>
      <c r="J81" s="2"/>
    </row>
    <row r="82" spans="2:10" x14ac:dyDescent="0.25">
      <c r="C82" s="2"/>
      <c r="I82" s="2"/>
      <c r="J82" s="2"/>
    </row>
    <row r="83" spans="2:10" x14ac:dyDescent="0.25">
      <c r="C83" s="2"/>
      <c r="G83" s="3"/>
      <c r="I83" s="2"/>
      <c r="J83" s="2"/>
    </row>
    <row r="84" spans="2:10" x14ac:dyDescent="0.25">
      <c r="C84" s="2"/>
      <c r="I84" s="4"/>
      <c r="J84" s="2"/>
    </row>
    <row r="85" spans="2:10" x14ac:dyDescent="0.25">
      <c r="C85" s="2"/>
      <c r="G85" s="3"/>
      <c r="H85" s="5"/>
      <c r="I85" s="4"/>
      <c r="J85" s="2"/>
    </row>
    <row r="86" spans="2:10" x14ac:dyDescent="0.25">
      <c r="C86" s="2"/>
      <c r="I86" s="2"/>
      <c r="J86" s="2"/>
    </row>
    <row r="87" spans="2:10" x14ac:dyDescent="0.25">
      <c r="C87" s="2"/>
      <c r="G87" s="3"/>
      <c r="I87" s="2"/>
      <c r="J87" s="2"/>
    </row>
    <row r="88" spans="2:10" x14ac:dyDescent="0.25">
      <c r="C88" s="2"/>
      <c r="I88" s="2"/>
      <c r="J88" s="2"/>
    </row>
    <row r="89" spans="2:10" x14ac:dyDescent="0.25">
      <c r="C89" s="2"/>
      <c r="G89" s="3"/>
      <c r="I89" s="2"/>
      <c r="J89" s="2"/>
    </row>
    <row r="90" spans="2:10" x14ac:dyDescent="0.25">
      <c r="C90" s="2"/>
      <c r="I90" s="4"/>
      <c r="J90" s="6"/>
    </row>
    <row r="91" spans="2:10" x14ac:dyDescent="0.25">
      <c r="C91" s="2"/>
      <c r="G91" s="3"/>
      <c r="I91" s="4"/>
      <c r="J91" s="6"/>
    </row>
  </sheetData>
  <autoFilter ref="A1:J92" xr:uid="{A1CEFA4F-CB6A-4A2C-AA3D-3FB140EE3C0F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982C246-E1C8-4CA4-B959-3AAC7CAA78EC}">
          <x14:formula1>
            <xm:f>Ingrédients!$B:$B</xm:f>
          </x14:formula1>
          <xm:sqref>A2:A91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A9D4E-9F1F-48BD-8CD9-2AAE22A7DB71}">
  <dimension ref="A1:J91"/>
  <sheetViews>
    <sheetView workbookViewId="0">
      <selection activeCell="C10" sqref="C10"/>
    </sheetView>
  </sheetViews>
  <sheetFormatPr baseColWidth="10" defaultRowHeight="15" x14ac:dyDescent="0.25"/>
  <cols>
    <col min="1" max="1" width="30.28515625" bestFit="1" customWidth="1"/>
    <col min="2" max="3" width="30.28515625" customWidth="1"/>
    <col min="4" max="4" width="7" bestFit="1" customWidth="1"/>
    <col min="5" max="5" width="49.7109375" bestFit="1" customWidth="1"/>
    <col min="6" max="6" width="15" bestFit="1" customWidth="1"/>
    <col min="7" max="7" width="15" customWidth="1"/>
    <col min="8" max="8" width="8.140625" bestFit="1" customWidth="1"/>
    <col min="9" max="9" width="13" bestFit="1" customWidth="1"/>
  </cols>
  <sheetData>
    <row r="1" spans="1:10" x14ac:dyDescent="0.25">
      <c r="A1" s="13" t="s">
        <v>233</v>
      </c>
      <c r="B1" s="13" t="s">
        <v>43</v>
      </c>
      <c r="C1" s="13" t="s">
        <v>279</v>
      </c>
      <c r="D1" s="13" t="s">
        <v>106</v>
      </c>
      <c r="E1" s="13" t="s">
        <v>107</v>
      </c>
      <c r="F1" s="13" t="s">
        <v>223</v>
      </c>
      <c r="G1" s="13" t="s">
        <v>277</v>
      </c>
      <c r="H1" s="13" t="s">
        <v>224</v>
      </c>
      <c r="I1" s="13" t="s">
        <v>278</v>
      </c>
      <c r="J1" s="13" t="s">
        <v>280</v>
      </c>
    </row>
    <row r="2" spans="1:10" x14ac:dyDescent="0.25">
      <c r="A2" s="1" t="s">
        <v>56</v>
      </c>
      <c r="B2" s="1" t="str">
        <f>VLOOKUP(A2,Ingrédients!B:C,2,0)</f>
        <v>Litre</v>
      </c>
      <c r="C2" s="20">
        <f>J2/G2</f>
        <v>4.6500000000000004</v>
      </c>
      <c r="D2" s="1"/>
      <c r="E2" s="19" t="s">
        <v>1</v>
      </c>
      <c r="F2" s="21"/>
      <c r="G2" s="22">
        <v>1</v>
      </c>
      <c r="H2" s="19" t="s">
        <v>44</v>
      </c>
      <c r="I2" s="23">
        <f>J2/G2</f>
        <v>4.6500000000000004</v>
      </c>
      <c r="J2" s="23">
        <v>4.6500000000000004</v>
      </c>
    </row>
    <row r="3" spans="1:10" x14ac:dyDescent="0.25">
      <c r="A3" s="1" t="s">
        <v>66</v>
      </c>
      <c r="B3" s="1" t="str">
        <f>VLOOKUP(A3,Ingrédients!B:C,2,0)</f>
        <v>KG</v>
      </c>
      <c r="C3" s="20">
        <f t="shared" ref="C3:C8" si="0">J3/G3</f>
        <v>9.8800000000000008</v>
      </c>
      <c r="D3" s="1"/>
      <c r="E3" s="19" t="s">
        <v>9</v>
      </c>
      <c r="F3" s="1"/>
      <c r="G3" s="24">
        <v>1</v>
      </c>
      <c r="H3" s="1" t="s">
        <v>112</v>
      </c>
      <c r="I3" s="23">
        <f t="shared" ref="I3:I8" si="1">J3/G3</f>
        <v>9.8800000000000008</v>
      </c>
      <c r="J3" s="23">
        <v>9.8800000000000008</v>
      </c>
    </row>
    <row r="4" spans="1:10" x14ac:dyDescent="0.25">
      <c r="A4" s="1" t="s">
        <v>16</v>
      </c>
      <c r="B4" s="1" t="str">
        <f>VLOOKUP(A4,Ingrédients!B:C,2,0)</f>
        <v>KG</v>
      </c>
      <c r="C4" s="20">
        <f t="shared" si="0"/>
        <v>30.52</v>
      </c>
      <c r="D4" s="1"/>
      <c r="E4" s="19" t="s">
        <v>16</v>
      </c>
      <c r="F4" s="1"/>
      <c r="G4" s="24">
        <v>1</v>
      </c>
      <c r="H4" s="1" t="s">
        <v>112</v>
      </c>
      <c r="I4" s="23">
        <f t="shared" si="1"/>
        <v>30.52</v>
      </c>
      <c r="J4" s="23">
        <v>30.52</v>
      </c>
    </row>
    <row r="5" spans="1:10" x14ac:dyDescent="0.25">
      <c r="A5" s="1" t="s">
        <v>52</v>
      </c>
      <c r="B5" s="1" t="str">
        <f>VLOOKUP(A5,Ingrédients!B:C,2,0)</f>
        <v>Paquet</v>
      </c>
      <c r="C5" s="20">
        <f t="shared" si="0"/>
        <v>4.7450000000000006E-2</v>
      </c>
      <c r="D5" s="1"/>
      <c r="E5" s="19" t="s">
        <v>17</v>
      </c>
      <c r="F5" s="21"/>
      <c r="G5" s="22">
        <v>2000</v>
      </c>
      <c r="H5" s="1" t="s">
        <v>109</v>
      </c>
      <c r="I5" s="23">
        <f t="shared" si="1"/>
        <v>4.7450000000000006E-2</v>
      </c>
      <c r="J5" s="23">
        <v>94.9</v>
      </c>
    </row>
    <row r="6" spans="1:10" x14ac:dyDescent="0.25">
      <c r="A6" s="1" t="s">
        <v>69</v>
      </c>
      <c r="B6" s="1" t="str">
        <f>VLOOKUP(A6,Ingrédients!B:C,2,0)</f>
        <v>KG</v>
      </c>
      <c r="C6" s="20">
        <f t="shared" si="0"/>
        <v>9.5500000000000007</v>
      </c>
      <c r="D6" s="1"/>
      <c r="E6" s="1" t="s">
        <v>18</v>
      </c>
      <c r="F6" s="1"/>
      <c r="G6" s="24">
        <v>1</v>
      </c>
      <c r="H6" s="1" t="s">
        <v>112</v>
      </c>
      <c r="I6" s="23">
        <f t="shared" si="1"/>
        <v>9.5500000000000007</v>
      </c>
      <c r="J6" s="23">
        <v>9.5500000000000007</v>
      </c>
    </row>
    <row r="7" spans="1:10" x14ac:dyDescent="0.25">
      <c r="A7" s="1" t="s">
        <v>3</v>
      </c>
      <c r="B7" s="1" t="str">
        <f>VLOOKUP(A7,Ingrédients!B:C,2,0)</f>
        <v>KG</v>
      </c>
      <c r="C7" s="20">
        <f t="shared" si="0"/>
        <v>29.2</v>
      </c>
      <c r="D7" s="1"/>
      <c r="E7" s="1" t="s">
        <v>3</v>
      </c>
      <c r="F7" s="21"/>
      <c r="G7" s="22">
        <v>0.25</v>
      </c>
      <c r="H7" s="1" t="s">
        <v>112</v>
      </c>
      <c r="I7" s="23">
        <f t="shared" si="1"/>
        <v>29.2</v>
      </c>
      <c r="J7" s="23">
        <v>7.3</v>
      </c>
    </row>
    <row r="8" spans="1:10" x14ac:dyDescent="0.25">
      <c r="A8" s="1" t="s">
        <v>92</v>
      </c>
      <c r="B8" s="1" t="str">
        <f>VLOOKUP(A8,Ingrédients!B:C,2,0)</f>
        <v>KG</v>
      </c>
      <c r="C8" s="20">
        <f t="shared" si="0"/>
        <v>13.18</v>
      </c>
      <c r="D8" s="1"/>
      <c r="E8" s="19" t="s">
        <v>8</v>
      </c>
      <c r="F8" s="1"/>
      <c r="G8" s="24">
        <v>0.5</v>
      </c>
      <c r="H8" s="1" t="s">
        <v>112</v>
      </c>
      <c r="I8" s="23">
        <f t="shared" si="1"/>
        <v>13.18</v>
      </c>
      <c r="J8" s="23">
        <v>6.59</v>
      </c>
    </row>
    <row r="9" spans="1:10" x14ac:dyDescent="0.25">
      <c r="C9" s="6"/>
      <c r="G9" s="16"/>
      <c r="I9" s="2"/>
      <c r="J9" s="2"/>
    </row>
    <row r="10" spans="1:10" x14ac:dyDescent="0.25">
      <c r="B10" s="5"/>
      <c r="C10" s="6"/>
      <c r="I10" s="2"/>
      <c r="J10" s="2"/>
    </row>
    <row r="11" spans="1:10" x14ac:dyDescent="0.25">
      <c r="B11" s="5"/>
      <c r="C11" s="2"/>
      <c r="I11" s="2"/>
      <c r="J11" s="2"/>
    </row>
    <row r="12" spans="1:10" x14ac:dyDescent="0.25">
      <c r="C12" s="6"/>
      <c r="F12" s="3"/>
      <c r="G12" s="3"/>
      <c r="I12" s="2"/>
      <c r="J12" s="2"/>
    </row>
    <row r="13" spans="1:10" x14ac:dyDescent="0.25">
      <c r="C13" s="2"/>
      <c r="G13" s="3"/>
      <c r="I13" s="2"/>
      <c r="J13" s="2"/>
    </row>
    <row r="14" spans="1:10" x14ac:dyDescent="0.25">
      <c r="B14" s="5"/>
      <c r="C14" s="6"/>
      <c r="I14" s="2"/>
      <c r="J14" s="2"/>
    </row>
    <row r="15" spans="1:10" x14ac:dyDescent="0.25">
      <c r="C15" s="6"/>
      <c r="G15" s="3"/>
      <c r="I15" s="4"/>
      <c r="J15" s="6"/>
    </row>
    <row r="16" spans="1:10" x14ac:dyDescent="0.25">
      <c r="C16" s="6"/>
      <c r="I16" s="2"/>
      <c r="J16" s="2"/>
    </row>
    <row r="17" spans="2:10" x14ac:dyDescent="0.25">
      <c r="C17" s="2"/>
      <c r="I17" s="2"/>
      <c r="J17" s="2"/>
    </row>
    <row r="18" spans="2:10" x14ac:dyDescent="0.25">
      <c r="C18" s="6"/>
      <c r="G18" s="3"/>
      <c r="I18" s="2"/>
      <c r="J18" s="2"/>
    </row>
    <row r="19" spans="2:10" x14ac:dyDescent="0.25">
      <c r="C19" s="6"/>
      <c r="G19" s="3"/>
      <c r="I19" s="2"/>
      <c r="J19" s="2"/>
    </row>
    <row r="20" spans="2:10" x14ac:dyDescent="0.25">
      <c r="B20" s="5"/>
      <c r="C20" s="6"/>
      <c r="I20" s="2"/>
      <c r="J20" s="2"/>
    </row>
    <row r="21" spans="2:10" x14ac:dyDescent="0.25">
      <c r="C21" s="6"/>
      <c r="G21" s="3"/>
      <c r="I21" s="2"/>
      <c r="J21" s="2"/>
    </row>
    <row r="22" spans="2:10" x14ac:dyDescent="0.25">
      <c r="C22" s="2"/>
      <c r="I22" s="4"/>
      <c r="J22" s="6"/>
    </row>
    <row r="23" spans="2:10" x14ac:dyDescent="0.25">
      <c r="C23" s="6"/>
      <c r="G23" s="3"/>
      <c r="I23" s="2"/>
      <c r="J23" s="2"/>
    </row>
    <row r="24" spans="2:10" x14ac:dyDescent="0.25">
      <c r="C24" s="6"/>
      <c r="I24" s="2"/>
      <c r="J24" s="2"/>
    </row>
    <row r="25" spans="2:10" x14ac:dyDescent="0.25">
      <c r="C25" s="6"/>
      <c r="G25" s="3"/>
      <c r="I25" s="2"/>
      <c r="J25" s="2"/>
    </row>
    <row r="26" spans="2:10" x14ac:dyDescent="0.25">
      <c r="C26" s="2"/>
      <c r="I26" s="2"/>
      <c r="J26" s="2"/>
    </row>
    <row r="27" spans="2:10" x14ac:dyDescent="0.25">
      <c r="B27" s="5"/>
      <c r="C27" s="6"/>
      <c r="G27" s="3"/>
      <c r="I27" s="2"/>
      <c r="J27" s="2"/>
    </row>
    <row r="28" spans="2:10" x14ac:dyDescent="0.25">
      <c r="B28" s="5"/>
      <c r="C28" s="6"/>
      <c r="I28" s="2"/>
      <c r="J28" s="2"/>
    </row>
    <row r="29" spans="2:10" x14ac:dyDescent="0.25">
      <c r="C29" s="6"/>
      <c r="G29" s="3"/>
      <c r="I29" s="2"/>
      <c r="J29" s="2"/>
    </row>
    <row r="30" spans="2:10" x14ac:dyDescent="0.25">
      <c r="C30" s="6"/>
      <c r="I30" s="2"/>
      <c r="J30" s="2"/>
    </row>
    <row r="31" spans="2:10" x14ac:dyDescent="0.25">
      <c r="C31" s="2"/>
      <c r="G31" s="3"/>
      <c r="I31" s="2"/>
      <c r="J31" s="2"/>
    </row>
    <row r="32" spans="2:10" x14ac:dyDescent="0.25">
      <c r="C32" s="6"/>
      <c r="I32" s="2"/>
      <c r="J32" s="2"/>
    </row>
    <row r="33" spans="2:10" x14ac:dyDescent="0.25">
      <c r="C33" s="6"/>
      <c r="I33" s="2"/>
      <c r="J33" s="2"/>
    </row>
    <row r="34" spans="2:10" x14ac:dyDescent="0.25">
      <c r="C34" s="2"/>
      <c r="G34" s="3"/>
      <c r="I34" s="2"/>
      <c r="J34" s="2"/>
    </row>
    <row r="35" spans="2:10" x14ac:dyDescent="0.25">
      <c r="C35" s="6"/>
      <c r="G35" s="3"/>
      <c r="I35" s="2"/>
      <c r="J35" s="2"/>
    </row>
    <row r="36" spans="2:10" x14ac:dyDescent="0.25">
      <c r="C36" s="6"/>
      <c r="I36" s="2"/>
      <c r="J36" s="2"/>
    </row>
    <row r="37" spans="2:10" x14ac:dyDescent="0.25">
      <c r="C37" s="2"/>
      <c r="G37" s="3"/>
      <c r="I37" s="2"/>
      <c r="J37" s="2"/>
    </row>
    <row r="38" spans="2:10" x14ac:dyDescent="0.25">
      <c r="C38" s="2"/>
      <c r="I38" s="2"/>
      <c r="J38" s="2"/>
    </row>
    <row r="39" spans="2:10" x14ac:dyDescent="0.25">
      <c r="C39" s="2"/>
      <c r="G39" s="3"/>
      <c r="I39" s="4"/>
      <c r="J39" s="6"/>
    </row>
    <row r="40" spans="2:10" x14ac:dyDescent="0.25">
      <c r="C40" s="2"/>
      <c r="I40" s="4"/>
      <c r="J40" s="6"/>
    </row>
    <row r="41" spans="2:10" x14ac:dyDescent="0.25">
      <c r="B41" s="5"/>
      <c r="C41" s="2"/>
      <c r="G41" s="3"/>
      <c r="I41" s="2"/>
      <c r="J41" s="2"/>
    </row>
    <row r="42" spans="2:10" x14ac:dyDescent="0.25">
      <c r="C42" s="2"/>
      <c r="I42" s="4"/>
      <c r="J42" s="6"/>
    </row>
    <row r="43" spans="2:10" x14ac:dyDescent="0.25">
      <c r="C43" s="2"/>
      <c r="G43" s="3"/>
      <c r="I43" s="4"/>
      <c r="J43" s="6"/>
    </row>
    <row r="44" spans="2:10" x14ac:dyDescent="0.25">
      <c r="C44" s="2"/>
      <c r="I44" s="4"/>
      <c r="J44" s="6"/>
    </row>
    <row r="45" spans="2:10" x14ac:dyDescent="0.25">
      <c r="B45" s="5"/>
      <c r="C45" s="2"/>
      <c r="G45" s="3"/>
      <c r="I45" s="2"/>
      <c r="J45" s="2"/>
    </row>
    <row r="46" spans="2:10" x14ac:dyDescent="0.25">
      <c r="B46" s="5"/>
      <c r="C46" s="2"/>
      <c r="I46" s="2"/>
      <c r="J46" s="2"/>
    </row>
    <row r="47" spans="2:10" x14ac:dyDescent="0.25">
      <c r="B47" s="5"/>
      <c r="C47" s="2"/>
      <c r="G47" s="3"/>
      <c r="I47" s="2"/>
      <c r="J47" s="2"/>
    </row>
    <row r="48" spans="2:10" x14ac:dyDescent="0.25">
      <c r="C48" s="2"/>
      <c r="I48" s="2"/>
      <c r="J48" s="2"/>
    </row>
    <row r="49" spans="3:10" x14ac:dyDescent="0.25">
      <c r="C49" s="2"/>
      <c r="G49" s="3"/>
      <c r="I49" s="2"/>
      <c r="J49" s="2"/>
    </row>
    <row r="50" spans="3:10" x14ac:dyDescent="0.25">
      <c r="C50" s="2"/>
      <c r="I50" s="2"/>
      <c r="J50" s="2"/>
    </row>
    <row r="51" spans="3:10" x14ac:dyDescent="0.25">
      <c r="C51" s="2"/>
      <c r="G51" s="3"/>
      <c r="I51" s="2"/>
      <c r="J51" s="2"/>
    </row>
    <row r="52" spans="3:10" x14ac:dyDescent="0.25">
      <c r="C52" s="2"/>
      <c r="I52" s="2"/>
      <c r="J52" s="2"/>
    </row>
    <row r="53" spans="3:10" x14ac:dyDescent="0.25">
      <c r="C53" s="2"/>
      <c r="G53" s="3"/>
      <c r="I53" s="2"/>
      <c r="J53" s="2"/>
    </row>
    <row r="54" spans="3:10" x14ac:dyDescent="0.25">
      <c r="C54" s="2"/>
      <c r="I54" s="2"/>
      <c r="J54" s="2"/>
    </row>
    <row r="55" spans="3:10" x14ac:dyDescent="0.25">
      <c r="C55" s="2"/>
      <c r="G55" s="3"/>
      <c r="I55" s="2"/>
      <c r="J55" s="2"/>
    </row>
    <row r="56" spans="3:10" x14ac:dyDescent="0.25">
      <c r="C56" s="2"/>
      <c r="I56" s="2"/>
      <c r="J56" s="2"/>
    </row>
    <row r="57" spans="3:10" x14ac:dyDescent="0.25">
      <c r="C57" s="2"/>
      <c r="G57" s="3"/>
      <c r="I57" s="2"/>
      <c r="J57" s="2"/>
    </row>
    <row r="58" spans="3:10" x14ac:dyDescent="0.25">
      <c r="C58" s="2"/>
      <c r="I58" s="4"/>
      <c r="J58" s="2"/>
    </row>
    <row r="59" spans="3:10" x14ac:dyDescent="0.25">
      <c r="C59" s="2"/>
      <c r="G59" s="3"/>
      <c r="I59" s="2"/>
      <c r="J59" s="2"/>
    </row>
    <row r="60" spans="3:10" x14ac:dyDescent="0.25">
      <c r="C60" s="2"/>
      <c r="I60" s="2"/>
      <c r="J60" s="2"/>
    </row>
    <row r="61" spans="3:10" x14ac:dyDescent="0.25">
      <c r="C61" s="2"/>
      <c r="G61" s="3"/>
      <c r="I61" s="2"/>
      <c r="J61" s="2"/>
    </row>
    <row r="62" spans="3:10" x14ac:dyDescent="0.25">
      <c r="C62" s="2"/>
      <c r="I62" s="2"/>
      <c r="J62" s="2"/>
    </row>
    <row r="63" spans="3:10" x14ac:dyDescent="0.25">
      <c r="C63" s="2"/>
      <c r="G63" s="3"/>
      <c r="I63" s="2"/>
      <c r="J63" s="2"/>
    </row>
    <row r="64" spans="3:10" x14ac:dyDescent="0.25">
      <c r="C64" s="2"/>
      <c r="I64" s="2"/>
      <c r="J64" s="2"/>
    </row>
    <row r="65" spans="2:10" x14ac:dyDescent="0.25">
      <c r="C65" s="2"/>
      <c r="G65" s="3"/>
      <c r="I65" s="2"/>
      <c r="J65" s="2"/>
    </row>
    <row r="66" spans="2:10" x14ac:dyDescent="0.25">
      <c r="C66" s="2"/>
      <c r="I66" s="2"/>
      <c r="J66" s="2"/>
    </row>
    <row r="67" spans="2:10" x14ac:dyDescent="0.25">
      <c r="C67" s="2"/>
      <c r="G67" s="3"/>
      <c r="I67" s="2"/>
      <c r="J67" s="2"/>
    </row>
    <row r="68" spans="2:10" x14ac:dyDescent="0.25">
      <c r="C68" s="2"/>
      <c r="I68" s="2"/>
      <c r="J68" s="2"/>
    </row>
    <row r="69" spans="2:10" x14ac:dyDescent="0.25">
      <c r="C69" s="2"/>
      <c r="G69" s="3"/>
      <c r="I69" s="2"/>
      <c r="J69" s="2"/>
    </row>
    <row r="70" spans="2:10" x14ac:dyDescent="0.25">
      <c r="C70" s="2"/>
      <c r="I70" s="2"/>
      <c r="J70" s="2"/>
    </row>
    <row r="71" spans="2:10" x14ac:dyDescent="0.25">
      <c r="C71" s="2"/>
      <c r="G71" s="3"/>
      <c r="I71" s="2"/>
      <c r="J71" s="2"/>
    </row>
    <row r="72" spans="2:10" x14ac:dyDescent="0.25">
      <c r="C72" s="2"/>
      <c r="I72" s="2"/>
      <c r="J72" s="2"/>
    </row>
    <row r="73" spans="2:10" x14ac:dyDescent="0.25">
      <c r="C73" s="2"/>
      <c r="G73" s="3"/>
      <c r="I73" s="2"/>
      <c r="J73" s="2"/>
    </row>
    <row r="74" spans="2:10" x14ac:dyDescent="0.25">
      <c r="C74" s="2"/>
      <c r="I74" s="2"/>
      <c r="J74" s="2"/>
    </row>
    <row r="75" spans="2:10" x14ac:dyDescent="0.25">
      <c r="C75" s="2"/>
      <c r="G75" s="3"/>
      <c r="I75" s="2"/>
      <c r="J75" s="2"/>
    </row>
    <row r="76" spans="2:10" x14ac:dyDescent="0.25">
      <c r="C76" s="2"/>
      <c r="I76" s="2"/>
      <c r="J76" s="2"/>
    </row>
    <row r="77" spans="2:10" x14ac:dyDescent="0.25">
      <c r="C77" s="2"/>
      <c r="G77" s="3"/>
      <c r="I77" s="2"/>
      <c r="J77" s="2"/>
    </row>
    <row r="78" spans="2:10" x14ac:dyDescent="0.25">
      <c r="C78" s="2"/>
      <c r="I78" s="2"/>
      <c r="J78" s="2"/>
    </row>
    <row r="79" spans="2:10" x14ac:dyDescent="0.25">
      <c r="B79" s="5"/>
      <c r="C79" s="2"/>
      <c r="G79" s="3"/>
      <c r="I79" s="2"/>
      <c r="J79" s="2"/>
    </row>
    <row r="80" spans="2:10" x14ac:dyDescent="0.25">
      <c r="B80" s="5"/>
      <c r="C80" s="2"/>
      <c r="I80" s="2"/>
      <c r="J80" s="2"/>
    </row>
    <row r="81" spans="2:10" x14ac:dyDescent="0.25">
      <c r="B81" s="5"/>
      <c r="C81" s="2"/>
      <c r="G81" s="3"/>
      <c r="I81" s="2"/>
      <c r="J81" s="2"/>
    </row>
    <row r="82" spans="2:10" x14ac:dyDescent="0.25">
      <c r="C82" s="2"/>
      <c r="I82" s="2"/>
      <c r="J82" s="2"/>
    </row>
    <row r="83" spans="2:10" x14ac:dyDescent="0.25">
      <c r="C83" s="2"/>
      <c r="G83" s="3"/>
      <c r="I83" s="2"/>
      <c r="J83" s="2"/>
    </row>
    <row r="84" spans="2:10" x14ac:dyDescent="0.25">
      <c r="C84" s="2"/>
      <c r="I84" s="4"/>
      <c r="J84" s="2"/>
    </row>
    <row r="85" spans="2:10" x14ac:dyDescent="0.25">
      <c r="C85" s="2"/>
      <c r="G85" s="3"/>
      <c r="H85" s="5"/>
      <c r="I85" s="4"/>
      <c r="J85" s="2"/>
    </row>
    <row r="86" spans="2:10" x14ac:dyDescent="0.25">
      <c r="C86" s="2"/>
      <c r="I86" s="2"/>
      <c r="J86" s="2"/>
    </row>
    <row r="87" spans="2:10" x14ac:dyDescent="0.25">
      <c r="C87" s="2"/>
      <c r="G87" s="3"/>
      <c r="I87" s="2"/>
      <c r="J87" s="2"/>
    </row>
    <row r="88" spans="2:10" x14ac:dyDescent="0.25">
      <c r="C88" s="2"/>
      <c r="I88" s="2"/>
      <c r="J88" s="2"/>
    </row>
    <row r="89" spans="2:10" x14ac:dyDescent="0.25">
      <c r="C89" s="2"/>
      <c r="G89" s="3"/>
      <c r="I89" s="2"/>
      <c r="J89" s="2"/>
    </row>
    <row r="90" spans="2:10" x14ac:dyDescent="0.25">
      <c r="C90" s="2"/>
      <c r="I90" s="4"/>
      <c r="J90" s="6"/>
    </row>
    <row r="91" spans="2:10" x14ac:dyDescent="0.25">
      <c r="C91" s="2"/>
      <c r="G91" s="3"/>
      <c r="I91" s="4"/>
      <c r="J91" s="6"/>
    </row>
  </sheetData>
  <autoFilter ref="A1:J92" xr:uid="{A1CEFA4F-CB6A-4A2C-AA3D-3FB140EE3C0F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4885D1-8545-4D14-BBB4-73ABC8406B29}">
          <x14:formula1>
            <xm:f>Ingrédients!$B:$B</xm:f>
          </x14:formula1>
          <xm:sqref>A2:A91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33A2D-B082-42E1-BB48-E9E11B5113BC}">
  <dimension ref="A1:F37"/>
  <sheetViews>
    <sheetView workbookViewId="0">
      <selection activeCell="G4" sqref="G4"/>
    </sheetView>
  </sheetViews>
  <sheetFormatPr baseColWidth="10" defaultRowHeight="15" x14ac:dyDescent="0.25"/>
  <cols>
    <col min="1" max="1" width="22" bestFit="1" customWidth="1"/>
  </cols>
  <sheetData>
    <row r="1" spans="1:6" ht="21" x14ac:dyDescent="0.35">
      <c r="A1" s="31" t="s">
        <v>291</v>
      </c>
      <c r="B1" s="38" t="s">
        <v>313</v>
      </c>
      <c r="C1" s="36"/>
    </row>
    <row r="3" spans="1:6" ht="21" x14ac:dyDescent="0.35">
      <c r="A3" s="31" t="s">
        <v>292</v>
      </c>
      <c r="B3" s="32">
        <v>2</v>
      </c>
    </row>
    <row r="4" spans="1:6" x14ac:dyDescent="0.25">
      <c r="A4" s="33"/>
      <c r="B4" s="33"/>
    </row>
    <row r="5" spans="1:6" ht="21" x14ac:dyDescent="0.35">
      <c r="A5" s="31" t="s">
        <v>294</v>
      </c>
      <c r="B5" s="32">
        <v>2</v>
      </c>
      <c r="D5" s="29"/>
      <c r="E5" s="30" t="s">
        <v>296</v>
      </c>
      <c r="F5" s="20">
        <f>SUM(F10:F35)</f>
        <v>5.2220283333333333</v>
      </c>
    </row>
    <row r="6" spans="1:6" x14ac:dyDescent="0.25">
      <c r="D6" s="29"/>
      <c r="E6" s="30" t="s">
        <v>297</v>
      </c>
      <c r="F6" s="20">
        <f>F5/B5</f>
        <v>2.6110141666666666</v>
      </c>
    </row>
    <row r="8" spans="1:6" x14ac:dyDescent="0.25">
      <c r="A8" s="13" t="s">
        <v>42</v>
      </c>
      <c r="B8" s="13" t="s">
        <v>43</v>
      </c>
      <c r="C8" s="13" t="s">
        <v>293</v>
      </c>
      <c r="D8" s="13" t="s">
        <v>295</v>
      </c>
      <c r="E8" s="13" t="s">
        <v>290</v>
      </c>
      <c r="F8" s="13"/>
    </row>
    <row r="9" spans="1:6" x14ac:dyDescent="0.25">
      <c r="A9" s="40" t="s">
        <v>303</v>
      </c>
      <c r="B9" s="39"/>
      <c r="C9" s="39"/>
      <c r="D9" s="39"/>
      <c r="E9" s="39"/>
      <c r="F9" s="39"/>
    </row>
    <row r="10" spans="1:6" ht="15.75" x14ac:dyDescent="0.25">
      <c r="A10" s="1" t="s">
        <v>99</v>
      </c>
      <c r="B10" s="1" t="str">
        <f>VLOOKUP(A10,Ingrédients!$B:$Q,2,0)</f>
        <v>KG</v>
      </c>
      <c r="C10" s="27">
        <v>0.1</v>
      </c>
      <c r="D10" s="28">
        <f>C10*B$5/B$3</f>
        <v>0.1</v>
      </c>
      <c r="E10" s="9">
        <f>VLOOKUP(A10,Ingrédients!$B:$Q,15,0)</f>
        <v>8.8000000000000007</v>
      </c>
      <c r="F10" s="20">
        <f>E10*D10</f>
        <v>0.88000000000000012</v>
      </c>
    </row>
    <row r="11" spans="1:6" ht="15.75" x14ac:dyDescent="0.25">
      <c r="A11" s="1" t="s">
        <v>40</v>
      </c>
      <c r="B11" s="1" t="str">
        <f>VLOOKUP(A11,Ingrédients!$B:$Q,2,0)</f>
        <v>Pièce</v>
      </c>
      <c r="C11" s="27">
        <v>2</v>
      </c>
      <c r="D11" s="28">
        <f>C11*B$5/B$3</f>
        <v>2</v>
      </c>
      <c r="E11" s="9">
        <f>VLOOKUP(A11,Ingrédients!$B:$Q,15,0)</f>
        <v>0.3332222222222222</v>
      </c>
      <c r="F11" s="20">
        <f t="shared" ref="F11:F35" si="0">E11*D11</f>
        <v>0.66644444444444439</v>
      </c>
    </row>
    <row r="12" spans="1:6" ht="15.75" x14ac:dyDescent="0.25">
      <c r="A12" s="1" t="s">
        <v>103</v>
      </c>
      <c r="B12" s="1" t="str">
        <f>VLOOKUP(A12,Ingrédients!$B:$Q,2,0)</f>
        <v>KG</v>
      </c>
      <c r="C12" s="27">
        <v>0.2</v>
      </c>
      <c r="D12" s="28">
        <f>C12*B$5/B$3</f>
        <v>0.2</v>
      </c>
      <c r="E12" s="9">
        <f>VLOOKUP(A12,Ingrédients!$B:$Q,15,0)</f>
        <v>1.5</v>
      </c>
      <c r="F12" s="20">
        <f t="shared" si="0"/>
        <v>0.30000000000000004</v>
      </c>
    </row>
    <row r="13" spans="1:6" x14ac:dyDescent="0.25">
      <c r="A13" s="40" t="s">
        <v>309</v>
      </c>
      <c r="B13" s="39"/>
      <c r="C13" s="39"/>
      <c r="D13" s="39"/>
      <c r="E13" s="39"/>
      <c r="F13" s="39"/>
    </row>
    <row r="14" spans="1:6" ht="15.75" x14ac:dyDescent="0.25">
      <c r="A14" s="1" t="s">
        <v>99</v>
      </c>
      <c r="B14" s="1" t="str">
        <f>VLOOKUP(A14,Ingrédients!$B:$Q,2,0)</f>
        <v>KG</v>
      </c>
      <c r="C14" s="27">
        <v>0.05</v>
      </c>
      <c r="D14" s="28">
        <f>C14*B$5/B$3</f>
        <v>0.05</v>
      </c>
      <c r="E14" s="9">
        <f>VLOOKUP(A14,Ingrédients!$B:$Q,15,0)</f>
        <v>8.8000000000000007</v>
      </c>
      <c r="F14" s="20">
        <f t="shared" si="0"/>
        <v>0.44000000000000006</v>
      </c>
    </row>
    <row r="15" spans="1:6" ht="15.75" x14ac:dyDescent="0.25">
      <c r="A15" s="1" t="s">
        <v>5</v>
      </c>
      <c r="B15" s="1" t="str">
        <f>VLOOKUP(A15,Ingrédients!$B:$Q,2,0)</f>
        <v>KG</v>
      </c>
      <c r="C15" s="27">
        <v>0.01</v>
      </c>
      <c r="D15" s="28">
        <f>C15*B$5/B$3</f>
        <v>0.01</v>
      </c>
      <c r="E15" s="9">
        <f>VLOOKUP(A15,Ingrédients!$B:$Q,15,0)</f>
        <v>9.1999999999999993</v>
      </c>
      <c r="F15" s="20">
        <f t="shared" si="0"/>
        <v>9.1999999999999998E-2</v>
      </c>
    </row>
    <row r="16" spans="1:6" ht="15.75" x14ac:dyDescent="0.25">
      <c r="A16" s="1" t="s">
        <v>105</v>
      </c>
      <c r="B16" s="1" t="str">
        <f>VLOOKUP(A16,Ingrédients!$B:$Q,2,0)</f>
        <v>Litre</v>
      </c>
      <c r="C16" s="27">
        <v>0.08</v>
      </c>
      <c r="D16" s="28">
        <f>C16*B$5/B$3</f>
        <v>0.08</v>
      </c>
      <c r="E16" s="9">
        <f>VLOOKUP(A16,Ingrédients!$B:$Q,15,0)</f>
        <v>1.9899999999999998</v>
      </c>
      <c r="F16" s="20">
        <f t="shared" si="0"/>
        <v>0.15919999999999998</v>
      </c>
    </row>
    <row r="17" spans="1:6" ht="15.75" x14ac:dyDescent="0.25">
      <c r="A17" s="1" t="s">
        <v>2</v>
      </c>
      <c r="B17" s="1" t="str">
        <f>VLOOKUP(A17,Ingrédients!$B:$Q,2,0)</f>
        <v>KG</v>
      </c>
      <c r="C17" s="27">
        <v>0.03</v>
      </c>
      <c r="D17" s="28">
        <f>C17*B$5/B$3</f>
        <v>0.03</v>
      </c>
      <c r="E17" s="9">
        <f>VLOOKUP(A17,Ingrédients!$B:$Q,15,0)</f>
        <v>8.9499999999999993</v>
      </c>
      <c r="F17" s="20">
        <f t="shared" si="0"/>
        <v>0.26849999999999996</v>
      </c>
    </row>
    <row r="18" spans="1:6" ht="15.75" x14ac:dyDescent="0.25">
      <c r="A18" s="1" t="s">
        <v>58</v>
      </c>
      <c r="B18" s="1" t="str">
        <f>VLOOKUP(A18,Ingrédients!$B:$Q,2,0)</f>
        <v>KG</v>
      </c>
      <c r="C18" s="27">
        <v>0.03</v>
      </c>
      <c r="D18" s="28">
        <f>C18*B$5/B$3</f>
        <v>0.03</v>
      </c>
      <c r="E18" s="9">
        <f>VLOOKUP(A18,Ingrédients!$B:$Q,15,0)</f>
        <v>1.75</v>
      </c>
      <c r="F18" s="20">
        <f t="shared" si="0"/>
        <v>5.2499999999999998E-2</v>
      </c>
    </row>
    <row r="19" spans="1:6" ht="15.75" x14ac:dyDescent="0.25">
      <c r="A19" s="1" t="s">
        <v>54</v>
      </c>
      <c r="B19" s="1" t="str">
        <f>VLOOKUP(A19,Ingrédients!$B:$Q,2,0)</f>
        <v>Litre</v>
      </c>
      <c r="C19" s="27">
        <v>0.03</v>
      </c>
      <c r="D19" s="28">
        <f>C19*B$5/B$3</f>
        <v>0.03</v>
      </c>
      <c r="E19" s="9">
        <f>VLOOKUP(A19,Ingrédients!$B:$Q,15,0)</f>
        <v>3.3311111111111114</v>
      </c>
      <c r="F19" s="20">
        <f t="shared" si="0"/>
        <v>9.9933333333333332E-2</v>
      </c>
    </row>
    <row r="20" spans="1:6" ht="15.75" x14ac:dyDescent="0.25">
      <c r="A20" s="1" t="s">
        <v>102</v>
      </c>
      <c r="B20" s="1" t="str">
        <f>VLOOKUP(A20,Ingrédients!$B:$Q,2,0)</f>
        <v>Litre</v>
      </c>
      <c r="C20" s="27">
        <v>0.03</v>
      </c>
      <c r="D20" s="28">
        <f>C20*B$5/B$3</f>
        <v>0.03</v>
      </c>
      <c r="E20" s="9">
        <f>VLOOKUP(A20,Ingrédients!$B:$Q,15,0)</f>
        <v>4.22</v>
      </c>
      <c r="F20" s="20">
        <f t="shared" si="0"/>
        <v>0.12659999999999999</v>
      </c>
    </row>
    <row r="21" spans="1:6" ht="15.75" x14ac:dyDescent="0.25">
      <c r="A21" s="1" t="s">
        <v>57</v>
      </c>
      <c r="B21" s="1" t="str">
        <f>VLOOKUP(A21,Ingrédients!$B:$Q,2,0)</f>
        <v>KG</v>
      </c>
      <c r="C21" s="27">
        <v>0.01</v>
      </c>
      <c r="D21" s="28">
        <f>C21*B$5/B$3</f>
        <v>0.01</v>
      </c>
      <c r="E21" s="9">
        <f>VLOOKUP(A21,Ingrédients!$B:$Q,15,0)</f>
        <v>1</v>
      </c>
      <c r="F21" s="20">
        <f t="shared" si="0"/>
        <v>0.01</v>
      </c>
    </row>
    <row r="22" spans="1:6" ht="15.75" x14ac:dyDescent="0.25">
      <c r="A22" s="1" t="s">
        <v>56</v>
      </c>
      <c r="B22" s="1" t="str">
        <f>VLOOKUP(A22,Ingrédients!$B:$Q,2,0)</f>
        <v>Litre</v>
      </c>
      <c r="C22" s="27">
        <v>0.03</v>
      </c>
      <c r="D22" s="28">
        <f>C22*B$5/B$3</f>
        <v>0.03</v>
      </c>
      <c r="E22" s="9">
        <f>VLOOKUP(A22,Ingrédients!$B:$Q,15,0)</f>
        <v>4.6500000000000004</v>
      </c>
      <c r="F22" s="20">
        <f t="shared" si="0"/>
        <v>0.13950000000000001</v>
      </c>
    </row>
    <row r="23" spans="1:6" ht="15.75" x14ac:dyDescent="0.25">
      <c r="A23" s="1" t="s">
        <v>104</v>
      </c>
      <c r="B23" s="1" t="str">
        <f>VLOOKUP(A23,Ingrédients!$B:$Q,2,0)</f>
        <v>KG</v>
      </c>
      <c r="C23" s="27">
        <v>0.01</v>
      </c>
      <c r="D23" s="28">
        <f>C23*B$5/B$3</f>
        <v>0.01</v>
      </c>
      <c r="E23" s="9">
        <f>VLOOKUP(A23,Ingrédients!$B:$Q,15,0)</f>
        <v>18</v>
      </c>
      <c r="F23" s="20">
        <f t="shared" si="0"/>
        <v>0.18</v>
      </c>
    </row>
    <row r="24" spans="1:6" x14ac:dyDescent="0.25">
      <c r="A24" s="40" t="s">
        <v>312</v>
      </c>
      <c r="B24" s="39"/>
      <c r="C24" s="39"/>
      <c r="D24" s="39"/>
      <c r="E24" s="39"/>
      <c r="F24" s="39"/>
    </row>
    <row r="25" spans="1:6" ht="15.75" x14ac:dyDescent="0.25">
      <c r="A25" s="1" t="s">
        <v>58</v>
      </c>
      <c r="B25" s="1" t="str">
        <f>VLOOKUP(A25,Ingrédients!$B:$Q,2,0)</f>
        <v>KG</v>
      </c>
      <c r="C25" s="27">
        <v>0.05</v>
      </c>
      <c r="D25" s="28">
        <f>C25*B$5/B$3</f>
        <v>0.05</v>
      </c>
      <c r="E25" s="9">
        <f>VLOOKUP(A25,Ingrédients!$B:$Q,15,0)</f>
        <v>1.75</v>
      </c>
      <c r="F25" s="20">
        <f t="shared" si="0"/>
        <v>8.7500000000000008E-2</v>
      </c>
    </row>
    <row r="26" spans="1:6" ht="15.75" x14ac:dyDescent="0.25">
      <c r="A26" s="1" t="s">
        <v>54</v>
      </c>
      <c r="B26" s="1" t="str">
        <f>VLOOKUP(A26,Ingrédients!$B:$Q,2,0)</f>
        <v>Litre</v>
      </c>
      <c r="C26" s="27">
        <v>0.05</v>
      </c>
      <c r="D26" s="28">
        <f t="shared" ref="D26:D35" si="1">C26*B$5/B$3</f>
        <v>0.05</v>
      </c>
      <c r="E26" s="9">
        <f>VLOOKUP(A26,Ingrédients!$B:$Q,15,0)</f>
        <v>3.3311111111111114</v>
      </c>
      <c r="F26" s="20">
        <f t="shared" si="0"/>
        <v>0.16655555555555557</v>
      </c>
    </row>
    <row r="27" spans="1:6" ht="15.75" x14ac:dyDescent="0.25">
      <c r="A27" s="1" t="s">
        <v>102</v>
      </c>
      <c r="B27" s="1" t="str">
        <f>VLOOKUP(A27,Ingrédients!$B:$Q,2,0)</f>
        <v>Litre</v>
      </c>
      <c r="C27" s="27">
        <v>0.05</v>
      </c>
      <c r="D27" s="28">
        <v>5.0000000000000001E-3</v>
      </c>
      <c r="E27" s="9">
        <f>VLOOKUP(A27,Ingrédients!$B:$Q,15,0)</f>
        <v>4.22</v>
      </c>
      <c r="F27" s="20">
        <f t="shared" si="0"/>
        <v>2.1100000000000001E-2</v>
      </c>
    </row>
    <row r="28" spans="1:6" ht="15.75" x14ac:dyDescent="0.25">
      <c r="A28" s="1" t="s">
        <v>57</v>
      </c>
      <c r="B28" s="1" t="str">
        <f>VLOOKUP(A28,Ingrédients!$B:$Q,2,0)</f>
        <v>KG</v>
      </c>
      <c r="C28" s="27">
        <v>0.01</v>
      </c>
      <c r="D28" s="28">
        <f t="shared" si="1"/>
        <v>0.01</v>
      </c>
      <c r="E28" s="9">
        <f>VLOOKUP(A28,Ingrédients!$B:$Q,15,0)</f>
        <v>1</v>
      </c>
      <c r="F28" s="20">
        <f t="shared" si="0"/>
        <v>0.01</v>
      </c>
    </row>
    <row r="29" spans="1:6" ht="15.75" x14ac:dyDescent="0.25">
      <c r="A29" s="1" t="s">
        <v>56</v>
      </c>
      <c r="B29" s="1" t="str">
        <f>VLOOKUP(A29,Ingrédients!$B:$Q,2,0)</f>
        <v>Litre</v>
      </c>
      <c r="C29" s="27">
        <v>0.05</v>
      </c>
      <c r="D29" s="28">
        <f t="shared" si="1"/>
        <v>0.05</v>
      </c>
      <c r="E29" s="9">
        <f>VLOOKUP(A29,Ingrédients!$B:$Q,15,0)</f>
        <v>4.6500000000000004</v>
      </c>
      <c r="F29" s="20">
        <f t="shared" si="0"/>
        <v>0.23250000000000004</v>
      </c>
    </row>
    <row r="30" spans="1:6" ht="15.75" x14ac:dyDescent="0.25">
      <c r="A30" s="1" t="s">
        <v>104</v>
      </c>
      <c r="B30" s="1" t="str">
        <f>VLOOKUP(A30,Ingrédients!$B:$Q,2,0)</f>
        <v>KG</v>
      </c>
      <c r="C30" s="27">
        <v>0.03</v>
      </c>
      <c r="D30" s="28">
        <f t="shared" si="1"/>
        <v>0.03</v>
      </c>
      <c r="E30" s="9">
        <f>VLOOKUP(A30,Ingrédients!$B:$Q,15,0)</f>
        <v>18</v>
      </c>
      <c r="F30" s="20">
        <f t="shared" si="0"/>
        <v>0.54</v>
      </c>
    </row>
    <row r="31" spans="1:6" ht="15.75" x14ac:dyDescent="0.25">
      <c r="A31" s="1" t="s">
        <v>6</v>
      </c>
      <c r="B31" s="1" t="str">
        <f>VLOOKUP(A31,Ingrédients!$B:$Q,2,0)</f>
        <v>KG</v>
      </c>
      <c r="C31" s="27">
        <v>0.03</v>
      </c>
      <c r="D31" s="28">
        <f t="shared" si="1"/>
        <v>0.03</v>
      </c>
      <c r="E31" s="9">
        <f>VLOOKUP(A31,Ingrédients!$B:$Q,15,0)</f>
        <v>12.68</v>
      </c>
      <c r="F31" s="20">
        <f t="shared" si="0"/>
        <v>0.38039999999999996</v>
      </c>
    </row>
    <row r="32" spans="1:6" ht="15.75" x14ac:dyDescent="0.25">
      <c r="A32" s="1" t="s">
        <v>2</v>
      </c>
      <c r="B32" s="1" t="str">
        <f>VLOOKUP(A32,Ingrédients!$B:$Q,2,0)</f>
        <v>KG</v>
      </c>
      <c r="C32" s="27">
        <v>0.02</v>
      </c>
      <c r="D32" s="28">
        <f t="shared" si="1"/>
        <v>0.02</v>
      </c>
      <c r="E32" s="9">
        <f>VLOOKUP(A32,Ingrédients!$B:$Q,15,0)</f>
        <v>8.9499999999999993</v>
      </c>
      <c r="F32" s="20">
        <f t="shared" si="0"/>
        <v>0.17899999999999999</v>
      </c>
    </row>
    <row r="33" spans="1:6" ht="15.75" x14ac:dyDescent="0.25">
      <c r="A33" s="1" t="s">
        <v>300</v>
      </c>
      <c r="B33" s="1" t="str">
        <f>VLOOKUP(A33,Ingrédients!$B:$Q,2,0)</f>
        <v>KG</v>
      </c>
      <c r="C33" s="27">
        <v>0.02</v>
      </c>
      <c r="D33" s="28">
        <f t="shared" si="1"/>
        <v>0.02</v>
      </c>
      <c r="E33" s="9">
        <f>VLOOKUP(A33,Ingrédients!$B:$Q,15,0)</f>
        <v>2.5099999999999998</v>
      </c>
      <c r="F33" s="20">
        <f t="shared" si="0"/>
        <v>5.0199999999999995E-2</v>
      </c>
    </row>
    <row r="34" spans="1:6" ht="15.75" x14ac:dyDescent="0.25">
      <c r="A34" s="1" t="s">
        <v>93</v>
      </c>
      <c r="B34" s="1" t="str">
        <f>VLOOKUP(A34,Ingrédients!$B:$Q,2,0)</f>
        <v>Litre</v>
      </c>
      <c r="C34" s="27">
        <v>0.1</v>
      </c>
      <c r="D34" s="28">
        <f t="shared" si="1"/>
        <v>0.1</v>
      </c>
      <c r="E34" s="9">
        <f>VLOOKUP(A34,Ingrédients!$B:$Q,15,0)</f>
        <v>9.5E-4</v>
      </c>
      <c r="F34" s="20">
        <f t="shared" si="0"/>
        <v>9.5000000000000005E-5</v>
      </c>
    </row>
    <row r="35" spans="1:6" ht="15.75" x14ac:dyDescent="0.25">
      <c r="A35" s="1" t="s">
        <v>71</v>
      </c>
      <c r="B35" s="1" t="str">
        <f>VLOOKUP(A35,Ingrédients!$B:$Q,2,0)</f>
        <v>Pièce</v>
      </c>
      <c r="C35" s="27">
        <v>3</v>
      </c>
      <c r="D35" s="28">
        <f t="shared" si="1"/>
        <v>3</v>
      </c>
      <c r="E35" s="9">
        <f>VLOOKUP(A35,Ingrédients!$B:$Q,15,0)</f>
        <v>4.6666666666666662E-2</v>
      </c>
      <c r="F35" s="20">
        <f t="shared" si="0"/>
        <v>0.13999999999999999</v>
      </c>
    </row>
    <row r="36" spans="1:6" x14ac:dyDescent="0.25">
      <c r="D36" s="17"/>
      <c r="E36" s="26"/>
      <c r="F36" s="6"/>
    </row>
    <row r="37" spans="1:6" x14ac:dyDescent="0.25">
      <c r="D37" s="17"/>
      <c r="E37" s="18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274F694-606E-431D-BE96-53A1E33547F6}">
          <x14:formula1>
            <xm:f>Ingrédients!$B:$B</xm:f>
          </x14:formula1>
          <xm:sqref>C1:C7 C38:C1048576 A10:A12 A14:A23 A25:A37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60696-2B9D-4B9B-827A-C5E30984DEDF}">
  <dimension ref="A1:F38"/>
  <sheetViews>
    <sheetView topLeftCell="A5" workbookViewId="0">
      <selection activeCell="H26" sqref="H26"/>
    </sheetView>
  </sheetViews>
  <sheetFormatPr baseColWidth="10" defaultRowHeight="15" x14ac:dyDescent="0.25"/>
  <cols>
    <col min="1" max="1" width="22" bestFit="1" customWidth="1"/>
  </cols>
  <sheetData>
    <row r="1" spans="1:6" ht="21" x14ac:dyDescent="0.35">
      <c r="A1" s="31" t="s">
        <v>291</v>
      </c>
      <c r="B1" s="38" t="s">
        <v>304</v>
      </c>
      <c r="C1" s="36"/>
    </row>
    <row r="3" spans="1:6" ht="21" x14ac:dyDescent="0.35">
      <c r="A3" s="31" t="s">
        <v>292</v>
      </c>
      <c r="B3" s="32">
        <v>2</v>
      </c>
    </row>
    <row r="4" spans="1:6" x14ac:dyDescent="0.25">
      <c r="A4" s="33"/>
      <c r="B4" s="33"/>
    </row>
    <row r="5" spans="1:6" ht="21" x14ac:dyDescent="0.35">
      <c r="A5" s="31" t="s">
        <v>294</v>
      </c>
      <c r="B5" s="32">
        <v>2</v>
      </c>
      <c r="D5" s="29"/>
      <c r="E5" s="30" t="s">
        <v>296</v>
      </c>
      <c r="F5" s="20">
        <f>SUM(F10:F36)</f>
        <v>10.920525277777779</v>
      </c>
    </row>
    <row r="6" spans="1:6" x14ac:dyDescent="0.25">
      <c r="D6" s="29"/>
      <c r="E6" s="30" t="s">
        <v>297</v>
      </c>
      <c r="F6" s="20">
        <f>F5/B5</f>
        <v>5.4602626388888895</v>
      </c>
    </row>
    <row r="8" spans="1:6" x14ac:dyDescent="0.25">
      <c r="A8" s="13" t="s">
        <v>42</v>
      </c>
      <c r="B8" s="13" t="s">
        <v>43</v>
      </c>
      <c r="C8" s="13" t="s">
        <v>293</v>
      </c>
      <c r="D8" s="13" t="s">
        <v>295</v>
      </c>
      <c r="E8" s="13" t="s">
        <v>290</v>
      </c>
      <c r="F8" s="13"/>
    </row>
    <row r="9" spans="1:6" x14ac:dyDescent="0.25">
      <c r="A9" s="40" t="s">
        <v>303</v>
      </c>
      <c r="B9" s="39"/>
      <c r="C9" s="39"/>
      <c r="D9" s="39"/>
      <c r="E9" s="39"/>
      <c r="F9" s="39"/>
    </row>
    <row r="10" spans="1:6" ht="15.75" x14ac:dyDescent="0.25">
      <c r="A10" s="1" t="s">
        <v>94</v>
      </c>
      <c r="B10" s="1" t="str">
        <f>VLOOKUP(A10,Ingrédients!$B:$Q,2,0)</f>
        <v>Pièce</v>
      </c>
      <c r="C10" s="27">
        <v>2.5</v>
      </c>
      <c r="D10" s="28">
        <f>C10*B$5/B$3</f>
        <v>2.5</v>
      </c>
      <c r="E10" s="9">
        <f>VLOOKUP(A10,Ingrédients!$B:$Q,15,0)</f>
        <v>1.4</v>
      </c>
      <c r="F10" s="20">
        <f>E10*D10</f>
        <v>3.5</v>
      </c>
    </row>
    <row r="11" spans="1:6" ht="15.75" x14ac:dyDescent="0.25">
      <c r="A11" s="1" t="s">
        <v>100</v>
      </c>
      <c r="B11" s="1" t="str">
        <f>VLOOKUP(A11,Ingrédients!$B:$Q,2,0)</f>
        <v>KG</v>
      </c>
      <c r="C11" s="27">
        <v>0.3</v>
      </c>
      <c r="D11" s="28">
        <f>C11*B$5/B$3</f>
        <v>0.3</v>
      </c>
      <c r="E11" s="9">
        <f>VLOOKUP(A11,Ingrédients!$B:$Q,15,0)</f>
        <v>10.979999999999999</v>
      </c>
      <c r="F11" s="20">
        <f t="shared" ref="F11:F36" si="0">E11*D11</f>
        <v>3.2939999999999996</v>
      </c>
    </row>
    <row r="12" spans="1:6" ht="15.75" x14ac:dyDescent="0.25">
      <c r="A12" s="1" t="s">
        <v>7</v>
      </c>
      <c r="B12" s="1" t="str">
        <f>VLOOKUP(A12,Ingrédients!$B:$Q,2,0)</f>
        <v>KG</v>
      </c>
      <c r="C12" s="27">
        <v>0.1</v>
      </c>
      <c r="D12" s="28">
        <f>C12*B$5/B$3</f>
        <v>0.1</v>
      </c>
      <c r="E12" s="9">
        <f>VLOOKUP(A12,Ingrédients!$B:$Q,15,0)</f>
        <v>2.8800000000000003</v>
      </c>
      <c r="F12" s="20">
        <f t="shared" si="0"/>
        <v>0.28800000000000003</v>
      </c>
    </row>
    <row r="13" spans="1:6" x14ac:dyDescent="0.25">
      <c r="A13" s="40" t="s">
        <v>305</v>
      </c>
      <c r="B13" s="39"/>
      <c r="C13" s="39"/>
      <c r="D13" s="39"/>
      <c r="E13" s="39"/>
      <c r="F13" s="39"/>
    </row>
    <row r="14" spans="1:6" ht="15.75" x14ac:dyDescent="0.25">
      <c r="A14" s="1" t="s">
        <v>7</v>
      </c>
      <c r="B14" s="1" t="str">
        <f>VLOOKUP(A14,Ingrédients!$B:$Q,2,0)</f>
        <v>KG</v>
      </c>
      <c r="C14" s="27">
        <v>7.0000000000000007E-2</v>
      </c>
      <c r="D14" s="28">
        <f>C14*B$5/B$3</f>
        <v>7.0000000000000007E-2</v>
      </c>
      <c r="E14" s="9">
        <f>VLOOKUP(A14,Ingrédients!$B:$Q,15,0)</f>
        <v>2.8800000000000003</v>
      </c>
      <c r="F14" s="20">
        <f t="shared" si="0"/>
        <v>0.20160000000000003</v>
      </c>
    </row>
    <row r="15" spans="1:6" ht="15.75" x14ac:dyDescent="0.25">
      <c r="A15" s="1" t="s">
        <v>100</v>
      </c>
      <c r="B15" s="1" t="str">
        <f>VLOOKUP(A15,Ingrédients!$B:$Q,2,0)</f>
        <v>KG</v>
      </c>
      <c r="C15" s="27">
        <v>7.0000000000000007E-2</v>
      </c>
      <c r="D15" s="28">
        <f>C15*B$5/B$3</f>
        <v>7.0000000000000007E-2</v>
      </c>
      <c r="E15" s="9">
        <f>VLOOKUP(A15,Ingrédients!$B:$Q,15,0)</f>
        <v>10.979999999999999</v>
      </c>
      <c r="F15" s="20">
        <f t="shared" si="0"/>
        <v>0.76859999999999995</v>
      </c>
    </row>
    <row r="16" spans="1:6" ht="15.75" x14ac:dyDescent="0.25">
      <c r="A16" s="1" t="s">
        <v>57</v>
      </c>
      <c r="B16" s="1" t="str">
        <f>VLOOKUP(A16,Ingrédients!$B:$Q,2,0)</f>
        <v>KG</v>
      </c>
      <c r="C16" s="27">
        <v>0.01</v>
      </c>
      <c r="D16" s="28">
        <f>C16*B$5/B$3</f>
        <v>0.01</v>
      </c>
      <c r="E16" s="9">
        <f>VLOOKUP(A16,Ingrédients!$B:$Q,15,0)</f>
        <v>1</v>
      </c>
      <c r="F16" s="20">
        <f t="shared" si="0"/>
        <v>0.01</v>
      </c>
    </row>
    <row r="17" spans="1:6" ht="15.75" x14ac:dyDescent="0.25">
      <c r="A17" s="1" t="s">
        <v>58</v>
      </c>
      <c r="B17" s="1" t="str">
        <f>VLOOKUP(A17,Ingrédients!$B:$Q,2,0)</f>
        <v>KG</v>
      </c>
      <c r="C17" s="27">
        <v>0.03</v>
      </c>
      <c r="D17" s="28">
        <f>C17*B$5/B$3</f>
        <v>0.03</v>
      </c>
      <c r="E17" s="9">
        <f>VLOOKUP(A17,Ingrédients!$B:$Q,15,0)</f>
        <v>1.75</v>
      </c>
      <c r="F17" s="20">
        <f t="shared" si="0"/>
        <v>5.2499999999999998E-2</v>
      </c>
    </row>
    <row r="18" spans="1:6" ht="15.75" x14ac:dyDescent="0.25">
      <c r="A18" s="1" t="s">
        <v>93</v>
      </c>
      <c r="B18" s="1" t="str">
        <f>VLOOKUP(A18,Ingrédients!$B:$Q,2,0)</f>
        <v>Litre</v>
      </c>
      <c r="C18" s="27">
        <v>0.05</v>
      </c>
      <c r="D18" s="28">
        <f>C18*B$5/B$3</f>
        <v>0.05</v>
      </c>
      <c r="E18" s="9">
        <f>VLOOKUP(A18,Ingrédients!$B:$Q,15,0)</f>
        <v>9.5E-4</v>
      </c>
      <c r="F18" s="20">
        <f t="shared" si="0"/>
        <v>4.7500000000000003E-5</v>
      </c>
    </row>
    <row r="19" spans="1:6" ht="15.75" x14ac:dyDescent="0.25">
      <c r="A19" s="1" t="s">
        <v>94</v>
      </c>
      <c r="B19" s="1" t="str">
        <f>VLOOKUP(A19,Ingrédients!$B:$Q,2,0)</f>
        <v>Pièce</v>
      </c>
      <c r="C19" s="27">
        <v>0.03</v>
      </c>
      <c r="D19" s="28">
        <f>C19*B$5/B$3</f>
        <v>0.03</v>
      </c>
      <c r="E19" s="9">
        <f>VLOOKUP(A19,Ingrédients!$B:$Q,15,0)</f>
        <v>1.4</v>
      </c>
      <c r="F19" s="20">
        <f t="shared" si="0"/>
        <v>4.1999999999999996E-2</v>
      </c>
    </row>
    <row r="20" spans="1:6" ht="15.75" x14ac:dyDescent="0.25">
      <c r="A20" s="1" t="s">
        <v>56</v>
      </c>
      <c r="B20" s="1" t="str">
        <f>VLOOKUP(A20,Ingrédients!$B:$Q,2,0)</f>
        <v>Litre</v>
      </c>
      <c r="C20" s="27">
        <v>0.02</v>
      </c>
      <c r="D20" s="28">
        <f>C20*B$5/B$3</f>
        <v>0.02</v>
      </c>
      <c r="E20" s="9">
        <f>VLOOKUP(A20,Ingrédients!$B:$Q,15,0)</f>
        <v>4.6500000000000004</v>
      </c>
      <c r="F20" s="20">
        <f t="shared" si="0"/>
        <v>9.3000000000000013E-2</v>
      </c>
    </row>
    <row r="21" spans="1:6" ht="15.75" x14ac:dyDescent="0.25">
      <c r="A21" s="1" t="s">
        <v>54</v>
      </c>
      <c r="B21" s="1" t="str">
        <f>VLOOKUP(A21,Ingrédients!$B:$Q,2,0)</f>
        <v>Litre</v>
      </c>
      <c r="C21" s="27">
        <v>0.02</v>
      </c>
      <c r="D21" s="28">
        <f>C21*B$5/B$3</f>
        <v>0.02</v>
      </c>
      <c r="E21" s="9">
        <f>VLOOKUP(A21,Ingrédients!$B:$Q,15,0)</f>
        <v>3.3311111111111114</v>
      </c>
      <c r="F21" s="20">
        <f t="shared" si="0"/>
        <v>6.6622222222222222E-2</v>
      </c>
    </row>
    <row r="22" spans="1:6" ht="15.75" x14ac:dyDescent="0.25">
      <c r="A22" s="1" t="s">
        <v>104</v>
      </c>
      <c r="B22" s="1" t="str">
        <f>VLOOKUP(A22,Ingrédients!$B:$Q,2,0)</f>
        <v>KG</v>
      </c>
      <c r="C22" s="27">
        <v>0.01</v>
      </c>
      <c r="D22" s="28">
        <f>C22*B$5/B$3</f>
        <v>0.01</v>
      </c>
      <c r="E22" s="9">
        <f>VLOOKUP(A22,Ingrédients!$B:$Q,15,0)</f>
        <v>18</v>
      </c>
      <c r="F22" s="20">
        <f t="shared" si="0"/>
        <v>0.18</v>
      </c>
    </row>
    <row r="23" spans="1:6" ht="15.75" x14ac:dyDescent="0.25">
      <c r="A23" s="1" t="s">
        <v>102</v>
      </c>
      <c r="B23" s="1" t="str">
        <f>VLOOKUP(A23,Ingrédients!$B:$Q,2,0)</f>
        <v>Litre</v>
      </c>
      <c r="C23" s="27">
        <v>0.02</v>
      </c>
      <c r="D23" s="28">
        <f>C23*B$5/B$3</f>
        <v>0.02</v>
      </c>
      <c r="E23" s="9">
        <f>VLOOKUP(A23,Ingrédients!$B:$Q,15,0)</f>
        <v>4.22</v>
      </c>
      <c r="F23" s="20">
        <f t="shared" si="0"/>
        <v>8.4400000000000003E-2</v>
      </c>
    </row>
    <row r="24" spans="1:6" ht="15.75" x14ac:dyDescent="0.25">
      <c r="A24" s="1" t="s">
        <v>92</v>
      </c>
      <c r="B24" s="1" t="str">
        <f>VLOOKUP(A24,Ingrédients!$B:$Q,2,0)</f>
        <v>KG</v>
      </c>
      <c r="C24" s="27">
        <v>0.02</v>
      </c>
      <c r="D24" s="28">
        <f>C24*B$5/B$3</f>
        <v>0.02</v>
      </c>
      <c r="E24" s="9">
        <f>VLOOKUP(A24,Ingrédients!$B:$Q,15,0)</f>
        <v>13.18</v>
      </c>
      <c r="F24" s="20">
        <f t="shared" si="0"/>
        <v>0.2636</v>
      </c>
    </row>
    <row r="25" spans="1:6" x14ac:dyDescent="0.25">
      <c r="A25" s="40" t="s">
        <v>306</v>
      </c>
      <c r="B25" s="39"/>
      <c r="C25" s="39"/>
      <c r="D25" s="39"/>
      <c r="E25" s="39"/>
      <c r="F25" s="39"/>
    </row>
    <row r="26" spans="1:6" ht="15.75" x14ac:dyDescent="0.25">
      <c r="A26" s="1" t="s">
        <v>54</v>
      </c>
      <c r="B26" s="1" t="str">
        <f>VLOOKUP(A26,Ingrédients!$B:$Q,2,0)</f>
        <v>Litre</v>
      </c>
      <c r="C26" s="27">
        <v>0.05</v>
      </c>
      <c r="D26" s="28">
        <f>C26*B$5/B$3</f>
        <v>0.05</v>
      </c>
      <c r="E26" s="9">
        <f>VLOOKUP(A26,Ingrédients!$B:$Q,15,0)</f>
        <v>3.3311111111111114</v>
      </c>
      <c r="F26" s="20">
        <f t="shared" si="0"/>
        <v>0.16655555555555557</v>
      </c>
    </row>
    <row r="27" spans="1:6" ht="15.75" x14ac:dyDescent="0.25">
      <c r="A27" s="1" t="s">
        <v>66</v>
      </c>
      <c r="B27" s="1" t="str">
        <f>VLOOKUP(A27,Ingrédients!$B:$Q,2,0)</f>
        <v>KG</v>
      </c>
      <c r="C27" s="27">
        <v>0.01</v>
      </c>
      <c r="D27" s="28">
        <f t="shared" ref="D27:D36" si="1">C27*B$5/B$3</f>
        <v>0.01</v>
      </c>
      <c r="E27" s="9">
        <f>VLOOKUP(A27,Ingrédients!$B:$Q,15,0)</f>
        <v>50</v>
      </c>
      <c r="F27" s="20">
        <f t="shared" si="0"/>
        <v>0.5</v>
      </c>
    </row>
    <row r="28" spans="1:6" ht="15.75" x14ac:dyDescent="0.25">
      <c r="A28" s="1" t="s">
        <v>16</v>
      </c>
      <c r="B28" s="1" t="str">
        <f>VLOOKUP(A28,Ingrédients!$B:$Q,2,0)</f>
        <v>KG</v>
      </c>
      <c r="C28" s="27">
        <v>1</v>
      </c>
      <c r="D28" s="28">
        <v>5.0000000000000001E-3</v>
      </c>
      <c r="E28" s="9">
        <f>VLOOKUP(A28,Ingrédients!$B:$Q,15,0)</f>
        <v>30.52</v>
      </c>
      <c r="F28" s="20">
        <f t="shared" si="0"/>
        <v>0.15260000000000001</v>
      </c>
    </row>
    <row r="29" spans="1:6" ht="15.75" x14ac:dyDescent="0.25">
      <c r="A29" s="1" t="s">
        <v>104</v>
      </c>
      <c r="B29" s="1" t="str">
        <f>VLOOKUP(A29,Ingrédients!$B:$Q,2,0)</f>
        <v>KG</v>
      </c>
      <c r="C29" s="27">
        <v>0.03</v>
      </c>
      <c r="D29" s="28">
        <f t="shared" si="1"/>
        <v>0.03</v>
      </c>
      <c r="E29" s="9">
        <f>VLOOKUP(A29,Ingrédients!$B:$Q,15,0)</f>
        <v>18</v>
      </c>
      <c r="F29" s="20">
        <f t="shared" si="0"/>
        <v>0.54</v>
      </c>
    </row>
    <row r="30" spans="1:6" ht="15.75" x14ac:dyDescent="0.25">
      <c r="A30" s="1" t="s">
        <v>105</v>
      </c>
      <c r="B30" s="1" t="str">
        <f>VLOOKUP(A30,Ingrédients!$B:$Q,2,0)</f>
        <v>Litre</v>
      </c>
      <c r="C30" s="27">
        <v>0.02</v>
      </c>
      <c r="D30" s="28">
        <f t="shared" si="1"/>
        <v>0.02</v>
      </c>
      <c r="E30" s="9">
        <f>VLOOKUP(A30,Ingrédients!$B:$Q,15,0)</f>
        <v>1.9899999999999998</v>
      </c>
      <c r="F30" s="20">
        <f t="shared" si="0"/>
        <v>3.9799999999999995E-2</v>
      </c>
    </row>
    <row r="31" spans="1:6" ht="15.75" x14ac:dyDescent="0.25">
      <c r="A31" s="1" t="s">
        <v>102</v>
      </c>
      <c r="B31" s="1" t="str">
        <f>VLOOKUP(A31,Ingrédients!$B:$Q,2,0)</f>
        <v>Litre</v>
      </c>
      <c r="C31" s="27">
        <v>0.05</v>
      </c>
      <c r="D31" s="28">
        <f t="shared" si="1"/>
        <v>0.05</v>
      </c>
      <c r="E31" s="9">
        <f>VLOOKUP(A31,Ingrédients!$B:$Q,15,0)</f>
        <v>4.22</v>
      </c>
      <c r="F31" s="20">
        <f t="shared" si="0"/>
        <v>0.21099999999999999</v>
      </c>
    </row>
    <row r="32" spans="1:6" ht="15.75" x14ac:dyDescent="0.25">
      <c r="A32" s="1" t="s">
        <v>56</v>
      </c>
      <c r="B32" s="1" t="str">
        <f>VLOOKUP(A32,Ingrédients!$B:$Q,2,0)</f>
        <v>Litre</v>
      </c>
      <c r="C32" s="27">
        <v>0.03</v>
      </c>
      <c r="D32" s="28">
        <f t="shared" si="1"/>
        <v>0.03</v>
      </c>
      <c r="E32" s="9">
        <f>VLOOKUP(A32,Ingrédients!$B:$Q,15,0)</f>
        <v>4.6500000000000004</v>
      </c>
      <c r="F32" s="20">
        <f t="shared" si="0"/>
        <v>0.13950000000000001</v>
      </c>
    </row>
    <row r="33" spans="1:6" ht="15.75" x14ac:dyDescent="0.25">
      <c r="A33" s="1" t="s">
        <v>57</v>
      </c>
      <c r="B33" s="1" t="str">
        <f>VLOOKUP(A33,Ingrédients!$B:$Q,2,0)</f>
        <v>KG</v>
      </c>
      <c r="C33" s="27">
        <v>0.01</v>
      </c>
      <c r="D33" s="28">
        <f t="shared" si="1"/>
        <v>0.01</v>
      </c>
      <c r="E33" s="9">
        <f>VLOOKUP(A33,Ingrédients!$B:$Q,15,0)</f>
        <v>1</v>
      </c>
      <c r="F33" s="20">
        <f t="shared" si="0"/>
        <v>0.01</v>
      </c>
    </row>
    <row r="34" spans="1:6" ht="15.75" x14ac:dyDescent="0.25">
      <c r="A34" s="1" t="s">
        <v>58</v>
      </c>
      <c r="B34" s="1" t="str">
        <f>VLOOKUP(A34,Ingrédients!$B:$Q,2,0)</f>
        <v>KG</v>
      </c>
      <c r="C34" s="27">
        <v>0.05</v>
      </c>
      <c r="D34" s="28">
        <f t="shared" si="1"/>
        <v>0.05</v>
      </c>
      <c r="E34" s="9">
        <f>VLOOKUP(A34,Ingrédients!$B:$Q,15,0)</f>
        <v>1.75</v>
      </c>
      <c r="F34" s="20">
        <f t="shared" si="0"/>
        <v>8.7500000000000008E-2</v>
      </c>
    </row>
    <row r="35" spans="1:6" ht="15.75" x14ac:dyDescent="0.25">
      <c r="A35" s="1" t="s">
        <v>2</v>
      </c>
      <c r="B35" s="1" t="str">
        <f>VLOOKUP(A35,Ingrédients!$B:$Q,2,0)</f>
        <v>KG</v>
      </c>
      <c r="C35" s="27">
        <v>0.02</v>
      </c>
      <c r="D35" s="28">
        <f t="shared" si="1"/>
        <v>0.02</v>
      </c>
      <c r="E35" s="9">
        <f>VLOOKUP(A35,Ingrédients!$B:$Q,15,0)</f>
        <v>8.9499999999999993</v>
      </c>
      <c r="F35" s="20">
        <f t="shared" si="0"/>
        <v>0.17899999999999999</v>
      </c>
    </row>
    <row r="36" spans="1:6" ht="15.75" x14ac:dyDescent="0.25">
      <c r="A36" s="1" t="s">
        <v>300</v>
      </c>
      <c r="B36" s="1" t="str">
        <f>VLOOKUP(A36,Ingrédients!$B:$Q,2,0)</f>
        <v>KG</v>
      </c>
      <c r="C36" s="27">
        <v>0.02</v>
      </c>
      <c r="D36" s="28">
        <f t="shared" si="1"/>
        <v>0.02</v>
      </c>
      <c r="E36" s="9">
        <f>VLOOKUP(A36,Ingrédients!$B:$Q,15,0)</f>
        <v>2.5099999999999998</v>
      </c>
      <c r="F36" s="20">
        <f t="shared" si="0"/>
        <v>5.0199999999999995E-2</v>
      </c>
    </row>
    <row r="37" spans="1:6" x14ac:dyDescent="0.25">
      <c r="D37" s="17"/>
      <c r="E37" s="26"/>
      <c r="F37" s="6"/>
    </row>
    <row r="38" spans="1:6" x14ac:dyDescent="0.25">
      <c r="D38" s="17"/>
      <c r="E38" s="18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D0E8F0A-66BA-4BEF-8307-F42CC3AA9EBF}">
          <x14:formula1>
            <xm:f>Ingrédients!$B:$B</xm:f>
          </x14:formula1>
          <xm:sqref>C1:C7 C39:C1048576 A10:A12 A14:A24 A26:A38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15C63-57A9-4746-93DC-6AA0740050A6}">
  <dimension ref="A1:F26"/>
  <sheetViews>
    <sheetView workbookViewId="0">
      <selection activeCell="G3" sqref="G3"/>
    </sheetView>
  </sheetViews>
  <sheetFormatPr baseColWidth="10" defaultRowHeight="15" x14ac:dyDescent="0.25"/>
  <cols>
    <col min="1" max="1" width="22" bestFit="1" customWidth="1"/>
  </cols>
  <sheetData>
    <row r="1" spans="1:6" ht="21" x14ac:dyDescent="0.35">
      <c r="A1" s="31" t="s">
        <v>291</v>
      </c>
      <c r="B1" s="35" t="s">
        <v>289</v>
      </c>
    </row>
    <row r="3" spans="1:6" ht="21" x14ac:dyDescent="0.35">
      <c r="A3" s="31" t="s">
        <v>292</v>
      </c>
      <c r="B3" s="32">
        <v>40</v>
      </c>
    </row>
    <row r="4" spans="1:6" x14ac:dyDescent="0.25">
      <c r="A4" s="33"/>
      <c r="B4" s="33"/>
    </row>
    <row r="5" spans="1:6" ht="21" x14ac:dyDescent="0.35">
      <c r="A5" s="31" t="s">
        <v>294</v>
      </c>
      <c r="B5" s="32">
        <v>40</v>
      </c>
      <c r="D5" s="29"/>
      <c r="E5" s="30" t="s">
        <v>296</v>
      </c>
      <c r="F5" s="20">
        <f>SUM(F9:F24)</f>
        <v>14.8912</v>
      </c>
    </row>
    <row r="6" spans="1:6" x14ac:dyDescent="0.25">
      <c r="D6" s="29"/>
      <c r="E6" s="30" t="s">
        <v>297</v>
      </c>
      <c r="F6" s="20">
        <f>F5/B5</f>
        <v>0.37228</v>
      </c>
    </row>
    <row r="8" spans="1:6" x14ac:dyDescent="0.25">
      <c r="A8" s="13" t="s">
        <v>42</v>
      </c>
      <c r="B8" s="13" t="s">
        <v>43</v>
      </c>
      <c r="C8" s="13" t="s">
        <v>293</v>
      </c>
      <c r="D8" s="13" t="s">
        <v>295</v>
      </c>
      <c r="E8" s="13" t="s">
        <v>290</v>
      </c>
      <c r="F8" s="13"/>
    </row>
    <row r="9" spans="1:6" ht="15.75" x14ac:dyDescent="0.25">
      <c r="A9" s="1" t="s">
        <v>99</v>
      </c>
      <c r="B9" s="1" t="str">
        <f>VLOOKUP(A9,Ingrédients!$B:$Q,2,0)</f>
        <v>KG</v>
      </c>
      <c r="C9" s="27">
        <v>0.5</v>
      </c>
      <c r="D9" s="28">
        <f>C9*B$5/B$3</f>
        <v>0.5</v>
      </c>
      <c r="E9" s="9">
        <f>VLOOKUP(A9,Ingrédients!$B:$Q,15,0)</f>
        <v>8.8000000000000007</v>
      </c>
      <c r="F9" s="20">
        <f>E9*D9</f>
        <v>4.4000000000000004</v>
      </c>
    </row>
    <row r="10" spans="1:6" ht="15.75" x14ac:dyDescent="0.25">
      <c r="A10" s="1" t="s">
        <v>0</v>
      </c>
      <c r="B10" s="1" t="str">
        <f>VLOOKUP(A10,Ingrédients!$B:$Q,2,0)</f>
        <v>KG</v>
      </c>
      <c r="C10" s="27">
        <v>0.4</v>
      </c>
      <c r="D10" s="28">
        <f>C10*B$5/B$3</f>
        <v>0.4</v>
      </c>
      <c r="E10" s="9">
        <f>VLOOKUP(A10,Ingrédients!$B:$Q,15,0)</f>
        <v>2.69</v>
      </c>
      <c r="F10" s="20">
        <f t="shared" ref="F10:F25" si="0">E10*D10</f>
        <v>1.0760000000000001</v>
      </c>
    </row>
    <row r="11" spans="1:6" ht="15.75" x14ac:dyDescent="0.25">
      <c r="A11" s="1" t="s">
        <v>81</v>
      </c>
      <c r="B11" s="1" t="str">
        <f>VLOOKUP(A11,Ingrédients!$B:$Q,2,0)</f>
        <v>KG</v>
      </c>
      <c r="C11" s="27">
        <v>0.4</v>
      </c>
      <c r="D11" s="28">
        <f>C11*B$5/B$3</f>
        <v>0.4</v>
      </c>
      <c r="E11" s="9">
        <f>VLOOKUP(A11,Ingrédients!$B:$Q,15,0)</f>
        <v>1.59</v>
      </c>
      <c r="F11" s="20">
        <f t="shared" si="0"/>
        <v>0.63600000000000012</v>
      </c>
    </row>
    <row r="12" spans="1:6" ht="15.75" x14ac:dyDescent="0.25">
      <c r="A12" s="1" t="s">
        <v>64</v>
      </c>
      <c r="B12" s="1" t="str">
        <f>VLOOKUP(A12,Ingrédients!$B:$Q,2,0)</f>
        <v>KG</v>
      </c>
      <c r="C12" s="27">
        <v>0.2</v>
      </c>
      <c r="D12" s="28">
        <f>C12*B$5/B$3</f>
        <v>0.2</v>
      </c>
      <c r="E12" s="9">
        <f>VLOOKUP(A12,Ingrédients!$B:$Q,15,0)</f>
        <v>6.6249999999999991</v>
      </c>
      <c r="F12" s="20">
        <f t="shared" si="0"/>
        <v>1.325</v>
      </c>
    </row>
    <row r="13" spans="1:6" ht="15.75" x14ac:dyDescent="0.25">
      <c r="A13" s="1" t="s">
        <v>40</v>
      </c>
      <c r="B13" s="1" t="str">
        <f>VLOOKUP(A13,Ingrédients!$B:$Q,2,0)</f>
        <v>Pièce</v>
      </c>
      <c r="C13" s="27">
        <v>2</v>
      </c>
      <c r="D13" s="28">
        <f>C13*B$5/B$3</f>
        <v>2</v>
      </c>
      <c r="E13" s="9">
        <f>VLOOKUP(A13,Ingrédients!$B:$Q,15,0)</f>
        <v>0.3332222222222222</v>
      </c>
      <c r="F13" s="20">
        <f t="shared" si="0"/>
        <v>0.66644444444444439</v>
      </c>
    </row>
    <row r="14" spans="1:6" ht="15.75" x14ac:dyDescent="0.25">
      <c r="A14" s="1" t="s">
        <v>82</v>
      </c>
      <c r="B14" s="1" t="str">
        <f>VLOOKUP(A14,Ingrédients!$B:$Q,2,0)</f>
        <v>KG</v>
      </c>
      <c r="C14" s="27">
        <v>0.1</v>
      </c>
      <c r="D14" s="28">
        <f>C14*B$5/B$3</f>
        <v>0.1</v>
      </c>
      <c r="E14" s="9">
        <f>VLOOKUP(A14,Ingrédients!$B:$Q,15,0)</f>
        <v>17.98</v>
      </c>
      <c r="F14" s="20">
        <f t="shared" si="0"/>
        <v>1.798</v>
      </c>
    </row>
    <row r="15" spans="1:6" ht="15.75" x14ac:dyDescent="0.25">
      <c r="A15" s="1" t="s">
        <v>286</v>
      </c>
      <c r="B15" s="1" t="str">
        <f>VLOOKUP(A15,Ingrédients!$B:$Q,2,0)</f>
        <v>Pièce</v>
      </c>
      <c r="C15" s="27">
        <v>1</v>
      </c>
      <c r="D15" s="28">
        <f>C15*B$5/B$3</f>
        <v>1</v>
      </c>
      <c r="E15" s="9">
        <f>VLOOKUP(A15,Ingrédients!$B:$Q,15,0)</f>
        <v>2.8</v>
      </c>
      <c r="F15" s="20">
        <f t="shared" si="0"/>
        <v>2.8</v>
      </c>
    </row>
    <row r="16" spans="1:6" ht="15.75" x14ac:dyDescent="0.25">
      <c r="A16" s="1" t="s">
        <v>102</v>
      </c>
      <c r="B16" s="1" t="str">
        <f>VLOOKUP(A16,Ingrédients!$B:$Q,2,0)</f>
        <v>Litre</v>
      </c>
      <c r="C16" s="27">
        <v>0.03</v>
      </c>
      <c r="D16" s="28">
        <f>C16*B$5/B$3</f>
        <v>0.03</v>
      </c>
      <c r="E16" s="9">
        <f>VLOOKUP(A16,Ingrédients!$B:$Q,15,0)</f>
        <v>4.22</v>
      </c>
      <c r="F16" s="20">
        <f t="shared" si="0"/>
        <v>0.12659999999999999</v>
      </c>
    </row>
    <row r="17" spans="1:6" ht="15.75" x14ac:dyDescent="0.25">
      <c r="A17" s="1" t="s">
        <v>57</v>
      </c>
      <c r="B17" s="1" t="str">
        <f>VLOOKUP(A17,Ingrédients!$B:$Q,2,0)</f>
        <v>KG</v>
      </c>
      <c r="C17" s="27">
        <v>0.02</v>
      </c>
      <c r="D17" s="28">
        <f>C17*B$5/B$3</f>
        <v>0.02</v>
      </c>
      <c r="E17" s="9">
        <f>VLOOKUP(A17,Ingrédients!$B:$Q,15,0)</f>
        <v>1</v>
      </c>
      <c r="F17" s="20">
        <f t="shared" si="0"/>
        <v>0.02</v>
      </c>
    </row>
    <row r="18" spans="1:6" ht="15.75" x14ac:dyDescent="0.25">
      <c r="A18" s="1" t="s">
        <v>58</v>
      </c>
      <c r="B18" s="1" t="str">
        <f>VLOOKUP(A18,Ingrédients!$B:$Q,2,0)</f>
        <v>KG</v>
      </c>
      <c r="C18" s="27">
        <v>0.03</v>
      </c>
      <c r="D18" s="28">
        <f>C18*B$5/B$3</f>
        <v>0.03</v>
      </c>
      <c r="E18" s="9">
        <f>VLOOKUP(A18,Ingrédients!$B:$Q,15,0)</f>
        <v>1.75</v>
      </c>
      <c r="F18" s="20">
        <f t="shared" si="0"/>
        <v>5.2499999999999998E-2</v>
      </c>
    </row>
    <row r="19" spans="1:6" ht="15.75" x14ac:dyDescent="0.25">
      <c r="A19" s="1" t="s">
        <v>104</v>
      </c>
      <c r="B19" s="1" t="str">
        <f>VLOOKUP(A19,Ingrédients!$B:$Q,2,0)</f>
        <v>KG</v>
      </c>
      <c r="C19" s="27">
        <v>0.01</v>
      </c>
      <c r="D19" s="28">
        <f>C19*B$5/B$3</f>
        <v>0.01</v>
      </c>
      <c r="E19" s="9">
        <f>VLOOKUP(A19,Ingrédients!$B:$Q,15,0)</f>
        <v>18</v>
      </c>
      <c r="F19" s="20">
        <f t="shared" si="0"/>
        <v>0.18</v>
      </c>
    </row>
    <row r="20" spans="1:6" ht="15.75" x14ac:dyDescent="0.25">
      <c r="A20" s="1" t="s">
        <v>54</v>
      </c>
      <c r="B20" s="1" t="str">
        <f>VLOOKUP(A20,Ingrédients!$B:$Q,2,0)</f>
        <v>Litre</v>
      </c>
      <c r="C20" s="27">
        <v>0.05</v>
      </c>
      <c r="D20" s="28">
        <f>C20*B$5/B$3</f>
        <v>0.05</v>
      </c>
      <c r="E20" s="9">
        <f>VLOOKUP(A20,Ingrédients!$B:$Q,15,0)</f>
        <v>3.3311111111111114</v>
      </c>
      <c r="F20" s="20">
        <f t="shared" si="0"/>
        <v>0.16655555555555557</v>
      </c>
    </row>
    <row r="21" spans="1:6" ht="15.75" x14ac:dyDescent="0.25">
      <c r="A21" s="1" t="s">
        <v>56</v>
      </c>
      <c r="B21" s="1" t="str">
        <f>VLOOKUP(A21,Ingrédients!$B:$Q,2,0)</f>
        <v>Litre</v>
      </c>
      <c r="C21" s="27">
        <v>0.3</v>
      </c>
      <c r="D21" s="28">
        <f>C21*B$5/B$3</f>
        <v>0.3</v>
      </c>
      <c r="E21" s="9">
        <f>VLOOKUP(A21,Ingrédients!$B:$Q,15,0)</f>
        <v>4.6500000000000004</v>
      </c>
      <c r="F21" s="20">
        <f t="shared" si="0"/>
        <v>1.395</v>
      </c>
    </row>
    <row r="22" spans="1:6" ht="15.75" x14ac:dyDescent="0.25">
      <c r="A22" s="1" t="s">
        <v>2</v>
      </c>
      <c r="B22" s="1" t="str">
        <f>VLOOKUP(A22,Ingrédients!$B:$Q,2,0)</f>
        <v>KG</v>
      </c>
      <c r="C22" s="27">
        <v>0.02</v>
      </c>
      <c r="D22" s="28">
        <f>C22*B$5/B$3</f>
        <v>0.02</v>
      </c>
      <c r="E22" s="9">
        <f>VLOOKUP(A22,Ingrédients!$B:$Q,15,0)</f>
        <v>8.9499999999999993</v>
      </c>
      <c r="F22" s="20">
        <f t="shared" si="0"/>
        <v>0.17899999999999999</v>
      </c>
    </row>
    <row r="23" spans="1:6" ht="15.75" x14ac:dyDescent="0.25">
      <c r="A23" s="1" t="s">
        <v>300</v>
      </c>
      <c r="B23" s="1" t="str">
        <f>VLOOKUP(A23,Ingrédients!$B:$Q,2,0)</f>
        <v>KG</v>
      </c>
      <c r="C23" s="27">
        <v>0.02</v>
      </c>
      <c r="D23" s="28">
        <f>C23*B$5/B$3</f>
        <v>0.02</v>
      </c>
      <c r="E23" s="9">
        <f>VLOOKUP(A23,Ingrédients!$B:$Q,15,0)</f>
        <v>2.5099999999999998</v>
      </c>
      <c r="F23" s="20">
        <f t="shared" si="0"/>
        <v>5.0199999999999995E-2</v>
      </c>
    </row>
    <row r="24" spans="1:6" ht="15.75" x14ac:dyDescent="0.25">
      <c r="A24" s="37" t="s">
        <v>105</v>
      </c>
      <c r="B24" s="1" t="str">
        <f>VLOOKUP(A24,Ingrédients!$B:$Q,2,0)</f>
        <v>Litre</v>
      </c>
      <c r="C24" s="27">
        <v>0.01</v>
      </c>
      <c r="D24" s="28">
        <f>C24*B$5/B$3</f>
        <v>0.01</v>
      </c>
      <c r="E24" s="9">
        <f>VLOOKUP(A24,Ingrédients!$B:$Q,15,0)</f>
        <v>1.9899999999999998</v>
      </c>
      <c r="F24" s="20">
        <f t="shared" si="0"/>
        <v>1.9899999999999998E-2</v>
      </c>
    </row>
    <row r="25" spans="1:6" x14ac:dyDescent="0.25">
      <c r="D25" s="17"/>
      <c r="E25" s="26"/>
      <c r="F25" s="6"/>
    </row>
    <row r="26" spans="1:6" x14ac:dyDescent="0.25">
      <c r="D26" s="17"/>
      <c r="E26" s="18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35191E9-6D05-4873-9F62-A45312A92BB7}">
          <x14:formula1>
            <xm:f>Ingrédients!$B:$B</xm:f>
          </x14:formula1>
          <xm:sqref>C1:C7 C27:C1048576 A8:A26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A77D9-623D-4695-BD7A-BB474ABA646D}">
  <dimension ref="A1:F16"/>
  <sheetViews>
    <sheetView topLeftCell="A3" workbookViewId="0">
      <selection activeCell="G34" sqref="G34"/>
    </sheetView>
  </sheetViews>
  <sheetFormatPr baseColWidth="10" defaultRowHeight="15" x14ac:dyDescent="0.25"/>
  <cols>
    <col min="1" max="1" width="27" bestFit="1" customWidth="1"/>
    <col min="2" max="2" width="19.7109375" bestFit="1" customWidth="1"/>
    <col min="3" max="3" width="15.5703125" bestFit="1" customWidth="1"/>
    <col min="4" max="4" width="12.85546875" bestFit="1" customWidth="1"/>
    <col min="5" max="5" width="22.140625" bestFit="1" customWidth="1"/>
    <col min="6" max="6" width="7.42578125" bestFit="1" customWidth="1"/>
  </cols>
  <sheetData>
    <row r="1" spans="1:6" ht="21" x14ac:dyDescent="0.35">
      <c r="A1" s="31" t="s">
        <v>291</v>
      </c>
      <c r="B1" s="32" t="s">
        <v>289</v>
      </c>
    </row>
    <row r="3" spans="1:6" ht="21" x14ac:dyDescent="0.35">
      <c r="A3" s="31" t="s">
        <v>292</v>
      </c>
      <c r="B3" s="32">
        <v>40</v>
      </c>
    </row>
    <row r="4" spans="1:6" x14ac:dyDescent="0.25">
      <c r="A4" s="33"/>
      <c r="B4" s="33"/>
    </row>
    <row r="5" spans="1:6" ht="21" x14ac:dyDescent="0.35">
      <c r="A5" s="31" t="s">
        <v>294</v>
      </c>
      <c r="B5" s="32">
        <v>40</v>
      </c>
      <c r="D5" s="29"/>
      <c r="E5" s="30" t="s">
        <v>296</v>
      </c>
      <c r="F5" s="20">
        <f>SUM(F9:F24)</f>
        <v>3.8143333333333338</v>
      </c>
    </row>
    <row r="6" spans="1:6" x14ac:dyDescent="0.25">
      <c r="D6" s="29"/>
      <c r="E6" s="30" t="s">
        <v>297</v>
      </c>
      <c r="F6" s="20">
        <f>F5/B5</f>
        <v>9.535833333333335E-2</v>
      </c>
    </row>
    <row r="8" spans="1:6" x14ac:dyDescent="0.25">
      <c r="A8" s="13" t="s">
        <v>42</v>
      </c>
      <c r="B8" s="13" t="s">
        <v>43</v>
      </c>
      <c r="C8" s="13" t="s">
        <v>293</v>
      </c>
      <c r="D8" s="13" t="s">
        <v>295</v>
      </c>
      <c r="E8" s="13" t="s">
        <v>290</v>
      </c>
      <c r="F8" s="13"/>
    </row>
    <row r="9" spans="1:6" ht="15.75" x14ac:dyDescent="0.25">
      <c r="A9" s="1" t="s">
        <v>58</v>
      </c>
      <c r="B9" s="1" t="s">
        <v>11</v>
      </c>
      <c r="C9" s="1">
        <v>0.2</v>
      </c>
      <c r="D9" s="28">
        <f>C9*B$5/B$3</f>
        <v>0.2</v>
      </c>
      <c r="E9" s="9">
        <f>VLOOKUP(A9,Ingrédients!$B:$Q,15,0)</f>
        <v>1.75</v>
      </c>
      <c r="F9" s="20">
        <f>E9*D9</f>
        <v>0.35000000000000003</v>
      </c>
    </row>
    <row r="10" spans="1:6" ht="15.75" x14ac:dyDescent="0.25">
      <c r="A10" s="1" t="s">
        <v>57</v>
      </c>
      <c r="B10" s="1" t="s">
        <v>11</v>
      </c>
      <c r="C10" s="1">
        <v>0.03</v>
      </c>
      <c r="D10" s="28">
        <f t="shared" ref="D10:D16" si="0">C10*B$5/B$3</f>
        <v>0.03</v>
      </c>
      <c r="E10" s="9">
        <f>VLOOKUP(A10,Ingrédients!$B:$Q,15,0)</f>
        <v>1</v>
      </c>
      <c r="F10" s="20">
        <f t="shared" ref="F10:F16" si="1">E10*D10</f>
        <v>0.03</v>
      </c>
    </row>
    <row r="11" spans="1:6" ht="15.75" x14ac:dyDescent="0.25">
      <c r="A11" s="1" t="s">
        <v>56</v>
      </c>
      <c r="B11" s="1" t="s">
        <v>12</v>
      </c>
      <c r="C11" s="1">
        <v>0.2</v>
      </c>
      <c r="D11" s="28">
        <f t="shared" si="0"/>
        <v>0.2</v>
      </c>
      <c r="E11" s="9">
        <f>VLOOKUP(A11,Ingrédients!$B:$Q,15,0)</f>
        <v>4.6500000000000004</v>
      </c>
      <c r="F11" s="20">
        <f t="shared" si="1"/>
        <v>0.93000000000000016</v>
      </c>
    </row>
    <row r="12" spans="1:6" ht="15.75" x14ac:dyDescent="0.25">
      <c r="A12" s="1" t="s">
        <v>59</v>
      </c>
      <c r="B12" s="1" t="s">
        <v>12</v>
      </c>
      <c r="C12" s="1">
        <v>0.2</v>
      </c>
      <c r="D12" s="28">
        <f t="shared" si="0"/>
        <v>0.2</v>
      </c>
      <c r="E12" s="9">
        <f>VLOOKUP(A12,Ingrédients!$B:$Q,15,0)</f>
        <v>4.5</v>
      </c>
      <c r="F12" s="20">
        <f t="shared" si="1"/>
        <v>0.9</v>
      </c>
    </row>
    <row r="13" spans="1:6" ht="15.75" x14ac:dyDescent="0.25">
      <c r="A13" s="1" t="s">
        <v>300</v>
      </c>
      <c r="B13" s="1" t="s">
        <v>11</v>
      </c>
      <c r="C13" s="1">
        <v>0.03</v>
      </c>
      <c r="D13" s="28">
        <f t="shared" si="0"/>
        <v>0.03</v>
      </c>
      <c r="E13" s="9">
        <f>VLOOKUP(A13,Ingrédients!$B:$Q,15,0)</f>
        <v>2.5099999999999998</v>
      </c>
      <c r="F13" s="20">
        <f t="shared" si="1"/>
        <v>7.5299999999999992E-2</v>
      </c>
    </row>
    <row r="14" spans="1:6" ht="15.75" x14ac:dyDescent="0.25">
      <c r="A14" s="1" t="s">
        <v>2</v>
      </c>
      <c r="B14" s="1" t="s">
        <v>11</v>
      </c>
      <c r="C14" s="1">
        <v>0.03</v>
      </c>
      <c r="D14" s="28">
        <f t="shared" si="0"/>
        <v>0.03</v>
      </c>
      <c r="E14" s="9">
        <f>VLOOKUP(A14,Ingrédients!$B:$Q,15,0)</f>
        <v>8.9499999999999993</v>
      </c>
      <c r="F14" s="20">
        <f t="shared" si="1"/>
        <v>0.26849999999999996</v>
      </c>
    </row>
    <row r="15" spans="1:6" ht="15.75" x14ac:dyDescent="0.25">
      <c r="A15" s="1" t="s">
        <v>234</v>
      </c>
      <c r="B15" s="1" t="s">
        <v>11</v>
      </c>
      <c r="C15" s="1">
        <v>0.2</v>
      </c>
      <c r="D15" s="28">
        <f t="shared" si="0"/>
        <v>0.2</v>
      </c>
      <c r="E15" s="9">
        <f>VLOOKUP(A15,Ingrédients!$B:$Q,15,0)</f>
        <v>5.666666666666667</v>
      </c>
      <c r="F15" s="20">
        <f t="shared" si="1"/>
        <v>1.1333333333333335</v>
      </c>
    </row>
    <row r="16" spans="1:6" ht="15.75" x14ac:dyDescent="0.25">
      <c r="A16" s="1" t="s">
        <v>81</v>
      </c>
      <c r="B16" s="1" t="s">
        <v>11</v>
      </c>
      <c r="C16" s="1">
        <v>0.08</v>
      </c>
      <c r="D16" s="28">
        <f t="shared" si="0"/>
        <v>0.08</v>
      </c>
      <c r="E16" s="9">
        <f>VLOOKUP(A16,Ingrédients!$B:$Q,15,0)</f>
        <v>1.59</v>
      </c>
      <c r="F16" s="20">
        <f t="shared" si="1"/>
        <v>0.12720000000000001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2D7100C-1646-4120-945C-3F600FEB1473}">
          <x14:formula1>
            <xm:f>Ingrédients!$B:$B</xm:f>
          </x14:formula1>
          <xm:sqref>A8:A1048576 C1:C7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B9E9B-7861-4977-8B83-4AA17B916C11}">
  <dimension ref="A1:F25"/>
  <sheetViews>
    <sheetView topLeftCell="A3" workbookViewId="0">
      <selection activeCell="H25" sqref="H25:H26"/>
    </sheetView>
  </sheetViews>
  <sheetFormatPr baseColWidth="10" defaultRowHeight="15" x14ac:dyDescent="0.25"/>
  <cols>
    <col min="1" max="1" width="22" bestFit="1" customWidth="1"/>
  </cols>
  <sheetData>
    <row r="1" spans="1:6" ht="21" x14ac:dyDescent="0.35">
      <c r="A1" s="31" t="s">
        <v>291</v>
      </c>
      <c r="B1" s="38" t="s">
        <v>308</v>
      </c>
      <c r="C1" s="36"/>
    </row>
    <row r="3" spans="1:6" ht="21" x14ac:dyDescent="0.35">
      <c r="A3" s="31" t="s">
        <v>292</v>
      </c>
      <c r="B3" s="32">
        <v>2</v>
      </c>
    </row>
    <row r="4" spans="1:6" x14ac:dyDescent="0.25">
      <c r="A4" s="33"/>
      <c r="B4" s="33"/>
    </row>
    <row r="5" spans="1:6" ht="21" x14ac:dyDescent="0.35">
      <c r="A5" s="31" t="s">
        <v>294</v>
      </c>
      <c r="B5" s="32">
        <v>2</v>
      </c>
      <c r="D5" s="29"/>
      <c r="E5" s="30" t="s">
        <v>296</v>
      </c>
      <c r="F5" s="20">
        <f>SUM(F10:F23)</f>
        <v>1.0427511695906433</v>
      </c>
    </row>
    <row r="6" spans="1:6" x14ac:dyDescent="0.25">
      <c r="D6" s="29"/>
      <c r="E6" s="30" t="s">
        <v>297</v>
      </c>
      <c r="F6" s="20">
        <f>F5/B5</f>
        <v>0.52137558479532164</v>
      </c>
    </row>
    <row r="8" spans="1:6" x14ac:dyDescent="0.25">
      <c r="A8" s="13" t="s">
        <v>42</v>
      </c>
      <c r="B8" s="13" t="s">
        <v>43</v>
      </c>
      <c r="C8" s="13" t="s">
        <v>293</v>
      </c>
      <c r="D8" s="13" t="s">
        <v>295</v>
      </c>
      <c r="E8" s="13" t="s">
        <v>290</v>
      </c>
      <c r="F8" s="13"/>
    </row>
    <row r="9" spans="1:6" x14ac:dyDescent="0.25">
      <c r="A9" s="40" t="s">
        <v>303</v>
      </c>
      <c r="B9" s="39"/>
      <c r="C9" s="39"/>
      <c r="D9" s="39"/>
      <c r="E9" s="39"/>
      <c r="F9" s="39"/>
    </row>
    <row r="10" spans="1:6" ht="15.75" x14ac:dyDescent="0.25">
      <c r="A10" s="1" t="s">
        <v>95</v>
      </c>
      <c r="B10" s="1" t="str">
        <f>VLOOKUP(A10,Ingrédients!$B:$Q,2,0)</f>
        <v>KG</v>
      </c>
      <c r="C10" s="27">
        <v>0.3</v>
      </c>
      <c r="D10" s="28">
        <f>C10*B$5/B$3</f>
        <v>0.3</v>
      </c>
      <c r="E10" s="9">
        <f>VLOOKUP(A10,Ingrédients!$B:$Q,15,0)</f>
        <v>0.1075</v>
      </c>
      <c r="F10" s="20">
        <f>E10*D10</f>
        <v>3.2250000000000001E-2</v>
      </c>
    </row>
    <row r="11" spans="1:6" x14ac:dyDescent="0.25">
      <c r="A11" s="40" t="s">
        <v>309</v>
      </c>
      <c r="B11" s="39"/>
      <c r="C11" s="39"/>
      <c r="D11" s="39"/>
      <c r="E11" s="39"/>
      <c r="F11" s="39"/>
    </row>
    <row r="12" spans="1:6" ht="15.75" x14ac:dyDescent="0.25">
      <c r="A12" s="1" t="s">
        <v>5</v>
      </c>
      <c r="B12" s="1" t="str">
        <f>VLOOKUP(A12,Ingrédients!$B:$Q,2,0)</f>
        <v>KG</v>
      </c>
      <c r="C12" s="27">
        <v>5.0000000000000001E-3</v>
      </c>
      <c r="D12" s="28">
        <f>C12*B$5/B$3</f>
        <v>5.0000000000000001E-3</v>
      </c>
      <c r="E12" s="9">
        <f>VLOOKUP(A12,Ingrédients!$B:$Q,15,0)</f>
        <v>9.1999999999999993</v>
      </c>
      <c r="F12" s="20">
        <f t="shared" ref="F12:F23" si="0">E12*D12</f>
        <v>4.5999999999999999E-2</v>
      </c>
    </row>
    <row r="13" spans="1:6" ht="15.75" x14ac:dyDescent="0.25">
      <c r="A13" s="1" t="s">
        <v>57</v>
      </c>
      <c r="B13" s="1" t="str">
        <f>VLOOKUP(A13,Ingrédients!$B:$Q,2,0)</f>
        <v>KG</v>
      </c>
      <c r="C13" s="27">
        <v>0.01</v>
      </c>
      <c r="D13" s="28">
        <f>C13*B$5/B$3</f>
        <v>0.01</v>
      </c>
      <c r="E13" s="9">
        <f>VLOOKUP(A13,Ingrédients!$B:$Q,15,0)</f>
        <v>1</v>
      </c>
      <c r="F13" s="20">
        <f t="shared" si="0"/>
        <v>0.01</v>
      </c>
    </row>
    <row r="14" spans="1:6" ht="15.75" x14ac:dyDescent="0.25">
      <c r="A14" s="1" t="s">
        <v>58</v>
      </c>
      <c r="B14" s="1" t="str">
        <f>VLOOKUP(A14,Ingrédients!$B:$Q,2,0)</f>
        <v>KG</v>
      </c>
      <c r="C14" s="27">
        <v>0.02</v>
      </c>
      <c r="D14" s="28">
        <f>C14*B$5/B$3</f>
        <v>0.02</v>
      </c>
      <c r="E14" s="9">
        <f>VLOOKUP(A14,Ingrédients!$B:$Q,15,0)</f>
        <v>1.75</v>
      </c>
      <c r="F14" s="20">
        <f t="shared" si="0"/>
        <v>3.5000000000000003E-2</v>
      </c>
    </row>
    <row r="15" spans="1:6" ht="15.75" x14ac:dyDescent="0.25">
      <c r="A15" s="1" t="s">
        <v>104</v>
      </c>
      <c r="B15" s="1" t="str">
        <f>VLOOKUP(A15,Ingrédients!$B:$Q,2,0)</f>
        <v>KG</v>
      </c>
      <c r="C15" s="27">
        <v>0.01</v>
      </c>
      <c r="D15" s="28">
        <f>C15*B$5/B$3</f>
        <v>0.01</v>
      </c>
      <c r="E15" s="9">
        <f>VLOOKUP(A15,Ingrédients!$B:$Q,15,0)</f>
        <v>18</v>
      </c>
      <c r="F15" s="20">
        <f t="shared" si="0"/>
        <v>0.18</v>
      </c>
    </row>
    <row r="16" spans="1:6" ht="15.75" x14ac:dyDescent="0.25">
      <c r="A16" s="1" t="s">
        <v>102</v>
      </c>
      <c r="B16" s="1" t="str">
        <f>VLOOKUP(A16,Ingrédients!$B:$Q,2,0)</f>
        <v>Litre</v>
      </c>
      <c r="C16" s="27">
        <v>0.03</v>
      </c>
      <c r="D16" s="28">
        <f>C16*B$5/B$3</f>
        <v>0.03</v>
      </c>
      <c r="E16" s="9">
        <f>VLOOKUP(A16,Ingrédients!$B:$Q,15,0)</f>
        <v>4.22</v>
      </c>
      <c r="F16" s="20">
        <f t="shared" si="0"/>
        <v>0.12659999999999999</v>
      </c>
    </row>
    <row r="17" spans="1:6" ht="15.75" x14ac:dyDescent="0.25">
      <c r="A17" s="1" t="s">
        <v>54</v>
      </c>
      <c r="B17" s="1" t="str">
        <f>VLOOKUP(A17,Ingrédients!$B:$Q,2,0)</f>
        <v>Litre</v>
      </c>
      <c r="C17" s="27">
        <v>0.01</v>
      </c>
      <c r="D17" s="28">
        <f>C17*B$5/B$3</f>
        <v>0.01</v>
      </c>
      <c r="E17" s="9">
        <f>VLOOKUP(A17,Ingrédients!$B:$Q,15,0)</f>
        <v>3.3311111111111114</v>
      </c>
      <c r="F17" s="20">
        <f t="shared" si="0"/>
        <v>3.3311111111111111E-2</v>
      </c>
    </row>
    <row r="18" spans="1:6" ht="15.75" x14ac:dyDescent="0.25">
      <c r="A18" s="1" t="s">
        <v>56</v>
      </c>
      <c r="B18" s="1" t="str">
        <f>VLOOKUP(A18,Ingrédients!$B:$Q,2,0)</f>
        <v>Litre</v>
      </c>
      <c r="C18" s="27">
        <v>0.01</v>
      </c>
      <c r="D18" s="28">
        <f>C18*B$5/B$3</f>
        <v>0.01</v>
      </c>
      <c r="E18" s="9">
        <f>VLOOKUP(A18,Ingrédients!$B:$Q,15,0)</f>
        <v>4.6500000000000004</v>
      </c>
      <c r="F18" s="20">
        <f t="shared" si="0"/>
        <v>4.6500000000000007E-2</v>
      </c>
    </row>
    <row r="19" spans="1:6" ht="15.75" x14ac:dyDescent="0.25">
      <c r="A19" s="1" t="s">
        <v>55</v>
      </c>
      <c r="B19" s="1" t="str">
        <f>VLOOKUP(A19,Ingrédients!$B:$Q,2,0)</f>
        <v>Litre</v>
      </c>
      <c r="C19" s="27">
        <v>0.01</v>
      </c>
      <c r="D19" s="28">
        <f>C19*B$5/B$3</f>
        <v>0.01</v>
      </c>
      <c r="E19" s="9">
        <f>VLOOKUP(A19,Ingrédients!$B:$Q,15,0)</f>
        <v>3.9977777777777774</v>
      </c>
      <c r="F19" s="20">
        <f t="shared" si="0"/>
        <v>3.9977777777777772E-2</v>
      </c>
    </row>
    <row r="20" spans="1:6" ht="15.75" x14ac:dyDescent="0.25">
      <c r="A20" s="1" t="s">
        <v>46</v>
      </c>
      <c r="B20" s="1" t="str">
        <f>VLOOKUP(A20,Ingrédients!$B:$Q,2,0)</f>
        <v>KG</v>
      </c>
      <c r="C20" s="27">
        <v>0.01</v>
      </c>
      <c r="D20" s="28">
        <f>C20*B$5/B$3</f>
        <v>0.01</v>
      </c>
      <c r="E20" s="9">
        <f>VLOOKUP(A20,Ingrédients!$B:$Q,15,0)</f>
        <v>6.4912280701754392</v>
      </c>
      <c r="F20" s="20">
        <f t="shared" si="0"/>
        <v>6.4912280701754393E-2</v>
      </c>
    </row>
    <row r="21" spans="1:6" ht="15.75" x14ac:dyDescent="0.25">
      <c r="A21" s="1" t="s">
        <v>2</v>
      </c>
      <c r="B21" s="1" t="str">
        <f>VLOOKUP(A21,Ingrédients!$B:$Q,2,0)</f>
        <v>KG</v>
      </c>
      <c r="C21" s="27">
        <v>0.02</v>
      </c>
      <c r="D21" s="28">
        <f>C21*B$5/B$3</f>
        <v>0.02</v>
      </c>
      <c r="E21" s="9">
        <f>VLOOKUP(A21,Ingrédients!$B:$Q,15,0)</f>
        <v>8.9499999999999993</v>
      </c>
      <c r="F21" s="20">
        <f t="shared" si="0"/>
        <v>0.17899999999999999</v>
      </c>
    </row>
    <row r="22" spans="1:6" ht="15.75" x14ac:dyDescent="0.25">
      <c r="A22" s="1" t="s">
        <v>300</v>
      </c>
      <c r="B22" s="1" t="str">
        <f>VLOOKUP(A22,Ingrédients!$B:$Q,2,0)</f>
        <v>KG</v>
      </c>
      <c r="C22" s="27">
        <v>0.02</v>
      </c>
      <c r="D22" s="28">
        <f>C22*B$5/B$3</f>
        <v>0.02</v>
      </c>
      <c r="E22" s="9">
        <f>VLOOKUP(A22,Ingrédients!$B:$Q,15,0)</f>
        <v>2.5099999999999998</v>
      </c>
      <c r="F22" s="20">
        <f t="shared" si="0"/>
        <v>5.0199999999999995E-2</v>
      </c>
    </row>
    <row r="23" spans="1:6" ht="15.75" x14ac:dyDescent="0.25">
      <c r="A23" s="1" t="s">
        <v>105</v>
      </c>
      <c r="B23" s="1" t="str">
        <f>VLOOKUP(A23,Ingrédients!$B:$Q,2,0)</f>
        <v>Litre</v>
      </c>
      <c r="C23" s="27">
        <v>0.1</v>
      </c>
      <c r="D23" s="28">
        <f>C23*B$5/B$3</f>
        <v>0.1</v>
      </c>
      <c r="E23" s="9">
        <f>VLOOKUP(A23,Ingrédients!$B:$Q,15,0)</f>
        <v>1.9899999999999998</v>
      </c>
      <c r="F23" s="20">
        <f t="shared" si="0"/>
        <v>0.19899999999999998</v>
      </c>
    </row>
    <row r="24" spans="1:6" x14ac:dyDescent="0.25">
      <c r="D24" s="17"/>
      <c r="E24" s="26"/>
      <c r="F24" s="6"/>
    </row>
    <row r="25" spans="1:6" x14ac:dyDescent="0.25">
      <c r="D25" s="17"/>
      <c r="E25" s="18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8E28B75-0650-48A7-BD2D-E7F3597A7ADD}">
          <x14:formula1>
            <xm:f>Ingrédients!$B:$B</xm:f>
          </x14:formula1>
          <xm:sqref>C1:C7 C26:C1048576 A10 A12:A25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E1AED-EF4C-44A2-A99B-4A3B18789DFB}">
  <dimension ref="A1:F25"/>
  <sheetViews>
    <sheetView workbookViewId="0">
      <selection activeCell="E23" sqref="E23"/>
    </sheetView>
  </sheetViews>
  <sheetFormatPr baseColWidth="10" defaultRowHeight="15" x14ac:dyDescent="0.25"/>
  <cols>
    <col min="1" max="1" width="22" bestFit="1" customWidth="1"/>
    <col min="2" max="2" width="14.7109375" bestFit="1" customWidth="1"/>
  </cols>
  <sheetData>
    <row r="1" spans="1:6" ht="21" x14ac:dyDescent="0.35">
      <c r="A1" s="31" t="s">
        <v>291</v>
      </c>
      <c r="B1" s="35" t="s">
        <v>301</v>
      </c>
    </row>
    <row r="3" spans="1:6" ht="21" x14ac:dyDescent="0.35">
      <c r="A3" s="31" t="s">
        <v>292</v>
      </c>
      <c r="B3" s="32">
        <v>50</v>
      </c>
    </row>
    <row r="4" spans="1:6" x14ac:dyDescent="0.25">
      <c r="A4" s="33"/>
      <c r="B4" s="33"/>
    </row>
    <row r="5" spans="1:6" ht="21" x14ac:dyDescent="0.35">
      <c r="A5" s="31" t="s">
        <v>294</v>
      </c>
      <c r="B5" s="32">
        <v>50</v>
      </c>
      <c r="D5" s="29"/>
      <c r="E5" s="30" t="s">
        <v>296</v>
      </c>
      <c r="F5" s="20">
        <f>SUM(F9:F23)</f>
        <v>19.429388888888887</v>
      </c>
    </row>
    <row r="6" spans="1:6" x14ac:dyDescent="0.25">
      <c r="D6" s="29"/>
      <c r="E6" s="30" t="s">
        <v>297</v>
      </c>
      <c r="F6" s="20">
        <f>F5/B5</f>
        <v>0.38858777777777775</v>
      </c>
    </row>
    <row r="8" spans="1:6" x14ac:dyDescent="0.25">
      <c r="A8" s="13" t="s">
        <v>42</v>
      </c>
      <c r="B8" s="13" t="s">
        <v>43</v>
      </c>
      <c r="C8" s="13" t="s">
        <v>293</v>
      </c>
      <c r="D8" s="13" t="s">
        <v>295</v>
      </c>
      <c r="E8" s="13" t="s">
        <v>290</v>
      </c>
      <c r="F8" s="13"/>
    </row>
    <row r="9" spans="1:6" ht="15.75" x14ac:dyDescent="0.25">
      <c r="A9" s="1" t="s">
        <v>97</v>
      </c>
      <c r="B9" s="1" t="str">
        <f>VLOOKUP(A9,Ingrédients!$B:$Q,2,0)</f>
        <v>KG</v>
      </c>
      <c r="C9" s="27">
        <v>1</v>
      </c>
      <c r="D9" s="28">
        <f>C9*B$5/B$3</f>
        <v>1</v>
      </c>
      <c r="E9" s="9">
        <f>VLOOKUP(A9,Ingrédients!$B:$Q,15,0)</f>
        <v>11.25</v>
      </c>
      <c r="F9" s="20">
        <f>E9*D9</f>
        <v>11.25</v>
      </c>
    </row>
    <row r="10" spans="1:6" ht="15.75" x14ac:dyDescent="0.25">
      <c r="A10" s="1" t="s">
        <v>52</v>
      </c>
      <c r="B10" s="1" t="str">
        <f>VLOOKUP(A10,Ingrédients!$B:$Q,2,0)</f>
        <v>Paquet</v>
      </c>
      <c r="C10" s="27">
        <v>50</v>
      </c>
      <c r="D10" s="28">
        <f>C10*B$5/B$3</f>
        <v>50</v>
      </c>
      <c r="E10" s="9">
        <f>VLOOKUP(A10,Ingrédients!$B:$Q,15,0)</f>
        <v>4.7450000000000006E-2</v>
      </c>
      <c r="F10" s="20">
        <f t="shared" ref="F10:F23" si="0">E10*D10</f>
        <v>2.3725000000000005</v>
      </c>
    </row>
    <row r="11" spans="1:6" ht="15.75" x14ac:dyDescent="0.25">
      <c r="A11" s="1" t="s">
        <v>102</v>
      </c>
      <c r="B11" s="1" t="str">
        <f>VLOOKUP(A11,Ingrédients!$B:$Q,2,0)</f>
        <v>Litre</v>
      </c>
      <c r="C11" s="27">
        <v>0.05</v>
      </c>
      <c r="D11" s="28">
        <f>C11*B$5/B$3</f>
        <v>0.05</v>
      </c>
      <c r="E11" s="9">
        <f>VLOOKUP(A11,Ingrédients!$B:$Q,15,0)</f>
        <v>4.22</v>
      </c>
      <c r="F11" s="20">
        <f t="shared" si="0"/>
        <v>0.21099999999999999</v>
      </c>
    </row>
    <row r="12" spans="1:6" ht="15.75" x14ac:dyDescent="0.25">
      <c r="A12" s="1" t="s">
        <v>57</v>
      </c>
      <c r="B12" s="1" t="str">
        <f>VLOOKUP(A12,Ingrédients!$B:$Q,2,0)</f>
        <v>KG</v>
      </c>
      <c r="C12" s="27">
        <v>0.01</v>
      </c>
      <c r="D12" s="28">
        <f>C12*B$5/B$3</f>
        <v>0.01</v>
      </c>
      <c r="E12" s="9">
        <f>VLOOKUP(A12,Ingrédients!$B:$Q,15,0)</f>
        <v>1</v>
      </c>
      <c r="F12" s="20">
        <f t="shared" si="0"/>
        <v>0.01</v>
      </c>
    </row>
    <row r="13" spans="1:6" ht="15.75" x14ac:dyDescent="0.25">
      <c r="A13" s="1" t="s">
        <v>58</v>
      </c>
      <c r="B13" s="1" t="str">
        <f>VLOOKUP(A13,Ingrédients!$B:$Q,2,0)</f>
        <v>KG</v>
      </c>
      <c r="C13" s="27">
        <v>0.03</v>
      </c>
      <c r="D13" s="28">
        <f>C13*B$5/B$3</f>
        <v>0.03</v>
      </c>
      <c r="E13" s="9">
        <f>VLOOKUP(A13,Ingrédients!$B:$Q,15,0)</f>
        <v>1.75</v>
      </c>
      <c r="F13" s="20">
        <f t="shared" si="0"/>
        <v>5.2499999999999998E-2</v>
      </c>
    </row>
    <row r="14" spans="1:6" ht="15.75" x14ac:dyDescent="0.25">
      <c r="A14" s="1" t="s">
        <v>67</v>
      </c>
      <c r="B14" s="1" t="str">
        <f>VLOOKUP(A14,Ingrédients!$B:$Q,2,0)</f>
        <v>KG</v>
      </c>
      <c r="C14" s="27">
        <v>0.1</v>
      </c>
      <c r="D14" s="28">
        <f>C14*B$5/B$3</f>
        <v>0.1</v>
      </c>
      <c r="E14" s="9">
        <f>VLOOKUP(A14,Ingrédients!$B:$Q,15,0)</f>
        <v>32.700000000000003</v>
      </c>
      <c r="F14" s="20">
        <f t="shared" si="0"/>
        <v>3.2700000000000005</v>
      </c>
    </row>
    <row r="15" spans="1:6" ht="15.75" x14ac:dyDescent="0.25">
      <c r="A15" s="1" t="s">
        <v>69</v>
      </c>
      <c r="B15" s="1" t="str">
        <f>VLOOKUP(A15,Ingrédients!$B:$Q,2,0)</f>
        <v>KG</v>
      </c>
      <c r="C15" s="27">
        <v>0.01</v>
      </c>
      <c r="D15" s="28">
        <f>C15*B$5/B$3</f>
        <v>0.01</v>
      </c>
      <c r="E15" s="9">
        <f>VLOOKUP(A15,Ingrédients!$B:$Q,15,0)</f>
        <v>9.5500000000000007</v>
      </c>
      <c r="F15" s="20">
        <f t="shared" si="0"/>
        <v>9.5500000000000015E-2</v>
      </c>
    </row>
    <row r="16" spans="1:6" ht="15.75" x14ac:dyDescent="0.25">
      <c r="A16" s="1" t="s">
        <v>71</v>
      </c>
      <c r="B16" s="1" t="str">
        <f>VLOOKUP(A16,Ingrédients!$B:$Q,2,0)</f>
        <v>Pièce</v>
      </c>
      <c r="C16" s="27">
        <v>5</v>
      </c>
      <c r="D16" s="28">
        <f>C16*B$5/B$3</f>
        <v>5</v>
      </c>
      <c r="E16" s="9">
        <f>VLOOKUP(A16,Ingrédients!$B:$Q,15,0)</f>
        <v>4.6666666666666662E-2</v>
      </c>
      <c r="F16" s="20">
        <f t="shared" si="0"/>
        <v>0.23333333333333331</v>
      </c>
    </row>
    <row r="17" spans="1:6" ht="15.75" x14ac:dyDescent="0.25">
      <c r="A17" s="1" t="s">
        <v>15</v>
      </c>
      <c r="B17" s="1" t="str">
        <f>VLOOKUP(A17,Ingrédients!$B:$Q,2,0)</f>
        <v>KG</v>
      </c>
      <c r="C17" s="27">
        <v>0.02</v>
      </c>
      <c r="D17" s="28">
        <f>C17*B$5/B$3</f>
        <v>0.02</v>
      </c>
      <c r="E17" s="9">
        <f>VLOOKUP(A17,Ingrédients!$B:$Q,15,0)</f>
        <v>25</v>
      </c>
      <c r="F17" s="20">
        <f t="shared" si="0"/>
        <v>0.5</v>
      </c>
    </row>
    <row r="18" spans="1:6" ht="15.75" x14ac:dyDescent="0.25">
      <c r="A18" s="1" t="s">
        <v>54</v>
      </c>
      <c r="B18" s="1" t="str">
        <f>VLOOKUP(A18,Ingrédients!$B:$Q,2,0)</f>
        <v>Litre</v>
      </c>
      <c r="C18" s="27">
        <v>0.05</v>
      </c>
      <c r="D18" s="28">
        <f>C18*B$5/B$3</f>
        <v>0.05</v>
      </c>
      <c r="E18" s="9">
        <f>VLOOKUP(A18,Ingrédients!$B:$Q,15,0)</f>
        <v>3.3311111111111114</v>
      </c>
      <c r="F18" s="20">
        <f t="shared" si="0"/>
        <v>0.16655555555555557</v>
      </c>
    </row>
    <row r="19" spans="1:6" ht="15.75" x14ac:dyDescent="0.25">
      <c r="A19" s="1" t="s">
        <v>3</v>
      </c>
      <c r="B19" s="1" t="str">
        <f>VLOOKUP(A19,Ingrédients!$B:$Q,2,0)</f>
        <v>KG</v>
      </c>
      <c r="C19" s="27">
        <v>0.02</v>
      </c>
      <c r="D19" s="28">
        <f>C19*B$5/B$3</f>
        <v>0.02</v>
      </c>
      <c r="E19" s="9">
        <f>VLOOKUP(A19,Ingrédients!$B:$Q,15,0)</f>
        <v>29.2</v>
      </c>
      <c r="F19" s="20">
        <f t="shared" si="0"/>
        <v>0.58399999999999996</v>
      </c>
    </row>
    <row r="20" spans="1:6" ht="15.75" x14ac:dyDescent="0.25">
      <c r="A20" s="1" t="s">
        <v>2</v>
      </c>
      <c r="B20" s="1" t="str">
        <f>VLOOKUP(A20,Ingrédients!$B:$Q,2,0)</f>
        <v>KG</v>
      </c>
      <c r="C20" s="27">
        <v>0.02</v>
      </c>
      <c r="D20" s="28">
        <f>C20*B$5/B$3</f>
        <v>0.02</v>
      </c>
      <c r="E20" s="9">
        <f>VLOOKUP(A20,Ingrédients!$B:$Q,15,0)</f>
        <v>8.9499999999999993</v>
      </c>
      <c r="F20" s="20">
        <f t="shared" si="0"/>
        <v>0.17899999999999999</v>
      </c>
    </row>
    <row r="21" spans="1:6" ht="15.75" x14ac:dyDescent="0.25">
      <c r="A21" s="1" t="s">
        <v>300</v>
      </c>
      <c r="B21" s="1" t="str">
        <f>VLOOKUP(A21,Ingrédients!$B:$Q,2,0)</f>
        <v>KG</v>
      </c>
      <c r="C21" s="27">
        <v>0.02</v>
      </c>
      <c r="D21" s="28">
        <f>C21*B$5/B$3</f>
        <v>0.02</v>
      </c>
      <c r="E21" s="9">
        <f>VLOOKUP(A21,Ingrédients!$B:$Q,15,0)</f>
        <v>2.5099999999999998</v>
      </c>
      <c r="F21" s="20">
        <f t="shared" si="0"/>
        <v>5.0199999999999995E-2</v>
      </c>
    </row>
    <row r="22" spans="1:6" ht="15.75" x14ac:dyDescent="0.25">
      <c r="A22" s="1" t="s">
        <v>105</v>
      </c>
      <c r="B22" s="1" t="str">
        <f>VLOOKUP(A22,Ingrédients!$B:$Q,2,0)</f>
        <v>Litre</v>
      </c>
      <c r="C22" s="27">
        <v>0.02</v>
      </c>
      <c r="D22" s="28">
        <f>C22*B$5/B$3</f>
        <v>0.02</v>
      </c>
      <c r="E22" s="9">
        <f>VLOOKUP(A22,Ingrédients!$B:$Q,15,0)</f>
        <v>1.9899999999999998</v>
      </c>
      <c r="F22" s="20">
        <f t="shared" si="0"/>
        <v>3.9799999999999995E-2</v>
      </c>
    </row>
    <row r="23" spans="1:6" ht="15.75" x14ac:dyDescent="0.25">
      <c r="A23" s="1" t="s">
        <v>76</v>
      </c>
      <c r="B23" s="1" t="str">
        <f>VLOOKUP(A23,Ingrédients!$B:$Q,2,0)</f>
        <v>Litre</v>
      </c>
      <c r="C23" s="27">
        <v>0.1</v>
      </c>
      <c r="D23" s="28">
        <f>C23*B$5/B$3</f>
        <v>0.1</v>
      </c>
      <c r="E23" s="9">
        <f>VLOOKUP(A23,Ingrédients!$B:$Q,15,0)</f>
        <v>4.1500000000000004</v>
      </c>
      <c r="F23" s="20">
        <f t="shared" si="0"/>
        <v>0.41500000000000004</v>
      </c>
    </row>
    <row r="24" spans="1:6" x14ac:dyDescent="0.25">
      <c r="D24" s="17"/>
      <c r="E24" s="26"/>
      <c r="F24" s="6"/>
    </row>
    <row r="25" spans="1:6" x14ac:dyDescent="0.25">
      <c r="D25" s="17"/>
      <c r="E25" s="18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7B779FF-20CB-441C-B719-41B12E0A0BF5}">
          <x14:formula1>
            <xm:f>Ingrédients!$B:$B</xm:f>
          </x14:formula1>
          <xm:sqref>C1:C7 C26:C1048576 A8:A25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4762A-11B9-4693-B9F3-51D700B505C8}">
  <dimension ref="A1:F25"/>
  <sheetViews>
    <sheetView topLeftCell="A5" workbookViewId="0">
      <selection activeCell="H29" sqref="H29"/>
    </sheetView>
  </sheetViews>
  <sheetFormatPr baseColWidth="10" defaultRowHeight="15" x14ac:dyDescent="0.25"/>
  <cols>
    <col min="1" max="1" width="22" bestFit="1" customWidth="1"/>
  </cols>
  <sheetData>
    <row r="1" spans="1:6" ht="21" x14ac:dyDescent="0.35">
      <c r="A1" s="31" t="s">
        <v>291</v>
      </c>
      <c r="B1" s="35" t="s">
        <v>302</v>
      </c>
      <c r="C1" s="36"/>
    </row>
    <row r="3" spans="1:6" ht="21" x14ac:dyDescent="0.35">
      <c r="A3" s="31" t="s">
        <v>292</v>
      </c>
      <c r="B3" s="32">
        <v>2</v>
      </c>
    </row>
    <row r="4" spans="1:6" x14ac:dyDescent="0.25">
      <c r="A4" s="33"/>
      <c r="B4" s="33"/>
    </row>
    <row r="5" spans="1:6" ht="21" x14ac:dyDescent="0.35">
      <c r="A5" s="31" t="s">
        <v>294</v>
      </c>
      <c r="B5" s="32">
        <v>2</v>
      </c>
      <c r="D5" s="29"/>
      <c r="E5" s="30" t="s">
        <v>296</v>
      </c>
      <c r="F5" s="20">
        <f>SUM(F9:F23)</f>
        <v>3.2802427350427346</v>
      </c>
    </row>
    <row r="6" spans="1:6" x14ac:dyDescent="0.25">
      <c r="D6" s="29"/>
      <c r="E6" s="30" t="s">
        <v>297</v>
      </c>
      <c r="F6" s="20">
        <f>F5/B5</f>
        <v>1.6401213675213673</v>
      </c>
    </row>
    <row r="8" spans="1:6" x14ac:dyDescent="0.25">
      <c r="A8" s="13" t="s">
        <v>42</v>
      </c>
      <c r="B8" s="13" t="s">
        <v>43</v>
      </c>
      <c r="C8" s="13" t="s">
        <v>293</v>
      </c>
      <c r="D8" s="13" t="s">
        <v>295</v>
      </c>
      <c r="E8" s="13" t="s">
        <v>290</v>
      </c>
      <c r="F8" s="13"/>
    </row>
    <row r="9" spans="1:6" ht="15.75" x14ac:dyDescent="0.25">
      <c r="A9" s="1" t="s">
        <v>99</v>
      </c>
      <c r="B9" s="1" t="str">
        <f>VLOOKUP(A9,Ingrédients!$B:$Q,2,0)</f>
        <v>KG</v>
      </c>
      <c r="C9" s="27">
        <v>0.06</v>
      </c>
      <c r="D9" s="28">
        <f>C9*B$5/B$3</f>
        <v>0.06</v>
      </c>
      <c r="E9" s="9">
        <f>VLOOKUP(A9,Ingrédients!$B:$Q,15,0)</f>
        <v>8.8000000000000007</v>
      </c>
      <c r="F9" s="20">
        <f>E9*D9</f>
        <v>0.52800000000000002</v>
      </c>
    </row>
    <row r="10" spans="1:6" ht="15.75" x14ac:dyDescent="0.25">
      <c r="A10" s="1" t="s">
        <v>0</v>
      </c>
      <c r="B10" s="1" t="str">
        <f>VLOOKUP(A10,Ingrédients!$B:$Q,2,0)</f>
        <v>KG</v>
      </c>
      <c r="C10" s="27">
        <v>7.0000000000000007E-2</v>
      </c>
      <c r="D10" s="28">
        <f>C10*B$5/B$3</f>
        <v>7.0000000000000007E-2</v>
      </c>
      <c r="E10" s="9">
        <f>VLOOKUP(A10,Ingrédients!$B:$Q,15,0)</f>
        <v>2.69</v>
      </c>
      <c r="F10" s="20">
        <f t="shared" ref="F10:F23" si="0">E10*D10</f>
        <v>0.18830000000000002</v>
      </c>
    </row>
    <row r="11" spans="1:6" ht="15.75" x14ac:dyDescent="0.25">
      <c r="A11" s="1" t="s">
        <v>4</v>
      </c>
      <c r="B11" s="1" t="str">
        <f>VLOOKUP(A11,Ingrédients!$B:$Q,2,0)</f>
        <v>KG</v>
      </c>
      <c r="C11" s="27">
        <v>7.0000000000000007E-2</v>
      </c>
      <c r="D11" s="28">
        <f>C11*B$5/B$3</f>
        <v>7.0000000000000007E-2</v>
      </c>
      <c r="E11" s="9">
        <f>VLOOKUP(A11,Ingrédients!$B:$Q,15,0)</f>
        <v>3.5</v>
      </c>
      <c r="F11" s="20">
        <f t="shared" si="0"/>
        <v>0.24500000000000002</v>
      </c>
    </row>
    <row r="12" spans="1:6" ht="15.75" x14ac:dyDescent="0.25">
      <c r="A12" s="1" t="s">
        <v>81</v>
      </c>
      <c r="B12" s="1" t="str">
        <f>VLOOKUP(A12,Ingrédients!$B:$Q,2,0)</f>
        <v>KG</v>
      </c>
      <c r="C12" s="27">
        <v>0.06</v>
      </c>
      <c r="D12" s="28">
        <f>C12*B$5/B$3</f>
        <v>0.06</v>
      </c>
      <c r="E12" s="9">
        <f>VLOOKUP(A12,Ingrédients!$B:$Q,15,0)</f>
        <v>1.59</v>
      </c>
      <c r="F12" s="20">
        <f t="shared" si="0"/>
        <v>9.5399999999999999E-2</v>
      </c>
    </row>
    <row r="13" spans="1:6" ht="15.75" x14ac:dyDescent="0.25">
      <c r="A13" s="1" t="s">
        <v>89</v>
      </c>
      <c r="B13" s="1" t="str">
        <f>VLOOKUP(A13,Ingrédients!$B:$Q,2,0)</f>
        <v>KG</v>
      </c>
      <c r="C13" s="27">
        <v>0.05</v>
      </c>
      <c r="D13" s="28">
        <f>C13*B$5/B$3</f>
        <v>0.05</v>
      </c>
      <c r="E13" s="9">
        <f>VLOOKUP(A13,Ingrédients!$B:$Q,15,0)</f>
        <v>4.2</v>
      </c>
      <c r="F13" s="20">
        <f t="shared" si="0"/>
        <v>0.21000000000000002</v>
      </c>
    </row>
    <row r="14" spans="1:6" ht="15.75" x14ac:dyDescent="0.25">
      <c r="A14" s="1" t="s">
        <v>91</v>
      </c>
      <c r="B14" s="1" t="str">
        <f>VLOOKUP(A14,Ingrédients!$B:$Q,2,0)</f>
        <v>KG</v>
      </c>
      <c r="C14" s="27">
        <v>0.05</v>
      </c>
      <c r="D14" s="28">
        <f>C14*B$5/B$3</f>
        <v>0.05</v>
      </c>
      <c r="E14" s="9">
        <f>VLOOKUP(A14,Ingrédients!$B:$Q,15,0)</f>
        <v>4.2</v>
      </c>
      <c r="F14" s="20">
        <f t="shared" si="0"/>
        <v>0.21000000000000002</v>
      </c>
    </row>
    <row r="15" spans="1:6" ht="15.75" x14ac:dyDescent="0.25">
      <c r="A15" s="1" t="s">
        <v>90</v>
      </c>
      <c r="B15" s="1" t="str">
        <f>VLOOKUP(A15,Ingrédients!$B:$Q,2,0)</f>
        <v>KG</v>
      </c>
      <c r="C15" s="27">
        <v>0.05</v>
      </c>
      <c r="D15" s="28">
        <f>C15*B$5/B$3</f>
        <v>0.05</v>
      </c>
      <c r="E15" s="9">
        <f>VLOOKUP(A15,Ingrédients!$B:$Q,15,0)</f>
        <v>2.4230769230769229</v>
      </c>
      <c r="F15" s="20">
        <f t="shared" si="0"/>
        <v>0.12115384615384615</v>
      </c>
    </row>
    <row r="16" spans="1:6" ht="15.75" x14ac:dyDescent="0.25">
      <c r="A16" s="1" t="s">
        <v>73</v>
      </c>
      <c r="B16" s="1" t="str">
        <f>VLOOKUP(A16,Ingrédients!$B:$Q,2,0)</f>
        <v>KG</v>
      </c>
      <c r="C16" s="27">
        <v>0.03</v>
      </c>
      <c r="D16" s="28">
        <f>C16*B$5/B$3</f>
        <v>0.03</v>
      </c>
      <c r="E16" s="9">
        <f>VLOOKUP(A16,Ingrédients!$B:$Q,15,0)</f>
        <v>7.95</v>
      </c>
      <c r="F16" s="20">
        <f t="shared" si="0"/>
        <v>0.23849999999999999</v>
      </c>
    </row>
    <row r="17" spans="1:6" ht="15.75" x14ac:dyDescent="0.25">
      <c r="A17" s="1" t="s">
        <v>64</v>
      </c>
      <c r="B17" s="1" t="str">
        <f>VLOOKUP(A17,Ingrédients!$B:$Q,2,0)</f>
        <v>KG</v>
      </c>
      <c r="C17" s="27">
        <v>0.1</v>
      </c>
      <c r="D17" s="28">
        <f>C17*B$5/B$3</f>
        <v>0.1</v>
      </c>
      <c r="E17" s="9">
        <f>VLOOKUP(A17,Ingrédients!$B:$Q,15,0)</f>
        <v>6.6249999999999991</v>
      </c>
      <c r="F17" s="20">
        <f t="shared" si="0"/>
        <v>0.66249999999999998</v>
      </c>
    </row>
    <row r="18" spans="1:6" ht="15.75" x14ac:dyDescent="0.25">
      <c r="A18" s="1" t="s">
        <v>59</v>
      </c>
      <c r="B18" s="1" t="str">
        <f>VLOOKUP(A18,Ingrédients!$B:$Q,2,0)</f>
        <v>Litre</v>
      </c>
      <c r="C18" s="27">
        <v>0.05</v>
      </c>
      <c r="D18" s="28">
        <f>C18*B$5/B$3</f>
        <v>0.05</v>
      </c>
      <c r="E18" s="9">
        <f>VLOOKUP(A18,Ingrédients!$B:$Q,15,0)</f>
        <v>4.5</v>
      </c>
      <c r="F18" s="20">
        <f t="shared" si="0"/>
        <v>0.22500000000000001</v>
      </c>
    </row>
    <row r="19" spans="1:6" ht="15.75" x14ac:dyDescent="0.25">
      <c r="A19" s="1" t="s">
        <v>234</v>
      </c>
      <c r="B19" s="1" t="str">
        <f>VLOOKUP(A19,Ingrédients!$B:$Q,2,0)</f>
        <v>KG</v>
      </c>
      <c r="C19" s="27">
        <v>0.02</v>
      </c>
      <c r="D19" s="28">
        <f>C19*B$5/B$3</f>
        <v>0.02</v>
      </c>
      <c r="E19" s="9">
        <f>VLOOKUP(A19,Ingrédients!$B:$Q,15,0)</f>
        <v>5.666666666666667</v>
      </c>
      <c r="F19" s="20">
        <f t="shared" si="0"/>
        <v>0.11333333333333334</v>
      </c>
    </row>
    <row r="20" spans="1:6" ht="15.75" x14ac:dyDescent="0.25">
      <c r="A20" s="1" t="s">
        <v>2</v>
      </c>
      <c r="B20" s="1" t="str">
        <f>VLOOKUP(A20,Ingrédients!$B:$Q,2,0)</f>
        <v>KG</v>
      </c>
      <c r="C20" s="27">
        <v>0.02</v>
      </c>
      <c r="D20" s="28">
        <f>C20*B$5/B$3</f>
        <v>0.02</v>
      </c>
      <c r="E20" s="9">
        <f>VLOOKUP(A20,Ingrédients!$B:$Q,15,0)</f>
        <v>8.9499999999999993</v>
      </c>
      <c r="F20" s="20">
        <f t="shared" si="0"/>
        <v>0.17899999999999999</v>
      </c>
    </row>
    <row r="21" spans="1:6" ht="15.75" x14ac:dyDescent="0.25">
      <c r="A21" s="1" t="s">
        <v>57</v>
      </c>
      <c r="B21" s="1" t="str">
        <f>VLOOKUP(A21,Ingrédients!$B:$Q,2,0)</f>
        <v>KG</v>
      </c>
      <c r="C21" s="27">
        <v>0.01</v>
      </c>
      <c r="D21" s="28">
        <f>C21*B$5/B$3</f>
        <v>0.01</v>
      </c>
      <c r="E21" s="9">
        <f>VLOOKUP(A21,Ingrédients!$B:$Q,15,0)</f>
        <v>1</v>
      </c>
      <c r="F21" s="20">
        <f t="shared" si="0"/>
        <v>0.01</v>
      </c>
    </row>
    <row r="22" spans="1:6" ht="15.75" x14ac:dyDescent="0.25">
      <c r="A22" s="1" t="s">
        <v>58</v>
      </c>
      <c r="B22" s="1" t="str">
        <f>VLOOKUP(A22,Ingrédients!$B:$Q,2,0)</f>
        <v>KG</v>
      </c>
      <c r="C22" s="27">
        <v>0.05</v>
      </c>
      <c r="D22" s="28">
        <f>C22*B$5/B$3</f>
        <v>0.05</v>
      </c>
      <c r="E22" s="9">
        <f>VLOOKUP(A22,Ingrédients!$B:$Q,15,0)</f>
        <v>1.75</v>
      </c>
      <c r="F22" s="20">
        <f t="shared" si="0"/>
        <v>8.7500000000000008E-2</v>
      </c>
    </row>
    <row r="23" spans="1:6" ht="15.75" x14ac:dyDescent="0.25">
      <c r="A23" s="1" t="s">
        <v>54</v>
      </c>
      <c r="B23" s="1" t="str">
        <f>VLOOKUP(A23,Ingrédients!$B:$Q,2,0)</f>
        <v>Litre</v>
      </c>
      <c r="C23" s="27">
        <v>0.05</v>
      </c>
      <c r="D23" s="28">
        <f>C23*B$5/B$3</f>
        <v>0.05</v>
      </c>
      <c r="E23" s="9">
        <f>VLOOKUP(A23,Ingrédients!$B:$Q,15,0)</f>
        <v>3.3311111111111114</v>
      </c>
      <c r="F23" s="20">
        <f t="shared" si="0"/>
        <v>0.16655555555555557</v>
      </c>
    </row>
    <row r="24" spans="1:6" x14ac:dyDescent="0.25">
      <c r="D24" s="17"/>
      <c r="E24" s="26"/>
      <c r="F24" s="6"/>
    </row>
    <row r="25" spans="1:6" x14ac:dyDescent="0.25">
      <c r="D25" s="17"/>
      <c r="E25" s="18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618E928-02F0-4646-8689-6712585C009B}">
          <x14:formula1>
            <xm:f>Ingrédients!$B:$B</xm:f>
          </x14:formula1>
          <xm:sqref>C1:C7 C26:C1048576 A8:A25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EFA4F-CB6A-4A2C-AA3D-3FB140EE3C0F}">
  <dimension ref="A1:J101"/>
  <sheetViews>
    <sheetView tabSelected="1" workbookViewId="0">
      <selection activeCell="A17" sqref="A17"/>
    </sheetView>
  </sheetViews>
  <sheetFormatPr baseColWidth="10" defaultRowHeight="15" x14ac:dyDescent="0.25"/>
  <cols>
    <col min="1" max="1" width="30.28515625" bestFit="1" customWidth="1"/>
    <col min="2" max="3" width="30.28515625" customWidth="1"/>
    <col min="4" max="4" width="7" bestFit="1" customWidth="1"/>
    <col min="5" max="5" width="49.7109375" bestFit="1" customWidth="1"/>
    <col min="6" max="6" width="15" bestFit="1" customWidth="1"/>
    <col min="7" max="7" width="15" customWidth="1"/>
    <col min="8" max="8" width="8.140625" bestFit="1" customWidth="1"/>
    <col min="9" max="9" width="13" bestFit="1" customWidth="1"/>
  </cols>
  <sheetData>
    <row r="1" spans="1:10" x14ac:dyDescent="0.25">
      <c r="A1" s="13" t="s">
        <v>233</v>
      </c>
      <c r="B1" s="13" t="s">
        <v>43</v>
      </c>
      <c r="C1" s="13" t="s">
        <v>279</v>
      </c>
      <c r="D1" s="13" t="s">
        <v>106</v>
      </c>
      <c r="E1" s="13" t="s">
        <v>107</v>
      </c>
      <c r="F1" s="13" t="s">
        <v>223</v>
      </c>
      <c r="G1" s="13" t="s">
        <v>277</v>
      </c>
      <c r="H1" s="13" t="s">
        <v>224</v>
      </c>
      <c r="I1" s="13" t="s">
        <v>278</v>
      </c>
      <c r="J1" s="13" t="s">
        <v>280</v>
      </c>
    </row>
    <row r="2" spans="1:10" x14ac:dyDescent="0.25">
      <c r="A2" s="1" t="s">
        <v>2</v>
      </c>
      <c r="B2" s="1" t="str">
        <f>VLOOKUP(A2,Ingrédients!B:C,2,0)</f>
        <v>KG</v>
      </c>
      <c r="C2" s="20">
        <f>J2/G2</f>
        <v>8.9499999999999993</v>
      </c>
      <c r="D2" s="1">
        <v>910511</v>
      </c>
      <c r="E2" s="1" t="s">
        <v>213</v>
      </c>
      <c r="F2" s="1" t="s">
        <v>214</v>
      </c>
      <c r="G2" s="1">
        <v>1</v>
      </c>
      <c r="H2" s="1" t="s">
        <v>215</v>
      </c>
      <c r="I2" s="9">
        <v>8.9499999999999993</v>
      </c>
      <c r="J2" s="20">
        <f>I2</f>
        <v>8.9499999999999993</v>
      </c>
    </row>
    <row r="3" spans="1:10" ht="30" x14ac:dyDescent="0.25">
      <c r="A3" s="1" t="s">
        <v>248</v>
      </c>
      <c r="B3" s="1" t="str">
        <f>VLOOKUP(A3,Ingrédients!B:C,2,0)</f>
        <v>KG</v>
      </c>
      <c r="C3" s="20">
        <f>J3/G3</f>
        <v>13.1</v>
      </c>
      <c r="D3" s="1">
        <v>968223</v>
      </c>
      <c r="E3" s="1" t="s">
        <v>141</v>
      </c>
      <c r="F3" s="21" t="s">
        <v>228</v>
      </c>
      <c r="G3" s="21">
        <v>1</v>
      </c>
      <c r="H3" s="1" t="s">
        <v>112</v>
      </c>
      <c r="I3" s="23">
        <v>13.1</v>
      </c>
      <c r="J3" s="23">
        <f>I3*G3</f>
        <v>13.1</v>
      </c>
    </row>
    <row r="4" spans="1:10" x14ac:dyDescent="0.25">
      <c r="A4" s="1" t="s">
        <v>75</v>
      </c>
      <c r="B4" s="8" t="s">
        <v>11</v>
      </c>
      <c r="C4" s="20">
        <f>J4/G4</f>
        <v>1.0078125</v>
      </c>
      <c r="D4" s="1">
        <v>971376</v>
      </c>
      <c r="E4" s="1" t="s">
        <v>108</v>
      </c>
      <c r="F4" s="1" t="s">
        <v>225</v>
      </c>
      <c r="G4" s="1">
        <v>1.28</v>
      </c>
      <c r="H4" s="1" t="s">
        <v>109</v>
      </c>
      <c r="I4" s="23">
        <v>1.29</v>
      </c>
      <c r="J4" s="23">
        <f>I4</f>
        <v>1.29</v>
      </c>
    </row>
    <row r="5" spans="1:10" x14ac:dyDescent="0.25">
      <c r="A5" s="1" t="s">
        <v>249</v>
      </c>
      <c r="B5" s="1" t="str">
        <f>VLOOKUP(A5,Ingrédients!B:C,2,0)</f>
        <v>KG</v>
      </c>
      <c r="C5" s="20">
        <f>J5/G5</f>
        <v>10.5</v>
      </c>
      <c r="D5" s="1">
        <v>12194</v>
      </c>
      <c r="E5" s="1" t="s">
        <v>142</v>
      </c>
      <c r="F5" s="1" t="s">
        <v>116</v>
      </c>
      <c r="G5" s="1">
        <v>5</v>
      </c>
      <c r="H5" s="1" t="s">
        <v>112</v>
      </c>
      <c r="I5" s="23">
        <v>10.5</v>
      </c>
      <c r="J5" s="23">
        <f>I5*G5</f>
        <v>52.5</v>
      </c>
    </row>
    <row r="6" spans="1:10" ht="30" x14ac:dyDescent="0.25">
      <c r="A6" s="1" t="s">
        <v>250</v>
      </c>
      <c r="B6" s="1" t="str">
        <f>VLOOKUP(A6,Ingrédients!B:C,2,0)</f>
        <v>KG</v>
      </c>
      <c r="C6" s="23">
        <f>J6/G6</f>
        <v>10.199999999999999</v>
      </c>
      <c r="D6" s="1">
        <v>481534</v>
      </c>
      <c r="E6" s="1" t="s">
        <v>143</v>
      </c>
      <c r="F6" s="21" t="s">
        <v>228</v>
      </c>
      <c r="G6" s="21">
        <v>0.5</v>
      </c>
      <c r="H6" s="1" t="s">
        <v>144</v>
      </c>
      <c r="I6" s="23">
        <v>5.0999999999999996</v>
      </c>
      <c r="J6" s="23">
        <f>I6</f>
        <v>5.0999999999999996</v>
      </c>
    </row>
    <row r="7" spans="1:10" x14ac:dyDescent="0.25">
      <c r="A7" s="1" t="s">
        <v>250</v>
      </c>
      <c r="B7" s="1" t="str">
        <f>VLOOKUP(A7,Ingrédients!B:C,2,0)</f>
        <v>KG</v>
      </c>
      <c r="C7" s="20">
        <f>J7/G7</f>
        <v>11.99</v>
      </c>
      <c r="D7" s="1">
        <v>8921</v>
      </c>
      <c r="E7" s="1" t="s">
        <v>145</v>
      </c>
      <c r="F7" s="1" t="s">
        <v>116</v>
      </c>
      <c r="G7" s="1">
        <v>5</v>
      </c>
      <c r="H7" s="1" t="s">
        <v>112</v>
      </c>
      <c r="I7" s="23">
        <v>11.99</v>
      </c>
      <c r="J7" s="23">
        <f>I7*G7</f>
        <v>59.95</v>
      </c>
    </row>
    <row r="8" spans="1:10" ht="30" x14ac:dyDescent="0.25">
      <c r="A8" s="1" t="s">
        <v>272</v>
      </c>
      <c r="B8" s="1" t="str">
        <f>VLOOKUP(A8,Ingrédients!B:C,2,0)</f>
        <v>KG</v>
      </c>
      <c r="C8" s="20">
        <f>J8/G8</f>
        <v>9.99</v>
      </c>
      <c r="D8" s="1">
        <v>732462</v>
      </c>
      <c r="E8" s="1" t="s">
        <v>146</v>
      </c>
      <c r="F8" s="21" t="s">
        <v>228</v>
      </c>
      <c r="G8" s="21">
        <v>5</v>
      </c>
      <c r="H8" s="1" t="s">
        <v>112</v>
      </c>
      <c r="I8" s="23">
        <v>9.99</v>
      </c>
      <c r="J8" s="23">
        <f>I8*G8</f>
        <v>49.95</v>
      </c>
    </row>
    <row r="9" spans="1:10" x14ac:dyDescent="0.25">
      <c r="A9" s="1" t="s">
        <v>272</v>
      </c>
      <c r="B9" s="1" t="str">
        <f>VLOOKUP(A9,Ingrédients!B:C,2,0)</f>
        <v>KG</v>
      </c>
      <c r="C9" s="20">
        <f>J9/G9</f>
        <v>10.66</v>
      </c>
      <c r="D9" s="1">
        <v>294205</v>
      </c>
      <c r="E9" s="1" t="s">
        <v>147</v>
      </c>
      <c r="F9" s="1" t="s">
        <v>116</v>
      </c>
      <c r="G9" s="1">
        <v>2</v>
      </c>
      <c r="H9" s="1" t="s">
        <v>112</v>
      </c>
      <c r="I9" s="23">
        <v>10.66</v>
      </c>
      <c r="J9" s="23">
        <f>I9*G9</f>
        <v>21.32</v>
      </c>
    </row>
    <row r="10" spans="1:10" x14ac:dyDescent="0.25">
      <c r="A10" s="1" t="s">
        <v>79</v>
      </c>
      <c r="B10" s="1" t="str">
        <f>VLOOKUP(A10,Ingrédients!B:C,2,0)</f>
        <v>KG</v>
      </c>
      <c r="C10" s="20">
        <f>J10/G10</f>
        <v>1.69</v>
      </c>
      <c r="D10" s="1">
        <v>9038</v>
      </c>
      <c r="E10" s="1" t="s">
        <v>151</v>
      </c>
      <c r="F10" s="1" t="s">
        <v>111</v>
      </c>
      <c r="G10" s="21">
        <v>5</v>
      </c>
      <c r="H10" s="1" t="s">
        <v>112</v>
      </c>
      <c r="I10" s="23">
        <v>1.69</v>
      </c>
      <c r="J10" s="23">
        <f>I10*G10</f>
        <v>8.4499999999999993</v>
      </c>
    </row>
    <row r="11" spans="1:10" x14ac:dyDescent="0.25">
      <c r="A11" s="1" t="s">
        <v>251</v>
      </c>
      <c r="B11" s="8" t="s">
        <v>109</v>
      </c>
      <c r="C11" s="20">
        <f>J11/G11</f>
        <v>0.75</v>
      </c>
      <c r="D11" s="1">
        <v>8982</v>
      </c>
      <c r="E11" s="1" t="s">
        <v>148</v>
      </c>
      <c r="F11" s="1" t="s">
        <v>111</v>
      </c>
      <c r="G11" s="1">
        <v>22</v>
      </c>
      <c r="H11" s="1" t="s">
        <v>109</v>
      </c>
      <c r="I11" s="23">
        <v>0.75</v>
      </c>
      <c r="J11" s="23">
        <f>I11*G11</f>
        <v>16.5</v>
      </c>
    </row>
    <row r="12" spans="1:10" x14ac:dyDescent="0.25">
      <c r="A12" s="1" t="s">
        <v>251</v>
      </c>
      <c r="B12" s="8" t="s">
        <v>109</v>
      </c>
      <c r="C12" s="23">
        <f>J12/G12</f>
        <v>0.92249999999999999</v>
      </c>
      <c r="D12" s="1">
        <v>429366</v>
      </c>
      <c r="E12" s="1" t="s">
        <v>150</v>
      </c>
      <c r="F12" s="1" t="s">
        <v>111</v>
      </c>
      <c r="G12" s="1">
        <v>4</v>
      </c>
      <c r="H12" s="1" t="s">
        <v>117</v>
      </c>
      <c r="I12" s="23">
        <v>3.69</v>
      </c>
      <c r="J12" s="23">
        <f>I12</f>
        <v>3.69</v>
      </c>
    </row>
    <row r="13" spans="1:10" ht="30" x14ac:dyDescent="0.25">
      <c r="A13" s="1" t="s">
        <v>251</v>
      </c>
      <c r="B13" s="1" t="str">
        <f>VLOOKUP(A13,Ingrédients!B:C,2,0)</f>
        <v>KG</v>
      </c>
      <c r="C13" s="20">
        <f>J13/G13</f>
        <v>17.75</v>
      </c>
      <c r="D13" s="1">
        <v>277427</v>
      </c>
      <c r="E13" s="1" t="s">
        <v>149</v>
      </c>
      <c r="F13" s="21" t="s">
        <v>228</v>
      </c>
      <c r="G13" s="21">
        <v>1</v>
      </c>
      <c r="H13" s="1" t="s">
        <v>112</v>
      </c>
      <c r="I13" s="23">
        <v>17.75</v>
      </c>
      <c r="J13" s="23">
        <f>I13*G13</f>
        <v>17.75</v>
      </c>
    </row>
    <row r="14" spans="1:10" x14ac:dyDescent="0.25">
      <c r="A14" s="1" t="s">
        <v>251</v>
      </c>
      <c r="B14" s="1" t="str">
        <f>VLOOKUP(A14,Ingrédients!B:C,2,0)</f>
        <v>KG</v>
      </c>
      <c r="C14" s="23">
        <f>J14/G14</f>
        <v>18.333333333333332</v>
      </c>
      <c r="D14" s="1">
        <v>666645</v>
      </c>
      <c r="E14" s="1" t="s">
        <v>229</v>
      </c>
      <c r="F14" s="1" t="s">
        <v>111</v>
      </c>
      <c r="G14" s="21">
        <v>0.18</v>
      </c>
      <c r="H14" s="1" t="s">
        <v>117</v>
      </c>
      <c r="I14" s="23">
        <v>3.3</v>
      </c>
      <c r="J14" s="23">
        <f>I14</f>
        <v>3.3</v>
      </c>
    </row>
    <row r="15" spans="1:10" x14ac:dyDescent="0.25">
      <c r="A15" s="1" t="s">
        <v>252</v>
      </c>
      <c r="B15" s="8" t="s">
        <v>109</v>
      </c>
      <c r="C15" s="20">
        <f>J15/G15</f>
        <v>0.98999999999999988</v>
      </c>
      <c r="D15" s="1">
        <v>742701</v>
      </c>
      <c r="E15" s="1" t="s">
        <v>152</v>
      </c>
      <c r="F15" s="1" t="s">
        <v>136</v>
      </c>
      <c r="G15" s="1">
        <v>6</v>
      </c>
      <c r="H15" s="1" t="s">
        <v>109</v>
      </c>
      <c r="I15" s="23">
        <v>0.99</v>
      </c>
      <c r="J15" s="23">
        <f>I15*G15</f>
        <v>5.9399999999999995</v>
      </c>
    </row>
    <row r="16" spans="1:10" x14ac:dyDescent="0.25">
      <c r="A16" s="1" t="s">
        <v>234</v>
      </c>
      <c r="B16" s="1" t="str">
        <f>VLOOKUP(A16,Ingrédients!B:C,2,0)</f>
        <v>KG</v>
      </c>
      <c r="C16" s="20">
        <f>J16/G16</f>
        <v>5.666666666666667</v>
      </c>
      <c r="D16" s="1">
        <v>301661</v>
      </c>
      <c r="E16" s="1" t="s">
        <v>193</v>
      </c>
      <c r="F16" s="1" t="s">
        <v>194</v>
      </c>
      <c r="G16" s="21">
        <v>1.5</v>
      </c>
      <c r="H16" s="1" t="s">
        <v>195</v>
      </c>
      <c r="I16" s="9">
        <v>8.5</v>
      </c>
      <c r="J16" s="20">
        <f>I16</f>
        <v>8.5</v>
      </c>
    </row>
    <row r="17" spans="1:10" x14ac:dyDescent="0.25">
      <c r="A17" s="1" t="s">
        <v>81</v>
      </c>
      <c r="B17" s="1" t="str">
        <f>VLOOKUP(A17,Ingrédients!B:C,2,0)</f>
        <v>KG</v>
      </c>
      <c r="C17" s="20">
        <f>J17/G17</f>
        <v>1.59</v>
      </c>
      <c r="D17" s="1">
        <v>966063</v>
      </c>
      <c r="E17" s="1" t="s">
        <v>153</v>
      </c>
      <c r="F17" s="1" t="s">
        <v>136</v>
      </c>
      <c r="G17" s="1">
        <v>10</v>
      </c>
      <c r="H17" s="1" t="s">
        <v>112</v>
      </c>
      <c r="I17" s="23">
        <v>1.59</v>
      </c>
      <c r="J17" s="23">
        <f>I17*G17</f>
        <v>15.9</v>
      </c>
    </row>
    <row r="18" spans="1:10" x14ac:dyDescent="0.25">
      <c r="A18" s="1" t="s">
        <v>81</v>
      </c>
      <c r="B18" s="1" t="str">
        <f>VLOOKUP(A18,Ingrédients!B:C,2,0)</f>
        <v>KG</v>
      </c>
      <c r="C18" s="23">
        <f>J18/G18</f>
        <v>1.8666666666666665</v>
      </c>
      <c r="D18" s="1">
        <v>785387</v>
      </c>
      <c r="E18" s="1" t="s">
        <v>154</v>
      </c>
      <c r="F18" s="1" t="s">
        <v>136</v>
      </c>
      <c r="G18" s="1">
        <v>1.5</v>
      </c>
      <c r="H18" s="1" t="s">
        <v>155</v>
      </c>
      <c r="I18" s="23">
        <v>2.8</v>
      </c>
      <c r="J18" s="23">
        <f>I18</f>
        <v>2.8</v>
      </c>
    </row>
    <row r="19" spans="1:10" x14ac:dyDescent="0.25">
      <c r="A19" s="1" t="s">
        <v>81</v>
      </c>
      <c r="B19" s="1" t="str">
        <f>VLOOKUP(A19,Ingrédients!B:C,2,0)</f>
        <v>KG</v>
      </c>
      <c r="C19" s="20">
        <f>J19/G19</f>
        <v>2.6</v>
      </c>
      <c r="D19" s="1">
        <v>318026</v>
      </c>
      <c r="E19" s="1" t="s">
        <v>156</v>
      </c>
      <c r="F19" s="1" t="s">
        <v>116</v>
      </c>
      <c r="G19" s="21">
        <v>1</v>
      </c>
      <c r="H19" s="1" t="s">
        <v>112</v>
      </c>
      <c r="I19" s="23">
        <v>2.6</v>
      </c>
      <c r="J19" s="23">
        <f>I19*G19</f>
        <v>2.6</v>
      </c>
    </row>
    <row r="20" spans="1:10" x14ac:dyDescent="0.25">
      <c r="A20" s="1" t="s">
        <v>253</v>
      </c>
      <c r="B20" s="1" t="str">
        <f>VLOOKUP(A20,Ingrédients!B:C,2,0)</f>
        <v>KG</v>
      </c>
      <c r="C20" s="20">
        <f>J20/G20</f>
        <v>3.2000000000000006</v>
      </c>
      <c r="D20" s="1">
        <v>9044</v>
      </c>
      <c r="E20" s="1" t="s">
        <v>157</v>
      </c>
      <c r="F20" s="1" t="s">
        <v>111</v>
      </c>
      <c r="G20" s="21">
        <v>3</v>
      </c>
      <c r="H20" s="1" t="s">
        <v>112</v>
      </c>
      <c r="I20" s="23">
        <v>3.2</v>
      </c>
      <c r="J20" s="23">
        <f>I20*G20</f>
        <v>9.6000000000000014</v>
      </c>
    </row>
    <row r="21" spans="1:10" x14ac:dyDescent="0.25">
      <c r="A21" s="1" t="s">
        <v>254</v>
      </c>
      <c r="B21" s="8" t="s">
        <v>109</v>
      </c>
      <c r="C21" s="20">
        <f>J21/G21</f>
        <v>2.79</v>
      </c>
      <c r="D21" s="1">
        <v>429370</v>
      </c>
      <c r="E21" s="1" t="s">
        <v>158</v>
      </c>
      <c r="F21" s="1" t="s">
        <v>111</v>
      </c>
      <c r="G21" s="1">
        <v>1</v>
      </c>
      <c r="H21" s="1" t="s">
        <v>109</v>
      </c>
      <c r="I21" s="23">
        <v>2.79</v>
      </c>
      <c r="J21" s="23">
        <f>I21*G21</f>
        <v>2.79</v>
      </c>
    </row>
    <row r="22" spans="1:10" x14ac:dyDescent="0.25">
      <c r="A22" s="1" t="s">
        <v>4</v>
      </c>
      <c r="B22" s="1" t="str">
        <f>VLOOKUP(A22,Ingrédients!B:C,2,0)</f>
        <v>KG</v>
      </c>
      <c r="C22" s="20">
        <f>J22/G22</f>
        <v>3.5</v>
      </c>
      <c r="D22" s="1">
        <v>228298</v>
      </c>
      <c r="E22" s="1" t="s">
        <v>159</v>
      </c>
      <c r="F22" s="1" t="s">
        <v>116</v>
      </c>
      <c r="G22" s="21">
        <v>1</v>
      </c>
      <c r="H22" s="1" t="s">
        <v>112</v>
      </c>
      <c r="I22" s="23">
        <v>3.5</v>
      </c>
      <c r="J22" s="23">
        <f>I22*G22</f>
        <v>3.5</v>
      </c>
    </row>
    <row r="23" spans="1:10" x14ac:dyDescent="0.25">
      <c r="A23" s="1" t="s">
        <v>5</v>
      </c>
      <c r="B23" s="1" t="str">
        <f>VLOOKUP(A23,Ingrédients!B:C,2,0)</f>
        <v>KG</v>
      </c>
      <c r="C23" s="23">
        <f>J23/G23</f>
        <v>9.1999999999999993</v>
      </c>
      <c r="D23" s="1">
        <v>445890</v>
      </c>
      <c r="E23" s="1" t="s">
        <v>218</v>
      </c>
      <c r="F23" s="1" t="s">
        <v>219</v>
      </c>
      <c r="G23" s="1">
        <v>0.25</v>
      </c>
      <c r="H23" s="1" t="s">
        <v>155</v>
      </c>
      <c r="I23" s="9">
        <v>2.2999999999999998</v>
      </c>
      <c r="J23" s="20">
        <f>I23</f>
        <v>2.2999999999999998</v>
      </c>
    </row>
    <row r="24" spans="1:10" x14ac:dyDescent="0.25">
      <c r="A24" s="1" t="s">
        <v>5</v>
      </c>
      <c r="B24" s="1" t="str">
        <f>VLOOKUP(A24,Ingrédients!B:C,2,0)</f>
        <v>KG</v>
      </c>
      <c r="C24" s="20">
        <f>J24/G24</f>
        <v>20.85</v>
      </c>
      <c r="D24" s="1">
        <v>967911</v>
      </c>
      <c r="E24" s="1" t="s">
        <v>160</v>
      </c>
      <c r="F24" s="1" t="s">
        <v>111</v>
      </c>
      <c r="G24" s="21">
        <v>1</v>
      </c>
      <c r="H24" s="1" t="s">
        <v>112</v>
      </c>
      <c r="I24" s="23">
        <v>20.85</v>
      </c>
      <c r="J24" s="23">
        <f>I24*G24</f>
        <v>20.85</v>
      </c>
    </row>
    <row r="25" spans="1:10" x14ac:dyDescent="0.25">
      <c r="A25" s="1" t="s">
        <v>140</v>
      </c>
      <c r="B25" s="1" t="str">
        <f>VLOOKUP(A25,Ingrédients!B:C,2,0)</f>
        <v>KG</v>
      </c>
      <c r="C25" s="20">
        <f>J25/G25</f>
        <v>1.6900000000000002</v>
      </c>
      <c r="D25" s="1">
        <v>97219</v>
      </c>
      <c r="E25" s="1" t="s">
        <v>115</v>
      </c>
      <c r="F25" s="1" t="s">
        <v>111</v>
      </c>
      <c r="G25" s="1">
        <v>6</v>
      </c>
      <c r="H25" s="1" t="s">
        <v>112</v>
      </c>
      <c r="I25" s="23">
        <v>1.69</v>
      </c>
      <c r="J25" s="23">
        <f>I25*G25</f>
        <v>10.14</v>
      </c>
    </row>
    <row r="26" spans="1:10" x14ac:dyDescent="0.25">
      <c r="A26" s="1" t="s">
        <v>139</v>
      </c>
      <c r="B26" s="1" t="str">
        <f>VLOOKUP(A26,Ingrédients!B:C,2,0)</f>
        <v>KG</v>
      </c>
      <c r="C26" s="20">
        <f>J26/G26</f>
        <v>3.75</v>
      </c>
      <c r="D26" s="1">
        <v>966024</v>
      </c>
      <c r="E26" s="1" t="s">
        <v>110</v>
      </c>
      <c r="F26" s="1" t="s">
        <v>111</v>
      </c>
      <c r="G26" s="21">
        <v>4.5</v>
      </c>
      <c r="H26" s="1" t="s">
        <v>112</v>
      </c>
      <c r="I26" s="23">
        <v>3.75</v>
      </c>
      <c r="J26" s="23">
        <f>I26*G26</f>
        <v>16.875</v>
      </c>
    </row>
    <row r="27" spans="1:10" x14ac:dyDescent="0.25">
      <c r="A27" s="1" t="s">
        <v>139</v>
      </c>
      <c r="B27" s="1" t="str">
        <f>VLOOKUP(A27,Ingrédients!B:C,2,0)</f>
        <v>KG</v>
      </c>
      <c r="C27" s="23">
        <f>J27/G27</f>
        <v>4.5999999999999996</v>
      </c>
      <c r="D27" s="1">
        <v>422721</v>
      </c>
      <c r="E27" s="1" t="s">
        <v>113</v>
      </c>
      <c r="F27" s="1" t="s">
        <v>111</v>
      </c>
      <c r="G27" s="1">
        <v>1</v>
      </c>
      <c r="H27" s="1" t="s">
        <v>114</v>
      </c>
      <c r="I27" s="23">
        <v>4.5999999999999996</v>
      </c>
      <c r="J27" s="23">
        <f>I27</f>
        <v>4.5999999999999996</v>
      </c>
    </row>
    <row r="28" spans="1:10" x14ac:dyDescent="0.25">
      <c r="A28" s="1" t="s">
        <v>85</v>
      </c>
      <c r="B28" s="8" t="s">
        <v>109</v>
      </c>
      <c r="C28" s="20">
        <f>J28/G28</f>
        <v>0.80000000000000016</v>
      </c>
      <c r="D28" s="1">
        <v>966776</v>
      </c>
      <c r="E28" s="1" t="s">
        <v>230</v>
      </c>
      <c r="F28" s="1" t="s">
        <v>111</v>
      </c>
      <c r="G28" s="21">
        <v>12</v>
      </c>
      <c r="H28" s="1" t="s">
        <v>109</v>
      </c>
      <c r="I28" s="23">
        <v>0.8</v>
      </c>
      <c r="J28" s="23">
        <f>I28*G28</f>
        <v>9.6000000000000014</v>
      </c>
    </row>
    <row r="29" spans="1:10" x14ac:dyDescent="0.25">
      <c r="A29" s="1" t="s">
        <v>85</v>
      </c>
      <c r="B29" s="8" t="s">
        <v>109</v>
      </c>
      <c r="C29" s="20">
        <f>J29/G29</f>
        <v>1.9</v>
      </c>
      <c r="D29" s="1">
        <v>429369</v>
      </c>
      <c r="E29" s="1" t="s">
        <v>161</v>
      </c>
      <c r="F29" s="1" t="s">
        <v>111</v>
      </c>
      <c r="G29" s="1">
        <v>2</v>
      </c>
      <c r="H29" s="1" t="s">
        <v>109</v>
      </c>
      <c r="I29" s="23">
        <v>1.9</v>
      </c>
      <c r="J29" s="23">
        <f>I29*G29</f>
        <v>3.8</v>
      </c>
    </row>
    <row r="30" spans="1:10" x14ac:dyDescent="0.25">
      <c r="A30" s="1" t="s">
        <v>86</v>
      </c>
      <c r="B30" s="1" t="str">
        <f>VLOOKUP(A30,Ingrédients!B:C,2,0)</f>
        <v>KG</v>
      </c>
      <c r="C30" s="20">
        <f>J30/G30</f>
        <v>1.89</v>
      </c>
      <c r="D30" s="1">
        <v>9048</v>
      </c>
      <c r="E30" s="1" t="s">
        <v>163</v>
      </c>
      <c r="F30" s="1" t="s">
        <v>111</v>
      </c>
      <c r="G30" s="21">
        <v>5</v>
      </c>
      <c r="H30" s="1" t="s">
        <v>112</v>
      </c>
      <c r="I30" s="23">
        <v>1.89</v>
      </c>
      <c r="J30" s="23">
        <f>I30*G30</f>
        <v>9.4499999999999993</v>
      </c>
    </row>
    <row r="31" spans="1:10" x14ac:dyDescent="0.25">
      <c r="A31" s="1" t="s">
        <v>86</v>
      </c>
      <c r="B31" s="1" t="str">
        <f>VLOOKUP(A31,Ingrédients!B:C,2,0)</f>
        <v>KG</v>
      </c>
      <c r="C31" s="20">
        <f>J31/G31</f>
        <v>1.99</v>
      </c>
      <c r="D31" s="1">
        <v>429359</v>
      </c>
      <c r="E31" s="1" t="s">
        <v>162</v>
      </c>
      <c r="F31" s="1" t="s">
        <v>111</v>
      </c>
      <c r="G31" s="1">
        <v>1.2</v>
      </c>
      <c r="H31" s="1" t="s">
        <v>112</v>
      </c>
      <c r="I31" s="23">
        <v>1.99</v>
      </c>
      <c r="J31" s="23">
        <f>I31*G31</f>
        <v>2.3879999999999999</v>
      </c>
    </row>
    <row r="32" spans="1:10" x14ac:dyDescent="0.25">
      <c r="A32" s="1" t="s">
        <v>236</v>
      </c>
      <c r="B32" s="1" t="str">
        <f>VLOOKUP(A32,Ingrédients!B:C,2,0)</f>
        <v>KG</v>
      </c>
      <c r="C32" s="23">
        <f>J32/G32</f>
        <v>5.6</v>
      </c>
      <c r="D32" s="1">
        <v>966698</v>
      </c>
      <c r="E32" s="1" t="s">
        <v>118</v>
      </c>
      <c r="F32" s="1" t="s">
        <v>111</v>
      </c>
      <c r="G32" s="21">
        <v>0.5</v>
      </c>
      <c r="H32" s="1" t="s">
        <v>117</v>
      </c>
      <c r="I32" s="23">
        <v>2.8</v>
      </c>
      <c r="J32" s="23">
        <f>I32</f>
        <v>2.8</v>
      </c>
    </row>
    <row r="33" spans="1:10" x14ac:dyDescent="0.25">
      <c r="A33" s="1" t="s">
        <v>236</v>
      </c>
      <c r="B33" s="1" t="str">
        <f>VLOOKUP(A33,Ingrédients!B:C,2,0)</f>
        <v>KG</v>
      </c>
      <c r="C33" s="20">
        <f>J33/G33</f>
        <v>6.3</v>
      </c>
      <c r="D33" s="1">
        <v>97218</v>
      </c>
      <c r="E33" s="1" t="s">
        <v>119</v>
      </c>
      <c r="F33" s="1" t="s">
        <v>111</v>
      </c>
      <c r="G33" s="1">
        <v>1</v>
      </c>
      <c r="H33" s="1" t="s">
        <v>112</v>
      </c>
      <c r="I33" s="23">
        <v>6.3</v>
      </c>
      <c r="J33" s="23">
        <f>I33*G33</f>
        <v>6.3</v>
      </c>
    </row>
    <row r="34" spans="1:10" x14ac:dyDescent="0.25">
      <c r="A34" s="1" t="s">
        <v>237</v>
      </c>
      <c r="B34" s="1" t="str">
        <f>VLOOKUP(A34,Ingrédients!B:C,2,0)</f>
        <v>KG</v>
      </c>
      <c r="C34" s="20">
        <f>J34/G34</f>
        <v>9.9</v>
      </c>
      <c r="D34" s="1">
        <v>60241</v>
      </c>
      <c r="E34" s="1" t="s">
        <v>121</v>
      </c>
      <c r="F34" s="1" t="s">
        <v>111</v>
      </c>
      <c r="G34" s="1">
        <v>1</v>
      </c>
      <c r="H34" s="1" t="s">
        <v>112</v>
      </c>
      <c r="I34" s="23">
        <v>9.9</v>
      </c>
      <c r="J34" s="23">
        <f>I34*G34</f>
        <v>9.9</v>
      </c>
    </row>
    <row r="35" spans="1:10" x14ac:dyDescent="0.25">
      <c r="A35" s="1" t="s">
        <v>237</v>
      </c>
      <c r="B35" s="1" t="str">
        <f>VLOOKUP(A35,Ingrédients!B:C,2,0)</f>
        <v>KG</v>
      </c>
      <c r="C35" s="23">
        <f>J35/G35</f>
        <v>18</v>
      </c>
      <c r="D35" s="1">
        <v>276466</v>
      </c>
      <c r="E35" s="1" t="s">
        <v>120</v>
      </c>
      <c r="F35" s="1" t="s">
        <v>111</v>
      </c>
      <c r="G35" s="21">
        <v>0.125</v>
      </c>
      <c r="H35" s="1" t="s">
        <v>117</v>
      </c>
      <c r="I35" s="23">
        <v>2.25</v>
      </c>
      <c r="J35" s="23">
        <f>I35</f>
        <v>2.25</v>
      </c>
    </row>
    <row r="36" spans="1:10" x14ac:dyDescent="0.25">
      <c r="A36" s="1" t="s">
        <v>257</v>
      </c>
      <c r="B36" s="1" t="str">
        <f>VLOOKUP(A36,Ingrédients!B:C,2,0)</f>
        <v>KG</v>
      </c>
      <c r="C36" s="20">
        <f>J36/G36</f>
        <v>2.75</v>
      </c>
      <c r="D36" s="1">
        <v>967886</v>
      </c>
      <c r="E36" s="1" t="s">
        <v>166</v>
      </c>
      <c r="F36" s="1" t="s">
        <v>111</v>
      </c>
      <c r="G36" s="21">
        <v>4.5</v>
      </c>
      <c r="H36" s="1" t="s">
        <v>112</v>
      </c>
      <c r="I36" s="23">
        <v>2.75</v>
      </c>
      <c r="J36" s="23">
        <f>I36*G36</f>
        <v>12.375</v>
      </c>
    </row>
    <row r="37" spans="1:10" x14ac:dyDescent="0.25">
      <c r="A37" s="1" t="s">
        <v>238</v>
      </c>
      <c r="B37" s="1" t="str">
        <f>VLOOKUP(A37,Ingrédients!B:C,2,0)</f>
        <v>KG</v>
      </c>
      <c r="C37" s="20">
        <f>J37/G37</f>
        <v>9.99</v>
      </c>
      <c r="D37" s="1">
        <v>429362</v>
      </c>
      <c r="E37" s="1" t="s">
        <v>122</v>
      </c>
      <c r="F37" s="1" t="s">
        <v>111</v>
      </c>
      <c r="G37" s="1">
        <v>0.8</v>
      </c>
      <c r="H37" s="1" t="s">
        <v>112</v>
      </c>
      <c r="I37" s="23">
        <v>9.99</v>
      </c>
      <c r="J37" s="23">
        <f>I37*G37</f>
        <v>7.9920000000000009</v>
      </c>
    </row>
    <row r="38" spans="1:10" x14ac:dyDescent="0.25">
      <c r="A38" s="1" t="s">
        <v>239</v>
      </c>
      <c r="B38" s="1" t="str">
        <f>VLOOKUP(A38,Ingrédients!B:C,2,0)</f>
        <v>KG</v>
      </c>
      <c r="C38" s="23">
        <f>J38/G38</f>
        <v>3.2142857142857144</v>
      </c>
      <c r="D38" s="1">
        <v>407218</v>
      </c>
      <c r="E38" s="1" t="s">
        <v>123</v>
      </c>
      <c r="F38" s="1" t="s">
        <v>111</v>
      </c>
      <c r="G38" s="21">
        <v>1.4</v>
      </c>
      <c r="H38" s="1" t="s">
        <v>117</v>
      </c>
      <c r="I38" s="23">
        <v>4.5</v>
      </c>
      <c r="J38" s="23">
        <f>I38</f>
        <v>4.5</v>
      </c>
    </row>
    <row r="39" spans="1:10" x14ac:dyDescent="0.25">
      <c r="A39" s="1" t="s">
        <v>240</v>
      </c>
      <c r="B39" s="1" t="str">
        <f>VLOOKUP(A39,Ingrédients!B:C,2,0)</f>
        <v>KG</v>
      </c>
      <c r="C39" s="23">
        <f>J39/G39</f>
        <v>44.8</v>
      </c>
      <c r="D39" s="1">
        <v>276467</v>
      </c>
      <c r="E39" s="1" t="s">
        <v>124</v>
      </c>
      <c r="F39" s="1" t="s">
        <v>111</v>
      </c>
      <c r="G39" s="1">
        <v>0.125</v>
      </c>
      <c r="H39" s="1" t="s">
        <v>117</v>
      </c>
      <c r="I39" s="23">
        <v>5.6</v>
      </c>
      <c r="J39" s="23">
        <f>I39</f>
        <v>5.6</v>
      </c>
    </row>
    <row r="40" spans="1:10" x14ac:dyDescent="0.25">
      <c r="A40" s="1" t="s">
        <v>105</v>
      </c>
      <c r="B40" s="1" t="str">
        <f>VLOOKUP(A40,Ingrédients!B:C,2,0)</f>
        <v>Litre</v>
      </c>
      <c r="C40" s="23">
        <f>J40/G40</f>
        <v>1.9899999999999998</v>
      </c>
      <c r="D40" s="1">
        <v>300862</v>
      </c>
      <c r="E40" s="1" t="s">
        <v>196</v>
      </c>
      <c r="F40" s="1" t="s">
        <v>197</v>
      </c>
      <c r="G40" s="21">
        <v>5</v>
      </c>
      <c r="H40" s="1" t="s">
        <v>44</v>
      </c>
      <c r="I40" s="9">
        <v>1.99</v>
      </c>
      <c r="J40" s="20">
        <f>G40*I40</f>
        <v>9.9499999999999993</v>
      </c>
    </row>
    <row r="41" spans="1:10" x14ac:dyDescent="0.25">
      <c r="A41" s="1" t="s">
        <v>46</v>
      </c>
      <c r="B41" s="1" t="str">
        <f>VLOOKUP(A41,Ingrédients!B:C,2,0)</f>
        <v>KG</v>
      </c>
      <c r="C41" s="23">
        <f>J41/G41</f>
        <v>6.4912280701754392</v>
      </c>
      <c r="D41" s="1">
        <v>109066</v>
      </c>
      <c r="E41" s="1" t="s">
        <v>198</v>
      </c>
      <c r="F41" s="1" t="s">
        <v>199</v>
      </c>
      <c r="G41" s="1">
        <v>0.56999999999999995</v>
      </c>
      <c r="H41" s="1" t="s">
        <v>200</v>
      </c>
      <c r="I41" s="9">
        <v>3.7</v>
      </c>
      <c r="J41" s="20">
        <f>I41</f>
        <v>3.7</v>
      </c>
    </row>
    <row r="42" spans="1:10" x14ac:dyDescent="0.25">
      <c r="A42" s="1" t="s">
        <v>241</v>
      </c>
      <c r="B42" s="8" t="s">
        <v>109</v>
      </c>
      <c r="C42" s="23">
        <f>J42/G42</f>
        <v>0.3</v>
      </c>
      <c r="D42" s="1">
        <v>422904</v>
      </c>
      <c r="E42" s="1" t="s">
        <v>125</v>
      </c>
      <c r="F42" s="1" t="s">
        <v>111</v>
      </c>
      <c r="G42" s="21">
        <v>1</v>
      </c>
      <c r="H42" s="1" t="s">
        <v>109</v>
      </c>
      <c r="I42" s="23">
        <v>0.3</v>
      </c>
      <c r="J42" s="23">
        <f>I42*G42</f>
        <v>0.3</v>
      </c>
    </row>
    <row r="43" spans="1:10" x14ac:dyDescent="0.25">
      <c r="A43" s="1" t="s">
        <v>93</v>
      </c>
      <c r="B43" s="1" t="str">
        <f>VLOOKUP(A43,Ingrédients!B:C,2,0)</f>
        <v>Litre</v>
      </c>
      <c r="C43" s="23">
        <f>J43/G43</f>
        <v>9.5E-4</v>
      </c>
      <c r="D43" s="1">
        <v>257752</v>
      </c>
      <c r="E43" s="1" t="s">
        <v>216</v>
      </c>
      <c r="F43" s="1" t="s">
        <v>217</v>
      </c>
      <c r="G43" s="1">
        <v>1</v>
      </c>
      <c r="H43" s="1" t="s">
        <v>44</v>
      </c>
      <c r="I43" s="9">
        <v>9.5E-4</v>
      </c>
      <c r="J43" s="20">
        <f>I43*G43</f>
        <v>9.5E-4</v>
      </c>
    </row>
    <row r="44" spans="1:10" x14ac:dyDescent="0.25">
      <c r="A44" s="1" t="s">
        <v>76</v>
      </c>
      <c r="B44" s="1" t="str">
        <f>VLOOKUP(A44,Ingrédients!B:C,2,0)</f>
        <v>Litre</v>
      </c>
      <c r="C44" s="23">
        <f>J44/G44</f>
        <v>4.1500000000000004</v>
      </c>
      <c r="D44" s="1">
        <v>301942</v>
      </c>
      <c r="E44" s="1" t="s">
        <v>204</v>
      </c>
      <c r="F44" s="1" t="s">
        <v>205</v>
      </c>
      <c r="G44" s="21">
        <v>1</v>
      </c>
      <c r="H44" s="1" t="s">
        <v>203</v>
      </c>
      <c r="I44" s="9">
        <v>4.1500000000000004</v>
      </c>
      <c r="J44" s="20">
        <f>I44*G44</f>
        <v>4.1500000000000004</v>
      </c>
    </row>
    <row r="45" spans="1:10" x14ac:dyDescent="0.25">
      <c r="A45" s="1" t="s">
        <v>76</v>
      </c>
      <c r="B45" s="1" t="str">
        <f>VLOOKUP(A45,Ingrédients!B:C,2,0)</f>
        <v>Litre</v>
      </c>
      <c r="C45" s="23">
        <f>J45/G45</f>
        <v>4.99</v>
      </c>
      <c r="D45" s="1">
        <v>215350</v>
      </c>
      <c r="E45" s="1" t="s">
        <v>201</v>
      </c>
      <c r="F45" s="1" t="s">
        <v>202</v>
      </c>
      <c r="G45" s="1">
        <v>1</v>
      </c>
      <c r="H45" s="1" t="s">
        <v>203</v>
      </c>
      <c r="I45" s="9">
        <v>4.99</v>
      </c>
      <c r="J45" s="20">
        <f>I45*G45</f>
        <v>4.99</v>
      </c>
    </row>
    <row r="46" spans="1:10" x14ac:dyDescent="0.25">
      <c r="A46" s="1" t="s">
        <v>77</v>
      </c>
      <c r="B46" s="8" t="s">
        <v>109</v>
      </c>
      <c r="C46" s="23">
        <f>J46/G46</f>
        <v>2.4</v>
      </c>
      <c r="D46" s="1">
        <v>429360</v>
      </c>
      <c r="E46" s="1" t="s">
        <v>126</v>
      </c>
      <c r="F46" s="1" t="s">
        <v>111</v>
      </c>
      <c r="G46" s="21">
        <v>1</v>
      </c>
      <c r="H46" s="1" t="s">
        <v>109</v>
      </c>
      <c r="I46" s="23">
        <v>2.4</v>
      </c>
      <c r="J46" s="23">
        <f>I46*G46</f>
        <v>2.4</v>
      </c>
    </row>
    <row r="47" spans="1:10" x14ac:dyDescent="0.25">
      <c r="A47" s="1" t="s">
        <v>77</v>
      </c>
      <c r="B47" s="8" t="s">
        <v>109</v>
      </c>
      <c r="C47" s="23">
        <f>J47/G47</f>
        <v>2.5</v>
      </c>
      <c r="D47" s="1">
        <v>967186</v>
      </c>
      <c r="E47" s="1" t="s">
        <v>226</v>
      </c>
      <c r="F47" s="1" t="s">
        <v>111</v>
      </c>
      <c r="G47" s="1">
        <v>9</v>
      </c>
      <c r="H47" s="1" t="s">
        <v>109</v>
      </c>
      <c r="I47" s="23">
        <v>2.5</v>
      </c>
      <c r="J47" s="23">
        <f>I47*G47</f>
        <v>22.5</v>
      </c>
    </row>
    <row r="48" spans="1:10" x14ac:dyDescent="0.25">
      <c r="A48" s="1" t="s">
        <v>127</v>
      </c>
      <c r="B48" s="8" t="s">
        <v>109</v>
      </c>
      <c r="C48" s="23">
        <f>J48/G48</f>
        <v>2.99</v>
      </c>
      <c r="D48" s="1">
        <v>407225</v>
      </c>
      <c r="E48" s="1" t="s">
        <v>127</v>
      </c>
      <c r="F48" s="1" t="s">
        <v>111</v>
      </c>
      <c r="G48" s="21">
        <v>1</v>
      </c>
      <c r="H48" s="1" t="s">
        <v>109</v>
      </c>
      <c r="I48" s="23">
        <v>2.99</v>
      </c>
      <c r="J48" s="23">
        <f>I48*G48</f>
        <v>2.99</v>
      </c>
    </row>
    <row r="49" spans="1:10" x14ac:dyDescent="0.25">
      <c r="A49" s="1" t="s">
        <v>73</v>
      </c>
      <c r="B49" s="1" t="str">
        <f>VLOOKUP(A49,Ingrédients!B:C,2,0)</f>
        <v>KG</v>
      </c>
      <c r="C49" s="23">
        <f>J49/G49</f>
        <v>7.95</v>
      </c>
      <c r="D49" s="1">
        <v>8949</v>
      </c>
      <c r="E49" s="1" t="s">
        <v>168</v>
      </c>
      <c r="F49" s="1" t="s">
        <v>111</v>
      </c>
      <c r="G49" s="1">
        <v>1</v>
      </c>
      <c r="H49" s="1" t="s">
        <v>112</v>
      </c>
      <c r="I49" s="23">
        <v>7.95</v>
      </c>
      <c r="J49" s="23">
        <f>I49*G49</f>
        <v>7.95</v>
      </c>
    </row>
    <row r="50" spans="1:10" x14ac:dyDescent="0.25">
      <c r="A50" s="1" t="s">
        <v>242</v>
      </c>
      <c r="B50" s="1" t="str">
        <f>VLOOKUP(A50,Ingrédients!B:C,2,0)</f>
        <v>KG</v>
      </c>
      <c r="C50" s="23">
        <f>J50/G50</f>
        <v>18.399999999999999</v>
      </c>
      <c r="D50" s="1">
        <v>8720</v>
      </c>
      <c r="E50" s="1" t="s">
        <v>128</v>
      </c>
      <c r="F50" s="1" t="s">
        <v>129</v>
      </c>
      <c r="G50" s="21">
        <v>0.125</v>
      </c>
      <c r="H50" s="1" t="s">
        <v>117</v>
      </c>
      <c r="I50" s="23">
        <v>2.2999999999999998</v>
      </c>
      <c r="J50" s="23">
        <f>I50</f>
        <v>2.2999999999999998</v>
      </c>
    </row>
    <row r="51" spans="1:10" x14ac:dyDescent="0.25">
      <c r="A51" s="1" t="s">
        <v>243</v>
      </c>
      <c r="B51" s="1" t="str">
        <f>VLOOKUP(A51,Ingrédients!B:C,2,0)</f>
        <v>KG</v>
      </c>
      <c r="C51" s="23">
        <f>J51/G51</f>
        <v>13.6</v>
      </c>
      <c r="D51" s="1">
        <v>232065</v>
      </c>
      <c r="E51" s="1" t="s">
        <v>130</v>
      </c>
      <c r="F51" s="1" t="s">
        <v>111</v>
      </c>
      <c r="G51" s="1">
        <v>0.125</v>
      </c>
      <c r="H51" s="1" t="s">
        <v>117</v>
      </c>
      <c r="I51" s="23">
        <v>1.7</v>
      </c>
      <c r="J51" s="23">
        <f>I51</f>
        <v>1.7</v>
      </c>
    </row>
    <row r="52" spans="1:10" x14ac:dyDescent="0.25">
      <c r="A52" s="1" t="s">
        <v>259</v>
      </c>
      <c r="B52" s="1" t="str">
        <f>VLOOKUP(A52,Ingrédients!B:C,2,0)</f>
        <v>KG</v>
      </c>
      <c r="C52" s="23">
        <f>J52/G52</f>
        <v>0.99</v>
      </c>
      <c r="D52" s="1">
        <v>779612</v>
      </c>
      <c r="E52" s="1" t="s">
        <v>169</v>
      </c>
      <c r="F52" s="1" t="s">
        <v>111</v>
      </c>
      <c r="G52" s="21">
        <v>5</v>
      </c>
      <c r="H52" s="1" t="s">
        <v>112</v>
      </c>
      <c r="I52" s="23">
        <v>0.99</v>
      </c>
      <c r="J52" s="23">
        <f>I52*G52</f>
        <v>4.95</v>
      </c>
    </row>
    <row r="53" spans="1:10" x14ac:dyDescent="0.25">
      <c r="A53" s="1" t="s">
        <v>245</v>
      </c>
      <c r="B53" s="1" t="str">
        <f>VLOOKUP(A53,Ingrédients!B:C,2,0)</f>
        <v>KG</v>
      </c>
      <c r="C53" s="23">
        <f>J53/G53</f>
        <v>0.99</v>
      </c>
      <c r="D53" s="1">
        <v>968035</v>
      </c>
      <c r="E53" s="1" t="s">
        <v>227</v>
      </c>
      <c r="F53" s="1" t="s">
        <v>111</v>
      </c>
      <c r="G53" s="1">
        <v>15</v>
      </c>
      <c r="H53" s="1" t="s">
        <v>112</v>
      </c>
      <c r="I53" s="23">
        <v>0.99</v>
      </c>
      <c r="J53" s="23">
        <f>I53*G53</f>
        <v>14.85</v>
      </c>
    </row>
    <row r="54" spans="1:10" x14ac:dyDescent="0.25">
      <c r="A54" s="1" t="s">
        <v>244</v>
      </c>
      <c r="B54" s="1" t="str">
        <f>VLOOKUP(A54,Ingrédients!B:C,2,0)</f>
        <v>KG</v>
      </c>
      <c r="C54" s="23">
        <f>J54/G54</f>
        <v>2.3666666666666667</v>
      </c>
      <c r="D54" s="1">
        <v>162166</v>
      </c>
      <c r="E54" s="1" t="s">
        <v>131</v>
      </c>
      <c r="F54" s="1" t="s">
        <v>111</v>
      </c>
      <c r="G54" s="21">
        <v>1.5</v>
      </c>
      <c r="H54" s="1" t="s">
        <v>114</v>
      </c>
      <c r="I54" s="23">
        <v>3.55</v>
      </c>
      <c r="J54" s="23">
        <f>I54</f>
        <v>3.55</v>
      </c>
    </row>
    <row r="55" spans="1:10" x14ac:dyDescent="0.25">
      <c r="A55" s="1" t="s">
        <v>260</v>
      </c>
      <c r="B55" s="1" t="str">
        <f>VLOOKUP(A55,Ingrédients!B:C,2,0)</f>
        <v>KG</v>
      </c>
      <c r="C55" s="23">
        <f>J55/G55</f>
        <v>2.3000000000000003</v>
      </c>
      <c r="D55" s="1">
        <v>9004</v>
      </c>
      <c r="E55" s="1" t="s">
        <v>170</v>
      </c>
      <c r="F55" s="1" t="s">
        <v>111</v>
      </c>
      <c r="G55" s="1">
        <v>6</v>
      </c>
      <c r="H55" s="1" t="s">
        <v>171</v>
      </c>
      <c r="I55" s="23">
        <v>13.8</v>
      </c>
      <c r="J55" s="23">
        <f>I55</f>
        <v>13.8</v>
      </c>
    </row>
    <row r="56" spans="1:10" x14ac:dyDescent="0.25">
      <c r="A56" s="1" t="s">
        <v>172</v>
      </c>
      <c r="B56" s="1" t="str">
        <f>VLOOKUP(A56,Ingrédients!B:C,2,0)</f>
        <v>KG</v>
      </c>
      <c r="C56" s="23">
        <f>J56/G56</f>
        <v>7.8</v>
      </c>
      <c r="D56" s="1">
        <v>967983</v>
      </c>
      <c r="E56" s="1" t="s">
        <v>172</v>
      </c>
      <c r="F56" s="1" t="s">
        <v>111</v>
      </c>
      <c r="G56" s="21">
        <v>1</v>
      </c>
      <c r="H56" s="1" t="s">
        <v>112</v>
      </c>
      <c r="I56" s="23">
        <v>7.8</v>
      </c>
      <c r="J56" s="23">
        <f>I56*G56</f>
        <v>7.8</v>
      </c>
    </row>
    <row r="57" spans="1:10" x14ac:dyDescent="0.25">
      <c r="A57" s="1" t="s">
        <v>261</v>
      </c>
      <c r="B57" s="1" t="str">
        <f>VLOOKUP(A57,Ingrédients!B:C,2,0)</f>
        <v>KG</v>
      </c>
      <c r="C57" s="23">
        <f>J57/G57</f>
        <v>1.9899999999999998</v>
      </c>
      <c r="D57" s="1">
        <v>624311</v>
      </c>
      <c r="E57" s="1" t="s">
        <v>178</v>
      </c>
      <c r="F57" s="1" t="s">
        <v>136</v>
      </c>
      <c r="G57" s="1">
        <v>5</v>
      </c>
      <c r="H57" s="1" t="s">
        <v>112</v>
      </c>
      <c r="I57" s="23">
        <v>1.99</v>
      </c>
      <c r="J57" s="23">
        <f>I57*G57</f>
        <v>9.9499999999999993</v>
      </c>
    </row>
    <row r="58" spans="1:10" x14ac:dyDescent="0.25">
      <c r="A58" s="1" t="s">
        <v>261</v>
      </c>
      <c r="B58" s="1" t="str">
        <f>VLOOKUP(A58,Ingrédients!B:C,2,0)</f>
        <v>KG</v>
      </c>
      <c r="C58" s="23">
        <f>J58/G58</f>
        <v>2.25</v>
      </c>
      <c r="D58" s="1">
        <v>235968</v>
      </c>
      <c r="E58" s="1" t="s">
        <v>177</v>
      </c>
      <c r="F58" s="1" t="s">
        <v>136</v>
      </c>
      <c r="G58" s="21">
        <v>1</v>
      </c>
      <c r="H58" s="1" t="s">
        <v>144</v>
      </c>
      <c r="I58" s="23">
        <v>2.25</v>
      </c>
      <c r="J58" s="23">
        <f>I58</f>
        <v>2.25</v>
      </c>
    </row>
    <row r="59" spans="1:10" x14ac:dyDescent="0.25">
      <c r="A59" s="1" t="s">
        <v>100</v>
      </c>
      <c r="B59" s="1" t="str">
        <f>VLOOKUP(A59,Ingrédients!B:C,2,0)</f>
        <v>KG</v>
      </c>
      <c r="C59" s="23">
        <f>J59/G59</f>
        <v>10.979999999999999</v>
      </c>
      <c r="D59" s="1">
        <v>300933</v>
      </c>
      <c r="E59" s="1" t="s">
        <v>220</v>
      </c>
      <c r="F59" s="1" t="s">
        <v>221</v>
      </c>
      <c r="G59" s="1">
        <v>3</v>
      </c>
      <c r="H59" s="1" t="s">
        <v>112</v>
      </c>
      <c r="I59" s="9">
        <v>10.98</v>
      </c>
      <c r="J59" s="23">
        <f>I59*G59</f>
        <v>32.94</v>
      </c>
    </row>
    <row r="60" spans="1:10" x14ac:dyDescent="0.25">
      <c r="A60" s="1" t="s">
        <v>262</v>
      </c>
      <c r="B60" s="1" t="str">
        <f>VLOOKUP(A60,Ingrédients!B:C,2,0)</f>
        <v>KG</v>
      </c>
      <c r="C60" s="23">
        <f>J60/G60</f>
        <v>5.8</v>
      </c>
      <c r="D60" s="1">
        <v>966910</v>
      </c>
      <c r="E60" s="1" t="s">
        <v>179</v>
      </c>
      <c r="F60" s="1" t="s">
        <v>111</v>
      </c>
      <c r="G60" s="21">
        <v>0.5</v>
      </c>
      <c r="H60" s="1" t="s">
        <v>114</v>
      </c>
      <c r="I60" s="23">
        <v>2.9</v>
      </c>
      <c r="J60" s="23">
        <f>I60</f>
        <v>2.9</v>
      </c>
    </row>
    <row r="61" spans="1:10" x14ac:dyDescent="0.25">
      <c r="A61" s="1" t="s">
        <v>89</v>
      </c>
      <c r="B61" s="1" t="str">
        <f>VLOOKUP(A61,Ingrédients!B:C,2,0)</f>
        <v>KG</v>
      </c>
      <c r="C61" s="23">
        <f>J61/G61</f>
        <v>4.2</v>
      </c>
      <c r="D61" s="1">
        <v>966992</v>
      </c>
      <c r="E61" s="1" t="s">
        <v>180</v>
      </c>
      <c r="F61" s="1" t="s">
        <v>111</v>
      </c>
      <c r="G61" s="1">
        <v>5</v>
      </c>
      <c r="H61" s="1" t="s">
        <v>112</v>
      </c>
      <c r="I61" s="23">
        <v>4.2</v>
      </c>
      <c r="J61" s="23">
        <f>I61*G61</f>
        <v>21</v>
      </c>
    </row>
    <row r="62" spans="1:10" x14ac:dyDescent="0.25">
      <c r="A62" s="1" t="s">
        <v>89</v>
      </c>
      <c r="B62" s="1" t="str">
        <f>VLOOKUP(A62,Ingrédients!B:C,2,0)</f>
        <v>KG</v>
      </c>
      <c r="C62" s="23">
        <f>J62/G62</f>
        <v>4.4000000000000004</v>
      </c>
      <c r="D62" s="1">
        <v>852087</v>
      </c>
      <c r="E62" s="1" t="s">
        <v>181</v>
      </c>
      <c r="F62" s="1" t="s">
        <v>111</v>
      </c>
      <c r="G62" s="21">
        <v>1</v>
      </c>
      <c r="H62" s="1" t="s">
        <v>112</v>
      </c>
      <c r="I62" s="23">
        <v>4.4000000000000004</v>
      </c>
      <c r="J62" s="23">
        <f>I62*G62</f>
        <v>4.4000000000000004</v>
      </c>
    </row>
    <row r="63" spans="1:10" x14ac:dyDescent="0.25">
      <c r="A63" s="1" t="s">
        <v>90</v>
      </c>
      <c r="B63" s="1" t="str">
        <f>VLOOKUP(A63,Ingrédients!B:C,2,0)</f>
        <v>KG</v>
      </c>
      <c r="C63" s="23">
        <f>J63/G63</f>
        <v>2.4230769230769229</v>
      </c>
      <c r="D63" s="1">
        <v>429361</v>
      </c>
      <c r="E63" s="1" t="s">
        <v>182</v>
      </c>
      <c r="F63" s="1" t="s">
        <v>111</v>
      </c>
      <c r="G63" s="1">
        <v>1.3</v>
      </c>
      <c r="H63" s="1" t="s">
        <v>114</v>
      </c>
      <c r="I63" s="23">
        <v>3.15</v>
      </c>
      <c r="J63" s="23">
        <f>I63</f>
        <v>3.15</v>
      </c>
    </row>
    <row r="64" spans="1:10" x14ac:dyDescent="0.25">
      <c r="A64" s="1" t="s">
        <v>90</v>
      </c>
      <c r="B64" s="1" t="str">
        <f>VLOOKUP(A64,Ingrédients!B:C,2,0)</f>
        <v>KG</v>
      </c>
      <c r="C64" s="23">
        <f>J64/G64</f>
        <v>4.2</v>
      </c>
      <c r="D64" s="1">
        <v>559685</v>
      </c>
      <c r="E64" s="1" t="s">
        <v>183</v>
      </c>
      <c r="F64" s="1" t="s">
        <v>111</v>
      </c>
      <c r="G64" s="21">
        <v>5</v>
      </c>
      <c r="H64" s="1" t="s">
        <v>112</v>
      </c>
      <c r="I64" s="23">
        <v>4.2</v>
      </c>
      <c r="J64" s="23">
        <f>I64*G64</f>
        <v>21</v>
      </c>
    </row>
    <row r="65" spans="1:10" x14ac:dyDescent="0.25">
      <c r="A65" s="1" t="s">
        <v>91</v>
      </c>
      <c r="B65" s="1" t="str">
        <f>VLOOKUP(A65,Ingrédients!B:C,2,0)</f>
        <v>KG</v>
      </c>
      <c r="C65" s="23">
        <f>J65/G65</f>
        <v>4.2</v>
      </c>
      <c r="D65" s="1">
        <v>559684</v>
      </c>
      <c r="E65" s="1" t="s">
        <v>185</v>
      </c>
      <c r="F65" s="1" t="s">
        <v>111</v>
      </c>
      <c r="G65" s="1">
        <v>5</v>
      </c>
      <c r="H65" s="1" t="s">
        <v>112</v>
      </c>
      <c r="I65" s="23">
        <v>4.2</v>
      </c>
      <c r="J65" s="23">
        <f>I65*G65</f>
        <v>21</v>
      </c>
    </row>
    <row r="66" spans="1:10" x14ac:dyDescent="0.25">
      <c r="A66" s="1" t="s">
        <v>91</v>
      </c>
      <c r="B66" s="1" t="str">
        <f>VLOOKUP(A66,Ingrédients!B:C,2,0)</f>
        <v>KG</v>
      </c>
      <c r="C66" s="23">
        <f>J66/G66</f>
        <v>4.4000000000000004</v>
      </c>
      <c r="D66" s="1">
        <v>8941</v>
      </c>
      <c r="E66" s="1" t="s">
        <v>184</v>
      </c>
      <c r="F66" s="1" t="s">
        <v>111</v>
      </c>
      <c r="G66" s="21">
        <v>1</v>
      </c>
      <c r="H66" s="1" t="s">
        <v>114</v>
      </c>
      <c r="I66" s="23">
        <v>4.4000000000000004</v>
      </c>
      <c r="J66" s="23">
        <f>I66</f>
        <v>4.4000000000000004</v>
      </c>
    </row>
    <row r="67" spans="1:10" x14ac:dyDescent="0.25">
      <c r="A67" s="1" t="s">
        <v>273</v>
      </c>
      <c r="B67" s="1" t="str">
        <f>VLOOKUP(A67,Ingrédients!B:C,2,0)</f>
        <v>KG</v>
      </c>
      <c r="C67" s="23">
        <f>J67/G67</f>
        <v>0.99</v>
      </c>
      <c r="D67" s="1">
        <v>968805</v>
      </c>
      <c r="E67" s="1" t="s">
        <v>175</v>
      </c>
      <c r="F67" s="1" t="s">
        <v>116</v>
      </c>
      <c r="G67" s="1">
        <v>10</v>
      </c>
      <c r="H67" s="1" t="s">
        <v>112</v>
      </c>
      <c r="I67" s="23">
        <v>0.99</v>
      </c>
      <c r="J67" s="23">
        <f>I67*G67</f>
        <v>9.9</v>
      </c>
    </row>
    <row r="68" spans="1:10" x14ac:dyDescent="0.25">
      <c r="A68" s="1" t="s">
        <v>274</v>
      </c>
      <c r="B68" s="1" t="str">
        <f>VLOOKUP(A68,Ingrédients!B:C,2,0)</f>
        <v>KG</v>
      </c>
      <c r="C68" s="23">
        <f>J68/G68</f>
        <v>0.99</v>
      </c>
      <c r="D68" s="1">
        <v>967134</v>
      </c>
      <c r="E68" s="1" t="s">
        <v>176</v>
      </c>
      <c r="F68" s="1" t="s">
        <v>136</v>
      </c>
      <c r="G68" s="21">
        <v>10</v>
      </c>
      <c r="H68" s="1" t="s">
        <v>112</v>
      </c>
      <c r="I68" s="23">
        <v>0.99</v>
      </c>
      <c r="J68" s="23">
        <f>I68*G68</f>
        <v>9.9</v>
      </c>
    </row>
    <row r="69" spans="1:10" x14ac:dyDescent="0.25">
      <c r="A69" s="1" t="s">
        <v>275</v>
      </c>
      <c r="B69" s="1" t="str">
        <f>VLOOKUP(A69,Ingrédients!B:C,2,0)</f>
        <v>KG</v>
      </c>
      <c r="C69" s="23">
        <f>J69/G69</f>
        <v>0.99</v>
      </c>
      <c r="D69" s="1">
        <v>535</v>
      </c>
      <c r="E69" s="1" t="s">
        <v>174</v>
      </c>
      <c r="F69" s="1" t="s">
        <v>116</v>
      </c>
      <c r="G69" s="1">
        <v>10</v>
      </c>
      <c r="H69" s="1" t="s">
        <v>112</v>
      </c>
      <c r="I69" s="23">
        <v>0.99</v>
      </c>
      <c r="J69" s="23">
        <f>I69*G69</f>
        <v>9.9</v>
      </c>
    </row>
    <row r="70" spans="1:10" x14ac:dyDescent="0.25">
      <c r="A70" s="1" t="s">
        <v>276</v>
      </c>
      <c r="B70" s="1" t="str">
        <f>VLOOKUP(A70,Ingrédients!B:C,2,0)</f>
        <v>KG</v>
      </c>
      <c r="C70" s="23">
        <f>J70/G70</f>
        <v>1.69</v>
      </c>
      <c r="D70" s="1">
        <v>968598</v>
      </c>
      <c r="E70" s="1" t="s">
        <v>173</v>
      </c>
      <c r="F70" s="1" t="s">
        <v>116</v>
      </c>
      <c r="G70" s="21">
        <v>12.5</v>
      </c>
      <c r="H70" s="1" t="s">
        <v>112</v>
      </c>
      <c r="I70" s="23">
        <v>1.69</v>
      </c>
      <c r="J70" s="23">
        <f>I70*G70</f>
        <v>21.125</v>
      </c>
    </row>
    <row r="71" spans="1:10" x14ac:dyDescent="0.25">
      <c r="A71" s="1" t="s">
        <v>246</v>
      </c>
      <c r="B71" s="1" t="str">
        <f>VLOOKUP(A71,Ingrédients!B:C,2,0)</f>
        <v>KG</v>
      </c>
      <c r="C71" s="23">
        <f>J71/G71</f>
        <v>1.9</v>
      </c>
      <c r="D71" s="1">
        <v>30581</v>
      </c>
      <c r="E71" s="1" t="s">
        <v>132</v>
      </c>
      <c r="F71" s="1" t="s">
        <v>116</v>
      </c>
      <c r="G71" s="1">
        <v>13</v>
      </c>
      <c r="H71" s="1" t="s">
        <v>112</v>
      </c>
      <c r="I71" s="23">
        <v>1.9</v>
      </c>
      <c r="J71" s="23">
        <f>I71*G71</f>
        <v>24.7</v>
      </c>
    </row>
    <row r="72" spans="1:10" x14ac:dyDescent="0.25">
      <c r="A72" s="1" t="s">
        <v>246</v>
      </c>
      <c r="B72" s="1" t="str">
        <f>VLOOKUP(A72,Ingrédients!B:C,2,0)</f>
        <v>KG</v>
      </c>
      <c r="C72" s="23">
        <f>J72/G72</f>
        <v>1.99</v>
      </c>
      <c r="D72" s="1">
        <v>971052</v>
      </c>
      <c r="E72" s="1" t="s">
        <v>133</v>
      </c>
      <c r="F72" s="1" t="s">
        <v>116</v>
      </c>
      <c r="G72" s="21">
        <v>4</v>
      </c>
      <c r="H72" s="1" t="s">
        <v>112</v>
      </c>
      <c r="I72" s="23">
        <v>1.99</v>
      </c>
      <c r="J72" s="23">
        <f>I72*G72</f>
        <v>7.96</v>
      </c>
    </row>
    <row r="73" spans="1:10" x14ac:dyDescent="0.25">
      <c r="A73" s="1" t="s">
        <v>247</v>
      </c>
      <c r="B73" s="1" t="str">
        <f>VLOOKUP(A73,Ingrédients!B:C,2,0)</f>
        <v>KG</v>
      </c>
      <c r="C73" s="23">
        <f>J73/G73</f>
        <v>1.8000000000000003</v>
      </c>
      <c r="D73" s="1">
        <v>658</v>
      </c>
      <c r="E73" s="1" t="s">
        <v>135</v>
      </c>
      <c r="F73" s="1" t="s">
        <v>136</v>
      </c>
      <c r="G73" s="1">
        <v>13</v>
      </c>
      <c r="H73" s="1" t="s">
        <v>112</v>
      </c>
      <c r="I73" s="23">
        <v>1.8</v>
      </c>
      <c r="J73" s="23">
        <f>I73*G73</f>
        <v>23.400000000000002</v>
      </c>
    </row>
    <row r="74" spans="1:10" x14ac:dyDescent="0.25">
      <c r="A74" s="1" t="s">
        <v>247</v>
      </c>
      <c r="B74" s="1" t="str">
        <f>VLOOKUP(A74,Ingrédients!B:C,2,0)</f>
        <v>KG</v>
      </c>
      <c r="C74" s="23">
        <f>J74/G74</f>
        <v>1.99</v>
      </c>
      <c r="D74" s="1">
        <v>8950</v>
      </c>
      <c r="E74" s="1" t="s">
        <v>134</v>
      </c>
      <c r="F74" s="1" t="s">
        <v>116</v>
      </c>
      <c r="G74" s="21">
        <v>4</v>
      </c>
      <c r="H74" s="1" t="s">
        <v>112</v>
      </c>
      <c r="I74" s="23">
        <v>1.99</v>
      </c>
      <c r="J74" s="23">
        <f>I74*G74</f>
        <v>7.96</v>
      </c>
    </row>
    <row r="75" spans="1:10" x14ac:dyDescent="0.25">
      <c r="A75" s="1" t="s">
        <v>271</v>
      </c>
      <c r="B75" s="1" t="str">
        <f>VLOOKUP(A75,Ingrédients!B:C,2,0)</f>
        <v>KG</v>
      </c>
      <c r="C75" s="23">
        <f>J75/G75</f>
        <v>1.6999999999999997</v>
      </c>
      <c r="D75" s="1">
        <v>765777</v>
      </c>
      <c r="E75" s="1" t="s">
        <v>137</v>
      </c>
      <c r="F75" s="1" t="s">
        <v>136</v>
      </c>
      <c r="G75" s="1">
        <v>13</v>
      </c>
      <c r="H75" s="1" t="s">
        <v>112</v>
      </c>
      <c r="I75" s="23">
        <v>1.7</v>
      </c>
      <c r="J75" s="23">
        <f>I75*G75</f>
        <v>22.099999999999998</v>
      </c>
    </row>
    <row r="76" spans="1:10" x14ac:dyDescent="0.25">
      <c r="A76" s="1" t="s">
        <v>271</v>
      </c>
      <c r="B76" s="1" t="str">
        <f>VLOOKUP(A76,Ingrédients!B:C,2,0)</f>
        <v>KG</v>
      </c>
      <c r="C76" s="23">
        <f>J76/G76</f>
        <v>2.15</v>
      </c>
      <c r="D76" s="1">
        <v>967887</v>
      </c>
      <c r="E76" s="1" t="s">
        <v>138</v>
      </c>
      <c r="F76" s="1" t="s">
        <v>136</v>
      </c>
      <c r="G76" s="21">
        <v>4</v>
      </c>
      <c r="H76" s="1" t="s">
        <v>112</v>
      </c>
      <c r="I76" s="23">
        <v>2.15</v>
      </c>
      <c r="J76" s="23">
        <f>I76*G76</f>
        <v>8.6</v>
      </c>
    </row>
    <row r="77" spans="1:10" x14ac:dyDescent="0.25">
      <c r="A77" s="1" t="s">
        <v>263</v>
      </c>
      <c r="B77" s="1" t="str">
        <f>VLOOKUP(A77,Ingrédients!B:C,2,0)</f>
        <v>KG</v>
      </c>
      <c r="C77" s="23">
        <f>J77/G77</f>
        <v>1.95</v>
      </c>
      <c r="D77" s="1">
        <v>928426</v>
      </c>
      <c r="E77" s="1" t="s">
        <v>186</v>
      </c>
      <c r="F77" s="1" t="s">
        <v>116</v>
      </c>
      <c r="G77" s="1">
        <v>1</v>
      </c>
      <c r="H77" s="1" t="s">
        <v>112</v>
      </c>
      <c r="I77" s="23">
        <v>1.95</v>
      </c>
      <c r="J77" s="23">
        <f>I77*G77</f>
        <v>1.95</v>
      </c>
    </row>
    <row r="78" spans="1:10" x14ac:dyDescent="0.25">
      <c r="A78" s="1" t="s">
        <v>264</v>
      </c>
      <c r="B78" s="1" t="str">
        <f>VLOOKUP(A78,Ingrédients!B:C,2,0)</f>
        <v>KG</v>
      </c>
      <c r="C78" s="23">
        <f>J78/G78</f>
        <v>2.73</v>
      </c>
      <c r="D78" s="1">
        <v>969433</v>
      </c>
      <c r="E78" s="1" t="s">
        <v>187</v>
      </c>
      <c r="F78" s="1" t="s">
        <v>111</v>
      </c>
      <c r="G78" s="21">
        <v>1</v>
      </c>
      <c r="H78" s="1" t="s">
        <v>112</v>
      </c>
      <c r="I78" s="23">
        <v>2.73</v>
      </c>
      <c r="J78" s="23">
        <f>I78*G78</f>
        <v>2.73</v>
      </c>
    </row>
    <row r="79" spans="1:10" x14ac:dyDescent="0.25">
      <c r="A79" s="1" t="s">
        <v>266</v>
      </c>
      <c r="B79" s="1" t="str">
        <f>VLOOKUP(A79,Ingrédients!B:C,2,0)</f>
        <v>KG</v>
      </c>
      <c r="C79" s="23">
        <f>J79/G79</f>
        <v>4.5</v>
      </c>
      <c r="D79" s="1">
        <v>232031</v>
      </c>
      <c r="E79" s="1" t="s">
        <v>188</v>
      </c>
      <c r="F79" s="1" t="s">
        <v>111</v>
      </c>
      <c r="G79" s="1">
        <v>0.5</v>
      </c>
      <c r="H79" s="1" t="s">
        <v>112</v>
      </c>
      <c r="I79" s="23">
        <v>4.5</v>
      </c>
      <c r="J79" s="23">
        <f>I79*G79</f>
        <v>2.25</v>
      </c>
    </row>
    <row r="80" spans="1:10" x14ac:dyDescent="0.25">
      <c r="A80" s="1" t="s">
        <v>255</v>
      </c>
      <c r="B80" s="8" t="s">
        <v>109</v>
      </c>
      <c r="C80" s="23">
        <f>J80/G80</f>
        <v>1.0900000000000001</v>
      </c>
      <c r="D80" s="1">
        <v>967042</v>
      </c>
      <c r="E80" s="1" t="s">
        <v>164</v>
      </c>
      <c r="F80" s="1" t="s">
        <v>136</v>
      </c>
      <c r="G80" s="21">
        <v>12</v>
      </c>
      <c r="H80" s="1" t="s">
        <v>109</v>
      </c>
      <c r="I80" s="23">
        <v>1.0900000000000001</v>
      </c>
      <c r="J80" s="23">
        <f>I80*G80</f>
        <v>13.080000000000002</v>
      </c>
    </row>
    <row r="81" spans="1:10" x14ac:dyDescent="0.25">
      <c r="A81" s="1" t="s">
        <v>256</v>
      </c>
      <c r="B81" s="8" t="s">
        <v>109</v>
      </c>
      <c r="C81" s="23">
        <f>J81/G81</f>
        <v>1.1000000000000001</v>
      </c>
      <c r="D81" s="1">
        <v>657495</v>
      </c>
      <c r="E81" s="1" t="s">
        <v>165</v>
      </c>
      <c r="F81" s="1" t="s">
        <v>136</v>
      </c>
      <c r="G81" s="1">
        <v>6</v>
      </c>
      <c r="H81" s="1" t="s">
        <v>109</v>
      </c>
      <c r="I81" s="23">
        <v>1.1000000000000001</v>
      </c>
      <c r="J81" s="23">
        <f>I81*G81</f>
        <v>6.6000000000000005</v>
      </c>
    </row>
    <row r="82" spans="1:10" x14ac:dyDescent="0.25">
      <c r="A82" s="1" t="s">
        <v>267</v>
      </c>
      <c r="B82" s="8" t="s">
        <v>109</v>
      </c>
      <c r="C82" s="23">
        <f>J82/G82</f>
        <v>1.4</v>
      </c>
      <c r="D82" s="1">
        <v>981350</v>
      </c>
      <c r="E82" s="1" t="s">
        <v>189</v>
      </c>
      <c r="F82" s="1" t="s">
        <v>111</v>
      </c>
      <c r="G82" s="21">
        <v>1</v>
      </c>
      <c r="H82" s="1" t="s">
        <v>109</v>
      </c>
      <c r="I82" s="23">
        <v>1.4</v>
      </c>
      <c r="J82" s="23">
        <f>I82*G82</f>
        <v>1.4</v>
      </c>
    </row>
    <row r="83" spans="1:10" x14ac:dyDescent="0.25">
      <c r="A83" s="1" t="s">
        <v>258</v>
      </c>
      <c r="B83" s="1" t="str">
        <f>VLOOKUP(A83,Ingrédients!B:C,2,0)</f>
        <v>KG</v>
      </c>
      <c r="C83" s="23">
        <f>J83/G83</f>
        <v>6.5</v>
      </c>
      <c r="D83" s="1">
        <v>971215</v>
      </c>
      <c r="E83" s="1" t="s">
        <v>167</v>
      </c>
      <c r="F83" s="1" t="s">
        <v>111</v>
      </c>
      <c r="G83" s="1">
        <v>1</v>
      </c>
      <c r="H83" s="1" t="s">
        <v>117</v>
      </c>
      <c r="I83" s="23">
        <v>6.5</v>
      </c>
      <c r="J83" s="23">
        <f>I83</f>
        <v>6.5</v>
      </c>
    </row>
    <row r="84" spans="1:10" x14ac:dyDescent="0.25">
      <c r="A84" s="1" t="s">
        <v>265</v>
      </c>
      <c r="B84" s="1" t="str">
        <f>VLOOKUP(A84,Ingrédients!B:C,2,0)</f>
        <v>KG</v>
      </c>
      <c r="C84" s="23">
        <f>J84/G84</f>
        <v>9.4</v>
      </c>
      <c r="D84" s="1">
        <v>215384</v>
      </c>
      <c r="E84" s="1" t="s">
        <v>231</v>
      </c>
      <c r="F84" s="1" t="s">
        <v>111</v>
      </c>
      <c r="G84" s="21">
        <v>0.5</v>
      </c>
      <c r="H84" s="1" t="s">
        <v>112</v>
      </c>
      <c r="I84" s="23">
        <v>9.4</v>
      </c>
      <c r="J84" s="23">
        <f>I84*G84</f>
        <v>4.7</v>
      </c>
    </row>
    <row r="85" spans="1:10" x14ac:dyDescent="0.25">
      <c r="A85" s="1" t="s">
        <v>57</v>
      </c>
      <c r="B85" s="1" t="str">
        <f>VLOOKUP(A85,Ingrédients!B:C,2,0)</f>
        <v>KG</v>
      </c>
      <c r="C85" s="23">
        <f>J85/G85</f>
        <v>1</v>
      </c>
      <c r="D85" s="1">
        <v>412783</v>
      </c>
      <c r="E85" s="1" t="s">
        <v>206</v>
      </c>
      <c r="F85" s="1" t="s">
        <v>207</v>
      </c>
      <c r="G85" s="1">
        <v>5</v>
      </c>
      <c r="H85" s="1" t="s">
        <v>208</v>
      </c>
      <c r="I85" s="9">
        <v>1</v>
      </c>
      <c r="J85" s="23">
        <f>I85*G85</f>
        <v>5</v>
      </c>
    </row>
    <row r="86" spans="1:10" x14ac:dyDescent="0.25">
      <c r="A86" s="1" t="s">
        <v>58</v>
      </c>
      <c r="B86" s="1" t="str">
        <f>VLOOKUP(A86,Ingrédients!B:C,2,0)</f>
        <v>KG</v>
      </c>
      <c r="C86" s="23">
        <f>J86/G86</f>
        <v>1.75</v>
      </c>
      <c r="D86" s="1">
        <v>302223</v>
      </c>
      <c r="E86" s="1" t="s">
        <v>209</v>
      </c>
      <c r="F86" s="1" t="s">
        <v>194</v>
      </c>
      <c r="G86" s="21">
        <v>1</v>
      </c>
      <c r="H86" s="8" t="s">
        <v>112</v>
      </c>
      <c r="I86" s="9">
        <v>1.75</v>
      </c>
      <c r="J86" s="23">
        <f>I86*G86</f>
        <v>1.75</v>
      </c>
    </row>
    <row r="87" spans="1:10" x14ac:dyDescent="0.25">
      <c r="A87" s="1" t="s">
        <v>269</v>
      </c>
      <c r="B87" s="1" t="str">
        <f>VLOOKUP(A87,Ingrédients!B:C,2,0)</f>
        <v>KG</v>
      </c>
      <c r="C87" s="23">
        <f>J87/G87</f>
        <v>1.8999999999999997</v>
      </c>
      <c r="D87" s="1">
        <v>273331</v>
      </c>
      <c r="E87" s="1" t="s">
        <v>190</v>
      </c>
      <c r="F87" s="1" t="s">
        <v>111</v>
      </c>
      <c r="G87" s="1">
        <v>6</v>
      </c>
      <c r="H87" s="1" t="s">
        <v>112</v>
      </c>
      <c r="I87" s="23">
        <v>1.9</v>
      </c>
      <c r="J87" s="23">
        <f>I87*G87</f>
        <v>11.399999999999999</v>
      </c>
    </row>
    <row r="88" spans="1:10" x14ac:dyDescent="0.25">
      <c r="A88" s="1" t="s">
        <v>269</v>
      </c>
      <c r="B88" s="1" t="str">
        <f>VLOOKUP(A88,Ingrédients!B:C,2,0)</f>
        <v>KG</v>
      </c>
      <c r="C88" s="23">
        <f>J88/G88</f>
        <v>2.2999999999999998</v>
      </c>
      <c r="D88" s="1">
        <v>966761</v>
      </c>
      <c r="E88" s="1" t="s">
        <v>191</v>
      </c>
      <c r="F88" s="1" t="s">
        <v>111</v>
      </c>
      <c r="G88" s="21">
        <v>1</v>
      </c>
      <c r="H88" s="1" t="s">
        <v>112</v>
      </c>
      <c r="I88" s="23">
        <v>2.2999999999999998</v>
      </c>
      <c r="J88" s="23">
        <f>I88*G88</f>
        <v>2.2999999999999998</v>
      </c>
    </row>
    <row r="89" spans="1:10" x14ac:dyDescent="0.25">
      <c r="A89" s="1" t="s">
        <v>270</v>
      </c>
      <c r="B89" s="1" t="str">
        <f>VLOOKUP(A89,Ingrédients!B:C,2,0)</f>
        <v>KG</v>
      </c>
      <c r="C89" s="23">
        <f>J89/G89</f>
        <v>4.8499999999999996</v>
      </c>
      <c r="D89" s="1">
        <v>239016</v>
      </c>
      <c r="E89" s="1" t="s">
        <v>192</v>
      </c>
      <c r="F89" s="1" t="s">
        <v>116</v>
      </c>
      <c r="G89" s="1">
        <v>3.5</v>
      </c>
      <c r="H89" s="1" t="s">
        <v>112</v>
      </c>
      <c r="I89" s="23">
        <v>4.8499999999999996</v>
      </c>
      <c r="J89" s="23">
        <f>I89*G89</f>
        <v>16.974999999999998</v>
      </c>
    </row>
    <row r="90" spans="1:10" x14ac:dyDescent="0.25">
      <c r="A90" s="1" t="s">
        <v>268</v>
      </c>
      <c r="B90" s="1" t="str">
        <f>VLOOKUP(A90,Ingrédients!B:C,2,0)</f>
        <v>KG</v>
      </c>
      <c r="C90" s="23">
        <f>J90/G90</f>
        <v>3.6</v>
      </c>
      <c r="D90" s="1">
        <v>966839</v>
      </c>
      <c r="E90" s="1" t="s">
        <v>232</v>
      </c>
      <c r="F90" s="1" t="s">
        <v>111</v>
      </c>
      <c r="G90" s="21">
        <v>0.25</v>
      </c>
      <c r="H90" s="1" t="s">
        <v>117</v>
      </c>
      <c r="I90" s="23">
        <v>0.9</v>
      </c>
      <c r="J90" s="23">
        <f>I90</f>
        <v>0.9</v>
      </c>
    </row>
    <row r="91" spans="1:10" x14ac:dyDescent="0.25">
      <c r="A91" s="1" t="s">
        <v>64</v>
      </c>
      <c r="B91" s="1" t="str">
        <f>VLOOKUP(A91,Ingrédients!B:C,2,0)</f>
        <v>KG</v>
      </c>
      <c r="C91" s="23">
        <f>J91/G91</f>
        <v>6.6249999999999991</v>
      </c>
      <c r="D91" s="1">
        <v>203592</v>
      </c>
      <c r="E91" s="1" t="s">
        <v>210</v>
      </c>
      <c r="F91" s="1" t="s">
        <v>222</v>
      </c>
      <c r="G91" s="1">
        <v>0.4</v>
      </c>
      <c r="H91" s="1" t="s">
        <v>195</v>
      </c>
      <c r="I91" s="9">
        <v>2.65</v>
      </c>
      <c r="J91" s="20">
        <f>I91</f>
        <v>2.65</v>
      </c>
    </row>
    <row r="92" spans="1:10" x14ac:dyDescent="0.25">
      <c r="A92" s="1" t="s">
        <v>235</v>
      </c>
      <c r="B92" s="1" t="str">
        <f>VLOOKUP(A92,Ingrédients!B:C,2,0)</f>
        <v>Litre</v>
      </c>
      <c r="C92" s="23">
        <f>J92/G92</f>
        <v>4.5</v>
      </c>
      <c r="D92" s="1">
        <v>193429</v>
      </c>
      <c r="E92" s="1" t="s">
        <v>211</v>
      </c>
      <c r="F92" s="1" t="s">
        <v>212</v>
      </c>
      <c r="G92" s="21">
        <v>1</v>
      </c>
      <c r="H92" s="1" t="s">
        <v>44</v>
      </c>
      <c r="I92" s="9">
        <v>4.5</v>
      </c>
      <c r="J92" s="20">
        <f>I92*G92</f>
        <v>4.5</v>
      </c>
    </row>
    <row r="93" spans="1:10" x14ac:dyDescent="0.25">
      <c r="A93" s="1" t="s">
        <v>99</v>
      </c>
      <c r="B93" s="1" t="str">
        <f>VLOOKUP(A93,Ingrédients!B:C,2,0)</f>
        <v>KG</v>
      </c>
      <c r="C93" s="23">
        <f>J93/G93</f>
        <v>8.8000000000000007</v>
      </c>
      <c r="D93" s="1"/>
      <c r="E93" s="1" t="s">
        <v>99</v>
      </c>
      <c r="F93" s="1"/>
      <c r="G93" s="21">
        <v>1</v>
      </c>
      <c r="H93" s="1" t="s">
        <v>112</v>
      </c>
      <c r="I93" s="9">
        <v>8.8000000000000007</v>
      </c>
      <c r="J93" s="20">
        <f>I93*G93</f>
        <v>8.8000000000000007</v>
      </c>
    </row>
    <row r="94" spans="1:10" x14ac:dyDescent="0.25">
      <c r="A94" s="1" t="s">
        <v>0</v>
      </c>
      <c r="B94" s="1" t="str">
        <f>VLOOKUP(A94,Ingrédients!B:C,2,0)</f>
        <v>KG</v>
      </c>
      <c r="C94" s="20">
        <f>J94/G94</f>
        <v>2.69</v>
      </c>
      <c r="D94" s="1"/>
      <c r="E94" s="1" t="s">
        <v>298</v>
      </c>
      <c r="F94" s="1"/>
      <c r="G94" s="21">
        <v>1.5</v>
      </c>
      <c r="H94" s="1" t="s">
        <v>112</v>
      </c>
      <c r="I94" s="23">
        <v>2.69</v>
      </c>
      <c r="J94" s="23">
        <f>I94*G94</f>
        <v>4.0350000000000001</v>
      </c>
    </row>
    <row r="95" spans="1:10" x14ac:dyDescent="0.25">
      <c r="A95" s="1" t="s">
        <v>40</v>
      </c>
      <c r="B95" s="1" t="str">
        <f>VLOOKUP(A95,Ingrédients!B:C,2,0)</f>
        <v>Pièce</v>
      </c>
      <c r="C95" s="20">
        <f>J95/G95</f>
        <v>0.3332222222222222</v>
      </c>
      <c r="D95" s="1"/>
      <c r="E95" s="1" t="s">
        <v>40</v>
      </c>
      <c r="F95" s="1"/>
      <c r="G95" s="21">
        <v>90</v>
      </c>
      <c r="H95" s="1" t="s">
        <v>109</v>
      </c>
      <c r="I95" s="23">
        <f>29.99/90</f>
        <v>0.3332222222222222</v>
      </c>
      <c r="J95" s="23">
        <f>I95*G95</f>
        <v>29.99</v>
      </c>
    </row>
    <row r="96" spans="1:10" x14ac:dyDescent="0.25">
      <c r="A96" s="1" t="s">
        <v>300</v>
      </c>
      <c r="B96" s="1" t="str">
        <f>VLOOKUP(A96,Ingrédients!B:C,2,0)</f>
        <v>KG</v>
      </c>
      <c r="C96" s="20">
        <f>J96/G96</f>
        <v>2.5099999999999998</v>
      </c>
      <c r="D96" s="1"/>
      <c r="E96" s="1" t="s">
        <v>70</v>
      </c>
      <c r="F96" s="1"/>
      <c r="G96" s="21">
        <v>1</v>
      </c>
      <c r="H96" s="1" t="s">
        <v>112</v>
      </c>
      <c r="I96" s="23">
        <v>2.5099999999999998</v>
      </c>
      <c r="J96" s="23">
        <f>I96*G96</f>
        <v>2.5099999999999998</v>
      </c>
    </row>
    <row r="97" spans="1:10" x14ac:dyDescent="0.25">
      <c r="A97" s="1" t="s">
        <v>59</v>
      </c>
      <c r="B97" s="1" t="str">
        <f>VLOOKUP(A97,Ingrédients!B:C,2,0)</f>
        <v>Litre</v>
      </c>
      <c r="C97" s="20">
        <f>J97/G97</f>
        <v>4.5</v>
      </c>
      <c r="D97" s="1"/>
      <c r="E97" s="1" t="s">
        <v>299</v>
      </c>
      <c r="F97" s="1"/>
      <c r="G97" s="21">
        <v>1</v>
      </c>
      <c r="H97" s="1" t="s">
        <v>44</v>
      </c>
      <c r="I97" s="23">
        <v>4.5</v>
      </c>
      <c r="J97" s="23">
        <f>I97*G97</f>
        <v>4.5</v>
      </c>
    </row>
    <row r="98" spans="1:10" x14ac:dyDescent="0.25">
      <c r="A98" s="1" t="s">
        <v>67</v>
      </c>
      <c r="B98" s="1" t="str">
        <f>VLOOKUP(A98,Ingrédients!B:C,2,0)</f>
        <v>KG</v>
      </c>
      <c r="C98" s="20">
        <f>J98/G98</f>
        <v>32.700000000000003</v>
      </c>
      <c r="D98" s="1"/>
      <c r="E98" s="1" t="s">
        <v>67</v>
      </c>
      <c r="F98" s="1"/>
      <c r="G98" s="21">
        <v>0.1</v>
      </c>
      <c r="H98" s="1" t="s">
        <v>112</v>
      </c>
      <c r="I98" s="23">
        <v>32.700000000000003</v>
      </c>
      <c r="J98" s="23">
        <f>I98*G98</f>
        <v>3.2700000000000005</v>
      </c>
    </row>
    <row r="99" spans="1:10" x14ac:dyDescent="0.25">
      <c r="A99" s="1" t="s">
        <v>97</v>
      </c>
      <c r="B99" s="1" t="str">
        <f>VLOOKUP(A99,Ingrédients!B:C,2,0)</f>
        <v>KG</v>
      </c>
      <c r="C99" s="20">
        <f>J99/G99</f>
        <v>11.25</v>
      </c>
      <c r="D99" s="1"/>
      <c r="E99" s="1" t="s">
        <v>97</v>
      </c>
      <c r="F99" s="1"/>
      <c r="G99" s="21">
        <v>3</v>
      </c>
      <c r="H99" s="1" t="s">
        <v>112</v>
      </c>
      <c r="I99" s="23">
        <v>11.25</v>
      </c>
      <c r="J99" s="23">
        <f>I99*G99</f>
        <v>33.75</v>
      </c>
    </row>
    <row r="100" spans="1:10" x14ac:dyDescent="0.25">
      <c r="A100" s="1" t="s">
        <v>6</v>
      </c>
      <c r="B100" s="1" t="str">
        <f>VLOOKUP(A100,Ingrédients!B:C,2,0)</f>
        <v>KG</v>
      </c>
      <c r="C100" s="20">
        <f>J100/G100</f>
        <v>12.68</v>
      </c>
      <c r="D100" s="1"/>
      <c r="E100" s="1" t="s">
        <v>6</v>
      </c>
      <c r="F100" s="1"/>
      <c r="G100" s="21">
        <v>0.25</v>
      </c>
      <c r="H100" s="1" t="s">
        <v>112</v>
      </c>
      <c r="I100" s="23">
        <v>12.68</v>
      </c>
      <c r="J100" s="23">
        <f>I100*G100</f>
        <v>3.17</v>
      </c>
    </row>
    <row r="101" spans="1:10" x14ac:dyDescent="0.25">
      <c r="A101" s="1" t="s">
        <v>7</v>
      </c>
      <c r="B101" s="1" t="str">
        <f>VLOOKUP(A101,Ingrédients!B:C,2,0)</f>
        <v>KG</v>
      </c>
      <c r="C101" s="20">
        <f>J101/G101</f>
        <v>2.8800000000000003</v>
      </c>
      <c r="D101" s="1"/>
      <c r="E101" s="1" t="s">
        <v>307</v>
      </c>
      <c r="F101" s="1"/>
      <c r="G101" s="21">
        <v>6</v>
      </c>
      <c r="H101" s="1" t="s">
        <v>112</v>
      </c>
      <c r="I101" s="23">
        <v>2.88</v>
      </c>
      <c r="J101" s="23">
        <f>I101*G101</f>
        <v>17.28</v>
      </c>
    </row>
  </sheetData>
  <autoFilter ref="A1:J101" xr:uid="{A1CEFA4F-CB6A-4A2C-AA3D-3FB140EE3C0F}"/>
  <sortState xmlns:xlrd2="http://schemas.microsoft.com/office/spreadsheetml/2017/richdata2" ref="A2:J92">
    <sortCondition ref="A2:A92"/>
    <sortCondition ref="C2:C92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E134CC7-D4EA-4376-A90C-0C55AAA3EEE8}">
          <x14:formula1>
            <xm:f>Ingrédients!$B:$B</xm:f>
          </x14:formula1>
          <xm:sqref>A1:A1048576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Ingrédients</vt:lpstr>
      <vt:lpstr>Riz au Porc</vt:lpstr>
      <vt:lpstr>Sandwich Khmer</vt:lpstr>
      <vt:lpstr>Nems</vt:lpstr>
      <vt:lpstr>Sauce Nems</vt:lpstr>
      <vt:lpstr>Tofu mariné </vt:lpstr>
      <vt:lpstr>Brochettes</vt:lpstr>
      <vt:lpstr>Salade Cambodge</vt:lpstr>
      <vt:lpstr>transgourmet</vt:lpstr>
      <vt:lpstr>Chateau express</vt:lpstr>
      <vt:lpstr>Eurizia</vt:lpstr>
      <vt:lpstr>Cambodge</vt:lpstr>
      <vt:lpstr>Boulangerie</vt:lpstr>
      <vt:lpstr>Pas_encore_trouve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Sothea</dc:creator>
  <cp:lastModifiedBy>Pierre-Henri Barbe</cp:lastModifiedBy>
  <dcterms:created xsi:type="dcterms:W3CDTF">2024-01-10T15:13:50Z</dcterms:created>
  <dcterms:modified xsi:type="dcterms:W3CDTF">2024-06-12T15:34:24Z</dcterms:modified>
</cp:coreProperties>
</file>