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Projetos\asn_exercicios\"/>
    </mc:Choice>
  </mc:AlternateContent>
  <xr:revisionPtr revIDLastSave="0" documentId="13_ncr:1_{726A109A-1E1B-4C0A-A39D-93D59B0E5311}" xr6:coauthVersionLast="47" xr6:coauthVersionMax="47" xr10:uidLastSave="{00000000-0000-0000-0000-000000000000}"/>
  <bookViews>
    <workbookView xWindow="-28920" yWindow="-120" windowWidth="29040" windowHeight="15720" activeTab="2" xr2:uid="{D6DD6A41-D735-4860-97A9-7DB3BB9536E2}"/>
  </bookViews>
  <sheets>
    <sheet name="serie_temporal" sheetId="2" r:id="rId1"/>
    <sheet name="teste" sheetId="3" r:id="rId2"/>
    <sheet name="serie_temporal (2)" sheetId="4" r:id="rId3"/>
    <sheet name="Sheet1" sheetId="1" r:id="rId4"/>
  </sheets>
  <definedNames>
    <definedName name="ExternalData_1" localSheetId="0" hidden="1">serie_temporal!$A$1:$E$19</definedName>
    <definedName name="ExternalData_1" localSheetId="2" hidden="1">'serie_temporal (2)'!$A$1:$A$19</definedName>
    <definedName name="ExternalData_1" localSheetId="1" hidden="1">teste!$A$1:$B$19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D2" i="4"/>
  <c r="E2" i="4" s="1"/>
  <c r="B27" i="4"/>
  <c r="B26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C2" i="4"/>
  <c r="C3" i="4"/>
  <c r="D3" i="4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E11" i="4" s="1"/>
  <c r="D11" i="4"/>
  <c r="C12" i="4"/>
  <c r="D12" i="4"/>
  <c r="C13" i="4"/>
  <c r="D13" i="4"/>
  <c r="C14" i="4"/>
  <c r="D14" i="4"/>
  <c r="C15" i="4"/>
  <c r="E15" i="4" s="1"/>
  <c r="D15" i="4"/>
  <c r="C16" i="4"/>
  <c r="D16" i="4"/>
  <c r="C17" i="4"/>
  <c r="D17" i="4"/>
  <c r="C18" i="4"/>
  <c r="D18" i="4"/>
  <c r="C19" i="4"/>
  <c r="D19" i="4"/>
  <c r="A22" i="4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" i="3"/>
  <c r="E21" i="4" l="1"/>
  <c r="E13" i="4"/>
  <c r="E14" i="4"/>
  <c r="E6" i="4"/>
  <c r="E12" i="4"/>
  <c r="E18" i="4"/>
  <c r="F21" i="4"/>
  <c r="F22" i="4" s="1"/>
  <c r="E5" i="4"/>
  <c r="E10" i="4"/>
  <c r="E17" i="4"/>
  <c r="E4" i="4"/>
  <c r="E19" i="4"/>
  <c r="E9" i="4"/>
  <c r="E8" i="4"/>
  <c r="E7" i="4"/>
  <c r="E3" i="4"/>
  <c r="E16" i="4"/>
  <c r="B40" i="4" l="1"/>
  <c r="B39" i="4"/>
  <c r="B33" i="4"/>
  <c r="B36" i="4"/>
  <c r="B38" i="4"/>
  <c r="B32" i="4"/>
  <c r="B34" i="4"/>
  <c r="B37" i="4"/>
  <c r="B3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B2FACF-5D8C-4896-8207-551B5D194036}" keepAlive="1" name="Query - S├⌐rie_temporal(2024 02 13-2024 03 13)" description="Connection to the 'S├⌐rie_temporal(2024 02 13-2024 03 13)' query in the workbook." type="5" refreshedVersion="8" background="1" saveData="1">
    <dbPr connection="Provider=Microsoft.Mashup.OleDb.1;Data Source=$Workbook$;Location=&quot;S├⌐rie_temporal(2024 02 13-2024 03 13)&quot;;Extended Properties=&quot;&quot;" command="SELECT * FROM [S├⌐rie_temporal(2024 02 13-2024 03 13)]"/>
  </connection>
  <connection id="2" xr16:uid="{E7C6EF12-9D01-4D7C-9446-1C9ED3F787A9}" keepAlive="1" name="Query - S├⌐rie_temporal(2024 02 13-2024 03 13) (2)" description="Connection to the 'S├⌐rie_temporal(2024 02 13-2024 03 13) (2)' query in the workbook." type="5" refreshedVersion="8" background="1" saveData="1">
    <dbPr connection="Provider=Microsoft.Mashup.OleDb.1;Data Source=$Workbook$;Location=&quot;S├⌐rie_temporal(2024 02 13-2024 03 13) (2)&quot;;Extended Properties=&quot;&quot;" command="SELECT * FROM [S├⌐rie_temporal(2024 02 13-2024 03 13) (2)]"/>
  </connection>
  <connection id="3" xr16:uid="{AEFE2BBE-47E7-4D72-A753-68BD4F162C54}" keepAlive="1" name="Query - S├⌐rie_temporal(2024 02 13-2024 03 13) (3)" description="Connection to the 'S├⌐rie_temporal(2024 02 13-2024 03 13) (3)' query in the workbook." type="5" refreshedVersion="8" background="1" saveData="1">
    <dbPr connection="Provider=Microsoft.Mashup.OleDb.1;Data Source=$Workbook$;Location=&quot;S├⌐rie_temporal(2024 02 13-2024 03 13) (3)&quot;;Extended Properties=&quot;&quot;" command="SELECT * FROM [S├⌐rie_temporal(2024 02 13-2024 03 13) (3)]"/>
  </connection>
</connections>
</file>

<file path=xl/sharedStrings.xml><?xml version="1.0" encoding="utf-8"?>
<sst xmlns="http://schemas.openxmlformats.org/spreadsheetml/2006/main" count="41" uniqueCount="37">
  <si>
    <t>Data</t>
  </si>
  <si>
    <t>Cliques</t>
  </si>
  <si>
    <t>Impressões</t>
  </si>
  <si>
    <t>CPC médio</t>
  </si>
  <si>
    <t>Custo</t>
  </si>
  <si>
    <t>dom., 25 de fev. de 2024</t>
  </si>
  <si>
    <t>seg., 26 de fev. de 2024</t>
  </si>
  <si>
    <t>ter., 27 de fev. de 2024</t>
  </si>
  <si>
    <t>qua., 28 de fev. de 2024</t>
  </si>
  <si>
    <t>qui., 29 de fev. de 2024</t>
  </si>
  <si>
    <t>sex., 1 de mar. de 2024</t>
  </si>
  <si>
    <t>sáb., 2 de mar. de 2024</t>
  </si>
  <si>
    <t>dom., 3 de mar. de 2024</t>
  </si>
  <si>
    <t>seg., 4 de mar. de 2024</t>
  </si>
  <si>
    <t>ter., 5 de mar. de 2024</t>
  </si>
  <si>
    <t>qua., 6 de mar. de 2024</t>
  </si>
  <si>
    <t>qui., 7 de mar. de 2024</t>
  </si>
  <si>
    <t>sex., 8 de mar. de 2024</t>
  </si>
  <si>
    <t>sáb., 9 de mar. de 2024</t>
  </si>
  <si>
    <t>dom., 10 de mar. de 2024</t>
  </si>
  <si>
    <t>seg., 11 de mar. de 2024</t>
  </si>
  <si>
    <t>ter., 12 de mar. de 2024</t>
  </si>
  <si>
    <t>qua., 13 de mar. de 2024</t>
  </si>
  <si>
    <t>Cliques (y)</t>
  </si>
  <si>
    <t>Impressões (x)</t>
  </si>
  <si>
    <t>yBarra</t>
  </si>
  <si>
    <t>xBarra</t>
  </si>
  <si>
    <t>b1</t>
  </si>
  <si>
    <t>b0 = yBarra - b1 * xBarra</t>
  </si>
  <si>
    <t>b0</t>
  </si>
  <si>
    <t>b0 = 49.216667 - 0.120092246 * x</t>
  </si>
  <si>
    <t>reais</t>
  </si>
  <si>
    <t>previsão de cliques</t>
  </si>
  <si>
    <t>x-xBarra</t>
  </si>
  <si>
    <t>y-yBarra</t>
  </si>
  <si>
    <t>(y-yBarra) * (x-xBarra)</t>
  </si>
  <si>
    <t>(x-xBarra)^2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</si>
</sst>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teste!$B$1</c:f>
              <c:strCache>
                <c:ptCount val="1"/>
                <c:pt idx="0">
                  <c:v>Impressões (x)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teste!$A$2:$A$19</c:f>
              <c:numCache>
                <c:formatCode>General</c:formatCode>
                <c:ptCount val="18"/>
                <c:pt idx="0">
                  <c:v>80</c:v>
                </c:pt>
                <c:pt idx="1">
                  <c:v>90</c:v>
                </c:pt>
                <c:pt idx="2">
                  <c:v>185</c:v>
                </c:pt>
                <c:pt idx="3">
                  <c:v>211</c:v>
                </c:pt>
                <c:pt idx="4">
                  <c:v>316</c:v>
                </c:pt>
                <c:pt idx="5">
                  <c:v>114</c:v>
                </c:pt>
                <c:pt idx="6">
                  <c:v>257</c:v>
                </c:pt>
                <c:pt idx="7">
                  <c:v>289</c:v>
                </c:pt>
                <c:pt idx="8">
                  <c:v>320</c:v>
                </c:pt>
                <c:pt idx="9">
                  <c:v>324</c:v>
                </c:pt>
                <c:pt idx="10">
                  <c:v>274</c:v>
                </c:pt>
                <c:pt idx="11">
                  <c:v>185</c:v>
                </c:pt>
                <c:pt idx="12">
                  <c:v>295</c:v>
                </c:pt>
                <c:pt idx="13">
                  <c:v>307</c:v>
                </c:pt>
                <c:pt idx="14">
                  <c:v>96</c:v>
                </c:pt>
                <c:pt idx="15">
                  <c:v>209</c:v>
                </c:pt>
                <c:pt idx="16">
                  <c:v>237</c:v>
                </c:pt>
                <c:pt idx="17">
                  <c:v>360</c:v>
                </c:pt>
              </c:numCache>
            </c:numRef>
          </c:xVal>
          <c:yVal>
            <c:numRef>
              <c:f>teste!$B$2:$B$19</c:f>
              <c:numCache>
                <c:formatCode>General</c:formatCode>
                <c:ptCount val="18"/>
                <c:pt idx="0">
                  <c:v>2.952</c:v>
                </c:pt>
                <c:pt idx="1">
                  <c:v>2.3420000000000001</c:v>
                </c:pt>
                <c:pt idx="2">
                  <c:v>1.9630000000000001</c:v>
                </c:pt>
                <c:pt idx="3">
                  <c:v>1.901</c:v>
                </c:pt>
                <c:pt idx="4">
                  <c:v>5.0469999999999997</c:v>
                </c:pt>
                <c:pt idx="5">
                  <c:v>938</c:v>
                </c:pt>
                <c:pt idx="6">
                  <c:v>6.1440000000000001</c:v>
                </c:pt>
                <c:pt idx="7">
                  <c:v>10.814</c:v>
                </c:pt>
                <c:pt idx="8">
                  <c:v>9.0690000000000008</c:v>
                </c:pt>
                <c:pt idx="9">
                  <c:v>11.547000000000001</c:v>
                </c:pt>
                <c:pt idx="10">
                  <c:v>7.2210000000000001</c:v>
                </c:pt>
                <c:pt idx="11">
                  <c:v>3.7559999999999998</c:v>
                </c:pt>
                <c:pt idx="12">
                  <c:v>6.5519999999999996</c:v>
                </c:pt>
                <c:pt idx="13">
                  <c:v>8.4190000000000005</c:v>
                </c:pt>
                <c:pt idx="14">
                  <c:v>4.0250000000000004</c:v>
                </c:pt>
                <c:pt idx="15">
                  <c:v>2.9220000000000002</c:v>
                </c:pt>
                <c:pt idx="16">
                  <c:v>3.0379999999999998</c:v>
                </c:pt>
                <c:pt idx="17">
                  <c:v>7.718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4B-4261-8F59-C48E84F69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4338704"/>
        <c:axId val="1374339064"/>
      </c:scatterChart>
      <c:valAx>
        <c:axId val="137433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39064"/>
        <c:crosses val="autoZero"/>
        <c:crossBetween val="midCat"/>
      </c:valAx>
      <c:valAx>
        <c:axId val="1374339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433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Gastos x Cliques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'serie_temporal (2)'!$B$1</c:f>
              <c:strCache>
                <c:ptCount val="1"/>
                <c:pt idx="0">
                  <c:v>Cliques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'serie_temporal (2)'!$A$2:$A$19</c:f>
              <c:numCache>
                <c:formatCode>General</c:formatCode>
                <c:ptCount val="18"/>
                <c:pt idx="0">
                  <c:v>24.16</c:v>
                </c:pt>
                <c:pt idx="1">
                  <c:v>28.38</c:v>
                </c:pt>
                <c:pt idx="2">
                  <c:v>54.84</c:v>
                </c:pt>
                <c:pt idx="3">
                  <c:v>69.94</c:v>
                </c:pt>
                <c:pt idx="4">
                  <c:v>68.03</c:v>
                </c:pt>
                <c:pt idx="5">
                  <c:v>31.52</c:v>
                </c:pt>
                <c:pt idx="6">
                  <c:v>56.1</c:v>
                </c:pt>
                <c:pt idx="7">
                  <c:v>23.31</c:v>
                </c:pt>
                <c:pt idx="8">
                  <c:v>41.19</c:v>
                </c:pt>
                <c:pt idx="9">
                  <c:v>49.69</c:v>
                </c:pt>
                <c:pt idx="10">
                  <c:v>48.95</c:v>
                </c:pt>
                <c:pt idx="11">
                  <c:v>58.96</c:v>
                </c:pt>
                <c:pt idx="12">
                  <c:v>72.400000000000006</c:v>
                </c:pt>
                <c:pt idx="13">
                  <c:v>39.630000000000003</c:v>
                </c:pt>
                <c:pt idx="14">
                  <c:v>13.73</c:v>
                </c:pt>
                <c:pt idx="15">
                  <c:v>55.48</c:v>
                </c:pt>
                <c:pt idx="16">
                  <c:v>73.17</c:v>
                </c:pt>
                <c:pt idx="17">
                  <c:v>76.42</c:v>
                </c:pt>
              </c:numCache>
            </c:numRef>
          </c:xVal>
          <c:yVal>
            <c:numRef>
              <c:f>'serie_temporal (2)'!$B$2:$B$19</c:f>
              <c:numCache>
                <c:formatCode>General</c:formatCode>
                <c:ptCount val="18"/>
                <c:pt idx="0">
                  <c:v>80</c:v>
                </c:pt>
                <c:pt idx="1">
                  <c:v>90</c:v>
                </c:pt>
                <c:pt idx="2">
                  <c:v>185</c:v>
                </c:pt>
                <c:pt idx="3">
                  <c:v>211</c:v>
                </c:pt>
                <c:pt idx="4">
                  <c:v>316</c:v>
                </c:pt>
                <c:pt idx="5">
                  <c:v>114</c:v>
                </c:pt>
                <c:pt idx="6">
                  <c:v>257</c:v>
                </c:pt>
                <c:pt idx="7">
                  <c:v>289</c:v>
                </c:pt>
                <c:pt idx="8">
                  <c:v>320</c:v>
                </c:pt>
                <c:pt idx="9">
                  <c:v>324</c:v>
                </c:pt>
                <c:pt idx="10">
                  <c:v>274</c:v>
                </c:pt>
                <c:pt idx="11">
                  <c:v>185</c:v>
                </c:pt>
                <c:pt idx="12">
                  <c:v>295</c:v>
                </c:pt>
                <c:pt idx="13">
                  <c:v>307</c:v>
                </c:pt>
                <c:pt idx="14">
                  <c:v>96</c:v>
                </c:pt>
                <c:pt idx="15">
                  <c:v>209</c:v>
                </c:pt>
                <c:pt idx="16">
                  <c:v>237</c:v>
                </c:pt>
                <c:pt idx="17">
                  <c:v>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1E-41B6-AE6F-C3374B05BA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082280"/>
        <c:axId val="608083000"/>
      </c:scatterChart>
      <c:valAx>
        <c:axId val="60808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83000"/>
        <c:crosses val="autoZero"/>
        <c:crossBetween val="midCat"/>
      </c:valAx>
      <c:valAx>
        <c:axId val="608083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082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6</xdr:row>
      <xdr:rowOff>90487</xdr:rowOff>
    </xdr:from>
    <xdr:to>
      <xdr:col>16</xdr:col>
      <xdr:colOff>314325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55D474-51DC-3E7B-FEC3-FA0C6E766E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380999</xdr:colOff>
      <xdr:row>0</xdr:row>
      <xdr:rowOff>47625</xdr:rowOff>
    </xdr:from>
    <xdr:to>
      <xdr:col>22</xdr:col>
      <xdr:colOff>371474</xdr:colOff>
      <xdr:row>18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2EFA00-A216-D66E-2EF6-03C8123458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9289D5-AB91-49D7-A142-2DCDCACD7C3C}" autoFormatId="16" applyNumberFormats="0" applyBorderFormats="0" applyFontFormats="0" applyPatternFormats="0" applyAlignmentFormats="0" applyWidthHeightFormats="0">
  <queryTableRefresh nextId="6">
    <queryTableFields count="5">
      <queryTableField id="1" name="Data" tableColumnId="1"/>
      <queryTableField id="2" name="Cliques" tableColumnId="2"/>
      <queryTableField id="3" name="Impressões" tableColumnId="3"/>
      <queryTableField id="4" name="CPC médio" tableColumnId="4"/>
      <queryTableField id="5" name="Cust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6E04C2A-4A47-4B93-AF69-CDF4C5792584}" autoFormatId="16" applyNumberFormats="0" applyBorderFormats="0" applyFontFormats="0" applyPatternFormats="0" applyAlignmentFormats="0" applyWidthHeightFormats="0">
  <queryTableRefresh nextId="8" unboundColumnsRight="2">
    <queryTableFields count="4">
      <queryTableField id="2" name="Cliques" tableColumnId="2"/>
      <queryTableField id="3" name="Impressões" tableColumnId="3"/>
      <queryTableField id="6" dataBound="0" tableColumnId="6"/>
      <queryTableField id="7" dataBound="0" tableColumnId="7"/>
    </queryTableFields>
    <queryTableDeletedFields count="3">
      <deletedField name="CPC médio"/>
      <deletedField name="Data"/>
      <deletedField name="Custo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F9E9E54-03C0-4682-A1F3-EE6D398841F1}" autoFormatId="16" applyNumberFormats="0" applyBorderFormats="0" applyFontFormats="0" applyPatternFormats="0" applyAlignmentFormats="0" applyWidthHeightFormats="0">
  <queryTableRefresh nextId="13" unboundColumnsRight="6">
    <queryTableFields count="7">
      <queryTableField id="5" name="Custo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2" dataBound="0" tableColumnId="12"/>
    </queryTableFields>
    <queryTableDeletedFields count="4">
      <deletedField name="CPC médio"/>
      <deletedField name="Cliques"/>
      <deletedField name="Data"/>
      <deletedField name="Impressõ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F840D-4183-46FD-BAF2-3AE3C187AC53}" name="S├⌐rie_temporal_2024_02_13_2024_03_13" displayName="S├⌐rie_temporal_2024_02_13_2024_03_13" ref="A1:E19" tableType="queryTable" totalsRowShown="0">
  <autoFilter ref="A1:E19" xr:uid="{99FF840D-4183-46FD-BAF2-3AE3C187AC53}"/>
  <tableColumns count="5">
    <tableColumn id="1" xr3:uid="{4AF3FC50-5F8D-4C44-BD1B-F1AFC88161C0}" uniqueName="1" name="Data" queryTableFieldId="1" dataDxfId="0"/>
    <tableColumn id="2" xr3:uid="{FD8155CF-6084-4C18-BBC5-FA4EF155A076}" uniqueName="2" name="Cliques" queryTableFieldId="2"/>
    <tableColumn id="3" xr3:uid="{16C9EBCA-01D6-4585-9DF3-DEDA1754B097}" uniqueName="3" name="Impressões" queryTableFieldId="3"/>
    <tableColumn id="4" xr3:uid="{015108B0-1CEC-4DE1-85BB-961431AF7987}" uniqueName="4" name="CPC médio" queryTableFieldId="4"/>
    <tableColumn id="5" xr3:uid="{8FDE8BDD-9415-4C35-A3A5-9668A247B464}" uniqueName="5" name="Cust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DB6D77-DB8D-4A71-8356-C02DBDC45C5F}" name="S├⌐rie_temporal_2024_02_13_2024_03_133" displayName="S├⌐rie_temporal_2024_02_13_2024_03_133" ref="A1:D19" tableType="queryTable" totalsRowShown="0">
  <autoFilter ref="A1:D19" xr:uid="{99FF840D-4183-46FD-BAF2-3AE3C187AC53}"/>
  <tableColumns count="4">
    <tableColumn id="2" xr3:uid="{A8F3145A-5D00-4EFD-82EB-6CA7B7B94734}" uniqueName="2" name="Cliques (y)" queryTableFieldId="2"/>
    <tableColumn id="3" xr3:uid="{2C8161EC-0732-4EEE-B105-91CD99B98928}" uniqueName="3" name="Impressões (x)" queryTableFieldId="3"/>
    <tableColumn id="6" xr3:uid="{6FC74005-4AD1-450C-A7AB-CA90E96E2735}" uniqueName="6" name="yBarra" queryTableFieldId="6">
      <calculatedColumnFormula>S├⌐rie_temporal_2024_02_13_2024_03_133[[#This Row],[Cliques (y)]]-AVERAGE(S├⌐rie_temporal_2024_02_13_2024_03_133[Cliques (y)])</calculatedColumnFormula>
    </tableColumn>
    <tableColumn id="7" xr3:uid="{5366BF22-E669-4582-8589-35D421B01A6B}" uniqueName="7" name="xBarra" queryTableFieldId="7">
      <calculatedColumnFormula>S├⌐rie_temporal_2024_02_13_2024_03_133[[#This Row],[Impressões (x)]]-AVERAGE(S├⌐rie_temporal_2024_02_13_2024_03_133[Impressões (x)])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9E7FC6-0F06-4BD8-9FA8-1303C0B8621E}" name="S├⌐rie_temporal_2024_02_13_2024_03_134" displayName="S├⌐rie_temporal_2024_02_13_2024_03_134" ref="A1:G19" tableType="queryTable" totalsRowShown="0">
  <autoFilter ref="A1:G19" xr:uid="{99FF840D-4183-46FD-BAF2-3AE3C187AC53}"/>
  <tableColumns count="7">
    <tableColumn id="5" xr3:uid="{A2EFCCB8-D4CE-47BB-9B7A-8617B756CE67}" uniqueName="5" name="Custo" queryTableFieldId="5"/>
    <tableColumn id="6" xr3:uid="{DF44004A-3C41-4489-9776-3F301E3D1B04}" uniqueName="6" name="Cliques" queryTableFieldId="6"/>
    <tableColumn id="7" xr3:uid="{E72F20CD-7910-4898-A940-B85CE959D2BB}" uniqueName="7" name="x-xBarra" queryTableFieldId="7">
      <calculatedColumnFormula>S├⌐rie_temporal_2024_02_13_2024_03_134[[#This Row],[Custo]]-AVERAGE(S├⌐rie_temporal_2024_02_13_2024_03_134[Custo])</calculatedColumnFormula>
    </tableColumn>
    <tableColumn id="8" xr3:uid="{C3A160CA-E422-4FB7-AD2E-2DD04EE56DB7}" uniqueName="8" name="y-yBarra" queryTableFieldId="8">
      <calculatedColumnFormula>S├⌐rie_temporal_2024_02_13_2024_03_134[[#This Row],[Cliques]]-AVERAGE(S├⌐rie_temporal_2024_02_13_2024_03_134[Cliques])</calculatedColumnFormula>
    </tableColumn>
    <tableColumn id="9" xr3:uid="{99CDC487-3DD7-47C8-AB3E-DA8D1B7043A1}" uniqueName="9" name="(y-yBarra) * (x-xBarra)" queryTableFieldId="9">
      <calculatedColumnFormula>S├⌐rie_temporal_2024_02_13_2024_03_134[[#This Row],[x-xBarra]]*S├⌐rie_temporal_2024_02_13_2024_03_134[[#This Row],[y-yBarra]]</calculatedColumnFormula>
    </tableColumn>
    <tableColumn id="10" xr3:uid="{9CAA29A0-9631-4ADF-9F6D-D72315674872}" uniqueName="10" name="(x-xBarra)^2" queryTableFieldId="10">
      <calculatedColumnFormula>S├⌐rie_temporal_2024_02_13_2024_03_134[[#This Row],[x-xBarra]]^2</calculatedColumnFormula>
    </tableColumn>
    <tableColumn id="12" xr3:uid="{7A6C31F9-CD0E-4F98-A2F9-494E68ADA828}" uniqueName="12" name="b0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2792-E1CF-4629-A9BF-E8026A90B9A8}">
  <dimension ref="A1:E19"/>
  <sheetViews>
    <sheetView workbookViewId="0">
      <selection activeCell="E2" sqref="E2:E19"/>
    </sheetView>
  </sheetViews>
  <sheetFormatPr defaultRowHeight="15" x14ac:dyDescent="0.25"/>
  <cols>
    <col min="1" max="1" width="23.140625" bestFit="1" customWidth="1"/>
    <col min="2" max="2" width="10.28515625" bestFit="1" customWidth="1"/>
    <col min="3" max="3" width="13.85546875" bestFit="1" customWidth="1"/>
    <col min="4" max="4" width="13.42578125" bestFit="1" customWidth="1"/>
    <col min="5" max="5" width="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80</v>
      </c>
      <c r="C2">
        <v>2.952</v>
      </c>
      <c r="D2">
        <v>0.3</v>
      </c>
      <c r="E2">
        <v>24.16</v>
      </c>
    </row>
    <row r="3" spans="1:5" x14ac:dyDescent="0.25">
      <c r="A3" t="s">
        <v>6</v>
      </c>
      <c r="B3">
        <v>90</v>
      </c>
      <c r="C3">
        <v>2.3420000000000001</v>
      </c>
      <c r="D3">
        <v>0.32</v>
      </c>
      <c r="E3">
        <v>28.38</v>
      </c>
    </row>
    <row r="4" spans="1:5" x14ac:dyDescent="0.25">
      <c r="A4" t="s">
        <v>7</v>
      </c>
      <c r="B4">
        <v>185</v>
      </c>
      <c r="C4">
        <v>1.9630000000000001</v>
      </c>
      <c r="D4">
        <v>0.3</v>
      </c>
      <c r="E4">
        <v>54.84</v>
      </c>
    </row>
    <row r="5" spans="1:5" x14ac:dyDescent="0.25">
      <c r="A5" t="s">
        <v>8</v>
      </c>
      <c r="B5">
        <v>211</v>
      </c>
      <c r="C5">
        <v>1.901</v>
      </c>
      <c r="D5">
        <v>0.33</v>
      </c>
      <c r="E5">
        <v>69.94</v>
      </c>
    </row>
    <row r="6" spans="1:5" x14ac:dyDescent="0.25">
      <c r="A6" t="s">
        <v>9</v>
      </c>
      <c r="B6">
        <v>316</v>
      </c>
      <c r="C6">
        <v>5.0469999999999997</v>
      </c>
      <c r="D6">
        <v>0.22</v>
      </c>
      <c r="E6">
        <v>68.03</v>
      </c>
    </row>
    <row r="7" spans="1:5" x14ac:dyDescent="0.25">
      <c r="A7" t="s">
        <v>10</v>
      </c>
      <c r="B7">
        <v>114</v>
      </c>
      <c r="C7">
        <v>938</v>
      </c>
      <c r="D7">
        <v>0.28000000000000003</v>
      </c>
      <c r="E7">
        <v>31.52</v>
      </c>
    </row>
    <row r="8" spans="1:5" x14ac:dyDescent="0.25">
      <c r="A8" t="s">
        <v>11</v>
      </c>
      <c r="B8">
        <v>257</v>
      </c>
      <c r="C8">
        <v>6.1440000000000001</v>
      </c>
      <c r="D8">
        <v>0.22</v>
      </c>
      <c r="E8">
        <v>56.1</v>
      </c>
    </row>
    <row r="9" spans="1:5" x14ac:dyDescent="0.25">
      <c r="A9" t="s">
        <v>12</v>
      </c>
      <c r="B9">
        <v>289</v>
      </c>
      <c r="C9">
        <v>10.814</v>
      </c>
      <c r="D9">
        <v>0.08</v>
      </c>
      <c r="E9">
        <v>23.31</v>
      </c>
    </row>
    <row r="10" spans="1:5" x14ac:dyDescent="0.25">
      <c r="A10" t="s">
        <v>13</v>
      </c>
      <c r="B10">
        <v>320</v>
      </c>
      <c r="C10">
        <v>9.0690000000000008</v>
      </c>
      <c r="D10">
        <v>0.13</v>
      </c>
      <c r="E10">
        <v>41.19</v>
      </c>
    </row>
    <row r="11" spans="1:5" x14ac:dyDescent="0.25">
      <c r="A11" t="s">
        <v>14</v>
      </c>
      <c r="B11">
        <v>324</v>
      </c>
      <c r="C11">
        <v>11.547000000000001</v>
      </c>
      <c r="D11">
        <v>0.15</v>
      </c>
      <c r="E11">
        <v>49.69</v>
      </c>
    </row>
    <row r="12" spans="1:5" x14ac:dyDescent="0.25">
      <c r="A12" t="s">
        <v>15</v>
      </c>
      <c r="B12">
        <v>274</v>
      </c>
      <c r="C12">
        <v>7.2210000000000001</v>
      </c>
      <c r="D12">
        <v>0.18</v>
      </c>
      <c r="E12">
        <v>48.95</v>
      </c>
    </row>
    <row r="13" spans="1:5" x14ac:dyDescent="0.25">
      <c r="A13" t="s">
        <v>16</v>
      </c>
      <c r="B13">
        <v>185</v>
      </c>
      <c r="C13">
        <v>3.7559999999999998</v>
      </c>
      <c r="D13">
        <v>0.32</v>
      </c>
      <c r="E13">
        <v>58.96</v>
      </c>
    </row>
    <row r="14" spans="1:5" x14ac:dyDescent="0.25">
      <c r="A14" t="s">
        <v>17</v>
      </c>
      <c r="B14">
        <v>295</v>
      </c>
      <c r="C14">
        <v>6.5519999999999996</v>
      </c>
      <c r="D14">
        <v>0.25</v>
      </c>
      <c r="E14">
        <v>72.400000000000006</v>
      </c>
    </row>
    <row r="15" spans="1:5" x14ac:dyDescent="0.25">
      <c r="A15" t="s">
        <v>18</v>
      </c>
      <c r="B15">
        <v>307</v>
      </c>
      <c r="C15">
        <v>8.4190000000000005</v>
      </c>
      <c r="D15">
        <v>0.13</v>
      </c>
      <c r="E15">
        <v>39.630000000000003</v>
      </c>
    </row>
    <row r="16" spans="1:5" x14ac:dyDescent="0.25">
      <c r="A16" t="s">
        <v>19</v>
      </c>
      <c r="B16">
        <v>96</v>
      </c>
      <c r="C16">
        <v>4.0250000000000004</v>
      </c>
      <c r="D16">
        <v>0.14000000000000001</v>
      </c>
      <c r="E16">
        <v>13.73</v>
      </c>
    </row>
    <row r="17" spans="1:5" x14ac:dyDescent="0.25">
      <c r="A17" t="s">
        <v>20</v>
      </c>
      <c r="B17">
        <v>209</v>
      </c>
      <c r="C17">
        <v>2.9220000000000002</v>
      </c>
      <c r="D17">
        <v>0.27</v>
      </c>
      <c r="E17">
        <v>55.48</v>
      </c>
    </row>
    <row r="18" spans="1:5" x14ac:dyDescent="0.25">
      <c r="A18" t="s">
        <v>21</v>
      </c>
      <c r="B18">
        <v>237</v>
      </c>
      <c r="C18">
        <v>3.0379999999999998</v>
      </c>
      <c r="D18">
        <v>0.31</v>
      </c>
      <c r="E18">
        <v>73.17</v>
      </c>
    </row>
    <row r="19" spans="1:5" x14ac:dyDescent="0.25">
      <c r="A19" t="s">
        <v>22</v>
      </c>
      <c r="B19">
        <v>360</v>
      </c>
      <c r="C19">
        <v>7.718</v>
      </c>
      <c r="D19">
        <v>0.21</v>
      </c>
      <c r="E19">
        <v>76.42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0D4AD-9DBA-403E-9112-130046911F8F}">
  <dimension ref="A1:D19"/>
  <sheetViews>
    <sheetView workbookViewId="0">
      <selection activeCell="A21" sqref="A21"/>
    </sheetView>
  </sheetViews>
  <sheetFormatPr defaultRowHeight="15" x14ac:dyDescent="0.25"/>
  <cols>
    <col min="1" max="1" width="10.28515625" bestFit="1" customWidth="1"/>
    <col min="2" max="2" width="13.85546875" bestFit="1" customWidth="1"/>
  </cols>
  <sheetData>
    <row r="1" spans="1:4" x14ac:dyDescent="0.25">
      <c r="A1" t="s">
        <v>23</v>
      </c>
      <c r="B1" t="s">
        <v>24</v>
      </c>
      <c r="C1" t="s">
        <v>25</v>
      </c>
      <c r="D1" t="s">
        <v>26</v>
      </c>
    </row>
    <row r="2" spans="1:4" x14ac:dyDescent="0.25">
      <c r="A2">
        <v>80</v>
      </c>
      <c r="B2">
        <v>2.952</v>
      </c>
      <c r="C2">
        <f>S├⌐rie_temporal_2024_02_13_2024_03_133[[#This Row],[Cliques (y)]]-AVERAGE(S├⌐rie_temporal_2024_02_13_2024_03_133[Cliques (y)])</f>
        <v>-150.5</v>
      </c>
      <c r="D2">
        <f>S├⌐rie_temporal_2024_02_13_2024_03_133[[#This Row],[Impressões (x)]]-AVERAGE(S├⌐rie_temporal_2024_02_13_2024_03_133[Impressões (x)])</f>
        <v>-54.460777777777786</v>
      </c>
    </row>
    <row r="3" spans="1:4" x14ac:dyDescent="0.25">
      <c r="A3">
        <v>90</v>
      </c>
      <c r="B3">
        <v>2.3420000000000001</v>
      </c>
      <c r="C3">
        <f>S├⌐rie_temporal_2024_02_13_2024_03_133[[#This Row],[Cliques (y)]]-AVERAGE(S├⌐rie_temporal_2024_02_13_2024_03_133[Cliques (y)])</f>
        <v>-140.5</v>
      </c>
      <c r="D3">
        <f>S├⌐rie_temporal_2024_02_13_2024_03_133[[#This Row],[Impressões (x)]]-AVERAGE(S├⌐rie_temporal_2024_02_13_2024_03_133[Impressões (x)])</f>
        <v>-55.070777777777785</v>
      </c>
    </row>
    <row r="4" spans="1:4" x14ac:dyDescent="0.25">
      <c r="A4">
        <v>185</v>
      </c>
      <c r="B4">
        <v>1.9630000000000001</v>
      </c>
      <c r="C4">
        <f>S├⌐rie_temporal_2024_02_13_2024_03_133[[#This Row],[Cliques (y)]]-AVERAGE(S├⌐rie_temporal_2024_02_13_2024_03_133[Cliques (y)])</f>
        <v>-45.5</v>
      </c>
      <c r="D4">
        <f>S├⌐rie_temporal_2024_02_13_2024_03_133[[#This Row],[Impressões (x)]]-AVERAGE(S├⌐rie_temporal_2024_02_13_2024_03_133[Impressões (x)])</f>
        <v>-55.449777777777783</v>
      </c>
    </row>
    <row r="5" spans="1:4" x14ac:dyDescent="0.25">
      <c r="A5">
        <v>211</v>
      </c>
      <c r="B5">
        <v>1.901</v>
      </c>
      <c r="C5">
        <f>S├⌐rie_temporal_2024_02_13_2024_03_133[[#This Row],[Cliques (y)]]-AVERAGE(S├⌐rie_temporal_2024_02_13_2024_03_133[Cliques (y)])</f>
        <v>-19.5</v>
      </c>
      <c r="D5">
        <f>S├⌐rie_temporal_2024_02_13_2024_03_133[[#This Row],[Impressões (x)]]-AVERAGE(S├⌐rie_temporal_2024_02_13_2024_03_133[Impressões (x)])</f>
        <v>-55.51177777777778</v>
      </c>
    </row>
    <row r="6" spans="1:4" x14ac:dyDescent="0.25">
      <c r="A6">
        <v>316</v>
      </c>
      <c r="B6">
        <v>5.0469999999999997</v>
      </c>
      <c r="C6">
        <f>S├⌐rie_temporal_2024_02_13_2024_03_133[[#This Row],[Cliques (y)]]-AVERAGE(S├⌐rie_temporal_2024_02_13_2024_03_133[Cliques (y)])</f>
        <v>85.5</v>
      </c>
      <c r="D6">
        <f>S├⌐rie_temporal_2024_02_13_2024_03_133[[#This Row],[Impressões (x)]]-AVERAGE(S├⌐rie_temporal_2024_02_13_2024_03_133[Impressões (x)])</f>
        <v>-52.365777777777787</v>
      </c>
    </row>
    <row r="7" spans="1:4" x14ac:dyDescent="0.25">
      <c r="A7">
        <v>114</v>
      </c>
      <c r="B7">
        <v>938</v>
      </c>
      <c r="C7">
        <f>S├⌐rie_temporal_2024_02_13_2024_03_133[[#This Row],[Cliques (y)]]-AVERAGE(S├⌐rie_temporal_2024_02_13_2024_03_133[Cliques (y)])</f>
        <v>-116.5</v>
      </c>
      <c r="D7">
        <f>S├⌐rie_temporal_2024_02_13_2024_03_133[[#This Row],[Impressões (x)]]-AVERAGE(S├⌐rie_temporal_2024_02_13_2024_03_133[Impressões (x)])</f>
        <v>880.58722222222218</v>
      </c>
    </row>
    <row r="8" spans="1:4" x14ac:dyDescent="0.25">
      <c r="A8">
        <v>257</v>
      </c>
      <c r="B8">
        <v>6.1440000000000001</v>
      </c>
      <c r="C8">
        <f>S├⌐rie_temporal_2024_02_13_2024_03_133[[#This Row],[Cliques (y)]]-AVERAGE(S├⌐rie_temporal_2024_02_13_2024_03_133[Cliques (y)])</f>
        <v>26.5</v>
      </c>
      <c r="D8">
        <f>S├⌐rie_temporal_2024_02_13_2024_03_133[[#This Row],[Impressões (x)]]-AVERAGE(S├⌐rie_temporal_2024_02_13_2024_03_133[Impressões (x)])</f>
        <v>-51.268777777777785</v>
      </c>
    </row>
    <row r="9" spans="1:4" x14ac:dyDescent="0.25">
      <c r="A9">
        <v>289</v>
      </c>
      <c r="B9">
        <v>10.814</v>
      </c>
      <c r="C9">
        <f>S├⌐rie_temporal_2024_02_13_2024_03_133[[#This Row],[Cliques (y)]]-AVERAGE(S├⌐rie_temporal_2024_02_13_2024_03_133[Cliques (y)])</f>
        <v>58.5</v>
      </c>
      <c r="D9">
        <f>S├⌐rie_temporal_2024_02_13_2024_03_133[[#This Row],[Impressões (x)]]-AVERAGE(S├⌐rie_temporal_2024_02_13_2024_03_133[Impressões (x)])</f>
        <v>-46.598777777777784</v>
      </c>
    </row>
    <row r="10" spans="1:4" x14ac:dyDescent="0.25">
      <c r="A10">
        <v>320</v>
      </c>
      <c r="B10">
        <v>9.0690000000000008</v>
      </c>
      <c r="C10">
        <f>S├⌐rie_temporal_2024_02_13_2024_03_133[[#This Row],[Cliques (y)]]-AVERAGE(S├⌐rie_temporal_2024_02_13_2024_03_133[Cliques (y)])</f>
        <v>89.5</v>
      </c>
      <c r="D10">
        <f>S├⌐rie_temporal_2024_02_13_2024_03_133[[#This Row],[Impressões (x)]]-AVERAGE(S├⌐rie_temporal_2024_02_13_2024_03_133[Impressões (x)])</f>
        <v>-48.343777777777781</v>
      </c>
    </row>
    <row r="11" spans="1:4" x14ac:dyDescent="0.25">
      <c r="A11">
        <v>324</v>
      </c>
      <c r="B11">
        <v>11.547000000000001</v>
      </c>
      <c r="C11">
        <f>S├⌐rie_temporal_2024_02_13_2024_03_133[[#This Row],[Cliques (y)]]-AVERAGE(S├⌐rie_temporal_2024_02_13_2024_03_133[Cliques (y)])</f>
        <v>93.5</v>
      </c>
      <c r="D11">
        <f>S├⌐rie_temporal_2024_02_13_2024_03_133[[#This Row],[Impressões (x)]]-AVERAGE(S├⌐rie_temporal_2024_02_13_2024_03_133[Impressões (x)])</f>
        <v>-45.86577777777778</v>
      </c>
    </row>
    <row r="12" spans="1:4" x14ac:dyDescent="0.25">
      <c r="A12">
        <v>274</v>
      </c>
      <c r="B12">
        <v>7.2210000000000001</v>
      </c>
      <c r="C12">
        <f>S├⌐rie_temporal_2024_02_13_2024_03_133[[#This Row],[Cliques (y)]]-AVERAGE(S├⌐rie_temporal_2024_02_13_2024_03_133[Cliques (y)])</f>
        <v>43.5</v>
      </c>
      <c r="D12">
        <f>S├⌐rie_temporal_2024_02_13_2024_03_133[[#This Row],[Impressões (x)]]-AVERAGE(S├⌐rie_temporal_2024_02_13_2024_03_133[Impressões (x)])</f>
        <v>-50.191777777777787</v>
      </c>
    </row>
    <row r="13" spans="1:4" x14ac:dyDescent="0.25">
      <c r="A13">
        <v>185</v>
      </c>
      <c r="B13">
        <v>3.7559999999999998</v>
      </c>
      <c r="C13">
        <f>S├⌐rie_temporal_2024_02_13_2024_03_133[[#This Row],[Cliques (y)]]-AVERAGE(S├⌐rie_temporal_2024_02_13_2024_03_133[Cliques (y)])</f>
        <v>-45.5</v>
      </c>
      <c r="D13">
        <f>S├⌐rie_temporal_2024_02_13_2024_03_133[[#This Row],[Impressões (x)]]-AVERAGE(S├⌐rie_temporal_2024_02_13_2024_03_133[Impressões (x)])</f>
        <v>-53.656777777777783</v>
      </c>
    </row>
    <row r="14" spans="1:4" x14ac:dyDescent="0.25">
      <c r="A14">
        <v>295</v>
      </c>
      <c r="B14">
        <v>6.5519999999999996</v>
      </c>
      <c r="C14">
        <f>S├⌐rie_temporal_2024_02_13_2024_03_133[[#This Row],[Cliques (y)]]-AVERAGE(S├⌐rie_temporal_2024_02_13_2024_03_133[Cliques (y)])</f>
        <v>64.5</v>
      </c>
      <c r="D14">
        <f>S├⌐rie_temporal_2024_02_13_2024_03_133[[#This Row],[Impressões (x)]]-AVERAGE(S├⌐rie_temporal_2024_02_13_2024_03_133[Impressões (x)])</f>
        <v>-50.860777777777784</v>
      </c>
    </row>
    <row r="15" spans="1:4" x14ac:dyDescent="0.25">
      <c r="A15">
        <v>307</v>
      </c>
      <c r="B15">
        <v>8.4190000000000005</v>
      </c>
      <c r="C15">
        <f>S├⌐rie_temporal_2024_02_13_2024_03_133[[#This Row],[Cliques (y)]]-AVERAGE(S├⌐rie_temporal_2024_02_13_2024_03_133[Cliques (y)])</f>
        <v>76.5</v>
      </c>
      <c r="D15">
        <f>S├⌐rie_temporal_2024_02_13_2024_03_133[[#This Row],[Impressões (x)]]-AVERAGE(S├⌐rie_temporal_2024_02_13_2024_03_133[Impressões (x)])</f>
        <v>-48.99377777777778</v>
      </c>
    </row>
    <row r="16" spans="1:4" x14ac:dyDescent="0.25">
      <c r="A16">
        <v>96</v>
      </c>
      <c r="B16">
        <v>4.0250000000000004</v>
      </c>
      <c r="C16">
        <f>S├⌐rie_temporal_2024_02_13_2024_03_133[[#This Row],[Cliques (y)]]-AVERAGE(S├⌐rie_temporal_2024_02_13_2024_03_133[Cliques (y)])</f>
        <v>-134.5</v>
      </c>
      <c r="D16">
        <f>S├⌐rie_temporal_2024_02_13_2024_03_133[[#This Row],[Impressões (x)]]-AVERAGE(S├⌐rie_temporal_2024_02_13_2024_03_133[Impressões (x)])</f>
        <v>-53.387777777777785</v>
      </c>
    </row>
    <row r="17" spans="1:4" x14ac:dyDescent="0.25">
      <c r="A17">
        <v>209</v>
      </c>
      <c r="B17">
        <v>2.9220000000000002</v>
      </c>
      <c r="C17">
        <f>S├⌐rie_temporal_2024_02_13_2024_03_133[[#This Row],[Cliques (y)]]-AVERAGE(S├⌐rie_temporal_2024_02_13_2024_03_133[Cliques (y)])</f>
        <v>-21.5</v>
      </c>
      <c r="D17">
        <f>S├⌐rie_temporal_2024_02_13_2024_03_133[[#This Row],[Impressões (x)]]-AVERAGE(S├⌐rie_temporal_2024_02_13_2024_03_133[Impressões (x)])</f>
        <v>-54.490777777777787</v>
      </c>
    </row>
    <row r="18" spans="1:4" x14ac:dyDescent="0.25">
      <c r="A18">
        <v>237</v>
      </c>
      <c r="B18">
        <v>3.0379999999999998</v>
      </c>
      <c r="C18">
        <f>S├⌐rie_temporal_2024_02_13_2024_03_133[[#This Row],[Cliques (y)]]-AVERAGE(S├⌐rie_temporal_2024_02_13_2024_03_133[Cliques (y)])</f>
        <v>6.5</v>
      </c>
      <c r="D18">
        <f>S├⌐rie_temporal_2024_02_13_2024_03_133[[#This Row],[Impressões (x)]]-AVERAGE(S├⌐rie_temporal_2024_02_13_2024_03_133[Impressões (x)])</f>
        <v>-54.374777777777787</v>
      </c>
    </row>
    <row r="19" spans="1:4" x14ac:dyDescent="0.25">
      <c r="A19">
        <v>360</v>
      </c>
      <c r="B19">
        <v>7.718</v>
      </c>
      <c r="C19">
        <f>S├⌐rie_temporal_2024_02_13_2024_03_133[[#This Row],[Cliques (y)]]-AVERAGE(S├⌐rie_temporal_2024_02_13_2024_03_133[Cliques (y)])</f>
        <v>129.5</v>
      </c>
      <c r="D19">
        <f>S├⌐rie_temporal_2024_02_13_2024_03_133[[#This Row],[Impressões (x)]]-AVERAGE(S├⌐rie_temporal_2024_02_13_2024_03_133[Impressões (x)])</f>
        <v>-49.694777777777787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FECD-536B-4DB4-9507-B55CF88F8D36}">
  <dimension ref="A1:G40"/>
  <sheetViews>
    <sheetView tabSelected="1" workbookViewId="0">
      <selection activeCell="E1" sqref="E1"/>
    </sheetView>
  </sheetViews>
  <sheetFormatPr defaultRowHeight="15" x14ac:dyDescent="0.25"/>
  <cols>
    <col min="1" max="1" width="8.7109375" bestFit="1" customWidth="1"/>
    <col min="2" max="2" width="10.5703125" bestFit="1" customWidth="1"/>
    <col min="3" max="3" width="19.42578125" customWidth="1"/>
    <col min="4" max="4" width="30.140625" customWidth="1"/>
    <col min="5" max="5" width="22.85546875" bestFit="1" customWidth="1"/>
    <col min="6" max="6" width="14.140625" bestFit="1" customWidth="1"/>
    <col min="7" max="7" width="12.140625" customWidth="1"/>
  </cols>
  <sheetData>
    <row r="1" spans="1:7" x14ac:dyDescent="0.25">
      <c r="A1" t="s">
        <v>4</v>
      </c>
      <c r="B1" t="s">
        <v>1</v>
      </c>
      <c r="C1" t="s">
        <v>33</v>
      </c>
      <c r="D1" t="s">
        <v>34</v>
      </c>
      <c r="E1" t="s">
        <v>35</v>
      </c>
      <c r="F1" t="s">
        <v>36</v>
      </c>
      <c r="G1" t="s">
        <v>29</v>
      </c>
    </row>
    <row r="2" spans="1:7" x14ac:dyDescent="0.25">
      <c r="A2">
        <v>24.16</v>
      </c>
      <c r="B2">
        <v>80</v>
      </c>
      <c r="C2">
        <f>S├⌐rie_temporal_2024_02_13_2024_03_134[[#This Row],[Custo]]-AVERAGE(S├⌐rie_temporal_2024_02_13_2024_03_134[Custo])</f>
        <v>-25.056666666666668</v>
      </c>
      <c r="D2">
        <f>S├⌐rie_temporal_2024_02_13_2024_03_134[[#This Row],[Cliques]]-AVERAGE(S├⌐rie_temporal_2024_02_13_2024_03_134[Cliques])</f>
        <v>-150.5</v>
      </c>
      <c r="E2">
        <f>S├⌐rie_temporal_2024_02_13_2024_03_134[[#This Row],[x-xBarra]]*S├⌐rie_temporal_2024_02_13_2024_03_134[[#This Row],[y-yBarra]]</f>
        <v>3771.0283333333336</v>
      </c>
      <c r="F2">
        <f>S├⌐rie_temporal_2024_02_13_2024_03_134[[#This Row],[x-xBarra]]^2</f>
        <v>627.83654444444448</v>
      </c>
    </row>
    <row r="3" spans="1:7" x14ac:dyDescent="0.25">
      <c r="A3">
        <v>28.38</v>
      </c>
      <c r="B3">
        <v>90</v>
      </c>
      <c r="C3">
        <f>S├⌐rie_temporal_2024_02_13_2024_03_134[[#This Row],[Custo]]-AVERAGE(S├⌐rie_temporal_2024_02_13_2024_03_134[Custo])</f>
        <v>-20.83666666666667</v>
      </c>
      <c r="D3">
        <f>S├⌐rie_temporal_2024_02_13_2024_03_134[[#This Row],[Cliques]]-AVERAGE(S├⌐rie_temporal_2024_02_13_2024_03_134[Cliques])</f>
        <v>-140.5</v>
      </c>
      <c r="E3">
        <f>S├⌐rie_temporal_2024_02_13_2024_03_134[[#This Row],[x-xBarra]]*S├⌐rie_temporal_2024_02_13_2024_03_134[[#This Row],[y-yBarra]]</f>
        <v>2927.5516666666672</v>
      </c>
      <c r="F3">
        <f>S├⌐rie_temporal_2024_02_13_2024_03_134[[#This Row],[x-xBarra]]^2</f>
        <v>434.16667777777792</v>
      </c>
    </row>
    <row r="4" spans="1:7" x14ac:dyDescent="0.25">
      <c r="A4">
        <v>54.84</v>
      </c>
      <c r="B4">
        <v>185</v>
      </c>
      <c r="C4">
        <f>S├⌐rie_temporal_2024_02_13_2024_03_134[[#This Row],[Custo]]-AVERAGE(S├⌐rie_temporal_2024_02_13_2024_03_134[Custo])</f>
        <v>5.6233333333333348</v>
      </c>
      <c r="D4">
        <f>S├⌐rie_temporal_2024_02_13_2024_03_134[[#This Row],[Cliques]]-AVERAGE(S├⌐rie_temporal_2024_02_13_2024_03_134[Cliques])</f>
        <v>-45.5</v>
      </c>
      <c r="E4">
        <f>S├⌐rie_temporal_2024_02_13_2024_03_134[[#This Row],[x-xBarra]]*S├⌐rie_temporal_2024_02_13_2024_03_134[[#This Row],[y-yBarra]]</f>
        <v>-255.86166666666674</v>
      </c>
      <c r="F4">
        <f>S├⌐rie_temporal_2024_02_13_2024_03_134[[#This Row],[x-xBarra]]^2</f>
        <v>31.621877777777794</v>
      </c>
    </row>
    <row r="5" spans="1:7" x14ac:dyDescent="0.25">
      <c r="A5">
        <v>69.94</v>
      </c>
      <c r="B5">
        <v>211</v>
      </c>
      <c r="C5">
        <f>S├⌐rie_temporal_2024_02_13_2024_03_134[[#This Row],[Custo]]-AVERAGE(S├⌐rie_temporal_2024_02_13_2024_03_134[Custo])</f>
        <v>20.723333333333329</v>
      </c>
      <c r="D5">
        <f>S├⌐rie_temporal_2024_02_13_2024_03_134[[#This Row],[Cliques]]-AVERAGE(S├⌐rie_temporal_2024_02_13_2024_03_134[Cliques])</f>
        <v>-19.5</v>
      </c>
      <c r="E5">
        <f>S├⌐rie_temporal_2024_02_13_2024_03_134[[#This Row],[x-xBarra]]*S├⌐rie_temporal_2024_02_13_2024_03_134[[#This Row],[y-yBarra]]</f>
        <v>-404.1049999999999</v>
      </c>
      <c r="F5">
        <f>S├⌐rie_temporal_2024_02_13_2024_03_134[[#This Row],[x-xBarra]]^2</f>
        <v>429.45654444444426</v>
      </c>
    </row>
    <row r="6" spans="1:7" x14ac:dyDescent="0.25">
      <c r="A6">
        <v>68.03</v>
      </c>
      <c r="B6">
        <v>316</v>
      </c>
      <c r="C6">
        <f>S├⌐rie_temporal_2024_02_13_2024_03_134[[#This Row],[Custo]]-AVERAGE(S├⌐rie_temporal_2024_02_13_2024_03_134[Custo])</f>
        <v>18.813333333333333</v>
      </c>
      <c r="D6">
        <f>S├⌐rie_temporal_2024_02_13_2024_03_134[[#This Row],[Cliques]]-AVERAGE(S├⌐rie_temporal_2024_02_13_2024_03_134[Cliques])</f>
        <v>85.5</v>
      </c>
      <c r="E6">
        <f>S├⌐rie_temporal_2024_02_13_2024_03_134[[#This Row],[x-xBarra]]*S├⌐rie_temporal_2024_02_13_2024_03_134[[#This Row],[y-yBarra]]</f>
        <v>1608.54</v>
      </c>
      <c r="F6">
        <f>S├⌐rie_temporal_2024_02_13_2024_03_134[[#This Row],[x-xBarra]]^2</f>
        <v>353.94151111111108</v>
      </c>
    </row>
    <row r="7" spans="1:7" x14ac:dyDescent="0.25">
      <c r="A7">
        <v>31.52</v>
      </c>
      <c r="B7">
        <v>114</v>
      </c>
      <c r="C7">
        <f>S├⌐rie_temporal_2024_02_13_2024_03_134[[#This Row],[Custo]]-AVERAGE(S├⌐rie_temporal_2024_02_13_2024_03_134[Custo])</f>
        <v>-17.696666666666669</v>
      </c>
      <c r="D7">
        <f>S├⌐rie_temporal_2024_02_13_2024_03_134[[#This Row],[Cliques]]-AVERAGE(S├⌐rie_temporal_2024_02_13_2024_03_134[Cliques])</f>
        <v>-116.5</v>
      </c>
      <c r="E7">
        <f>S├⌐rie_temporal_2024_02_13_2024_03_134[[#This Row],[x-xBarra]]*S├⌐rie_temporal_2024_02_13_2024_03_134[[#This Row],[y-yBarra]]</f>
        <v>2061.6616666666669</v>
      </c>
      <c r="F7">
        <f>S├⌐rie_temporal_2024_02_13_2024_03_134[[#This Row],[x-xBarra]]^2</f>
        <v>313.1720111111112</v>
      </c>
    </row>
    <row r="8" spans="1:7" x14ac:dyDescent="0.25">
      <c r="A8">
        <v>56.1</v>
      </c>
      <c r="B8">
        <v>257</v>
      </c>
      <c r="C8">
        <f>S├⌐rie_temporal_2024_02_13_2024_03_134[[#This Row],[Custo]]-AVERAGE(S├⌐rie_temporal_2024_02_13_2024_03_134[Custo])</f>
        <v>6.8833333333333329</v>
      </c>
      <c r="D8">
        <f>S├⌐rie_temporal_2024_02_13_2024_03_134[[#This Row],[Cliques]]-AVERAGE(S├⌐rie_temporal_2024_02_13_2024_03_134[Cliques])</f>
        <v>26.5</v>
      </c>
      <c r="E8">
        <f>S├⌐rie_temporal_2024_02_13_2024_03_134[[#This Row],[x-xBarra]]*S├⌐rie_temporal_2024_02_13_2024_03_134[[#This Row],[y-yBarra]]</f>
        <v>182.40833333333333</v>
      </c>
      <c r="F8">
        <f>S├⌐rie_temporal_2024_02_13_2024_03_134[[#This Row],[x-xBarra]]^2</f>
        <v>47.380277777777771</v>
      </c>
    </row>
    <row r="9" spans="1:7" x14ac:dyDescent="0.25">
      <c r="A9">
        <v>23.31</v>
      </c>
      <c r="B9">
        <v>289</v>
      </c>
      <c r="C9">
        <f>S├⌐rie_temporal_2024_02_13_2024_03_134[[#This Row],[Custo]]-AVERAGE(S├⌐rie_temporal_2024_02_13_2024_03_134[Custo])</f>
        <v>-25.90666666666667</v>
      </c>
      <c r="D9">
        <f>S├⌐rie_temporal_2024_02_13_2024_03_134[[#This Row],[Cliques]]-AVERAGE(S├⌐rie_temporal_2024_02_13_2024_03_134[Cliques])</f>
        <v>58.5</v>
      </c>
      <c r="E9">
        <f>S├⌐rie_temporal_2024_02_13_2024_03_134[[#This Row],[x-xBarra]]*S├⌐rie_temporal_2024_02_13_2024_03_134[[#This Row],[y-yBarra]]</f>
        <v>-1515.5400000000002</v>
      </c>
      <c r="F9">
        <f>S├⌐rie_temporal_2024_02_13_2024_03_134[[#This Row],[x-xBarra]]^2</f>
        <v>671.15537777777797</v>
      </c>
    </row>
    <row r="10" spans="1:7" x14ac:dyDescent="0.25">
      <c r="A10">
        <v>41.19</v>
      </c>
      <c r="B10">
        <v>320</v>
      </c>
      <c r="C10">
        <f>S├⌐rie_temporal_2024_02_13_2024_03_134[[#This Row],[Custo]]-AVERAGE(S├⌐rie_temporal_2024_02_13_2024_03_134[Custo])</f>
        <v>-8.0266666666666708</v>
      </c>
      <c r="D10">
        <f>S├⌐rie_temporal_2024_02_13_2024_03_134[[#This Row],[Cliques]]-AVERAGE(S├⌐rie_temporal_2024_02_13_2024_03_134[Cliques])</f>
        <v>89.5</v>
      </c>
      <c r="E10">
        <f>S├⌐rie_temporal_2024_02_13_2024_03_134[[#This Row],[x-xBarra]]*S├⌐rie_temporal_2024_02_13_2024_03_134[[#This Row],[y-yBarra]]</f>
        <v>-718.386666666667</v>
      </c>
      <c r="F10">
        <f>S├⌐rie_temporal_2024_02_13_2024_03_134[[#This Row],[x-xBarra]]^2</f>
        <v>64.427377777777849</v>
      </c>
    </row>
    <row r="11" spans="1:7" x14ac:dyDescent="0.25">
      <c r="A11">
        <v>49.69</v>
      </c>
      <c r="B11">
        <v>324</v>
      </c>
      <c r="C11">
        <f>S├⌐rie_temporal_2024_02_13_2024_03_134[[#This Row],[Custo]]-AVERAGE(S├⌐rie_temporal_2024_02_13_2024_03_134[Custo])</f>
        <v>0.47333333333332916</v>
      </c>
      <c r="D11">
        <f>S├⌐rie_temporal_2024_02_13_2024_03_134[[#This Row],[Cliques]]-AVERAGE(S├⌐rie_temporal_2024_02_13_2024_03_134[Cliques])</f>
        <v>93.5</v>
      </c>
      <c r="E11">
        <f>S├⌐rie_temporal_2024_02_13_2024_03_134[[#This Row],[x-xBarra]]*S├⌐rie_temporal_2024_02_13_2024_03_134[[#This Row],[y-yBarra]]</f>
        <v>44.256666666666277</v>
      </c>
      <c r="F11">
        <f>S├⌐rie_temporal_2024_02_13_2024_03_134[[#This Row],[x-xBarra]]^2</f>
        <v>0.22404444444444049</v>
      </c>
    </row>
    <row r="12" spans="1:7" x14ac:dyDescent="0.25">
      <c r="A12">
        <v>48.95</v>
      </c>
      <c r="B12">
        <v>274</v>
      </c>
      <c r="C12">
        <f>S├⌐rie_temporal_2024_02_13_2024_03_134[[#This Row],[Custo]]-AVERAGE(S├⌐rie_temporal_2024_02_13_2024_03_134[Custo])</f>
        <v>-0.26666666666666572</v>
      </c>
      <c r="D12">
        <f>S├⌐rie_temporal_2024_02_13_2024_03_134[[#This Row],[Cliques]]-AVERAGE(S├⌐rie_temporal_2024_02_13_2024_03_134[Cliques])</f>
        <v>43.5</v>
      </c>
      <c r="E12">
        <f>S├⌐rie_temporal_2024_02_13_2024_03_134[[#This Row],[x-xBarra]]*S├⌐rie_temporal_2024_02_13_2024_03_134[[#This Row],[y-yBarra]]</f>
        <v>-11.599999999999959</v>
      </c>
      <c r="F12">
        <f>S├⌐rie_temporal_2024_02_13_2024_03_134[[#This Row],[x-xBarra]]^2</f>
        <v>7.1111111111110611E-2</v>
      </c>
    </row>
    <row r="13" spans="1:7" x14ac:dyDescent="0.25">
      <c r="A13">
        <v>58.96</v>
      </c>
      <c r="B13">
        <v>185</v>
      </c>
      <c r="C13">
        <f>S├⌐rie_temporal_2024_02_13_2024_03_134[[#This Row],[Custo]]-AVERAGE(S├⌐rie_temporal_2024_02_13_2024_03_134[Custo])</f>
        <v>9.7433333333333323</v>
      </c>
      <c r="D13">
        <f>S├⌐rie_temporal_2024_02_13_2024_03_134[[#This Row],[Cliques]]-AVERAGE(S├⌐rie_temporal_2024_02_13_2024_03_134[Cliques])</f>
        <v>-45.5</v>
      </c>
      <c r="E13">
        <f>S├⌐rie_temporal_2024_02_13_2024_03_134[[#This Row],[x-xBarra]]*S├⌐rie_temporal_2024_02_13_2024_03_134[[#This Row],[y-yBarra]]</f>
        <v>-443.3216666666666</v>
      </c>
      <c r="F13">
        <f>S├⌐rie_temporal_2024_02_13_2024_03_134[[#This Row],[x-xBarra]]^2</f>
        <v>94.932544444444417</v>
      </c>
    </row>
    <row r="14" spans="1:7" x14ac:dyDescent="0.25">
      <c r="A14">
        <v>72.400000000000006</v>
      </c>
      <c r="B14">
        <v>295</v>
      </c>
      <c r="C14">
        <f>S├⌐rie_temporal_2024_02_13_2024_03_134[[#This Row],[Custo]]-AVERAGE(S├⌐rie_temporal_2024_02_13_2024_03_134[Custo])</f>
        <v>23.183333333333337</v>
      </c>
      <c r="D14">
        <f>S├⌐rie_temporal_2024_02_13_2024_03_134[[#This Row],[Cliques]]-AVERAGE(S├⌐rie_temporal_2024_02_13_2024_03_134[Cliques])</f>
        <v>64.5</v>
      </c>
      <c r="E14">
        <f>S├⌐rie_temporal_2024_02_13_2024_03_134[[#This Row],[x-xBarra]]*S├⌐rie_temporal_2024_02_13_2024_03_134[[#This Row],[y-yBarra]]</f>
        <v>1495.3250000000003</v>
      </c>
      <c r="F14">
        <f>S├⌐rie_temporal_2024_02_13_2024_03_134[[#This Row],[x-xBarra]]^2</f>
        <v>537.46694444444461</v>
      </c>
    </row>
    <row r="15" spans="1:7" x14ac:dyDescent="0.25">
      <c r="A15">
        <v>39.630000000000003</v>
      </c>
      <c r="B15">
        <v>307</v>
      </c>
      <c r="C15">
        <f>S├⌐rie_temporal_2024_02_13_2024_03_134[[#This Row],[Custo]]-AVERAGE(S├⌐rie_temporal_2024_02_13_2024_03_134[Custo])</f>
        <v>-9.586666666666666</v>
      </c>
      <c r="D15">
        <f>S├⌐rie_temporal_2024_02_13_2024_03_134[[#This Row],[Cliques]]-AVERAGE(S├⌐rie_temporal_2024_02_13_2024_03_134[Cliques])</f>
        <v>76.5</v>
      </c>
      <c r="E15">
        <f>S├⌐rie_temporal_2024_02_13_2024_03_134[[#This Row],[x-xBarra]]*S├⌐rie_temporal_2024_02_13_2024_03_134[[#This Row],[y-yBarra]]</f>
        <v>-733.38</v>
      </c>
      <c r="F15">
        <f>S├⌐rie_temporal_2024_02_13_2024_03_134[[#This Row],[x-xBarra]]^2</f>
        <v>91.904177777777761</v>
      </c>
    </row>
    <row r="16" spans="1:7" x14ac:dyDescent="0.25">
      <c r="A16">
        <v>13.73</v>
      </c>
      <c r="B16">
        <v>96</v>
      </c>
      <c r="C16">
        <f>S├⌐rie_temporal_2024_02_13_2024_03_134[[#This Row],[Custo]]-AVERAGE(S├⌐rie_temporal_2024_02_13_2024_03_134[Custo])</f>
        <v>-35.486666666666665</v>
      </c>
      <c r="D16">
        <f>S├⌐rie_temporal_2024_02_13_2024_03_134[[#This Row],[Cliques]]-AVERAGE(S├⌐rie_temporal_2024_02_13_2024_03_134[Cliques])</f>
        <v>-134.5</v>
      </c>
      <c r="E16">
        <f>S├⌐rie_temporal_2024_02_13_2024_03_134[[#This Row],[x-xBarra]]*S├⌐rie_temporal_2024_02_13_2024_03_134[[#This Row],[y-yBarra]]</f>
        <v>4772.956666666666</v>
      </c>
      <c r="F16">
        <f>S├⌐rie_temporal_2024_02_13_2024_03_134[[#This Row],[x-xBarra]]^2</f>
        <v>1259.303511111111</v>
      </c>
    </row>
    <row r="17" spans="1:6" x14ac:dyDescent="0.25">
      <c r="A17">
        <v>55.48</v>
      </c>
      <c r="B17">
        <v>209</v>
      </c>
      <c r="C17">
        <f>S├⌐rie_temporal_2024_02_13_2024_03_134[[#This Row],[Custo]]-AVERAGE(S├⌐rie_temporal_2024_02_13_2024_03_134[Custo])</f>
        <v>6.2633333333333283</v>
      </c>
      <c r="D17">
        <f>S├⌐rie_temporal_2024_02_13_2024_03_134[[#This Row],[Cliques]]-AVERAGE(S├⌐rie_temporal_2024_02_13_2024_03_134[Cliques])</f>
        <v>-21.5</v>
      </c>
      <c r="E17">
        <f>S├⌐rie_temporal_2024_02_13_2024_03_134[[#This Row],[x-xBarra]]*S├⌐rie_temporal_2024_02_13_2024_03_134[[#This Row],[y-yBarra]]</f>
        <v>-134.66166666666655</v>
      </c>
      <c r="F17">
        <f>S├⌐rie_temporal_2024_02_13_2024_03_134[[#This Row],[x-xBarra]]^2</f>
        <v>39.229344444444379</v>
      </c>
    </row>
    <row r="18" spans="1:6" x14ac:dyDescent="0.25">
      <c r="A18">
        <v>73.17</v>
      </c>
      <c r="B18">
        <v>237</v>
      </c>
      <c r="C18">
        <f>S├⌐rie_temporal_2024_02_13_2024_03_134[[#This Row],[Custo]]-AVERAGE(S├⌐rie_temporal_2024_02_13_2024_03_134[Custo])</f>
        <v>23.953333333333333</v>
      </c>
      <c r="D18">
        <f>S├⌐rie_temporal_2024_02_13_2024_03_134[[#This Row],[Cliques]]-AVERAGE(S├⌐rie_temporal_2024_02_13_2024_03_134[Cliques])</f>
        <v>6.5</v>
      </c>
      <c r="E18">
        <f>S├⌐rie_temporal_2024_02_13_2024_03_134[[#This Row],[x-xBarra]]*S├⌐rie_temporal_2024_02_13_2024_03_134[[#This Row],[y-yBarra]]</f>
        <v>155.69666666666666</v>
      </c>
      <c r="F18">
        <f>S├⌐rie_temporal_2024_02_13_2024_03_134[[#This Row],[x-xBarra]]^2</f>
        <v>573.76217777777777</v>
      </c>
    </row>
    <row r="19" spans="1:6" x14ac:dyDescent="0.25">
      <c r="A19">
        <v>76.42</v>
      </c>
      <c r="B19">
        <v>360</v>
      </c>
      <c r="C19">
        <f>S├⌐rie_temporal_2024_02_13_2024_03_134[[#This Row],[Custo]]-AVERAGE(S├⌐rie_temporal_2024_02_13_2024_03_134[Custo])</f>
        <v>27.203333333333333</v>
      </c>
      <c r="D19">
        <f>S├⌐rie_temporal_2024_02_13_2024_03_134[[#This Row],[Cliques]]-AVERAGE(S├⌐rie_temporal_2024_02_13_2024_03_134[Cliques])</f>
        <v>129.5</v>
      </c>
      <c r="E19">
        <f>S├⌐rie_temporal_2024_02_13_2024_03_134[[#This Row],[x-xBarra]]*S├⌐rie_temporal_2024_02_13_2024_03_134[[#This Row],[y-yBarra]]</f>
        <v>3522.8316666666665</v>
      </c>
      <c r="F19">
        <f>S├⌐rie_temporal_2024_02_13_2024_03_134[[#This Row],[x-xBarra]]^2</f>
        <v>740.02134444444448</v>
      </c>
    </row>
    <row r="21" spans="1:6" x14ac:dyDescent="0.25">
      <c r="E21">
        <f>SUM(S├⌐rie_temporal_2024_02_13_2024_03_134[(y-yBarra) * (x-xBarra)])</f>
        <v>16325.4</v>
      </c>
      <c r="F21">
        <f>SUM(S├⌐rie_temporal_2024_02_13_2024_03_134[(x-xBarra)^2])</f>
        <v>6310.0734000000002</v>
      </c>
    </row>
    <row r="22" spans="1:6" x14ac:dyDescent="0.25">
      <c r="A22">
        <f>CORREL(S├⌐rie_temporal_2024_02_13_2024_03_134[[#All],[Custo]],S├⌐rie_temporal_2024_02_13_2024_03_134[[#All],[Cliques]])</f>
        <v>0.5574067120748758</v>
      </c>
      <c r="E22" t="s">
        <v>27</v>
      </c>
      <c r="F22">
        <f>E21/F21</f>
        <v>2.5871965292828447</v>
      </c>
    </row>
    <row r="25" spans="1:6" x14ac:dyDescent="0.25">
      <c r="A25" t="s">
        <v>28</v>
      </c>
    </row>
    <row r="26" spans="1:6" x14ac:dyDescent="0.25">
      <c r="A26" t="s">
        <v>26</v>
      </c>
      <c r="B26">
        <f>AVERAGE(S├⌐rie_temporal_2024_02_13_2024_03_134[Custo])</f>
        <v>49.216666666666669</v>
      </c>
    </row>
    <row r="27" spans="1:6" x14ac:dyDescent="0.25">
      <c r="A27" t="s">
        <v>25</v>
      </c>
      <c r="B27">
        <f>AVERAGE(S├⌐rie_temporal_2024_02_13_2024_03_134[Cliques])</f>
        <v>230.5</v>
      </c>
    </row>
    <row r="29" spans="1:6" x14ac:dyDescent="0.25">
      <c r="A29" t="s">
        <v>30</v>
      </c>
    </row>
    <row r="31" spans="1:6" x14ac:dyDescent="0.25">
      <c r="A31" t="s">
        <v>31</v>
      </c>
      <c r="B31" t="s">
        <v>32</v>
      </c>
    </row>
    <row r="32" spans="1:6" x14ac:dyDescent="0.25">
      <c r="A32">
        <v>10</v>
      </c>
      <c r="B32" s="1">
        <f>$B$26+$F$22*A32</f>
        <v>75.088631959495117</v>
      </c>
    </row>
    <row r="33" spans="1:2" x14ac:dyDescent="0.25">
      <c r="A33">
        <v>20</v>
      </c>
      <c r="B33" s="1">
        <f t="shared" ref="B33:B40" si="0">$B$26+$F$22*A33</f>
        <v>100.96059725232357</v>
      </c>
    </row>
    <row r="34" spans="1:2" x14ac:dyDescent="0.25">
      <c r="A34">
        <v>30</v>
      </c>
      <c r="B34" s="1">
        <f t="shared" si="0"/>
        <v>126.83256254515202</v>
      </c>
    </row>
    <row r="35" spans="1:2" x14ac:dyDescent="0.25">
      <c r="A35">
        <v>40</v>
      </c>
      <c r="B35" s="1">
        <f t="shared" si="0"/>
        <v>152.70452783798046</v>
      </c>
    </row>
    <row r="36" spans="1:2" x14ac:dyDescent="0.25">
      <c r="A36">
        <v>50</v>
      </c>
      <c r="B36" s="1">
        <f t="shared" si="0"/>
        <v>178.5764931308089</v>
      </c>
    </row>
    <row r="37" spans="1:2" x14ac:dyDescent="0.25">
      <c r="A37">
        <v>60</v>
      </c>
      <c r="B37" s="1">
        <f t="shared" si="0"/>
        <v>204.44845842363736</v>
      </c>
    </row>
    <row r="38" spans="1:2" x14ac:dyDescent="0.25">
      <c r="A38">
        <v>70</v>
      </c>
      <c r="B38" s="1">
        <f t="shared" si="0"/>
        <v>230.3204237164658</v>
      </c>
    </row>
    <row r="39" spans="1:2" x14ac:dyDescent="0.25">
      <c r="A39">
        <v>80</v>
      </c>
      <c r="B39" s="1">
        <f t="shared" si="0"/>
        <v>256.19238900929429</v>
      </c>
    </row>
    <row r="40" spans="1:2" x14ac:dyDescent="0.25">
      <c r="A40">
        <v>72.400000000000006</v>
      </c>
      <c r="B40" s="1">
        <f t="shared" si="0"/>
        <v>236.52969538674463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D997-636A-4B25-B908-AF96E3E256B3}">
  <dimension ref="A1"/>
  <sheetViews>
    <sheetView workbookViewId="0">
      <selection activeCell="K12" sqref="K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FC7962-B149-4765-8724-CA1088A084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serie_temporal</vt:lpstr>
      <vt:lpstr>teste</vt:lpstr>
      <vt:lpstr>serie_temporal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brasil de lima</dc:creator>
  <cp:lastModifiedBy>pedro henrique brasil de lima</cp:lastModifiedBy>
  <dcterms:created xsi:type="dcterms:W3CDTF">2024-03-15T00:43:54Z</dcterms:created>
  <dcterms:modified xsi:type="dcterms:W3CDTF">2024-04-02T10:49:22Z</dcterms:modified>
</cp:coreProperties>
</file>